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ra.narita\Downloads\"/>
    </mc:Choice>
  </mc:AlternateContent>
  <xr:revisionPtr revIDLastSave="0" documentId="13_ncr:1_{7BA13C38-730A-4B93-A6CD-3B9BF3081321}" xr6:coauthVersionLast="47" xr6:coauthVersionMax="47" xr10:uidLastSave="{00000000-0000-0000-0000-000000000000}"/>
  <bookViews>
    <workbookView xWindow="-120" yWindow="-120" windowWidth="20730" windowHeight="11160" tabRatio="859" firstSheet="1" activeTab="8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82" r:id="rId10"/>
    <sheet name="Peta lokasi" sheetId="83" r:id="rId11"/>
    <sheet name="SLD " sheetId="84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9">#REF!</definedName>
    <definedName name="\A" localSheetId="7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7">#REF!</definedName>
    <definedName name="\B" localSheetId="10">#REF!</definedName>
    <definedName name="\B">#REF!</definedName>
    <definedName name="\C" localSheetId="6">#REF!</definedName>
    <definedName name="\C" localSheetId="7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 localSheetId="10">#REF!</definedName>
    <definedName name="_">#REF!</definedName>
    <definedName name="____\A" localSheetId="6">#REF!</definedName>
    <definedName name="____\A" localSheetId="7">#REF!</definedName>
    <definedName name="____\A" localSheetId="10">#REF!</definedName>
    <definedName name="____\A">#REF!</definedName>
    <definedName name="____\B" localSheetId="6">#REF!</definedName>
    <definedName name="____\B" localSheetId="7">#REF!</definedName>
    <definedName name="____\B" localSheetId="10">#REF!</definedName>
    <definedName name="____\B">#REF!</definedName>
    <definedName name="____\C" localSheetId="6">#REF!</definedName>
    <definedName name="____\C" localSheetId="7">#REF!</definedName>
    <definedName name="____\C" localSheetId="10">#REF!</definedName>
    <definedName name="____\C">#REF!</definedName>
    <definedName name="____\D" localSheetId="6">#REF!</definedName>
    <definedName name="____\D" localSheetId="7">#REF!</definedName>
    <definedName name="____\D" localSheetId="10">#REF!</definedName>
    <definedName name="____\D">#REF!</definedName>
    <definedName name="____\E" localSheetId="6">#REF!</definedName>
    <definedName name="____\E" localSheetId="7">#REF!</definedName>
    <definedName name="____\E" localSheetId="10">#REF!</definedName>
    <definedName name="____\E">#REF!</definedName>
    <definedName name="____\F" localSheetId="6">#REF!</definedName>
    <definedName name="____\F" localSheetId="7">#REF!</definedName>
    <definedName name="____\F" localSheetId="10">#REF!</definedName>
    <definedName name="____\F">#REF!</definedName>
    <definedName name="____\G" localSheetId="6">#REF!</definedName>
    <definedName name="____\G" localSheetId="7">#REF!</definedName>
    <definedName name="____\G" localSheetId="10">#REF!</definedName>
    <definedName name="____\G">#REF!</definedName>
    <definedName name="____\H" localSheetId="6">#REF!</definedName>
    <definedName name="____\H" localSheetId="7">#REF!</definedName>
    <definedName name="____\H" localSheetId="10">#REF!</definedName>
    <definedName name="____\H">#REF!</definedName>
    <definedName name="____\I" localSheetId="6">#REF!</definedName>
    <definedName name="____\I" localSheetId="7">#REF!</definedName>
    <definedName name="____\I" localSheetId="10">#REF!</definedName>
    <definedName name="____\I">#REF!</definedName>
    <definedName name="____\J" localSheetId="6">#REF!</definedName>
    <definedName name="____\J" localSheetId="7">#REF!</definedName>
    <definedName name="____\J" localSheetId="10">#REF!</definedName>
    <definedName name="____\J">#REF!</definedName>
    <definedName name="____\K" localSheetId="6">#REF!</definedName>
    <definedName name="____\K" localSheetId="7">#REF!</definedName>
    <definedName name="____\K" localSheetId="10">#REF!</definedName>
    <definedName name="____\K">#REF!</definedName>
    <definedName name="____\L" localSheetId="6">#REF!</definedName>
    <definedName name="____\L" localSheetId="7">#REF!</definedName>
    <definedName name="____\L" localSheetId="10">#REF!</definedName>
    <definedName name="____\L">#REF!</definedName>
    <definedName name="____\LX1" localSheetId="6">#REF!</definedName>
    <definedName name="____\LX1" localSheetId="7">#REF!</definedName>
    <definedName name="____\LX1" localSheetId="10">#REF!</definedName>
    <definedName name="____\LX1">#REF!</definedName>
    <definedName name="____\M" localSheetId="6">#REF!</definedName>
    <definedName name="____\M" localSheetId="7">#REF!</definedName>
    <definedName name="____\M" localSheetId="10">#REF!</definedName>
    <definedName name="____\M">#REF!</definedName>
    <definedName name="____\P" localSheetId="6">#REF!</definedName>
    <definedName name="____\P" localSheetId="7">#REF!</definedName>
    <definedName name="____\P" localSheetId="10">#REF!</definedName>
    <definedName name="____\P">#REF!</definedName>
    <definedName name="____\Q" localSheetId="6">#REF!</definedName>
    <definedName name="____\Q" localSheetId="7">#REF!</definedName>
    <definedName name="____\Q" localSheetId="10">#REF!</definedName>
    <definedName name="____\Q">#REF!</definedName>
    <definedName name="____\R" localSheetId="6">#REF!</definedName>
    <definedName name="____\R" localSheetId="7">#REF!</definedName>
    <definedName name="____\R" localSheetId="10">#REF!</definedName>
    <definedName name="____\R">#REF!</definedName>
    <definedName name="____\S" localSheetId="6">#REF!</definedName>
    <definedName name="____\S" localSheetId="7">#REF!</definedName>
    <definedName name="____\S" localSheetId="10">#REF!</definedName>
    <definedName name="____\S">#REF!</definedName>
    <definedName name="____\T" localSheetId="6">#REF!</definedName>
    <definedName name="____\T" localSheetId="7">#REF!</definedName>
    <definedName name="____\T" localSheetId="10">#REF!</definedName>
    <definedName name="____\T">#REF!</definedName>
    <definedName name="____\W" localSheetId="6">#REF!</definedName>
    <definedName name="____\W" localSheetId="7">#REF!</definedName>
    <definedName name="____\W" localSheetId="10">#REF!</definedName>
    <definedName name="____\W">#REF!</definedName>
    <definedName name="____\Z" localSheetId="6">#REF!</definedName>
    <definedName name="____\Z" localSheetId="7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7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9" hidden="1">[5]DExp.Lmb!#REF!</definedName>
    <definedName name="__123gRAPH_ab" localSheetId="7" hidden="1">[5]DExp.Lmb!#REF!</definedName>
    <definedName name="__123gRAPH_ab" localSheetId="5" hidden="1">[5]DExp.Lmb!#REF!</definedName>
    <definedName name="__123gRAPH_ab" localSheetId="10" hidden="1">[5]DExp.Lmb!#REF!</definedName>
    <definedName name="__123gRAPH_ab" localSheetId="11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7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9">#REF!</definedName>
    <definedName name="__mat2" localSheetId="7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7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7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9">#REF!</definedName>
    <definedName name="__TGL1" localSheetId="7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7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7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7">[2]prod03!#REF!</definedName>
    <definedName name="__WIL1">[2]prod03!#REF!</definedName>
    <definedName name="_1" localSheetId="6">#REF!</definedName>
    <definedName name="_1" localSheetId="9">#REF!</definedName>
    <definedName name="_1" localSheetId="7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7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7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7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7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7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7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7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7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7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7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7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7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7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7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7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7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7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7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7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7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7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7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7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7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7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7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7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7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7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7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7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7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 localSheetId="10">#REF!</definedName>
    <definedName name="_A">#REF!</definedName>
    <definedName name="_add55" localSheetId="6">#REF!</definedName>
    <definedName name="_add55" localSheetId="7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 localSheetId="10">#REF!</definedName>
    <definedName name="_B">#REF!</definedName>
    <definedName name="_bap22" localSheetId="6">#REF!</definedName>
    <definedName name="_bap22" localSheetId="7">#REF!</definedName>
    <definedName name="_bap22" localSheetId="10">#REF!</definedName>
    <definedName name="_bap22">#REF!</definedName>
    <definedName name="_bap23" localSheetId="6">#REF!</definedName>
    <definedName name="_bap23" localSheetId="7">#REF!</definedName>
    <definedName name="_bap23" localSheetId="10">#REF!</definedName>
    <definedName name="_bap23">#REF!</definedName>
    <definedName name="_bap24" localSheetId="6">#REF!</definedName>
    <definedName name="_bap24" localSheetId="7">#REF!</definedName>
    <definedName name="_bap24" localSheetId="10">#REF!</definedName>
    <definedName name="_bap24">#REF!</definedName>
    <definedName name="_bap25" localSheetId="6">#REF!</definedName>
    <definedName name="_bap25" localSheetId="7">#REF!</definedName>
    <definedName name="_bap25" localSheetId="10">#REF!</definedName>
    <definedName name="_bap25">#REF!</definedName>
    <definedName name="_bap26" localSheetId="6">#REF!</definedName>
    <definedName name="_bap26" localSheetId="7">#REF!</definedName>
    <definedName name="_bap26" localSheetId="10">#REF!</definedName>
    <definedName name="_bap26">#REF!</definedName>
    <definedName name="_bap27" localSheetId="6">#REF!</definedName>
    <definedName name="_bap27" localSheetId="7">#REF!</definedName>
    <definedName name="_bap27" localSheetId="10">#REF!</definedName>
    <definedName name="_bap27">#REF!</definedName>
    <definedName name="_bap28" localSheetId="6">#REF!</definedName>
    <definedName name="_bap28" localSheetId="7">#REF!</definedName>
    <definedName name="_bap28" localSheetId="10">#REF!</definedName>
    <definedName name="_bap28">#REF!</definedName>
    <definedName name="_bap29" localSheetId="6">#REF!</definedName>
    <definedName name="_bap29" localSheetId="7">#REF!</definedName>
    <definedName name="_bap29" localSheetId="10">#REF!</definedName>
    <definedName name="_bap29">#REF!</definedName>
    <definedName name="_bap30" localSheetId="6">#REF!</definedName>
    <definedName name="_bap30" localSheetId="7">#REF!</definedName>
    <definedName name="_bap30" localSheetId="10">#REF!</definedName>
    <definedName name="_bap30">#REF!</definedName>
    <definedName name="_bap31" localSheetId="6">#REF!</definedName>
    <definedName name="_bap31" localSheetId="7">#REF!</definedName>
    <definedName name="_bap31" localSheetId="10">#REF!</definedName>
    <definedName name="_bap31">#REF!</definedName>
    <definedName name="_bap32" localSheetId="6">#REF!</definedName>
    <definedName name="_bap32" localSheetId="7">#REF!</definedName>
    <definedName name="_bap32" localSheetId="10">#REF!</definedName>
    <definedName name="_bap32">#REF!</definedName>
    <definedName name="_bap33" localSheetId="6">#REF!</definedName>
    <definedName name="_bap33" localSheetId="7">#REF!</definedName>
    <definedName name="_bap33" localSheetId="10">#REF!</definedName>
    <definedName name="_bap33">#REF!</definedName>
    <definedName name="_bap34" localSheetId="6">#REF!</definedName>
    <definedName name="_bap34" localSheetId="7">#REF!</definedName>
    <definedName name="_bap34" localSheetId="10">#REF!</definedName>
    <definedName name="_bap34">#REF!</definedName>
    <definedName name="_bap35" localSheetId="6">#REF!</definedName>
    <definedName name="_bap35" localSheetId="7">#REF!</definedName>
    <definedName name="_bap35" localSheetId="10">#REF!</definedName>
    <definedName name="_bap35">#REF!</definedName>
    <definedName name="_bap36" localSheetId="6">#REF!</definedName>
    <definedName name="_bap36" localSheetId="7">#REF!</definedName>
    <definedName name="_bap36" localSheetId="10">#REF!</definedName>
    <definedName name="_bap36">#REF!</definedName>
    <definedName name="_bap37" localSheetId="6">#REF!</definedName>
    <definedName name="_bap37" localSheetId="7">#REF!</definedName>
    <definedName name="_bap37" localSheetId="10">#REF!</definedName>
    <definedName name="_bap37">#REF!</definedName>
    <definedName name="_bap38" localSheetId="6">#REF!</definedName>
    <definedName name="_bap38" localSheetId="7">#REF!</definedName>
    <definedName name="_bap38" localSheetId="10">#REF!</definedName>
    <definedName name="_bap38">#REF!</definedName>
    <definedName name="_bap39" localSheetId="6">#REF!</definedName>
    <definedName name="_bap39" localSheetId="7">#REF!</definedName>
    <definedName name="_bap39" localSheetId="10">#REF!</definedName>
    <definedName name="_bap39">#REF!</definedName>
    <definedName name="_bap399" localSheetId="6">#REF!</definedName>
    <definedName name="_bap399" localSheetId="7">#REF!</definedName>
    <definedName name="_bap399" localSheetId="10">#REF!</definedName>
    <definedName name="_bap399">#REF!</definedName>
    <definedName name="_bap40" localSheetId="6">#REF!</definedName>
    <definedName name="_bap40" localSheetId="7">#REF!</definedName>
    <definedName name="_bap40" localSheetId="10">#REF!</definedName>
    <definedName name="_bap40">#REF!</definedName>
    <definedName name="_bap41" localSheetId="6">#REF!</definedName>
    <definedName name="_bap41" localSheetId="7">#REF!</definedName>
    <definedName name="_bap41" localSheetId="10">#REF!</definedName>
    <definedName name="_bap41">#REF!</definedName>
    <definedName name="_bap42" localSheetId="6">#REF!</definedName>
    <definedName name="_bap42" localSheetId="7">#REF!</definedName>
    <definedName name="_bap42" localSheetId="10">#REF!</definedName>
    <definedName name="_bap42">#REF!</definedName>
    <definedName name="_BIM1" localSheetId="6">[2]prod03!#REF!</definedName>
    <definedName name="_BIM1" localSheetId="7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7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 localSheetId="10">#REF!</definedName>
    <definedName name="_DAF3">#REF!</definedName>
    <definedName name="_DEN1" localSheetId="6">[2]prod03!#REF!</definedName>
    <definedName name="_DEN1" localSheetId="7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7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9">#REF!</definedName>
    <definedName name="_mat2" localSheetId="7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7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7">#REF!</definedName>
    <definedName name="_no23" localSheetId="10">#REF!</definedName>
    <definedName name="_no23">#REF!</definedName>
    <definedName name="_no24" localSheetId="6">#REF!</definedName>
    <definedName name="_no24" localSheetId="7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7">#REF!</definedName>
    <definedName name="_pot22" localSheetId="10">#REF!</definedName>
    <definedName name="_pot22">#REF!</definedName>
    <definedName name="_pot23" localSheetId="6">#REF!</definedName>
    <definedName name="_pot23" localSheetId="7">#REF!</definedName>
    <definedName name="_pot23" localSheetId="10">#REF!</definedName>
    <definedName name="_pot23">#REF!</definedName>
    <definedName name="_pot24" localSheetId="6">#REF!</definedName>
    <definedName name="_pot24" localSheetId="7">#REF!</definedName>
    <definedName name="_pot24" localSheetId="10">#REF!</definedName>
    <definedName name="_pot24">#REF!</definedName>
    <definedName name="_pot25" localSheetId="6">#REF!</definedName>
    <definedName name="_pot25" localSheetId="7">#REF!</definedName>
    <definedName name="_pot25" localSheetId="10">#REF!</definedName>
    <definedName name="_pot25">#REF!</definedName>
    <definedName name="_pot26" localSheetId="6">#REF!</definedName>
    <definedName name="_pot26" localSheetId="7">#REF!</definedName>
    <definedName name="_pot26" localSheetId="10">#REF!</definedName>
    <definedName name="_pot26">#REF!</definedName>
    <definedName name="_pot27" localSheetId="6">#REF!</definedName>
    <definedName name="_pot27" localSheetId="7">#REF!</definedName>
    <definedName name="_pot27" localSheetId="10">#REF!</definedName>
    <definedName name="_pot27">#REF!</definedName>
    <definedName name="_pot28" localSheetId="6">#REF!</definedName>
    <definedName name="_pot28" localSheetId="7">#REF!</definedName>
    <definedName name="_pot28" localSheetId="10">#REF!</definedName>
    <definedName name="_pot28">#REF!</definedName>
    <definedName name="_pot29" localSheetId="6">#REF!</definedName>
    <definedName name="_pot29" localSheetId="7">#REF!</definedName>
    <definedName name="_pot29" localSheetId="10">#REF!</definedName>
    <definedName name="_pot29">#REF!</definedName>
    <definedName name="_pot30" localSheetId="6">#REF!</definedName>
    <definedName name="_pot30" localSheetId="7">#REF!</definedName>
    <definedName name="_pot30" localSheetId="10">#REF!</definedName>
    <definedName name="_pot30">#REF!</definedName>
    <definedName name="_pot31" localSheetId="6">#REF!</definedName>
    <definedName name="_pot31" localSheetId="7">#REF!</definedName>
    <definedName name="_pot31" localSheetId="10">#REF!</definedName>
    <definedName name="_pot31">#REF!</definedName>
    <definedName name="_pot32" localSheetId="6">#REF!</definedName>
    <definedName name="_pot32" localSheetId="7">#REF!</definedName>
    <definedName name="_pot32" localSheetId="10">#REF!</definedName>
    <definedName name="_pot32">#REF!</definedName>
    <definedName name="_pot322" localSheetId="6">#REF!</definedName>
    <definedName name="_pot322" localSheetId="7">#REF!</definedName>
    <definedName name="_pot322" localSheetId="10">#REF!</definedName>
    <definedName name="_pot322">#REF!</definedName>
    <definedName name="_pot33" localSheetId="6">#REF!</definedName>
    <definedName name="_pot33" localSheetId="7">#REF!</definedName>
    <definedName name="_pot33" localSheetId="10">#REF!</definedName>
    <definedName name="_pot33">#REF!</definedName>
    <definedName name="_pot34" localSheetId="6">#REF!</definedName>
    <definedName name="_pot34" localSheetId="7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7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7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7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7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7">#REF!</definedName>
    <definedName name="_tgl22" localSheetId="10">#REF!</definedName>
    <definedName name="_tgl22">#REF!</definedName>
    <definedName name="_tgl23" localSheetId="6">#REF!</definedName>
    <definedName name="_tgl23" localSheetId="7">#REF!</definedName>
    <definedName name="_tgl23" localSheetId="10">#REF!</definedName>
    <definedName name="_tgl23">#REF!</definedName>
    <definedName name="_tgl24" localSheetId="6">#REF!</definedName>
    <definedName name="_tgl24" localSheetId="7">#REF!</definedName>
    <definedName name="_tgl24" localSheetId="10">#REF!</definedName>
    <definedName name="_tgl24">#REF!</definedName>
    <definedName name="_tgl25" localSheetId="6">#REF!</definedName>
    <definedName name="_tgl25" localSheetId="7">#REF!</definedName>
    <definedName name="_tgl25" localSheetId="10">#REF!</definedName>
    <definedName name="_tgl25">#REF!</definedName>
    <definedName name="_tgl26" localSheetId="6">#REF!</definedName>
    <definedName name="_tgl26" localSheetId="7">#REF!</definedName>
    <definedName name="_tgl26" localSheetId="10">#REF!</definedName>
    <definedName name="_tgl26">#REF!</definedName>
    <definedName name="_tgl27" localSheetId="6">#REF!</definedName>
    <definedName name="_tgl27" localSheetId="7">#REF!</definedName>
    <definedName name="_tgl27" localSheetId="10">#REF!</definedName>
    <definedName name="_tgl27">#REF!</definedName>
    <definedName name="_tgl28" localSheetId="6">#REF!</definedName>
    <definedName name="_tgl28" localSheetId="7">#REF!</definedName>
    <definedName name="_tgl28" localSheetId="10">#REF!</definedName>
    <definedName name="_tgl28">#REF!</definedName>
    <definedName name="_tgl29" localSheetId="6">#REF!</definedName>
    <definedName name="_tgl29" localSheetId="7">#REF!</definedName>
    <definedName name="_tgl29" localSheetId="10">#REF!</definedName>
    <definedName name="_tgl29">#REF!</definedName>
    <definedName name="_tgl30" localSheetId="6">#REF!</definedName>
    <definedName name="_tgl30" localSheetId="7">#REF!</definedName>
    <definedName name="_tgl30" localSheetId="10">#REF!</definedName>
    <definedName name="_tgl30">#REF!</definedName>
    <definedName name="_tgl31" localSheetId="6">#REF!</definedName>
    <definedName name="_tgl31" localSheetId="7">#REF!</definedName>
    <definedName name="_tgl31" localSheetId="10">#REF!</definedName>
    <definedName name="_tgl31">#REF!</definedName>
    <definedName name="_tgl32" localSheetId="6">#REF!</definedName>
    <definedName name="_tgl32" localSheetId="7">#REF!</definedName>
    <definedName name="_tgl32" localSheetId="10">#REF!</definedName>
    <definedName name="_tgl32">#REF!</definedName>
    <definedName name="_tgl33" localSheetId="6">#REF!</definedName>
    <definedName name="_tgl33" localSheetId="7">#REF!</definedName>
    <definedName name="_tgl33" localSheetId="10">#REF!</definedName>
    <definedName name="_tgl33">#REF!</definedName>
    <definedName name="_tgl34" localSheetId="6">#REF!</definedName>
    <definedName name="_tgl34" localSheetId="7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7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7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 localSheetId="10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 localSheetId="10">#REF!</definedName>
    <definedName name="a3c">#REF!</definedName>
    <definedName name="aa" localSheetId="6">#REF!</definedName>
    <definedName name="aa" localSheetId="7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 localSheetId="10">#REF!</definedName>
    <definedName name="aaa">#REF!</definedName>
    <definedName name="AAAA" localSheetId="6">#REF!</definedName>
    <definedName name="AAAA" localSheetId="7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7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7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7">#REF!</definedName>
    <definedName name="AAAB" localSheetId="10">#REF!</definedName>
    <definedName name="AAAB">#REF!</definedName>
    <definedName name="AAAC" localSheetId="6">#REF!</definedName>
    <definedName name="AAAC" localSheetId="7">#REF!</definedName>
    <definedName name="AAAC" localSheetId="10">#REF!</definedName>
    <definedName name="AAAC">#REF!</definedName>
    <definedName name="AAAD" localSheetId="6">#REF!</definedName>
    <definedName name="AAAD" localSheetId="7">#REF!</definedName>
    <definedName name="AAAD" localSheetId="10">#REF!</definedName>
    <definedName name="AAAD">#REF!</definedName>
    <definedName name="AAAE" localSheetId="6">#REF!</definedName>
    <definedName name="AAAE" localSheetId="7">#REF!</definedName>
    <definedName name="AAAE" localSheetId="10">#REF!</definedName>
    <definedName name="AAAE">#REF!</definedName>
    <definedName name="AAAF" localSheetId="6">#REF!</definedName>
    <definedName name="AAAF" localSheetId="7">#REF!</definedName>
    <definedName name="AAAF" localSheetId="10">#REF!</definedName>
    <definedName name="AAAF">#REF!</definedName>
    <definedName name="AAAG" localSheetId="6">#REF!</definedName>
    <definedName name="AAAG" localSheetId="7">#REF!</definedName>
    <definedName name="AAAG" localSheetId="10">#REF!</definedName>
    <definedName name="AAAG">#REF!</definedName>
    <definedName name="AAAH" localSheetId="6">#REF!</definedName>
    <definedName name="AAAH" localSheetId="7">#REF!</definedName>
    <definedName name="AAAH" localSheetId="10">#REF!</definedName>
    <definedName name="AAAH">#REF!</definedName>
    <definedName name="AAAI" localSheetId="6">#REF!</definedName>
    <definedName name="AAAI" localSheetId="7">#REF!</definedName>
    <definedName name="AAAI" localSheetId="10">#REF!</definedName>
    <definedName name="AAAI">#REF!</definedName>
    <definedName name="AAAJ" localSheetId="6">#REF!</definedName>
    <definedName name="AAAJ" localSheetId="7">#REF!</definedName>
    <definedName name="AAAJ" localSheetId="10">#REF!</definedName>
    <definedName name="AAAJ">#REF!</definedName>
    <definedName name="AABA" localSheetId="6">#REF!</definedName>
    <definedName name="AABA" localSheetId="7">#REF!</definedName>
    <definedName name="AABA" localSheetId="10">#REF!</definedName>
    <definedName name="AABA">#REF!</definedName>
    <definedName name="AABB" localSheetId="6">#REF!</definedName>
    <definedName name="AABB" localSheetId="7">#REF!</definedName>
    <definedName name="AABB" localSheetId="10">#REF!</definedName>
    <definedName name="AABB">#REF!</definedName>
    <definedName name="AABC" localSheetId="6">#REF!</definedName>
    <definedName name="AABC" localSheetId="7">#REF!</definedName>
    <definedName name="AABC" localSheetId="10">#REF!</definedName>
    <definedName name="AABC">#REF!</definedName>
    <definedName name="AABD" localSheetId="6">#REF!</definedName>
    <definedName name="AABD" localSheetId="7">#REF!</definedName>
    <definedName name="AABD" localSheetId="10">#REF!</definedName>
    <definedName name="AABD">#REF!</definedName>
    <definedName name="AABE" localSheetId="6">#REF!</definedName>
    <definedName name="AABE" localSheetId="7">#REF!</definedName>
    <definedName name="AABE" localSheetId="10">#REF!</definedName>
    <definedName name="AABE">#REF!</definedName>
    <definedName name="AABF" localSheetId="6">#REF!</definedName>
    <definedName name="AABF" localSheetId="7">#REF!</definedName>
    <definedName name="AABF" localSheetId="10">#REF!</definedName>
    <definedName name="AABF">#REF!</definedName>
    <definedName name="AABG" localSheetId="6">#REF!</definedName>
    <definedName name="AABG" localSheetId="7">#REF!</definedName>
    <definedName name="AABG" localSheetId="10">#REF!</definedName>
    <definedName name="AABG">#REF!</definedName>
    <definedName name="AABH" localSheetId="6">#REF!</definedName>
    <definedName name="AABH" localSheetId="7">#REF!</definedName>
    <definedName name="AABH" localSheetId="10">#REF!</definedName>
    <definedName name="AABH">#REF!</definedName>
    <definedName name="AABI" localSheetId="6">#REF!</definedName>
    <definedName name="AABI" localSheetId="7">#REF!</definedName>
    <definedName name="AABI" localSheetId="10">#REF!</definedName>
    <definedName name="AABI">#REF!</definedName>
    <definedName name="AABJ" localSheetId="6">#REF!</definedName>
    <definedName name="AABJ" localSheetId="7">#REF!</definedName>
    <definedName name="AABJ" localSheetId="10">#REF!</definedName>
    <definedName name="AABJ">#REF!</definedName>
    <definedName name="AACA" localSheetId="6">#REF!</definedName>
    <definedName name="AACA" localSheetId="7">#REF!</definedName>
    <definedName name="AACA" localSheetId="10">#REF!</definedName>
    <definedName name="AACA">#REF!</definedName>
    <definedName name="AACB" localSheetId="6">#REF!</definedName>
    <definedName name="AACB" localSheetId="7">#REF!</definedName>
    <definedName name="AACB" localSheetId="10">#REF!</definedName>
    <definedName name="AACB">#REF!</definedName>
    <definedName name="AACC" localSheetId="6">#REF!</definedName>
    <definedName name="AACC" localSheetId="7">#REF!</definedName>
    <definedName name="AACC" localSheetId="10">#REF!</definedName>
    <definedName name="AACC">#REF!</definedName>
    <definedName name="AACD" localSheetId="6">#REF!</definedName>
    <definedName name="AACD" localSheetId="7">#REF!</definedName>
    <definedName name="AACD" localSheetId="10">#REF!</definedName>
    <definedName name="AACD">#REF!</definedName>
    <definedName name="AACE" localSheetId="6">#REF!</definedName>
    <definedName name="AACE" localSheetId="7">#REF!</definedName>
    <definedName name="AACE" localSheetId="10">#REF!</definedName>
    <definedName name="AACE">#REF!</definedName>
    <definedName name="AACF" localSheetId="6">#REF!</definedName>
    <definedName name="AACF" localSheetId="7">#REF!</definedName>
    <definedName name="AACF" localSheetId="10">#REF!</definedName>
    <definedName name="AACF">#REF!</definedName>
    <definedName name="AACG" localSheetId="6">#REF!</definedName>
    <definedName name="AACG" localSheetId="7">#REF!</definedName>
    <definedName name="AACG" localSheetId="10">#REF!</definedName>
    <definedName name="AACG">#REF!</definedName>
    <definedName name="AACH" localSheetId="6">#REF!</definedName>
    <definedName name="AACH" localSheetId="7">#REF!</definedName>
    <definedName name="AACH" localSheetId="10">#REF!</definedName>
    <definedName name="AACH">#REF!</definedName>
    <definedName name="AACI" localSheetId="6">#REF!</definedName>
    <definedName name="AACI" localSheetId="7">#REF!</definedName>
    <definedName name="AACI" localSheetId="10">#REF!</definedName>
    <definedName name="AACI">#REF!</definedName>
    <definedName name="AACJ" localSheetId="6">#REF!</definedName>
    <definedName name="AACJ" localSheetId="7">#REF!</definedName>
    <definedName name="AACJ" localSheetId="10">#REF!</definedName>
    <definedName name="AACJ">#REF!</definedName>
    <definedName name="AADA" localSheetId="6">#REF!</definedName>
    <definedName name="AADA" localSheetId="7">#REF!</definedName>
    <definedName name="AADA" localSheetId="10">#REF!</definedName>
    <definedName name="AADA">#REF!</definedName>
    <definedName name="AADB" localSheetId="6">#REF!</definedName>
    <definedName name="AADB" localSheetId="7">#REF!</definedName>
    <definedName name="AADB" localSheetId="10">#REF!</definedName>
    <definedName name="AADB">#REF!</definedName>
    <definedName name="AADC" localSheetId="6">#REF!</definedName>
    <definedName name="AADC" localSheetId="7">#REF!</definedName>
    <definedName name="AADC" localSheetId="10">#REF!</definedName>
    <definedName name="AADC">#REF!</definedName>
    <definedName name="AADD" localSheetId="6">#REF!</definedName>
    <definedName name="AADD" localSheetId="7">#REF!</definedName>
    <definedName name="AADD" localSheetId="10">#REF!</definedName>
    <definedName name="AADD">#REF!</definedName>
    <definedName name="AADE" localSheetId="6">#REF!</definedName>
    <definedName name="AADE" localSheetId="7">#REF!</definedName>
    <definedName name="AADE" localSheetId="10">#REF!</definedName>
    <definedName name="AADE">#REF!</definedName>
    <definedName name="AADF" localSheetId="6">#REF!</definedName>
    <definedName name="AADF" localSheetId="7">#REF!</definedName>
    <definedName name="AADF" localSheetId="10">#REF!</definedName>
    <definedName name="AADF">#REF!</definedName>
    <definedName name="AADG" localSheetId="6">#REF!</definedName>
    <definedName name="AADG" localSheetId="7">#REF!</definedName>
    <definedName name="AADG" localSheetId="10">#REF!</definedName>
    <definedName name="AADG">#REF!</definedName>
    <definedName name="AADH" localSheetId="6">#REF!</definedName>
    <definedName name="AADH" localSheetId="7">#REF!</definedName>
    <definedName name="AADH" localSheetId="10">#REF!</definedName>
    <definedName name="AADH">#REF!</definedName>
    <definedName name="AADI" localSheetId="6">#REF!</definedName>
    <definedName name="AADI" localSheetId="7">#REF!</definedName>
    <definedName name="AADI" localSheetId="10">#REF!</definedName>
    <definedName name="AADI">#REF!</definedName>
    <definedName name="AADJ" localSheetId="6">#REF!</definedName>
    <definedName name="AADJ" localSheetId="7">#REF!</definedName>
    <definedName name="AADJ" localSheetId="10">#REF!</definedName>
    <definedName name="AADJ">#REF!</definedName>
    <definedName name="AAEA" localSheetId="6">#REF!</definedName>
    <definedName name="AAEA" localSheetId="7">#REF!</definedName>
    <definedName name="AAEA" localSheetId="10">#REF!</definedName>
    <definedName name="AAEA">#REF!</definedName>
    <definedName name="AAEB" localSheetId="6">#REF!</definedName>
    <definedName name="AAEB" localSheetId="7">#REF!</definedName>
    <definedName name="AAEB" localSheetId="10">#REF!</definedName>
    <definedName name="AAEB">#REF!</definedName>
    <definedName name="AAEC" localSheetId="6">#REF!</definedName>
    <definedName name="AAEC" localSheetId="7">#REF!</definedName>
    <definedName name="AAEC" localSheetId="10">#REF!</definedName>
    <definedName name="AAEC">#REF!</definedName>
    <definedName name="AAED" localSheetId="6">#REF!</definedName>
    <definedName name="AAED" localSheetId="7">#REF!</definedName>
    <definedName name="AAED" localSheetId="10">#REF!</definedName>
    <definedName name="AAED">#REF!</definedName>
    <definedName name="AAEE" localSheetId="6">#REF!</definedName>
    <definedName name="AAEE" localSheetId="7">#REF!</definedName>
    <definedName name="AAEE" localSheetId="10">#REF!</definedName>
    <definedName name="AAEE">#REF!</definedName>
    <definedName name="AAEF" localSheetId="6">#REF!</definedName>
    <definedName name="AAEF" localSheetId="7">#REF!</definedName>
    <definedName name="AAEF" localSheetId="10">#REF!</definedName>
    <definedName name="AAEF">#REF!</definedName>
    <definedName name="AAEG" localSheetId="6">#REF!</definedName>
    <definedName name="AAEG" localSheetId="7">#REF!</definedName>
    <definedName name="AAEG" localSheetId="10">#REF!</definedName>
    <definedName name="AAEG">#REF!</definedName>
    <definedName name="AAEH" localSheetId="6">#REF!</definedName>
    <definedName name="AAEH" localSheetId="7">#REF!</definedName>
    <definedName name="AAEH" localSheetId="10">#REF!</definedName>
    <definedName name="AAEH">#REF!</definedName>
    <definedName name="AAEI" localSheetId="6">#REF!</definedName>
    <definedName name="AAEI" localSheetId="7">#REF!</definedName>
    <definedName name="AAEI" localSheetId="10">#REF!</definedName>
    <definedName name="AAEI">#REF!</definedName>
    <definedName name="AAEJ" localSheetId="6">#REF!</definedName>
    <definedName name="AAEJ" localSheetId="7">#REF!</definedName>
    <definedName name="AAEJ" localSheetId="10">#REF!</definedName>
    <definedName name="AAEJ">#REF!</definedName>
    <definedName name="AAFA" localSheetId="6">#REF!</definedName>
    <definedName name="AAFA" localSheetId="7">#REF!</definedName>
    <definedName name="AAFA" localSheetId="10">#REF!</definedName>
    <definedName name="AAFA">#REF!</definedName>
    <definedName name="AAFB" localSheetId="6">#REF!</definedName>
    <definedName name="AAFB" localSheetId="7">#REF!</definedName>
    <definedName name="AAFB" localSheetId="10">#REF!</definedName>
    <definedName name="AAFB">#REF!</definedName>
    <definedName name="AAFC" localSheetId="6">#REF!</definedName>
    <definedName name="AAFC" localSheetId="7">#REF!</definedName>
    <definedName name="AAFC" localSheetId="10">#REF!</definedName>
    <definedName name="AAFC">#REF!</definedName>
    <definedName name="AAFD" localSheetId="6">#REF!</definedName>
    <definedName name="AAFD" localSheetId="7">#REF!</definedName>
    <definedName name="AAFD" localSheetId="10">#REF!</definedName>
    <definedName name="AAFD">#REF!</definedName>
    <definedName name="AAFE" localSheetId="6">#REF!</definedName>
    <definedName name="AAFE" localSheetId="7">#REF!</definedName>
    <definedName name="AAFE" localSheetId="10">#REF!</definedName>
    <definedName name="AAFE">#REF!</definedName>
    <definedName name="AAFF" localSheetId="6">#REF!</definedName>
    <definedName name="AAFF" localSheetId="7">#REF!</definedName>
    <definedName name="AAFF" localSheetId="10">#REF!</definedName>
    <definedName name="AAFF">#REF!</definedName>
    <definedName name="AAFG" localSheetId="6">#REF!</definedName>
    <definedName name="AAFG" localSheetId="7">#REF!</definedName>
    <definedName name="AAFG" localSheetId="10">#REF!</definedName>
    <definedName name="AAFG">#REF!</definedName>
    <definedName name="AAFH" localSheetId="6">#REF!</definedName>
    <definedName name="AAFH" localSheetId="7">#REF!</definedName>
    <definedName name="AAFH" localSheetId="10">#REF!</definedName>
    <definedName name="AAFH">#REF!</definedName>
    <definedName name="AAFI" localSheetId="6">#REF!</definedName>
    <definedName name="AAFI" localSheetId="7">#REF!</definedName>
    <definedName name="AAFI" localSheetId="10">#REF!</definedName>
    <definedName name="AAFI">#REF!</definedName>
    <definedName name="AAFJ" localSheetId="6">#REF!</definedName>
    <definedName name="AAFJ" localSheetId="7">#REF!</definedName>
    <definedName name="AAFJ" localSheetId="10">#REF!</definedName>
    <definedName name="AAFJ">#REF!</definedName>
    <definedName name="AAGA" localSheetId="6">#REF!</definedName>
    <definedName name="AAGA" localSheetId="7">#REF!</definedName>
    <definedName name="AAGA" localSheetId="10">#REF!</definedName>
    <definedName name="AAGA">#REF!</definedName>
    <definedName name="AAGB" localSheetId="6">#REF!</definedName>
    <definedName name="AAGB" localSheetId="7">#REF!</definedName>
    <definedName name="AAGB" localSheetId="10">#REF!</definedName>
    <definedName name="AAGB">#REF!</definedName>
    <definedName name="AAGC" localSheetId="6">#REF!</definedName>
    <definedName name="AAGC" localSheetId="7">#REF!</definedName>
    <definedName name="AAGC" localSheetId="10">#REF!</definedName>
    <definedName name="AAGC">#REF!</definedName>
    <definedName name="AAGD" localSheetId="6">#REF!</definedName>
    <definedName name="AAGD" localSheetId="7">#REF!</definedName>
    <definedName name="AAGD" localSheetId="10">#REF!</definedName>
    <definedName name="AAGD">#REF!</definedName>
    <definedName name="AAGE" localSheetId="6">#REF!</definedName>
    <definedName name="AAGE" localSheetId="7">#REF!</definedName>
    <definedName name="AAGE" localSheetId="10">#REF!</definedName>
    <definedName name="AAGE">#REF!</definedName>
    <definedName name="AAGF" localSheetId="6">#REF!</definedName>
    <definedName name="AAGF" localSheetId="7">#REF!</definedName>
    <definedName name="AAGF" localSheetId="10">#REF!</definedName>
    <definedName name="AAGF">#REF!</definedName>
    <definedName name="AAGG" localSheetId="6">#REF!</definedName>
    <definedName name="AAGG" localSheetId="7">#REF!</definedName>
    <definedName name="AAGG" localSheetId="10">#REF!</definedName>
    <definedName name="AAGG">#REF!</definedName>
    <definedName name="AAGH" localSheetId="6">#REF!</definedName>
    <definedName name="AAGH" localSheetId="7">#REF!</definedName>
    <definedName name="AAGH" localSheetId="10">#REF!</definedName>
    <definedName name="AAGH">#REF!</definedName>
    <definedName name="AAGI" localSheetId="6">#REF!</definedName>
    <definedName name="AAGI" localSheetId="7">#REF!</definedName>
    <definedName name="AAGI" localSheetId="10">#REF!</definedName>
    <definedName name="AAGI">#REF!</definedName>
    <definedName name="AAGJ" localSheetId="6">#REF!</definedName>
    <definedName name="AAGJ" localSheetId="7">#REF!</definedName>
    <definedName name="AAGJ" localSheetId="10">#REF!</definedName>
    <definedName name="AAGJ">#REF!</definedName>
    <definedName name="AAHA" localSheetId="6">#REF!</definedName>
    <definedName name="AAHA" localSheetId="7">#REF!</definedName>
    <definedName name="AAHA" localSheetId="10">#REF!</definedName>
    <definedName name="AAHA">#REF!</definedName>
    <definedName name="AAHB" localSheetId="6">#REF!</definedName>
    <definedName name="AAHB" localSheetId="7">#REF!</definedName>
    <definedName name="AAHB" localSheetId="10">#REF!</definedName>
    <definedName name="AAHB">#REF!</definedName>
    <definedName name="AAHC" localSheetId="6">#REF!</definedName>
    <definedName name="AAHC" localSheetId="7">#REF!</definedName>
    <definedName name="AAHC" localSheetId="10">#REF!</definedName>
    <definedName name="AAHC">#REF!</definedName>
    <definedName name="AAHD" localSheetId="6">#REF!</definedName>
    <definedName name="AAHD" localSheetId="7">#REF!</definedName>
    <definedName name="AAHD" localSheetId="10">#REF!</definedName>
    <definedName name="AAHD">#REF!</definedName>
    <definedName name="AAHE" localSheetId="6">#REF!</definedName>
    <definedName name="AAHE" localSheetId="7">#REF!</definedName>
    <definedName name="AAHE" localSheetId="10">#REF!</definedName>
    <definedName name="AAHE">#REF!</definedName>
    <definedName name="AAHF" localSheetId="6">#REF!</definedName>
    <definedName name="AAHF" localSheetId="7">#REF!</definedName>
    <definedName name="AAHF" localSheetId="10">#REF!</definedName>
    <definedName name="AAHF">#REF!</definedName>
    <definedName name="AAHG" localSheetId="6">#REF!</definedName>
    <definedName name="AAHG" localSheetId="7">#REF!</definedName>
    <definedName name="AAHG" localSheetId="10">#REF!</definedName>
    <definedName name="AAHG">#REF!</definedName>
    <definedName name="AAHH" localSheetId="6">#REF!</definedName>
    <definedName name="AAHH" localSheetId="7">#REF!</definedName>
    <definedName name="AAHH" localSheetId="10">#REF!</definedName>
    <definedName name="AAHH">#REF!</definedName>
    <definedName name="AAHI" localSheetId="6">#REF!</definedName>
    <definedName name="AAHI" localSheetId="7">#REF!</definedName>
    <definedName name="AAHI" localSheetId="10">#REF!</definedName>
    <definedName name="AAHI">#REF!</definedName>
    <definedName name="AAHJ" localSheetId="6">#REF!</definedName>
    <definedName name="AAHJ" localSheetId="7">#REF!</definedName>
    <definedName name="AAHJ" localSheetId="10">#REF!</definedName>
    <definedName name="AAHJ">#REF!</definedName>
    <definedName name="AAIA" localSheetId="6">#REF!</definedName>
    <definedName name="AAIA" localSheetId="7">#REF!</definedName>
    <definedName name="AAIA" localSheetId="10">#REF!</definedName>
    <definedName name="AAIA">#REF!</definedName>
    <definedName name="AAIB" localSheetId="6">#REF!</definedName>
    <definedName name="AAIB" localSheetId="7">#REF!</definedName>
    <definedName name="AAIB" localSheetId="10">#REF!</definedName>
    <definedName name="AAIB">#REF!</definedName>
    <definedName name="AAIC" localSheetId="6">#REF!</definedName>
    <definedName name="AAIC" localSheetId="7">#REF!</definedName>
    <definedName name="AAIC" localSheetId="10">#REF!</definedName>
    <definedName name="AAIC">#REF!</definedName>
    <definedName name="AAID" localSheetId="6">#REF!</definedName>
    <definedName name="AAID" localSheetId="7">#REF!</definedName>
    <definedName name="AAID" localSheetId="10">#REF!</definedName>
    <definedName name="AAID">#REF!</definedName>
    <definedName name="AAIE" localSheetId="6">#REF!</definedName>
    <definedName name="AAIE" localSheetId="7">#REF!</definedName>
    <definedName name="AAIE" localSheetId="10">#REF!</definedName>
    <definedName name="AAIE">#REF!</definedName>
    <definedName name="AAIF" localSheetId="6">#REF!</definedName>
    <definedName name="AAIF" localSheetId="7">#REF!</definedName>
    <definedName name="AAIF" localSheetId="10">#REF!</definedName>
    <definedName name="AAIF">#REF!</definedName>
    <definedName name="AAIG" localSheetId="6">#REF!</definedName>
    <definedName name="AAIG" localSheetId="7">#REF!</definedName>
    <definedName name="AAIG" localSheetId="10">#REF!</definedName>
    <definedName name="AAIG">#REF!</definedName>
    <definedName name="AAIH" localSheetId="6">#REF!</definedName>
    <definedName name="AAIH" localSheetId="7">#REF!</definedName>
    <definedName name="AAIH" localSheetId="10">#REF!</definedName>
    <definedName name="AAIH">#REF!</definedName>
    <definedName name="AAII" localSheetId="6">#REF!</definedName>
    <definedName name="AAII" localSheetId="7">#REF!</definedName>
    <definedName name="AAII" localSheetId="10">#REF!</definedName>
    <definedName name="AAII">#REF!</definedName>
    <definedName name="AAIJ" localSheetId="6">#REF!</definedName>
    <definedName name="AAIJ" localSheetId="7">#REF!</definedName>
    <definedName name="AAIJ" localSheetId="10">#REF!</definedName>
    <definedName name="AAIJ">#REF!</definedName>
    <definedName name="AAJA" localSheetId="6">#REF!</definedName>
    <definedName name="AAJA" localSheetId="7">#REF!</definedName>
    <definedName name="AAJA" localSheetId="10">#REF!</definedName>
    <definedName name="AAJA">#REF!</definedName>
    <definedName name="AAJB" localSheetId="6">#REF!</definedName>
    <definedName name="AAJB" localSheetId="7">#REF!</definedName>
    <definedName name="AAJB" localSheetId="10">#REF!</definedName>
    <definedName name="AAJB">#REF!</definedName>
    <definedName name="AAJC" localSheetId="6">#REF!</definedName>
    <definedName name="AAJC" localSheetId="7">#REF!</definedName>
    <definedName name="AAJC" localSheetId="10">#REF!</definedName>
    <definedName name="AAJC">#REF!</definedName>
    <definedName name="AAJD" localSheetId="6">#REF!</definedName>
    <definedName name="AAJD" localSheetId="7">#REF!</definedName>
    <definedName name="AAJD" localSheetId="10">#REF!</definedName>
    <definedName name="AAJD">#REF!</definedName>
    <definedName name="AAJE" localSheetId="6">#REF!</definedName>
    <definedName name="AAJE" localSheetId="7">#REF!</definedName>
    <definedName name="AAJE" localSheetId="10">#REF!</definedName>
    <definedName name="AAJE">#REF!</definedName>
    <definedName name="AAJF" localSheetId="6">#REF!</definedName>
    <definedName name="AAJF" localSheetId="7">#REF!</definedName>
    <definedName name="AAJF" localSheetId="10">#REF!</definedName>
    <definedName name="AAJF">#REF!</definedName>
    <definedName name="AAJG" localSheetId="6">#REF!</definedName>
    <definedName name="AAJG" localSheetId="7">#REF!</definedName>
    <definedName name="AAJG" localSheetId="10">#REF!</definedName>
    <definedName name="AAJG">#REF!</definedName>
    <definedName name="AAJH" localSheetId="6">#REF!</definedName>
    <definedName name="AAJH" localSheetId="7">#REF!</definedName>
    <definedName name="AAJH" localSheetId="10">#REF!</definedName>
    <definedName name="AAJH">#REF!</definedName>
    <definedName name="AAJI" localSheetId="6">#REF!</definedName>
    <definedName name="AAJI" localSheetId="7">#REF!</definedName>
    <definedName name="AAJI" localSheetId="10">#REF!</definedName>
    <definedName name="AAJI">#REF!</definedName>
    <definedName name="AAJJ" localSheetId="6">#REF!</definedName>
    <definedName name="AAJJ" localSheetId="7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7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7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7">#REF!</definedName>
    <definedName name="ABAC" localSheetId="10">#REF!</definedName>
    <definedName name="ABAC">#REF!</definedName>
    <definedName name="ABAD" localSheetId="6">#REF!</definedName>
    <definedName name="ABAD" localSheetId="7">#REF!</definedName>
    <definedName name="ABAD" localSheetId="10">#REF!</definedName>
    <definedName name="ABAD">#REF!</definedName>
    <definedName name="ABAE" localSheetId="6">#REF!</definedName>
    <definedName name="ABAE" localSheetId="7">#REF!</definedName>
    <definedName name="ABAE" localSheetId="10">#REF!</definedName>
    <definedName name="ABAE">#REF!</definedName>
    <definedName name="ABAF" localSheetId="6">#REF!</definedName>
    <definedName name="ABAF" localSheetId="7">#REF!</definedName>
    <definedName name="ABAF" localSheetId="10">#REF!</definedName>
    <definedName name="ABAF">#REF!</definedName>
    <definedName name="ABAG" localSheetId="6">#REF!</definedName>
    <definedName name="ABAG" localSheetId="7">#REF!</definedName>
    <definedName name="ABAG" localSheetId="10">#REF!</definedName>
    <definedName name="ABAG">#REF!</definedName>
    <definedName name="ABAH" localSheetId="6">#REF!</definedName>
    <definedName name="ABAH" localSheetId="7">#REF!</definedName>
    <definedName name="ABAH" localSheetId="10">#REF!</definedName>
    <definedName name="ABAH">#REF!</definedName>
    <definedName name="ABAI" localSheetId="6">#REF!</definedName>
    <definedName name="ABAI" localSheetId="7">#REF!</definedName>
    <definedName name="ABAI" localSheetId="10">#REF!</definedName>
    <definedName name="ABAI">#REF!</definedName>
    <definedName name="ABAJ" localSheetId="6">#REF!</definedName>
    <definedName name="ABAJ" localSheetId="7">#REF!</definedName>
    <definedName name="ABAJ" localSheetId="10">#REF!</definedName>
    <definedName name="ABAJ">#REF!</definedName>
    <definedName name="ABBA" localSheetId="6">#REF!</definedName>
    <definedName name="ABBA" localSheetId="7">#REF!</definedName>
    <definedName name="ABBA" localSheetId="10">#REF!</definedName>
    <definedName name="ABBA">#REF!</definedName>
    <definedName name="ABBB" localSheetId="6">#REF!</definedName>
    <definedName name="ABBB" localSheetId="7">#REF!</definedName>
    <definedName name="ABBB" localSheetId="10">#REF!</definedName>
    <definedName name="ABBB">#REF!</definedName>
    <definedName name="ABBC" localSheetId="6">#REF!</definedName>
    <definedName name="ABBC" localSheetId="7">#REF!</definedName>
    <definedName name="ABBC" localSheetId="10">#REF!</definedName>
    <definedName name="ABBC">#REF!</definedName>
    <definedName name="ABBD" localSheetId="6">#REF!</definedName>
    <definedName name="ABBD" localSheetId="7">#REF!</definedName>
    <definedName name="ABBD" localSheetId="10">#REF!</definedName>
    <definedName name="ABBD">#REF!</definedName>
    <definedName name="ABBE" localSheetId="6">#REF!</definedName>
    <definedName name="ABBE" localSheetId="7">#REF!</definedName>
    <definedName name="ABBE" localSheetId="10">#REF!</definedName>
    <definedName name="ABBE">#REF!</definedName>
    <definedName name="ABBF" localSheetId="6">#REF!</definedName>
    <definedName name="ABBF" localSheetId="7">#REF!</definedName>
    <definedName name="ABBF" localSheetId="10">#REF!</definedName>
    <definedName name="ABBF">#REF!</definedName>
    <definedName name="ABBG" localSheetId="6">#REF!</definedName>
    <definedName name="ABBG" localSheetId="7">#REF!</definedName>
    <definedName name="ABBG" localSheetId="10">#REF!</definedName>
    <definedName name="ABBG">#REF!</definedName>
    <definedName name="ABBH" localSheetId="6">#REF!</definedName>
    <definedName name="ABBH" localSheetId="7">#REF!</definedName>
    <definedName name="ABBH" localSheetId="10">#REF!</definedName>
    <definedName name="ABBH">#REF!</definedName>
    <definedName name="ABBI" localSheetId="6">#REF!</definedName>
    <definedName name="ABBI" localSheetId="7">#REF!</definedName>
    <definedName name="ABBI" localSheetId="10">#REF!</definedName>
    <definedName name="ABBI">#REF!</definedName>
    <definedName name="ABBJ" localSheetId="6">#REF!</definedName>
    <definedName name="ABBJ" localSheetId="7">#REF!</definedName>
    <definedName name="ABBJ" localSheetId="10">#REF!</definedName>
    <definedName name="ABBJ">#REF!</definedName>
    <definedName name="ABC" localSheetId="6">#REF!</definedName>
    <definedName name="ABC" localSheetId="7">#REF!</definedName>
    <definedName name="ABC" localSheetId="10">#REF!</definedName>
    <definedName name="ABC">#REF!</definedName>
    <definedName name="ABCA" localSheetId="6">#REF!</definedName>
    <definedName name="ABCA" localSheetId="7">#REF!</definedName>
    <definedName name="ABCA" localSheetId="10">#REF!</definedName>
    <definedName name="ABCA">#REF!</definedName>
    <definedName name="ABCB" localSheetId="6">#REF!</definedName>
    <definedName name="ABCB" localSheetId="7">#REF!</definedName>
    <definedName name="ABCB" localSheetId="10">#REF!</definedName>
    <definedName name="ABCB">#REF!</definedName>
    <definedName name="ABCC" localSheetId="6">#REF!</definedName>
    <definedName name="ABCC" localSheetId="7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7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7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7">#REF!</definedName>
    <definedName name="ABCG" localSheetId="10">#REF!</definedName>
    <definedName name="ABCG">#REF!</definedName>
    <definedName name="ABCH" localSheetId="6">#REF!</definedName>
    <definedName name="ABCH" localSheetId="7">#REF!</definedName>
    <definedName name="ABCH" localSheetId="10">#REF!</definedName>
    <definedName name="ABCH">#REF!</definedName>
    <definedName name="ABCI" localSheetId="6">#REF!</definedName>
    <definedName name="ABCI" localSheetId="7">#REF!</definedName>
    <definedName name="ABCI" localSheetId="10">#REF!</definedName>
    <definedName name="ABCI">#REF!</definedName>
    <definedName name="ABCJ" localSheetId="6">#REF!</definedName>
    <definedName name="ABCJ" localSheetId="7">#REF!</definedName>
    <definedName name="ABCJ" localSheetId="10">#REF!</definedName>
    <definedName name="ABCJ">#REF!</definedName>
    <definedName name="ABDA" localSheetId="6">#REF!</definedName>
    <definedName name="ABDA" localSheetId="7">#REF!</definedName>
    <definedName name="ABDA" localSheetId="10">#REF!</definedName>
    <definedName name="ABDA">#REF!</definedName>
    <definedName name="ABDB" localSheetId="6">#REF!</definedName>
    <definedName name="ABDB" localSheetId="7">#REF!</definedName>
    <definedName name="ABDB" localSheetId="10">#REF!</definedName>
    <definedName name="ABDB">#REF!</definedName>
    <definedName name="ABDC" localSheetId="6">#REF!</definedName>
    <definedName name="ABDC" localSheetId="7">#REF!</definedName>
    <definedName name="ABDC" localSheetId="10">#REF!</definedName>
    <definedName name="ABDC">#REF!</definedName>
    <definedName name="ABDD" localSheetId="6">#REF!</definedName>
    <definedName name="ABDD" localSheetId="7">#REF!</definedName>
    <definedName name="ABDD" localSheetId="10">#REF!</definedName>
    <definedName name="ABDD">#REF!</definedName>
    <definedName name="ABDE" localSheetId="6">#REF!</definedName>
    <definedName name="ABDE" localSheetId="7">#REF!</definedName>
    <definedName name="ABDE" localSheetId="10">#REF!</definedName>
    <definedName name="ABDE">#REF!</definedName>
    <definedName name="ABDF" localSheetId="6">#REF!</definedName>
    <definedName name="ABDF" localSheetId="7">#REF!</definedName>
    <definedName name="ABDF" localSheetId="10">#REF!</definedName>
    <definedName name="ABDF">#REF!</definedName>
    <definedName name="ABDG" localSheetId="6">#REF!</definedName>
    <definedName name="ABDG" localSheetId="7">#REF!</definedName>
    <definedName name="ABDG" localSheetId="10">#REF!</definedName>
    <definedName name="ABDG">#REF!</definedName>
    <definedName name="ABDH" localSheetId="6">#REF!</definedName>
    <definedName name="ABDH" localSheetId="7">#REF!</definedName>
    <definedName name="ABDH" localSheetId="10">#REF!</definedName>
    <definedName name="ABDH">#REF!</definedName>
    <definedName name="ABDI" localSheetId="6">#REF!</definedName>
    <definedName name="ABDI" localSheetId="7">#REF!</definedName>
    <definedName name="ABDI" localSheetId="10">#REF!</definedName>
    <definedName name="ABDI">#REF!</definedName>
    <definedName name="ABDJ" localSheetId="6">#REF!</definedName>
    <definedName name="ABDJ" localSheetId="7">#REF!</definedName>
    <definedName name="ABDJ" localSheetId="10">#REF!</definedName>
    <definedName name="ABDJ">#REF!</definedName>
    <definedName name="ABEA" localSheetId="6">#REF!</definedName>
    <definedName name="ABEA" localSheetId="7">#REF!</definedName>
    <definedName name="ABEA" localSheetId="10">#REF!</definedName>
    <definedName name="ABEA">#REF!</definedName>
    <definedName name="ABEB" localSheetId="6">#REF!</definedName>
    <definedName name="ABEB" localSheetId="7">#REF!</definedName>
    <definedName name="ABEB" localSheetId="10">#REF!</definedName>
    <definedName name="ABEB">#REF!</definedName>
    <definedName name="ABEC" localSheetId="6">#REF!</definedName>
    <definedName name="ABEC" localSheetId="7">#REF!</definedName>
    <definedName name="ABEC" localSheetId="10">#REF!</definedName>
    <definedName name="ABEC">#REF!</definedName>
    <definedName name="ABED" localSheetId="6">#REF!</definedName>
    <definedName name="ABED" localSheetId="7">#REF!</definedName>
    <definedName name="ABED" localSheetId="10">#REF!</definedName>
    <definedName name="ABED">#REF!</definedName>
    <definedName name="ABEE" localSheetId="6">#REF!</definedName>
    <definedName name="ABEE" localSheetId="7">#REF!</definedName>
    <definedName name="ABEE" localSheetId="10">#REF!</definedName>
    <definedName name="ABEE">#REF!</definedName>
    <definedName name="ABEF" localSheetId="6">#REF!</definedName>
    <definedName name="ABEF" localSheetId="7">#REF!</definedName>
    <definedName name="ABEF" localSheetId="10">#REF!</definedName>
    <definedName name="ABEF">#REF!</definedName>
    <definedName name="ABEG" localSheetId="6">#REF!</definedName>
    <definedName name="ABEG" localSheetId="7">#REF!</definedName>
    <definedName name="ABEG" localSheetId="10">#REF!</definedName>
    <definedName name="ABEG">#REF!</definedName>
    <definedName name="ABEH" localSheetId="6">#REF!</definedName>
    <definedName name="ABEH" localSheetId="7">#REF!</definedName>
    <definedName name="ABEH" localSheetId="10">#REF!</definedName>
    <definedName name="ABEH">#REF!</definedName>
    <definedName name="ABEI" localSheetId="6">#REF!</definedName>
    <definedName name="ABEI" localSheetId="7">#REF!</definedName>
    <definedName name="ABEI" localSheetId="10">#REF!</definedName>
    <definedName name="ABEI">#REF!</definedName>
    <definedName name="ABEJ" localSheetId="6">#REF!</definedName>
    <definedName name="ABEJ" localSheetId="7">#REF!</definedName>
    <definedName name="ABEJ" localSheetId="10">#REF!</definedName>
    <definedName name="ABEJ">#REF!</definedName>
    <definedName name="ABFA" localSheetId="6">#REF!</definedName>
    <definedName name="ABFA" localSheetId="7">#REF!</definedName>
    <definedName name="ABFA" localSheetId="10">#REF!</definedName>
    <definedName name="ABFA">#REF!</definedName>
    <definedName name="ABFB" localSheetId="6">#REF!</definedName>
    <definedName name="ABFB" localSheetId="7">#REF!</definedName>
    <definedName name="ABFB" localSheetId="10">#REF!</definedName>
    <definedName name="ABFB">#REF!</definedName>
    <definedName name="ABFC" localSheetId="6">#REF!</definedName>
    <definedName name="ABFC" localSheetId="7">#REF!</definedName>
    <definedName name="ABFC" localSheetId="10">#REF!</definedName>
    <definedName name="ABFC">#REF!</definedName>
    <definedName name="ABFD" localSheetId="6">#REF!</definedName>
    <definedName name="ABFD" localSheetId="7">#REF!</definedName>
    <definedName name="ABFD" localSheetId="10">#REF!</definedName>
    <definedName name="ABFD">#REF!</definedName>
    <definedName name="ABFE" localSheetId="6">#REF!</definedName>
    <definedName name="ABFE" localSheetId="7">#REF!</definedName>
    <definedName name="ABFE" localSheetId="10">#REF!</definedName>
    <definedName name="ABFE">#REF!</definedName>
    <definedName name="ABFF" localSheetId="6">#REF!</definedName>
    <definedName name="ABFF" localSheetId="7">#REF!</definedName>
    <definedName name="ABFF" localSheetId="10">#REF!</definedName>
    <definedName name="ABFF">#REF!</definedName>
    <definedName name="ABFG" localSheetId="6">#REF!</definedName>
    <definedName name="ABFG" localSheetId="7">#REF!</definedName>
    <definedName name="ABFG" localSheetId="10">#REF!</definedName>
    <definedName name="ABFG">#REF!</definedName>
    <definedName name="ABFH" localSheetId="6">#REF!</definedName>
    <definedName name="ABFH" localSheetId="7">#REF!</definedName>
    <definedName name="ABFH" localSheetId="10">#REF!</definedName>
    <definedName name="ABFH">#REF!</definedName>
    <definedName name="ABFI" localSheetId="6">#REF!</definedName>
    <definedName name="ABFI" localSheetId="7">#REF!</definedName>
    <definedName name="ABFI" localSheetId="10">#REF!</definedName>
    <definedName name="ABFI">#REF!</definedName>
    <definedName name="ABFJ" localSheetId="6">#REF!</definedName>
    <definedName name="ABFJ" localSheetId="7">#REF!</definedName>
    <definedName name="ABFJ" localSheetId="10">#REF!</definedName>
    <definedName name="ABFJ">#REF!</definedName>
    <definedName name="ABGA" localSheetId="6">#REF!</definedName>
    <definedName name="ABGA" localSheetId="7">#REF!</definedName>
    <definedName name="ABGA" localSheetId="10">#REF!</definedName>
    <definedName name="ABGA">#REF!</definedName>
    <definedName name="ABGB" localSheetId="6">#REF!</definedName>
    <definedName name="ABGB" localSheetId="7">#REF!</definedName>
    <definedName name="ABGB" localSheetId="10">#REF!</definedName>
    <definedName name="ABGB">#REF!</definedName>
    <definedName name="ABGC" localSheetId="6">#REF!</definedName>
    <definedName name="ABGC" localSheetId="7">#REF!</definedName>
    <definedName name="ABGC" localSheetId="10">#REF!</definedName>
    <definedName name="ABGC">#REF!</definedName>
    <definedName name="ABGD" localSheetId="6">#REF!</definedName>
    <definedName name="ABGD" localSheetId="7">#REF!</definedName>
    <definedName name="ABGD" localSheetId="10">#REF!</definedName>
    <definedName name="ABGD">#REF!</definedName>
    <definedName name="ABGE" localSheetId="6">#REF!</definedName>
    <definedName name="ABGE" localSheetId="7">#REF!</definedName>
    <definedName name="ABGE" localSheetId="10">#REF!</definedName>
    <definedName name="ABGE">#REF!</definedName>
    <definedName name="ABGF" localSheetId="6">#REF!</definedName>
    <definedName name="ABGF" localSheetId="7">#REF!</definedName>
    <definedName name="ABGF" localSheetId="10">#REF!</definedName>
    <definedName name="ABGF">#REF!</definedName>
    <definedName name="ABGG" localSheetId="6">#REF!</definedName>
    <definedName name="ABGG" localSheetId="7">#REF!</definedName>
    <definedName name="ABGG" localSheetId="10">#REF!</definedName>
    <definedName name="ABGG">#REF!</definedName>
    <definedName name="ABGH" localSheetId="6">#REF!</definedName>
    <definedName name="ABGH" localSheetId="7">#REF!</definedName>
    <definedName name="ABGH" localSheetId="10">#REF!</definedName>
    <definedName name="ABGH">#REF!</definedName>
    <definedName name="ABGI" localSheetId="6">#REF!</definedName>
    <definedName name="ABGI" localSheetId="7">#REF!</definedName>
    <definedName name="ABGI" localSheetId="10">#REF!</definedName>
    <definedName name="ABGI">#REF!</definedName>
    <definedName name="ABGJ" localSheetId="6">#REF!</definedName>
    <definedName name="ABGJ" localSheetId="7">#REF!</definedName>
    <definedName name="ABGJ" localSheetId="10">#REF!</definedName>
    <definedName name="ABGJ">#REF!</definedName>
    <definedName name="ABHA" localSheetId="6">#REF!</definedName>
    <definedName name="ABHA" localSheetId="7">#REF!</definedName>
    <definedName name="ABHA" localSheetId="10">#REF!</definedName>
    <definedName name="ABHA">#REF!</definedName>
    <definedName name="ABHB" localSheetId="6">#REF!</definedName>
    <definedName name="ABHB" localSheetId="7">#REF!</definedName>
    <definedName name="ABHB" localSheetId="10">#REF!</definedName>
    <definedName name="ABHB">#REF!</definedName>
    <definedName name="ABHC" localSheetId="6">#REF!</definedName>
    <definedName name="ABHC" localSheetId="7">#REF!</definedName>
    <definedName name="ABHC" localSheetId="10">#REF!</definedName>
    <definedName name="ABHC">#REF!</definedName>
    <definedName name="ABHD" localSheetId="6">#REF!</definedName>
    <definedName name="ABHD" localSheetId="7">#REF!</definedName>
    <definedName name="ABHD" localSheetId="10">#REF!</definedName>
    <definedName name="ABHD">#REF!</definedName>
    <definedName name="ABHE" localSheetId="6">#REF!</definedName>
    <definedName name="ABHE" localSheetId="7">#REF!</definedName>
    <definedName name="ABHE" localSheetId="10">#REF!</definedName>
    <definedName name="ABHE">#REF!</definedName>
    <definedName name="ABHF" localSheetId="6">#REF!</definedName>
    <definedName name="ABHF" localSheetId="7">#REF!</definedName>
    <definedName name="ABHF" localSheetId="10">#REF!</definedName>
    <definedName name="ABHF">#REF!</definedName>
    <definedName name="ABHG" localSheetId="6">#REF!</definedName>
    <definedName name="ABHG" localSheetId="7">#REF!</definedName>
    <definedName name="ABHG" localSheetId="10">#REF!</definedName>
    <definedName name="ABHG">#REF!</definedName>
    <definedName name="ABHH" localSheetId="6">#REF!</definedName>
    <definedName name="ABHH" localSheetId="7">#REF!</definedName>
    <definedName name="ABHH" localSheetId="10">#REF!</definedName>
    <definedName name="ABHH">#REF!</definedName>
    <definedName name="ABHI" localSheetId="6">#REF!</definedName>
    <definedName name="ABHI" localSheetId="7">#REF!</definedName>
    <definedName name="ABHI" localSheetId="10">#REF!</definedName>
    <definedName name="ABHI">#REF!</definedName>
    <definedName name="ABHJ" localSheetId="6">#REF!</definedName>
    <definedName name="ABHJ" localSheetId="7">#REF!</definedName>
    <definedName name="ABHJ" localSheetId="10">#REF!</definedName>
    <definedName name="ABHJ">#REF!</definedName>
    <definedName name="ABIA" localSheetId="6">#REF!</definedName>
    <definedName name="ABIA" localSheetId="7">#REF!</definedName>
    <definedName name="ABIA" localSheetId="10">#REF!</definedName>
    <definedName name="ABIA">#REF!</definedName>
    <definedName name="ABIB" localSheetId="6">#REF!</definedName>
    <definedName name="ABIB" localSheetId="7">#REF!</definedName>
    <definedName name="ABIB" localSheetId="10">#REF!</definedName>
    <definedName name="ABIB">#REF!</definedName>
    <definedName name="ABIC" localSheetId="6">#REF!</definedName>
    <definedName name="ABIC" localSheetId="7">#REF!</definedName>
    <definedName name="ABIC" localSheetId="10">#REF!</definedName>
    <definedName name="ABIC">#REF!</definedName>
    <definedName name="ABID" localSheetId="6">#REF!</definedName>
    <definedName name="ABID" localSheetId="7">#REF!</definedName>
    <definedName name="ABID" localSheetId="10">#REF!</definedName>
    <definedName name="ABID">#REF!</definedName>
    <definedName name="ABIE" localSheetId="6">#REF!</definedName>
    <definedName name="ABIE" localSheetId="7">#REF!</definedName>
    <definedName name="ABIE" localSheetId="10">#REF!</definedName>
    <definedName name="ABIE">#REF!</definedName>
    <definedName name="ABIF" localSheetId="6">#REF!</definedName>
    <definedName name="ABIF" localSheetId="7">#REF!</definedName>
    <definedName name="ABIF" localSheetId="10">#REF!</definedName>
    <definedName name="ABIF">#REF!</definedName>
    <definedName name="ABIG" localSheetId="6">#REF!</definedName>
    <definedName name="ABIG" localSheetId="7">#REF!</definedName>
    <definedName name="ABIG" localSheetId="10">#REF!</definedName>
    <definedName name="ABIG">#REF!</definedName>
    <definedName name="ABIH" localSheetId="6">#REF!</definedName>
    <definedName name="ABIH" localSheetId="7">#REF!</definedName>
    <definedName name="ABIH" localSheetId="10">#REF!</definedName>
    <definedName name="ABIH">#REF!</definedName>
    <definedName name="ABII" localSheetId="6">#REF!</definedName>
    <definedName name="ABII" localSheetId="7">#REF!</definedName>
    <definedName name="ABII" localSheetId="10">#REF!</definedName>
    <definedName name="ABII">#REF!</definedName>
    <definedName name="ABIJ" localSheetId="6">#REF!</definedName>
    <definedName name="ABIJ" localSheetId="7">#REF!</definedName>
    <definedName name="ABIJ" localSheetId="10">#REF!</definedName>
    <definedName name="ABIJ">#REF!</definedName>
    <definedName name="ABJA" localSheetId="6">#REF!</definedName>
    <definedName name="ABJA" localSheetId="7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7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7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7">#REF!</definedName>
    <definedName name="ABJD" localSheetId="10">#REF!</definedName>
    <definedName name="ABJD">#REF!</definedName>
    <definedName name="ABJE" localSheetId="6">#REF!</definedName>
    <definedName name="ABJE" localSheetId="7">#REF!</definedName>
    <definedName name="ABJE" localSheetId="10">#REF!</definedName>
    <definedName name="ABJE">#REF!</definedName>
    <definedName name="ABJF" localSheetId="6">#REF!</definedName>
    <definedName name="ABJF" localSheetId="7">#REF!</definedName>
    <definedName name="ABJF" localSheetId="10">#REF!</definedName>
    <definedName name="ABJF">#REF!</definedName>
    <definedName name="ABJG" localSheetId="6">#REF!</definedName>
    <definedName name="ABJG" localSheetId="7">#REF!</definedName>
    <definedName name="ABJG" localSheetId="10">#REF!</definedName>
    <definedName name="ABJG">#REF!</definedName>
    <definedName name="ABJH" localSheetId="6">#REF!</definedName>
    <definedName name="ABJH" localSheetId="7">#REF!</definedName>
    <definedName name="ABJH" localSheetId="10">#REF!</definedName>
    <definedName name="ABJH">#REF!</definedName>
    <definedName name="ABJI" localSheetId="6">#REF!</definedName>
    <definedName name="ABJI" localSheetId="7">#REF!</definedName>
    <definedName name="ABJI" localSheetId="10">#REF!</definedName>
    <definedName name="ABJI">#REF!</definedName>
    <definedName name="ABJJ" localSheetId="6">#REF!</definedName>
    <definedName name="ABJJ" localSheetId="7">#REF!</definedName>
    <definedName name="ABJJ" localSheetId="10">#REF!</definedName>
    <definedName name="ABJJ">#REF!</definedName>
    <definedName name="ABSW" localSheetId="6">#REF!</definedName>
    <definedName name="ABSW" localSheetId="7">#REF!</definedName>
    <definedName name="ABSW" localSheetId="10">#REF!</definedName>
    <definedName name="ABSW">#REF!</definedName>
    <definedName name="acaa" localSheetId="6">#REF!</definedName>
    <definedName name="acaa" localSheetId="7">#REF!</definedName>
    <definedName name="acaa" localSheetId="10">#REF!</definedName>
    <definedName name="acaa">#REF!</definedName>
    <definedName name="ACAB" localSheetId="6">#REF!</definedName>
    <definedName name="ACAB" localSheetId="7">#REF!</definedName>
    <definedName name="ACAB" localSheetId="10">#REF!</definedName>
    <definedName name="ACAB">#REF!</definedName>
    <definedName name="ACAC" localSheetId="6">#REF!</definedName>
    <definedName name="ACAC" localSheetId="7">#REF!</definedName>
    <definedName name="ACAC" localSheetId="10">#REF!</definedName>
    <definedName name="ACAC">#REF!</definedName>
    <definedName name="acad" localSheetId="6">#REF!</definedName>
    <definedName name="acad" localSheetId="7">#REF!</definedName>
    <definedName name="acad" localSheetId="10">#REF!</definedName>
    <definedName name="acad">#REF!</definedName>
    <definedName name="acae" localSheetId="6">#REF!</definedName>
    <definedName name="acae" localSheetId="7">#REF!</definedName>
    <definedName name="acae" localSheetId="10">#REF!</definedName>
    <definedName name="acae">#REF!</definedName>
    <definedName name="acaf" localSheetId="6">#REF!</definedName>
    <definedName name="acaf" localSheetId="7">#REF!</definedName>
    <definedName name="acaf" localSheetId="10">#REF!</definedName>
    <definedName name="acaf">#REF!</definedName>
    <definedName name="acag" localSheetId="6">#REF!</definedName>
    <definedName name="acag" localSheetId="7">#REF!</definedName>
    <definedName name="acag" localSheetId="10">#REF!</definedName>
    <definedName name="acag">#REF!</definedName>
    <definedName name="ACAH" localSheetId="6">#REF!</definedName>
    <definedName name="ACAH" localSheetId="7">#REF!</definedName>
    <definedName name="ACAH" localSheetId="10">#REF!</definedName>
    <definedName name="ACAH">#REF!</definedName>
    <definedName name="ACAI" localSheetId="6">#REF!</definedName>
    <definedName name="ACAI" localSheetId="7">#REF!</definedName>
    <definedName name="ACAI" localSheetId="10">#REF!</definedName>
    <definedName name="ACAI">#REF!</definedName>
    <definedName name="ACAJ" localSheetId="6">#REF!</definedName>
    <definedName name="ACAJ" localSheetId="7">#REF!</definedName>
    <definedName name="ACAJ" localSheetId="10">#REF!</definedName>
    <definedName name="ACAJ">#REF!</definedName>
    <definedName name="ACBA" localSheetId="6">#REF!</definedName>
    <definedName name="ACBA" localSheetId="7">#REF!</definedName>
    <definedName name="ACBA" localSheetId="10">#REF!</definedName>
    <definedName name="ACBA">#REF!</definedName>
    <definedName name="ACBB" localSheetId="6">#REF!</definedName>
    <definedName name="ACBB" localSheetId="7">#REF!</definedName>
    <definedName name="ACBB" localSheetId="10">#REF!</definedName>
    <definedName name="ACBB">#REF!</definedName>
    <definedName name="ACBC" localSheetId="6">#REF!</definedName>
    <definedName name="ACBC" localSheetId="7">#REF!</definedName>
    <definedName name="ACBC" localSheetId="10">#REF!</definedName>
    <definedName name="ACBC">#REF!</definedName>
    <definedName name="ACBD" localSheetId="6">#REF!</definedName>
    <definedName name="ACBD" localSheetId="7">#REF!</definedName>
    <definedName name="ACBD" localSheetId="10">#REF!</definedName>
    <definedName name="ACBD">#REF!</definedName>
    <definedName name="acbe" localSheetId="6">#REF!</definedName>
    <definedName name="acbe" localSheetId="7">#REF!</definedName>
    <definedName name="acbe" localSheetId="10">#REF!</definedName>
    <definedName name="acbe">#REF!</definedName>
    <definedName name="ACBF" localSheetId="6">#REF!</definedName>
    <definedName name="ACBF" localSheetId="7">#REF!</definedName>
    <definedName name="ACBF" localSheetId="10">#REF!</definedName>
    <definedName name="ACBF">#REF!</definedName>
    <definedName name="ACBG" localSheetId="6">#REF!</definedName>
    <definedName name="ACBG" localSheetId="7">#REF!</definedName>
    <definedName name="ACBG" localSheetId="10">#REF!</definedName>
    <definedName name="ACBG">#REF!</definedName>
    <definedName name="ACBH" localSheetId="6">#REF!</definedName>
    <definedName name="ACBH" localSheetId="7">#REF!</definedName>
    <definedName name="ACBH" localSheetId="10">#REF!</definedName>
    <definedName name="ACBH">#REF!</definedName>
    <definedName name="ACBI" localSheetId="6">#REF!</definedName>
    <definedName name="ACBI" localSheetId="7">#REF!</definedName>
    <definedName name="ACBI" localSheetId="10">#REF!</definedName>
    <definedName name="ACBI">#REF!</definedName>
    <definedName name="ACBJ" localSheetId="6">#REF!</definedName>
    <definedName name="ACBJ" localSheetId="7">#REF!</definedName>
    <definedName name="ACBJ" localSheetId="10">#REF!</definedName>
    <definedName name="ACBJ">#REF!</definedName>
    <definedName name="ACCA" localSheetId="6">#REF!</definedName>
    <definedName name="ACCA" localSheetId="7">#REF!</definedName>
    <definedName name="ACCA" localSheetId="10">#REF!</definedName>
    <definedName name="ACCA">#REF!</definedName>
    <definedName name="ACCB" localSheetId="6">#REF!</definedName>
    <definedName name="ACCB" localSheetId="7">#REF!</definedName>
    <definedName name="ACCB" localSheetId="10">#REF!</definedName>
    <definedName name="ACCB">#REF!</definedName>
    <definedName name="ACCC" localSheetId="6">#REF!</definedName>
    <definedName name="ACCC" localSheetId="7">#REF!</definedName>
    <definedName name="ACCC" localSheetId="10">#REF!</definedName>
    <definedName name="ACCC">#REF!</definedName>
    <definedName name="ACCD" localSheetId="6">#REF!</definedName>
    <definedName name="ACCD" localSheetId="7">#REF!</definedName>
    <definedName name="ACCD" localSheetId="10">#REF!</definedName>
    <definedName name="ACCD">#REF!</definedName>
    <definedName name="ACCE" localSheetId="6">#REF!</definedName>
    <definedName name="ACCE" localSheetId="7">#REF!</definedName>
    <definedName name="ACCE" localSheetId="10">#REF!</definedName>
    <definedName name="ACCE">#REF!</definedName>
    <definedName name="ACCF" localSheetId="6">#REF!</definedName>
    <definedName name="ACCF" localSheetId="7">#REF!</definedName>
    <definedName name="ACCF" localSheetId="10">#REF!</definedName>
    <definedName name="ACCF">#REF!</definedName>
    <definedName name="ACCG" localSheetId="6">#REF!</definedName>
    <definedName name="ACCG" localSheetId="7">#REF!</definedName>
    <definedName name="ACCG" localSheetId="10">#REF!</definedName>
    <definedName name="ACCG">#REF!</definedName>
    <definedName name="ACCH" localSheetId="6">#REF!</definedName>
    <definedName name="ACCH" localSheetId="7">#REF!</definedName>
    <definedName name="ACCH" localSheetId="10">#REF!</definedName>
    <definedName name="ACCH">#REF!</definedName>
    <definedName name="ACCI" localSheetId="6">#REF!</definedName>
    <definedName name="ACCI" localSheetId="7">#REF!</definedName>
    <definedName name="ACCI" localSheetId="10">#REF!</definedName>
    <definedName name="ACCI">#REF!</definedName>
    <definedName name="ACCJ" localSheetId="6">#REF!</definedName>
    <definedName name="ACCJ" localSheetId="7">#REF!</definedName>
    <definedName name="ACCJ" localSheetId="10">#REF!</definedName>
    <definedName name="ACCJ">#REF!</definedName>
    <definedName name="ACDA" localSheetId="6">#REF!</definedName>
    <definedName name="ACDA" localSheetId="7">#REF!</definedName>
    <definedName name="ACDA" localSheetId="10">#REF!</definedName>
    <definedName name="ACDA">#REF!</definedName>
    <definedName name="ACDB" localSheetId="6">#REF!</definedName>
    <definedName name="ACDB" localSheetId="7">#REF!</definedName>
    <definedName name="ACDB" localSheetId="10">#REF!</definedName>
    <definedName name="ACDB">#REF!</definedName>
    <definedName name="ACDC" localSheetId="6">#REF!</definedName>
    <definedName name="ACDC" localSheetId="7">#REF!</definedName>
    <definedName name="ACDC" localSheetId="10">#REF!</definedName>
    <definedName name="ACDC">#REF!</definedName>
    <definedName name="ACDD" localSheetId="6">#REF!</definedName>
    <definedName name="ACDD" localSheetId="7">#REF!</definedName>
    <definedName name="ACDD" localSheetId="10">#REF!</definedName>
    <definedName name="ACDD">#REF!</definedName>
    <definedName name="ACDE" localSheetId="6">#REF!</definedName>
    <definedName name="ACDE" localSheetId="7">#REF!</definedName>
    <definedName name="ACDE" localSheetId="10">#REF!</definedName>
    <definedName name="ACDE">#REF!</definedName>
    <definedName name="ACDF" localSheetId="6">#REF!</definedName>
    <definedName name="ACDF" localSheetId="7">#REF!</definedName>
    <definedName name="ACDF" localSheetId="10">#REF!</definedName>
    <definedName name="ACDF">#REF!</definedName>
    <definedName name="ACDG" localSheetId="6">#REF!</definedName>
    <definedName name="ACDG" localSheetId="7">#REF!</definedName>
    <definedName name="ACDG" localSheetId="10">#REF!</definedName>
    <definedName name="ACDG">#REF!</definedName>
    <definedName name="ACDH" localSheetId="6">#REF!</definedName>
    <definedName name="ACDH" localSheetId="7">#REF!</definedName>
    <definedName name="ACDH" localSheetId="10">#REF!</definedName>
    <definedName name="ACDH">#REF!</definedName>
    <definedName name="ACDI" localSheetId="6">#REF!</definedName>
    <definedName name="ACDI" localSheetId="7">#REF!</definedName>
    <definedName name="ACDI" localSheetId="10">#REF!</definedName>
    <definedName name="ACDI">#REF!</definedName>
    <definedName name="ACDJ" localSheetId="6">#REF!</definedName>
    <definedName name="ACDJ" localSheetId="7">#REF!</definedName>
    <definedName name="ACDJ" localSheetId="10">#REF!</definedName>
    <definedName name="ACDJ">#REF!</definedName>
    <definedName name="ACEA" localSheetId="6">#REF!</definedName>
    <definedName name="ACEA" localSheetId="7">#REF!</definedName>
    <definedName name="ACEA" localSheetId="10">#REF!</definedName>
    <definedName name="ACEA">#REF!</definedName>
    <definedName name="ACEB" localSheetId="6">#REF!</definedName>
    <definedName name="ACEB" localSheetId="7">#REF!</definedName>
    <definedName name="ACEB" localSheetId="10">#REF!</definedName>
    <definedName name="ACEB">#REF!</definedName>
    <definedName name="ACEC" localSheetId="6">#REF!</definedName>
    <definedName name="ACEC" localSheetId="7">#REF!</definedName>
    <definedName name="ACEC" localSheetId="10">#REF!</definedName>
    <definedName name="ACEC">#REF!</definedName>
    <definedName name="ACED" localSheetId="6">#REF!</definedName>
    <definedName name="ACED" localSheetId="7">#REF!</definedName>
    <definedName name="ACED" localSheetId="10">#REF!</definedName>
    <definedName name="ACED">#REF!</definedName>
    <definedName name="ACEE" localSheetId="6">#REF!</definedName>
    <definedName name="ACEE" localSheetId="7">#REF!</definedName>
    <definedName name="ACEE" localSheetId="10">#REF!</definedName>
    <definedName name="ACEE">#REF!</definedName>
    <definedName name="ACEF" localSheetId="6">#REF!</definedName>
    <definedName name="ACEF" localSheetId="7">#REF!</definedName>
    <definedName name="ACEF" localSheetId="10">#REF!</definedName>
    <definedName name="ACEF">#REF!</definedName>
    <definedName name="ACEG" localSheetId="6">#REF!</definedName>
    <definedName name="ACEG" localSheetId="7">#REF!</definedName>
    <definedName name="ACEG" localSheetId="10">#REF!</definedName>
    <definedName name="ACEG">#REF!</definedName>
    <definedName name="ACEH" localSheetId="6">#REF!</definedName>
    <definedName name="ACEH" localSheetId="7">#REF!</definedName>
    <definedName name="ACEH" localSheetId="10">#REF!</definedName>
    <definedName name="ACEH">#REF!</definedName>
    <definedName name="ACEI" localSheetId="6">#REF!</definedName>
    <definedName name="ACEI" localSheetId="7">#REF!</definedName>
    <definedName name="ACEI" localSheetId="10">#REF!</definedName>
    <definedName name="ACEI">#REF!</definedName>
    <definedName name="ACEJ" localSheetId="6">#REF!</definedName>
    <definedName name="ACEJ" localSheetId="7">#REF!</definedName>
    <definedName name="ACEJ" localSheetId="10">#REF!</definedName>
    <definedName name="ACEJ">#REF!</definedName>
    <definedName name="ACFA" localSheetId="6">#REF!</definedName>
    <definedName name="ACFA" localSheetId="7">#REF!</definedName>
    <definedName name="ACFA" localSheetId="10">#REF!</definedName>
    <definedName name="ACFA">#REF!</definedName>
    <definedName name="ACFB" localSheetId="6">#REF!</definedName>
    <definedName name="ACFB" localSheetId="7">#REF!</definedName>
    <definedName name="ACFB" localSheetId="10">#REF!</definedName>
    <definedName name="ACFB">#REF!</definedName>
    <definedName name="ACFC" localSheetId="6">#REF!</definedName>
    <definedName name="ACFC" localSheetId="7">#REF!</definedName>
    <definedName name="ACFC" localSheetId="10">#REF!</definedName>
    <definedName name="ACFC">#REF!</definedName>
    <definedName name="ACFD" localSheetId="6">#REF!</definedName>
    <definedName name="ACFD" localSheetId="7">#REF!</definedName>
    <definedName name="ACFD" localSheetId="10">#REF!</definedName>
    <definedName name="ACFD">#REF!</definedName>
    <definedName name="ACFE" localSheetId="6">#REF!</definedName>
    <definedName name="ACFE" localSheetId="7">#REF!</definedName>
    <definedName name="ACFE" localSheetId="10">#REF!</definedName>
    <definedName name="ACFE">#REF!</definedName>
    <definedName name="ACFF" localSheetId="6">#REF!</definedName>
    <definedName name="ACFF" localSheetId="7">#REF!</definedName>
    <definedName name="ACFF" localSheetId="10">#REF!</definedName>
    <definedName name="ACFF">#REF!</definedName>
    <definedName name="ACFG" localSheetId="6">#REF!</definedName>
    <definedName name="ACFG" localSheetId="7">#REF!</definedName>
    <definedName name="ACFG" localSheetId="10">#REF!</definedName>
    <definedName name="ACFG">#REF!</definedName>
    <definedName name="ACFH" localSheetId="6">#REF!</definedName>
    <definedName name="ACFH" localSheetId="7">#REF!</definedName>
    <definedName name="ACFH" localSheetId="10">#REF!</definedName>
    <definedName name="ACFH">#REF!</definedName>
    <definedName name="ACFI" localSheetId="6">#REF!</definedName>
    <definedName name="ACFI" localSheetId="7">#REF!</definedName>
    <definedName name="ACFI" localSheetId="10">#REF!</definedName>
    <definedName name="ACFI">#REF!</definedName>
    <definedName name="ACFJ" localSheetId="6">#REF!</definedName>
    <definedName name="ACFJ" localSheetId="7">#REF!</definedName>
    <definedName name="ACFJ" localSheetId="10">#REF!</definedName>
    <definedName name="ACFJ">#REF!</definedName>
    <definedName name="ACGA" localSheetId="6">#REF!</definedName>
    <definedName name="ACGA" localSheetId="7">#REF!</definedName>
    <definedName name="ACGA" localSheetId="10">#REF!</definedName>
    <definedName name="ACGA">#REF!</definedName>
    <definedName name="ACGB" localSheetId="6">#REF!</definedName>
    <definedName name="ACGB" localSheetId="7">#REF!</definedName>
    <definedName name="ACGB" localSheetId="10">#REF!</definedName>
    <definedName name="ACGB">#REF!</definedName>
    <definedName name="ACGC" localSheetId="6">#REF!</definedName>
    <definedName name="ACGC" localSheetId="7">#REF!</definedName>
    <definedName name="ACGC" localSheetId="10">#REF!</definedName>
    <definedName name="ACGC">#REF!</definedName>
    <definedName name="ACGD" localSheetId="6">#REF!</definedName>
    <definedName name="ACGD" localSheetId="7">#REF!</definedName>
    <definedName name="ACGD" localSheetId="10">#REF!</definedName>
    <definedName name="ACGD">#REF!</definedName>
    <definedName name="ACGE" localSheetId="6">#REF!</definedName>
    <definedName name="ACGE" localSheetId="7">#REF!</definedName>
    <definedName name="ACGE" localSheetId="10">#REF!</definedName>
    <definedName name="ACGE">#REF!</definedName>
    <definedName name="ACGF" localSheetId="6">#REF!</definedName>
    <definedName name="ACGF" localSheetId="7">#REF!</definedName>
    <definedName name="ACGF" localSheetId="10">#REF!</definedName>
    <definedName name="ACGF">#REF!</definedName>
    <definedName name="ACGG" localSheetId="6">#REF!</definedName>
    <definedName name="ACGG" localSheetId="7">#REF!</definedName>
    <definedName name="ACGG" localSheetId="10">#REF!</definedName>
    <definedName name="ACGG">#REF!</definedName>
    <definedName name="ACGH" localSheetId="6">#REF!</definedName>
    <definedName name="ACGH" localSheetId="7">#REF!</definedName>
    <definedName name="ACGH" localSheetId="10">#REF!</definedName>
    <definedName name="ACGH">#REF!</definedName>
    <definedName name="ACGI" localSheetId="6">#REF!</definedName>
    <definedName name="ACGI" localSheetId="7">#REF!</definedName>
    <definedName name="ACGI" localSheetId="10">#REF!</definedName>
    <definedName name="ACGI">#REF!</definedName>
    <definedName name="ACGJ" localSheetId="6">#REF!</definedName>
    <definedName name="ACGJ" localSheetId="7">#REF!</definedName>
    <definedName name="ACGJ" localSheetId="10">#REF!</definedName>
    <definedName name="ACGJ">#REF!</definedName>
    <definedName name="ACHA" localSheetId="6">#REF!</definedName>
    <definedName name="ACHA" localSheetId="7">#REF!</definedName>
    <definedName name="ACHA" localSheetId="10">#REF!</definedName>
    <definedName name="ACHA">#REF!</definedName>
    <definedName name="ACHB" localSheetId="6">#REF!</definedName>
    <definedName name="ACHB" localSheetId="7">#REF!</definedName>
    <definedName name="ACHB" localSheetId="10">#REF!</definedName>
    <definedName name="ACHB">#REF!</definedName>
    <definedName name="ACHC" localSheetId="6">#REF!</definedName>
    <definedName name="ACHC" localSheetId="7">#REF!</definedName>
    <definedName name="ACHC" localSheetId="10">#REF!</definedName>
    <definedName name="ACHC">#REF!</definedName>
    <definedName name="ACHD" localSheetId="6">#REF!</definedName>
    <definedName name="ACHD" localSheetId="7">#REF!</definedName>
    <definedName name="ACHD" localSheetId="10">#REF!</definedName>
    <definedName name="ACHD">#REF!</definedName>
    <definedName name="ACHE" localSheetId="6">#REF!</definedName>
    <definedName name="ACHE" localSheetId="7">#REF!</definedName>
    <definedName name="ACHE" localSheetId="10">#REF!</definedName>
    <definedName name="ACHE">#REF!</definedName>
    <definedName name="ACHF" localSheetId="6">#REF!</definedName>
    <definedName name="ACHF" localSheetId="7">#REF!</definedName>
    <definedName name="ACHF" localSheetId="10">#REF!</definedName>
    <definedName name="ACHF">#REF!</definedName>
    <definedName name="ACHG" localSheetId="6">#REF!</definedName>
    <definedName name="ACHG" localSheetId="7">#REF!</definedName>
    <definedName name="ACHG" localSheetId="10">#REF!</definedName>
    <definedName name="ACHG">#REF!</definedName>
    <definedName name="ACHH" localSheetId="6">#REF!</definedName>
    <definedName name="ACHH" localSheetId="7">#REF!</definedName>
    <definedName name="ACHH" localSheetId="10">#REF!</definedName>
    <definedName name="ACHH">#REF!</definedName>
    <definedName name="ACHI" localSheetId="6">#REF!</definedName>
    <definedName name="ACHI" localSheetId="7">#REF!</definedName>
    <definedName name="ACHI" localSheetId="10">#REF!</definedName>
    <definedName name="ACHI">#REF!</definedName>
    <definedName name="ACHJ" localSheetId="6">#REF!</definedName>
    <definedName name="ACHJ" localSheetId="7">#REF!</definedName>
    <definedName name="ACHJ" localSheetId="10">#REF!</definedName>
    <definedName name="ACHJ">#REF!</definedName>
    <definedName name="ACIA" localSheetId="6">#REF!</definedName>
    <definedName name="ACIA" localSheetId="7">#REF!</definedName>
    <definedName name="ACIA" localSheetId="10">#REF!</definedName>
    <definedName name="ACIA">#REF!</definedName>
    <definedName name="ACIB" localSheetId="6">#REF!</definedName>
    <definedName name="ACIB" localSheetId="7">#REF!</definedName>
    <definedName name="ACIB" localSheetId="10">#REF!</definedName>
    <definedName name="ACIB">#REF!</definedName>
    <definedName name="ACIC" localSheetId="6">#REF!</definedName>
    <definedName name="ACIC" localSheetId="7">#REF!</definedName>
    <definedName name="ACIC" localSheetId="10">#REF!</definedName>
    <definedName name="ACIC">#REF!</definedName>
    <definedName name="ACID" localSheetId="6">#REF!</definedName>
    <definedName name="ACID" localSheetId="7">#REF!</definedName>
    <definedName name="ACID" localSheetId="10">#REF!</definedName>
    <definedName name="ACID">#REF!</definedName>
    <definedName name="ACIE" localSheetId="6">#REF!</definedName>
    <definedName name="ACIE" localSheetId="7">#REF!</definedName>
    <definedName name="ACIE" localSheetId="10">#REF!</definedName>
    <definedName name="ACIE">#REF!</definedName>
    <definedName name="ACIF" localSheetId="6">#REF!</definedName>
    <definedName name="ACIF" localSheetId="7">#REF!</definedName>
    <definedName name="ACIF" localSheetId="10">#REF!</definedName>
    <definedName name="ACIF">#REF!</definedName>
    <definedName name="ACIG" localSheetId="6">#REF!</definedName>
    <definedName name="ACIG" localSheetId="7">#REF!</definedName>
    <definedName name="ACIG" localSheetId="10">#REF!</definedName>
    <definedName name="ACIG">#REF!</definedName>
    <definedName name="ACIH" localSheetId="6">#REF!</definedName>
    <definedName name="ACIH" localSheetId="7">#REF!</definedName>
    <definedName name="ACIH" localSheetId="10">#REF!</definedName>
    <definedName name="ACIH">#REF!</definedName>
    <definedName name="ACII" localSheetId="6">#REF!</definedName>
    <definedName name="ACII" localSheetId="7">#REF!</definedName>
    <definedName name="ACII" localSheetId="10">#REF!</definedName>
    <definedName name="ACII">#REF!</definedName>
    <definedName name="ACIJ" localSheetId="6">#REF!</definedName>
    <definedName name="ACIJ" localSheetId="7">#REF!</definedName>
    <definedName name="ACIJ" localSheetId="10">#REF!</definedName>
    <definedName name="ACIJ">#REF!</definedName>
    <definedName name="ACJA" localSheetId="6">#REF!</definedName>
    <definedName name="ACJA" localSheetId="7">#REF!</definedName>
    <definedName name="ACJA" localSheetId="10">#REF!</definedName>
    <definedName name="ACJA">#REF!</definedName>
    <definedName name="ACJB" localSheetId="6">#REF!</definedName>
    <definedName name="ACJB" localSheetId="7">#REF!</definedName>
    <definedName name="ACJB" localSheetId="10">#REF!</definedName>
    <definedName name="ACJB">#REF!</definedName>
    <definedName name="ACJC" localSheetId="6">#REF!</definedName>
    <definedName name="ACJC" localSheetId="7">#REF!</definedName>
    <definedName name="ACJC" localSheetId="10">#REF!</definedName>
    <definedName name="ACJC">#REF!</definedName>
    <definedName name="ACJD" localSheetId="6">#REF!</definedName>
    <definedName name="ACJD" localSheetId="7">#REF!</definedName>
    <definedName name="ACJD" localSheetId="10">#REF!</definedName>
    <definedName name="ACJD">#REF!</definedName>
    <definedName name="ACJE" localSheetId="6">#REF!</definedName>
    <definedName name="ACJE" localSheetId="7">#REF!</definedName>
    <definedName name="ACJE" localSheetId="10">#REF!</definedName>
    <definedName name="ACJE">#REF!</definedName>
    <definedName name="ACJF" localSheetId="6">#REF!</definedName>
    <definedName name="ACJF" localSheetId="7">#REF!</definedName>
    <definedName name="ACJF" localSheetId="10">#REF!</definedName>
    <definedName name="ACJF">#REF!</definedName>
    <definedName name="ACJG" localSheetId="6">#REF!</definedName>
    <definedName name="ACJG" localSheetId="7">#REF!</definedName>
    <definedName name="ACJG" localSheetId="10">#REF!</definedName>
    <definedName name="ACJG">#REF!</definedName>
    <definedName name="ACJH" localSheetId="6">#REF!</definedName>
    <definedName name="ACJH" localSheetId="7">#REF!</definedName>
    <definedName name="ACJH" localSheetId="10">#REF!</definedName>
    <definedName name="ACJH">#REF!</definedName>
    <definedName name="ACJI" localSheetId="6">#REF!</definedName>
    <definedName name="ACJI" localSheetId="7">#REF!</definedName>
    <definedName name="ACJI" localSheetId="10">#REF!</definedName>
    <definedName name="ACJI">#REF!</definedName>
    <definedName name="ACJJ" localSheetId="6">#REF!</definedName>
    <definedName name="ACJJ" localSheetId="7">#REF!</definedName>
    <definedName name="ACJJ" localSheetId="10">#REF!</definedName>
    <definedName name="ACJJ">#REF!</definedName>
    <definedName name="ad" localSheetId="6">[18]JAN09!#REF!</definedName>
    <definedName name="ad" localSheetId="7">[18]JAN09!#REF!</definedName>
    <definedName name="ad" localSheetId="10">[18]JAN09!#REF!</definedName>
    <definedName name="ad">[18]JAN09!#REF!</definedName>
    <definedName name="ADAA" localSheetId="6">#REF!</definedName>
    <definedName name="ADAA" localSheetId="9">#REF!</definedName>
    <definedName name="ADAA" localSheetId="7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7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7">#REF!</definedName>
    <definedName name="ADAC" localSheetId="10">#REF!</definedName>
    <definedName name="ADAC">#REF!</definedName>
    <definedName name="ADAD" localSheetId="6">#REF!</definedName>
    <definedName name="ADAD" localSheetId="7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7">#REF!</definedName>
    <definedName name="ADAE" localSheetId="10">#REF!</definedName>
    <definedName name="ADAE">#REF!</definedName>
    <definedName name="ADAF" localSheetId="6">#REF!</definedName>
    <definedName name="ADAF" localSheetId="7">#REF!</definedName>
    <definedName name="ADAF" localSheetId="10">#REF!</definedName>
    <definedName name="ADAF">#REF!</definedName>
    <definedName name="ADAG" localSheetId="6">#REF!</definedName>
    <definedName name="ADAG" localSheetId="7">#REF!</definedName>
    <definedName name="ADAG" localSheetId="10">#REF!</definedName>
    <definedName name="ADAG">#REF!</definedName>
    <definedName name="ADAH" localSheetId="6">#REF!</definedName>
    <definedName name="ADAH" localSheetId="7">#REF!</definedName>
    <definedName name="ADAH" localSheetId="10">#REF!</definedName>
    <definedName name="ADAH">#REF!</definedName>
    <definedName name="ADAI" localSheetId="6">#REF!</definedName>
    <definedName name="ADAI" localSheetId="7">#REF!</definedName>
    <definedName name="ADAI" localSheetId="10">#REF!</definedName>
    <definedName name="ADAI">#REF!</definedName>
    <definedName name="ADAJ" localSheetId="6">#REF!</definedName>
    <definedName name="ADAJ" localSheetId="7">#REF!</definedName>
    <definedName name="ADAJ" localSheetId="10">#REF!</definedName>
    <definedName name="ADAJ">#REF!</definedName>
    <definedName name="ADBA" localSheetId="6">#REF!</definedName>
    <definedName name="ADBA" localSheetId="7">#REF!</definedName>
    <definedName name="ADBA" localSheetId="10">#REF!</definedName>
    <definedName name="ADBA">#REF!</definedName>
    <definedName name="ADBB" localSheetId="6">#REF!</definedName>
    <definedName name="ADBB" localSheetId="7">#REF!</definedName>
    <definedName name="ADBB" localSheetId="10">#REF!</definedName>
    <definedName name="ADBB">#REF!</definedName>
    <definedName name="ADBC" localSheetId="6">#REF!</definedName>
    <definedName name="ADBC" localSheetId="7">#REF!</definedName>
    <definedName name="ADBC" localSheetId="10">#REF!</definedName>
    <definedName name="ADBC">#REF!</definedName>
    <definedName name="ADBD" localSheetId="6">#REF!</definedName>
    <definedName name="ADBD" localSheetId="7">#REF!</definedName>
    <definedName name="ADBD" localSheetId="10">#REF!</definedName>
    <definedName name="ADBD">#REF!</definedName>
    <definedName name="ADBE" localSheetId="6">#REF!</definedName>
    <definedName name="ADBE" localSheetId="7">#REF!</definedName>
    <definedName name="ADBE" localSheetId="10">#REF!</definedName>
    <definedName name="ADBE">#REF!</definedName>
    <definedName name="ADBF" localSheetId="6">#REF!</definedName>
    <definedName name="ADBF" localSheetId="7">#REF!</definedName>
    <definedName name="ADBF" localSheetId="10">#REF!</definedName>
    <definedName name="ADBF">#REF!</definedName>
    <definedName name="ADBG" localSheetId="6">#REF!</definedName>
    <definedName name="ADBG" localSheetId="7">#REF!</definedName>
    <definedName name="ADBG" localSheetId="10">#REF!</definedName>
    <definedName name="ADBG">#REF!</definedName>
    <definedName name="ADBH" localSheetId="6">#REF!</definedName>
    <definedName name="ADBH" localSheetId="7">#REF!</definedName>
    <definedName name="ADBH" localSheetId="10">#REF!</definedName>
    <definedName name="ADBH">#REF!</definedName>
    <definedName name="ADBI" localSheetId="6">#REF!</definedName>
    <definedName name="ADBI" localSheetId="7">#REF!</definedName>
    <definedName name="ADBI" localSheetId="10">#REF!</definedName>
    <definedName name="ADBI">#REF!</definedName>
    <definedName name="ADBJ" localSheetId="6">#REF!</definedName>
    <definedName name="ADBJ" localSheetId="7">#REF!</definedName>
    <definedName name="ADBJ" localSheetId="10">#REF!</definedName>
    <definedName name="ADBJ">#REF!</definedName>
    <definedName name="ADCA" localSheetId="6">#REF!</definedName>
    <definedName name="ADCA" localSheetId="7">#REF!</definedName>
    <definedName name="ADCA" localSheetId="10">#REF!</definedName>
    <definedName name="ADCA">#REF!</definedName>
    <definedName name="ADCJ" localSheetId="6">#REF!</definedName>
    <definedName name="ADCJ" localSheetId="7">#REF!</definedName>
    <definedName name="ADCJ" localSheetId="10">#REF!</definedName>
    <definedName name="ADCJ">#REF!</definedName>
    <definedName name="adfasf" localSheetId="6">#REF!</definedName>
    <definedName name="adfasf" localSheetId="7">#REF!</definedName>
    <definedName name="adfasf" localSheetId="10">#REF!</definedName>
    <definedName name="adfasf">#REF!</definedName>
    <definedName name="ADJA" localSheetId="6">#REF!</definedName>
    <definedName name="ADJA" localSheetId="7">#REF!</definedName>
    <definedName name="ADJA" localSheetId="10">#REF!</definedName>
    <definedName name="ADJA">#REF!</definedName>
    <definedName name="ADJB" localSheetId="6">#REF!</definedName>
    <definedName name="ADJB" localSheetId="7">#REF!</definedName>
    <definedName name="ADJB" localSheetId="10">#REF!</definedName>
    <definedName name="ADJB">#REF!</definedName>
    <definedName name="ADJC" localSheetId="6">#REF!</definedName>
    <definedName name="ADJC" localSheetId="7">#REF!</definedName>
    <definedName name="ADJC" localSheetId="10">#REF!</definedName>
    <definedName name="ADJC">#REF!</definedName>
    <definedName name="ADJD" localSheetId="6">#REF!</definedName>
    <definedName name="ADJD" localSheetId="7">#REF!</definedName>
    <definedName name="ADJD" localSheetId="10">#REF!</definedName>
    <definedName name="ADJD">#REF!</definedName>
    <definedName name="ADJE" localSheetId="6">#REF!</definedName>
    <definedName name="ADJE" localSheetId="7">#REF!</definedName>
    <definedName name="ADJE" localSheetId="10">#REF!</definedName>
    <definedName name="ADJE">#REF!</definedName>
    <definedName name="ADJF" localSheetId="6">#REF!</definedName>
    <definedName name="ADJF" localSheetId="7">#REF!</definedName>
    <definedName name="ADJF" localSheetId="10">#REF!</definedName>
    <definedName name="ADJF">#REF!</definedName>
    <definedName name="ADJG" localSheetId="6">#REF!</definedName>
    <definedName name="ADJG" localSheetId="7">#REF!</definedName>
    <definedName name="ADJG" localSheetId="10">#REF!</definedName>
    <definedName name="ADJG">#REF!</definedName>
    <definedName name="ADJH" localSheetId="6">#REF!</definedName>
    <definedName name="ADJH" localSheetId="7">#REF!</definedName>
    <definedName name="ADJH" localSheetId="10">#REF!</definedName>
    <definedName name="ADJH">#REF!</definedName>
    <definedName name="ADJI" localSheetId="6">#REF!</definedName>
    <definedName name="ADJI" localSheetId="7">#REF!</definedName>
    <definedName name="ADJI" localSheetId="10">#REF!</definedName>
    <definedName name="ADJI">#REF!</definedName>
    <definedName name="ADJJ" localSheetId="6">#REF!</definedName>
    <definedName name="ADJJ" localSheetId="7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7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7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7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7">#REF!</definedName>
    <definedName name="AJAC" localSheetId="10">#REF!</definedName>
    <definedName name="AJAC">#REF!</definedName>
    <definedName name="AJAD" localSheetId="6">#REF!</definedName>
    <definedName name="AJAD" localSheetId="7">#REF!</definedName>
    <definedName name="AJAD" localSheetId="10">#REF!</definedName>
    <definedName name="AJAD">#REF!</definedName>
    <definedName name="AJAE" localSheetId="6">#REF!</definedName>
    <definedName name="AJAE" localSheetId="7">#REF!</definedName>
    <definedName name="AJAE" localSheetId="10">#REF!</definedName>
    <definedName name="AJAE">#REF!</definedName>
    <definedName name="AJAF" localSheetId="6">#REF!</definedName>
    <definedName name="AJAF" localSheetId="7">#REF!</definedName>
    <definedName name="AJAF" localSheetId="10">#REF!</definedName>
    <definedName name="AJAF">#REF!</definedName>
    <definedName name="AJAG" localSheetId="6">#REF!</definedName>
    <definedName name="AJAG" localSheetId="7">#REF!</definedName>
    <definedName name="AJAG" localSheetId="10">#REF!</definedName>
    <definedName name="AJAG">#REF!</definedName>
    <definedName name="AJAH" localSheetId="6">#REF!</definedName>
    <definedName name="AJAH" localSheetId="7">#REF!</definedName>
    <definedName name="AJAH" localSheetId="10">#REF!</definedName>
    <definedName name="AJAH">#REF!</definedName>
    <definedName name="AJAI" localSheetId="6">#REF!</definedName>
    <definedName name="AJAI" localSheetId="7">#REF!</definedName>
    <definedName name="AJAI" localSheetId="10">#REF!</definedName>
    <definedName name="AJAI">#REF!</definedName>
    <definedName name="AJAJ" localSheetId="6">#REF!</definedName>
    <definedName name="AJAJ" localSheetId="7">#REF!</definedName>
    <definedName name="AJAJ" localSheetId="10">#REF!</definedName>
    <definedName name="AJAJ">#REF!</definedName>
    <definedName name="AJBA" localSheetId="6">#REF!</definedName>
    <definedName name="AJBA" localSheetId="7">#REF!</definedName>
    <definedName name="AJBA" localSheetId="10">#REF!</definedName>
    <definedName name="AJBA">#REF!</definedName>
    <definedName name="AJBB" localSheetId="6">#REF!</definedName>
    <definedName name="AJBB" localSheetId="7">#REF!</definedName>
    <definedName name="AJBB" localSheetId="10">#REF!</definedName>
    <definedName name="AJBB">#REF!</definedName>
    <definedName name="AJBC" localSheetId="6">#REF!</definedName>
    <definedName name="AJBC" localSheetId="7">#REF!</definedName>
    <definedName name="AJBC" localSheetId="10">#REF!</definedName>
    <definedName name="AJBC">#REF!</definedName>
    <definedName name="AJBD" localSheetId="6">#REF!</definedName>
    <definedName name="AJBD" localSheetId="7">#REF!</definedName>
    <definedName name="AJBD" localSheetId="10">#REF!</definedName>
    <definedName name="AJBD">#REF!</definedName>
    <definedName name="AJBE" localSheetId="6">#REF!</definedName>
    <definedName name="AJBE" localSheetId="7">#REF!</definedName>
    <definedName name="AJBE" localSheetId="10">#REF!</definedName>
    <definedName name="AJBE">#REF!</definedName>
    <definedName name="AJBF" localSheetId="6">#REF!</definedName>
    <definedName name="AJBF" localSheetId="7">#REF!</definedName>
    <definedName name="AJBF" localSheetId="10">#REF!</definedName>
    <definedName name="AJBF">#REF!</definedName>
    <definedName name="AJBG" localSheetId="6">#REF!</definedName>
    <definedName name="AJBG" localSheetId="7">#REF!</definedName>
    <definedName name="AJBG" localSheetId="10">#REF!</definedName>
    <definedName name="AJBG">#REF!</definedName>
    <definedName name="AJBH" localSheetId="6">#REF!</definedName>
    <definedName name="AJBH" localSheetId="7">#REF!</definedName>
    <definedName name="AJBH" localSheetId="10">#REF!</definedName>
    <definedName name="AJBH">#REF!</definedName>
    <definedName name="AJBI" localSheetId="6">#REF!</definedName>
    <definedName name="AJBI" localSheetId="7">#REF!</definedName>
    <definedName name="AJBI" localSheetId="10">#REF!</definedName>
    <definedName name="AJBI">#REF!</definedName>
    <definedName name="AJBJ" localSheetId="6">#REF!</definedName>
    <definedName name="AJBJ" localSheetId="7">#REF!</definedName>
    <definedName name="AJBJ" localSheetId="10">#REF!</definedName>
    <definedName name="AJBJ">#REF!</definedName>
    <definedName name="AJCA" localSheetId="6">#REF!</definedName>
    <definedName name="AJCA" localSheetId="7">#REF!</definedName>
    <definedName name="AJCA" localSheetId="10">#REF!</definedName>
    <definedName name="AJCA">#REF!</definedName>
    <definedName name="AJCB" localSheetId="6">#REF!</definedName>
    <definedName name="AJCB" localSheetId="7">#REF!</definedName>
    <definedName name="AJCB" localSheetId="10">#REF!</definedName>
    <definedName name="AJCB">#REF!</definedName>
    <definedName name="AJCC" localSheetId="6">#REF!</definedName>
    <definedName name="AJCC" localSheetId="7">#REF!</definedName>
    <definedName name="AJCC" localSheetId="10">#REF!</definedName>
    <definedName name="AJCC">#REF!</definedName>
    <definedName name="AJCD" localSheetId="6">#REF!</definedName>
    <definedName name="AJCD" localSheetId="7">#REF!</definedName>
    <definedName name="AJCD" localSheetId="10">#REF!</definedName>
    <definedName name="AJCD">#REF!</definedName>
    <definedName name="AJCE" localSheetId="6">#REF!</definedName>
    <definedName name="AJCE" localSheetId="7">#REF!</definedName>
    <definedName name="AJCE" localSheetId="10">#REF!</definedName>
    <definedName name="AJCE">#REF!</definedName>
    <definedName name="AJCF" localSheetId="6">#REF!</definedName>
    <definedName name="AJCF" localSheetId="7">#REF!</definedName>
    <definedName name="AJCF" localSheetId="10">#REF!</definedName>
    <definedName name="AJCF">#REF!</definedName>
    <definedName name="AJCG" localSheetId="6">#REF!</definedName>
    <definedName name="AJCG" localSheetId="7">#REF!</definedName>
    <definedName name="AJCG" localSheetId="10">#REF!</definedName>
    <definedName name="AJCG">#REF!</definedName>
    <definedName name="AJCH" localSheetId="6">#REF!</definedName>
    <definedName name="AJCH" localSheetId="7">#REF!</definedName>
    <definedName name="AJCH" localSheetId="10">#REF!</definedName>
    <definedName name="AJCH">#REF!</definedName>
    <definedName name="AJCI" localSheetId="6">#REF!</definedName>
    <definedName name="AJCI" localSheetId="7">#REF!</definedName>
    <definedName name="AJCI" localSheetId="10">#REF!</definedName>
    <definedName name="AJCI">#REF!</definedName>
    <definedName name="AJCJ" localSheetId="6">#REF!</definedName>
    <definedName name="AJCJ" localSheetId="7">#REF!</definedName>
    <definedName name="AJCJ" localSheetId="10">#REF!</definedName>
    <definedName name="AJCJ">#REF!</definedName>
    <definedName name="AJDA" localSheetId="6">#REF!</definedName>
    <definedName name="AJDA" localSheetId="7">#REF!</definedName>
    <definedName name="AJDA" localSheetId="10">#REF!</definedName>
    <definedName name="AJDA">#REF!</definedName>
    <definedName name="AJDB" localSheetId="6">#REF!</definedName>
    <definedName name="AJDB" localSheetId="7">#REF!</definedName>
    <definedName name="AJDB" localSheetId="10">#REF!</definedName>
    <definedName name="AJDB">#REF!</definedName>
    <definedName name="AJDC" localSheetId="6">#REF!</definedName>
    <definedName name="AJDC" localSheetId="7">#REF!</definedName>
    <definedName name="AJDC" localSheetId="10">#REF!</definedName>
    <definedName name="AJDC">#REF!</definedName>
    <definedName name="AJDD" localSheetId="6">#REF!</definedName>
    <definedName name="AJDD" localSheetId="7">#REF!</definedName>
    <definedName name="AJDD" localSheetId="10">#REF!</definedName>
    <definedName name="AJDD">#REF!</definedName>
    <definedName name="AJDE" localSheetId="6">#REF!</definedName>
    <definedName name="AJDE" localSheetId="7">#REF!</definedName>
    <definedName name="AJDE" localSheetId="10">#REF!</definedName>
    <definedName name="AJDE">#REF!</definedName>
    <definedName name="AJDF" localSheetId="6">#REF!</definedName>
    <definedName name="AJDF" localSheetId="7">#REF!</definedName>
    <definedName name="AJDF" localSheetId="10">#REF!</definedName>
    <definedName name="AJDF">#REF!</definedName>
    <definedName name="AJDG" localSheetId="6">#REF!</definedName>
    <definedName name="AJDG" localSheetId="7">#REF!</definedName>
    <definedName name="AJDG" localSheetId="10">#REF!</definedName>
    <definedName name="AJDG">#REF!</definedName>
    <definedName name="AJDH" localSheetId="6">#REF!</definedName>
    <definedName name="AJDH" localSheetId="7">#REF!</definedName>
    <definedName name="AJDH" localSheetId="10">#REF!</definedName>
    <definedName name="AJDH">#REF!</definedName>
    <definedName name="AJDI" localSheetId="6">#REF!</definedName>
    <definedName name="AJDI" localSheetId="7">#REF!</definedName>
    <definedName name="AJDI" localSheetId="10">#REF!</definedName>
    <definedName name="AJDI">#REF!</definedName>
    <definedName name="AJDJ" localSheetId="6">#REF!</definedName>
    <definedName name="AJDJ" localSheetId="7">#REF!</definedName>
    <definedName name="AJDJ" localSheetId="10">#REF!</definedName>
    <definedName name="AJDJ">#REF!</definedName>
    <definedName name="AJEA" localSheetId="6">#REF!</definedName>
    <definedName name="AJEA" localSheetId="7">#REF!</definedName>
    <definedName name="AJEA" localSheetId="10">#REF!</definedName>
    <definedName name="AJEA">#REF!</definedName>
    <definedName name="AJEB" localSheetId="6">#REF!</definedName>
    <definedName name="AJEB" localSheetId="7">#REF!</definedName>
    <definedName name="AJEB" localSheetId="10">#REF!</definedName>
    <definedName name="AJEB">#REF!</definedName>
    <definedName name="AJEC" localSheetId="6">#REF!</definedName>
    <definedName name="AJEC" localSheetId="7">#REF!</definedName>
    <definedName name="AJEC" localSheetId="10">#REF!</definedName>
    <definedName name="AJEC">#REF!</definedName>
    <definedName name="AJED" localSheetId="6">#REF!</definedName>
    <definedName name="AJED" localSheetId="7">#REF!</definedName>
    <definedName name="AJED" localSheetId="10">#REF!</definedName>
    <definedName name="AJED">#REF!</definedName>
    <definedName name="AJEE" localSheetId="6">#REF!</definedName>
    <definedName name="AJEE" localSheetId="7">#REF!</definedName>
    <definedName name="AJEE" localSheetId="10">#REF!</definedName>
    <definedName name="AJEE">#REF!</definedName>
    <definedName name="AJEF" localSheetId="6">#REF!</definedName>
    <definedName name="AJEF" localSheetId="7">#REF!</definedName>
    <definedName name="AJEF" localSheetId="10">#REF!</definedName>
    <definedName name="AJEF">#REF!</definedName>
    <definedName name="AJEG" localSheetId="6">#REF!</definedName>
    <definedName name="AJEG" localSheetId="7">#REF!</definedName>
    <definedName name="AJEG" localSheetId="10">#REF!</definedName>
    <definedName name="AJEG">#REF!</definedName>
    <definedName name="AJEH" localSheetId="6">#REF!</definedName>
    <definedName name="AJEH" localSheetId="7">#REF!</definedName>
    <definedName name="AJEH" localSheetId="10">#REF!</definedName>
    <definedName name="AJEH">#REF!</definedName>
    <definedName name="AJEI" localSheetId="6">#REF!</definedName>
    <definedName name="AJEI" localSheetId="7">#REF!</definedName>
    <definedName name="AJEI" localSheetId="10">#REF!</definedName>
    <definedName name="AJEI">#REF!</definedName>
    <definedName name="AJEJ" localSheetId="6">#REF!</definedName>
    <definedName name="AJEJ" localSheetId="7">#REF!</definedName>
    <definedName name="AJEJ" localSheetId="10">#REF!</definedName>
    <definedName name="AJEJ">#REF!</definedName>
    <definedName name="AJFA" localSheetId="6">#REF!</definedName>
    <definedName name="AJFA" localSheetId="7">#REF!</definedName>
    <definedName name="AJFA" localSheetId="10">#REF!</definedName>
    <definedName name="AJFA">#REF!</definedName>
    <definedName name="AJFB" localSheetId="6">#REF!</definedName>
    <definedName name="AJFB" localSheetId="7">#REF!</definedName>
    <definedName name="AJFB" localSheetId="10">#REF!</definedName>
    <definedName name="AJFB">#REF!</definedName>
    <definedName name="AJFC" localSheetId="6">#REF!</definedName>
    <definedName name="AJFC" localSheetId="7">#REF!</definedName>
    <definedName name="AJFC" localSheetId="10">#REF!</definedName>
    <definedName name="AJFC">#REF!</definedName>
    <definedName name="AJFD" localSheetId="6">#REF!</definedName>
    <definedName name="AJFD" localSheetId="7">#REF!</definedName>
    <definedName name="AJFD" localSheetId="10">#REF!</definedName>
    <definedName name="AJFD">#REF!</definedName>
    <definedName name="AJFE" localSheetId="6">#REF!</definedName>
    <definedName name="AJFE" localSheetId="7">#REF!</definedName>
    <definedName name="AJFE" localSheetId="10">#REF!</definedName>
    <definedName name="AJFE">#REF!</definedName>
    <definedName name="AJFF" localSheetId="6">#REF!</definedName>
    <definedName name="AJFF" localSheetId="7">#REF!</definedName>
    <definedName name="AJFF" localSheetId="10">#REF!</definedName>
    <definedName name="AJFF">#REF!</definedName>
    <definedName name="AJFG" localSheetId="6">#REF!</definedName>
    <definedName name="AJFG" localSheetId="7">#REF!</definedName>
    <definedName name="AJFG" localSheetId="10">#REF!</definedName>
    <definedName name="AJFG">#REF!</definedName>
    <definedName name="AJFH" localSheetId="6">#REF!</definedName>
    <definedName name="AJFH" localSheetId="7">#REF!</definedName>
    <definedName name="AJFH" localSheetId="10">#REF!</definedName>
    <definedName name="AJFH">#REF!</definedName>
    <definedName name="AJFI" localSheetId="6">#REF!</definedName>
    <definedName name="AJFI" localSheetId="7">#REF!</definedName>
    <definedName name="AJFI" localSheetId="10">#REF!</definedName>
    <definedName name="AJFI">#REF!</definedName>
    <definedName name="AJFJ" localSheetId="6">#REF!</definedName>
    <definedName name="AJFJ" localSheetId="7">#REF!</definedName>
    <definedName name="AJFJ" localSheetId="10">#REF!</definedName>
    <definedName name="AJFJ">#REF!</definedName>
    <definedName name="AJGA" localSheetId="6">#REF!</definedName>
    <definedName name="AJGA" localSheetId="7">#REF!</definedName>
    <definedName name="AJGA" localSheetId="10">#REF!</definedName>
    <definedName name="AJGA">#REF!</definedName>
    <definedName name="AJGB" localSheetId="6">#REF!</definedName>
    <definedName name="AJGB" localSheetId="7">#REF!</definedName>
    <definedName name="AJGB" localSheetId="10">#REF!</definedName>
    <definedName name="AJGB">#REF!</definedName>
    <definedName name="AJGC" localSheetId="6">#REF!</definedName>
    <definedName name="AJGC" localSheetId="7">#REF!</definedName>
    <definedName name="AJGC" localSheetId="10">#REF!</definedName>
    <definedName name="AJGC">#REF!</definedName>
    <definedName name="AJGD" localSheetId="6">#REF!</definedName>
    <definedName name="AJGD" localSheetId="7">#REF!</definedName>
    <definedName name="AJGD" localSheetId="10">#REF!</definedName>
    <definedName name="AJGD">#REF!</definedName>
    <definedName name="AJGE" localSheetId="6">#REF!</definedName>
    <definedName name="AJGE" localSheetId="7">#REF!</definedName>
    <definedName name="AJGE" localSheetId="10">#REF!</definedName>
    <definedName name="AJGE">#REF!</definedName>
    <definedName name="AJGF" localSheetId="6">#REF!</definedName>
    <definedName name="AJGF" localSheetId="7">#REF!</definedName>
    <definedName name="AJGF" localSheetId="10">#REF!</definedName>
    <definedName name="AJGF">#REF!</definedName>
    <definedName name="AJGG" localSheetId="6">#REF!</definedName>
    <definedName name="AJGG" localSheetId="7">#REF!</definedName>
    <definedName name="AJGG" localSheetId="10">#REF!</definedName>
    <definedName name="AJGG">#REF!</definedName>
    <definedName name="AJGH" localSheetId="6">#REF!</definedName>
    <definedName name="AJGH" localSheetId="7">#REF!</definedName>
    <definedName name="AJGH" localSheetId="10">#REF!</definedName>
    <definedName name="AJGH">#REF!</definedName>
    <definedName name="AJGI" localSheetId="6">#REF!</definedName>
    <definedName name="AJGI" localSheetId="7">#REF!</definedName>
    <definedName name="AJGI" localSheetId="10">#REF!</definedName>
    <definedName name="AJGI">#REF!</definedName>
    <definedName name="AJGJ" localSheetId="6">#REF!</definedName>
    <definedName name="AJGJ" localSheetId="7">#REF!</definedName>
    <definedName name="AJGJ" localSheetId="10">#REF!</definedName>
    <definedName name="AJGJ">#REF!</definedName>
    <definedName name="AJHA" localSheetId="6">#REF!</definedName>
    <definedName name="AJHA" localSheetId="7">#REF!</definedName>
    <definedName name="AJHA" localSheetId="10">#REF!</definedName>
    <definedName name="AJHA">#REF!</definedName>
    <definedName name="AJHB" localSheetId="6">#REF!</definedName>
    <definedName name="AJHB" localSheetId="7">#REF!</definedName>
    <definedName name="AJHB" localSheetId="10">#REF!</definedName>
    <definedName name="AJHB">#REF!</definedName>
    <definedName name="AJHC" localSheetId="6">#REF!</definedName>
    <definedName name="AJHC" localSheetId="7">#REF!</definedName>
    <definedName name="AJHC" localSheetId="10">#REF!</definedName>
    <definedName name="AJHC">#REF!</definedName>
    <definedName name="AJHD" localSheetId="6">#REF!</definedName>
    <definedName name="AJHD" localSheetId="7">#REF!</definedName>
    <definedName name="AJHD" localSheetId="10">#REF!</definedName>
    <definedName name="AJHD">#REF!</definedName>
    <definedName name="AJHE" localSheetId="6">#REF!</definedName>
    <definedName name="AJHE" localSheetId="7">#REF!</definedName>
    <definedName name="AJHE" localSheetId="10">#REF!</definedName>
    <definedName name="AJHE">#REF!</definedName>
    <definedName name="AJHF" localSheetId="6">#REF!</definedName>
    <definedName name="AJHF" localSheetId="7">#REF!</definedName>
    <definedName name="AJHF" localSheetId="10">#REF!</definedName>
    <definedName name="AJHF">#REF!</definedName>
    <definedName name="AJHG" localSheetId="6">#REF!</definedName>
    <definedName name="AJHG" localSheetId="7">#REF!</definedName>
    <definedName name="AJHG" localSheetId="10">#REF!</definedName>
    <definedName name="AJHG">#REF!</definedName>
    <definedName name="AJHH" localSheetId="6">#REF!</definedName>
    <definedName name="AJHH" localSheetId="7">#REF!</definedName>
    <definedName name="AJHH" localSheetId="10">#REF!</definedName>
    <definedName name="AJHH">#REF!</definedName>
    <definedName name="AJHI" localSheetId="6">#REF!</definedName>
    <definedName name="AJHI" localSheetId="7">#REF!</definedName>
    <definedName name="AJHI" localSheetId="10">#REF!</definedName>
    <definedName name="AJHI">#REF!</definedName>
    <definedName name="AJHJ" localSheetId="6">#REF!</definedName>
    <definedName name="AJHJ" localSheetId="7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7">#REF!</definedName>
    <definedName name="AJIA" localSheetId="10">#REF!</definedName>
    <definedName name="AJIA">#REF!</definedName>
    <definedName name="AJIB" localSheetId="6">#REF!</definedName>
    <definedName name="AJIB" localSheetId="7">#REF!</definedName>
    <definedName name="AJIB" localSheetId="10">#REF!</definedName>
    <definedName name="AJIB">#REF!</definedName>
    <definedName name="AJIC" localSheetId="6">#REF!</definedName>
    <definedName name="AJIC" localSheetId="7">#REF!</definedName>
    <definedName name="AJIC" localSheetId="10">#REF!</definedName>
    <definedName name="AJIC">#REF!</definedName>
    <definedName name="AJID" localSheetId="6">#REF!</definedName>
    <definedName name="AJID" localSheetId="7">#REF!</definedName>
    <definedName name="AJID" localSheetId="10">#REF!</definedName>
    <definedName name="AJID">#REF!</definedName>
    <definedName name="AJIE" localSheetId="6">#REF!</definedName>
    <definedName name="AJIE" localSheetId="7">#REF!</definedName>
    <definedName name="AJIE" localSheetId="10">#REF!</definedName>
    <definedName name="AJIE">#REF!</definedName>
    <definedName name="AJIF" localSheetId="6">#REF!</definedName>
    <definedName name="AJIF" localSheetId="7">#REF!</definedName>
    <definedName name="AJIF" localSheetId="10">#REF!</definedName>
    <definedName name="AJIF">#REF!</definedName>
    <definedName name="AJIG" localSheetId="6">#REF!</definedName>
    <definedName name="AJIG" localSheetId="7">#REF!</definedName>
    <definedName name="AJIG" localSheetId="10">#REF!</definedName>
    <definedName name="AJIG">#REF!</definedName>
    <definedName name="AJIH" localSheetId="6">#REF!</definedName>
    <definedName name="AJIH" localSheetId="7">#REF!</definedName>
    <definedName name="AJIH" localSheetId="10">#REF!</definedName>
    <definedName name="AJIH">#REF!</definedName>
    <definedName name="AJII" localSheetId="6">#REF!</definedName>
    <definedName name="AJII" localSheetId="7">#REF!</definedName>
    <definedName name="AJII" localSheetId="10">#REF!</definedName>
    <definedName name="AJII">#REF!</definedName>
    <definedName name="AJIJ" localSheetId="6">#REF!</definedName>
    <definedName name="AJIJ" localSheetId="7">#REF!</definedName>
    <definedName name="AJIJ" localSheetId="10">#REF!</definedName>
    <definedName name="AJIJ">#REF!</definedName>
    <definedName name="AJJA" localSheetId="6">#REF!</definedName>
    <definedName name="AJJA" localSheetId="7">#REF!</definedName>
    <definedName name="AJJA" localSheetId="10">#REF!</definedName>
    <definedName name="AJJA">#REF!</definedName>
    <definedName name="AJJB" localSheetId="6">#REF!</definedName>
    <definedName name="AJJB" localSheetId="7">#REF!</definedName>
    <definedName name="AJJB" localSheetId="10">#REF!</definedName>
    <definedName name="AJJB">#REF!</definedName>
    <definedName name="AJJC" localSheetId="6">#REF!</definedName>
    <definedName name="AJJC" localSheetId="7">#REF!</definedName>
    <definedName name="AJJC" localSheetId="10">#REF!</definedName>
    <definedName name="AJJC">#REF!</definedName>
    <definedName name="AJJD" localSheetId="6">#REF!</definedName>
    <definedName name="AJJD" localSheetId="7">#REF!</definedName>
    <definedName name="AJJD" localSheetId="10">#REF!</definedName>
    <definedName name="AJJD">#REF!</definedName>
    <definedName name="AJJE" localSheetId="6">#REF!</definedName>
    <definedName name="AJJE" localSheetId="7">#REF!</definedName>
    <definedName name="AJJE" localSheetId="10">#REF!</definedName>
    <definedName name="AJJE">#REF!</definedName>
    <definedName name="AJJF" localSheetId="6">#REF!</definedName>
    <definedName name="AJJF" localSheetId="7">#REF!</definedName>
    <definedName name="AJJF" localSheetId="10">#REF!</definedName>
    <definedName name="AJJF">#REF!</definedName>
    <definedName name="AJJG" localSheetId="6">#REF!</definedName>
    <definedName name="AJJG" localSheetId="7">#REF!</definedName>
    <definedName name="AJJG" localSheetId="10">#REF!</definedName>
    <definedName name="AJJG">#REF!</definedName>
    <definedName name="AJJH" localSheetId="6">#REF!</definedName>
    <definedName name="AJJH" localSheetId="7">#REF!</definedName>
    <definedName name="AJJH" localSheetId="10">#REF!</definedName>
    <definedName name="AJJH">#REF!</definedName>
    <definedName name="AJJI" localSheetId="6">#REF!</definedName>
    <definedName name="AJJI" localSheetId="7">#REF!</definedName>
    <definedName name="AJJI" localSheetId="10">#REF!</definedName>
    <definedName name="AJJI">#REF!</definedName>
    <definedName name="AkumATFungsi" localSheetId="6">#REF!</definedName>
    <definedName name="AkumATFungsi" localSheetId="7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 localSheetId="10">#REF!</definedName>
    <definedName name="AkumATJenis">#REF!</definedName>
    <definedName name="ALAMAT" localSheetId="6">#REF!</definedName>
    <definedName name="ALAMAT" localSheetId="7">#REF!</definedName>
    <definedName name="ALAMAT" localSheetId="10">#REF!</definedName>
    <definedName name="ALAMAT">#REF!</definedName>
    <definedName name="an" localSheetId="6">[18]JAN09!#REF!</definedName>
    <definedName name="an" localSheetId="7">[18]JAN09!#REF!</definedName>
    <definedName name="an" localSheetId="10">[18]JAN09!#REF!</definedName>
    <definedName name="an">[18]JAN09!#REF!</definedName>
    <definedName name="analisa" localSheetId="6">#REF!</definedName>
    <definedName name="analisa" localSheetId="9">#REF!</definedName>
    <definedName name="analisa" localSheetId="7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7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9">[20]JAN09!#REF!</definedName>
    <definedName name="and" localSheetId="7">[20]JAN09!#REF!</definedName>
    <definedName name="and" localSheetId="10">[20]JAN09!#REF!</definedName>
    <definedName name="and" localSheetId="11">[20]JAN09!#REF!</definedName>
    <definedName name="and">[20]JAN09!#REF!</definedName>
    <definedName name="andrea" localSheetId="6">[18]JAN09!#REF!</definedName>
    <definedName name="andrea" localSheetId="9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9">#REF!</definedName>
    <definedName name="APRIL92" localSheetId="7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7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7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7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7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7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7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7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7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7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 localSheetId="10">#REF!</definedName>
    <definedName name="bank">#REF!</definedName>
    <definedName name="BAR" localSheetId="6">'[23]FORM-B'!#REF!</definedName>
    <definedName name="BAR" localSheetId="7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9">#REF!</definedName>
    <definedName name="BARU" localSheetId="7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7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7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7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7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7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7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7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7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7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7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7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7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7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7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7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 localSheetId="10">#REF!</definedName>
    <definedName name="Criteria_MI">#REF!</definedName>
    <definedName name="csa" localSheetId="6">[18]JAN09!#REF!</definedName>
    <definedName name="csa" localSheetId="7">[18]JAN09!#REF!</definedName>
    <definedName name="csa" localSheetId="10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7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7">#REF!</definedName>
    <definedName name="DATA309" localSheetId="5">#REF!</definedName>
    <definedName name="DATA309" localSheetId="10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10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7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0">#REF!</definedName>
    <definedName name="DBGGNSMG">#REF!</definedName>
    <definedName name="DBSend" localSheetId="10">[33]Asumsi!$S$10</definedName>
    <definedName name="DBSend" localSheetId="11">[33]Asumsi!$S$10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9">[37]JAN07!#REF!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7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7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7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7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 localSheetId="10">#REF!</definedName>
    <definedName name="FASDF">#REF!</definedName>
    <definedName name="FCO" localSheetId="6">#REF!</definedName>
    <definedName name="FCO" localSheetId="7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7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7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7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7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7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9">#REF!</definedName>
    <definedName name="gambar" localSheetId="7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9">INDEX([45]KKO!#REF!,MATCH([45]KKO!#REF!:[45]KKO!#REF!,0)*2)</definedName>
    <definedName name="GBR" localSheetId="10">INDEX([46]KKO!#REF!,MATCH([46]KKO!#REF!:[46]KKO!#REF!,0)*2)</definedName>
    <definedName name="GBR" localSheetId="11">INDEX([46]KKO!#REF!,MATCH([46]KKO!#REF!:[46]KKO!#REF!,0)*2)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7">#REF!</definedName>
    <definedName name="GFHHG" localSheetId="10">#REF!</definedName>
    <definedName name="GFHHG">#REF!</definedName>
    <definedName name="GFRKDS" localSheetId="6">#REF!</definedName>
    <definedName name="GFRKDS" localSheetId="7">#REF!</definedName>
    <definedName name="GFRKDS" localSheetId="10">#REF!</definedName>
    <definedName name="GFRKDS">#REF!</definedName>
    <definedName name="GFRSLG" localSheetId="6">#REF!</definedName>
    <definedName name="GFRSLG" localSheetId="7">#REF!</definedName>
    <definedName name="GFRSLG" localSheetId="10">#REF!</definedName>
    <definedName name="GFRSLG">#REF!</definedName>
    <definedName name="GFRSMG" localSheetId="6">#REF!</definedName>
    <definedName name="GFRSMG" localSheetId="7">#REF!</definedName>
    <definedName name="GFRSMG" localSheetId="10">#REF!</definedName>
    <definedName name="GFRSMG">#REF!</definedName>
    <definedName name="gg" localSheetId="6">#REF!</definedName>
    <definedName name="gg" localSheetId="7">#REF!</definedName>
    <definedName name="gg" localSheetId="10">#REF!</definedName>
    <definedName name="gg">#REF!</definedName>
    <definedName name="ggg" localSheetId="6">#REF!</definedName>
    <definedName name="ggg" localSheetId="7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7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7">#REF!</definedName>
    <definedName name="H" localSheetId="10">#REF!</definedName>
    <definedName name="H">#REF!</definedName>
    <definedName name="harga">[47]RAB!$F$12:$J$175</definedName>
    <definedName name="hari" localSheetId="9">[48]Format!$AA$1:$AG$1</definedName>
    <definedName name="hari">[49]Format!$AA$1:$AG$1</definedName>
    <definedName name="HarJaborTRWI" localSheetId="6">#REF!</definedName>
    <definedName name="HarJaborTRWI" localSheetId="9">#REF!</definedName>
    <definedName name="HarJaborTRWI" localSheetId="7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7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 localSheetId="10">#REF!</definedName>
    <definedName name="HarMatTRWIV">#REF!</definedName>
    <definedName name="HARTO" localSheetId="6">#REF!</definedName>
    <definedName name="HARTO" localSheetId="7">#REF!</definedName>
    <definedName name="HARTO" localSheetId="10">#REF!</definedName>
    <definedName name="HARTO">#REF!</definedName>
    <definedName name="HB" localSheetId="6">#REF!</definedName>
    <definedName name="HB" localSheetId="7">#REF!</definedName>
    <definedName name="HB" localSheetId="10">#REF!</definedName>
    <definedName name="HB">#REF!</definedName>
    <definedName name="HBDUA" localSheetId="6">#REF!</definedName>
    <definedName name="HBDUA" localSheetId="7">#REF!</definedName>
    <definedName name="HBDUA" localSheetId="10">#REF!</definedName>
    <definedName name="HBDUA">#REF!</definedName>
    <definedName name="HBsatu" localSheetId="6">#REF!</definedName>
    <definedName name="HBsatu" localSheetId="7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7">#REF!</definedName>
    <definedName name="hhhhhhhhhhh" localSheetId="5">#REF!</definedName>
    <definedName name="hhhhhhhhhhh" localSheetId="10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7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7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7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7">#REF!</definedName>
    <definedName name="Indikator215" localSheetId="10">#REF!</definedName>
    <definedName name="Indikator215">#REF!</definedName>
    <definedName name="INDUK">[51]DTU!$B$2:$D$48</definedName>
    <definedName name="input" localSheetId="6">'[52]Neraca seAPJ'!#REF!</definedName>
    <definedName name="input" localSheetId="9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9">#REF!</definedName>
    <definedName name="IPP" localSheetId="7">#REF!</definedName>
    <definedName name="IPP" localSheetId="5">#REF!</definedName>
    <definedName name="IPP" localSheetId="10">#REF!</definedName>
    <definedName name="IPP">#REF!</definedName>
    <definedName name="ips" localSheetId="6">[18]JAN09!#REF!</definedName>
    <definedName name="ips" localSheetId="9">[18]JAN09!#REF!</definedName>
    <definedName name="ips" localSheetId="5">[18]JAN09!#REF!</definedName>
    <definedName name="ips" localSheetId="10">[18]JAN09!#REF!</definedName>
    <definedName name="ips">[18]JAN09!#REF!</definedName>
    <definedName name="IS" localSheetId="6">#REF!</definedName>
    <definedName name="IS" localSheetId="9">#REF!</definedName>
    <definedName name="IS" localSheetId="7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7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7">#REF!</definedName>
    <definedName name="iujnyhnuh" localSheetId="10">#REF!</definedName>
    <definedName name="iujnyhnuh">#REF!</definedName>
    <definedName name="j" localSheetId="6">#REF!</definedName>
    <definedName name="j" localSheetId="7">#REF!</definedName>
    <definedName name="j" localSheetId="10">#REF!</definedName>
    <definedName name="j">#REF!</definedName>
    <definedName name="JAJA" localSheetId="6">'[53]W-NAD'!#REF!</definedName>
    <definedName name="JAJA" localSheetId="7">'[53]W-NAD'!#REF!</definedName>
    <definedName name="JAJA" localSheetId="10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9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9">#REF!</definedName>
    <definedName name="JARDIST" localSheetId="7">#REF!</definedName>
    <definedName name="JARDIST" localSheetId="5">#REF!</definedName>
    <definedName name="JARDIST" localSheetId="10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9">#REF!</definedName>
    <definedName name="JHKJ" localSheetId="7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7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7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 localSheetId="10">#REF!</definedName>
    <definedName name="JP">#REF!</definedName>
    <definedName name="JTR" localSheetId="6">#REF!</definedName>
    <definedName name="JTR" localSheetId="7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7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7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 localSheetId="10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 localSheetId="10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7">#REF!</definedName>
    <definedName name="kjdhgf" localSheetId="10">#REF!</definedName>
    <definedName name="kjdhgf">#REF!</definedName>
    <definedName name="kjgjhg" localSheetId="6">#REF!</definedName>
    <definedName name="kjgjhg" localSheetId="7">#REF!</definedName>
    <definedName name="kjgjhg" localSheetId="10">#REF!</definedName>
    <definedName name="kjgjhg">#REF!</definedName>
    <definedName name="KK" localSheetId="6">[22]Usulan!#REF!</definedName>
    <definedName name="KK" localSheetId="7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7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7">#REF!</definedName>
    <definedName name="kode_Cabang" localSheetId="10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7">#REF!</definedName>
    <definedName name="Kode_Kecamatan" localSheetId="10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7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7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7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7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7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7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7">#REF!</definedName>
    <definedName name="Kuat" localSheetId="10">#REF!</definedName>
    <definedName name="Kuat">#REF!</definedName>
    <definedName name="Kuat1" localSheetId="6">#REF!</definedName>
    <definedName name="Kuat1" localSheetId="7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9">#REF!</definedName>
    <definedName name="kurva" localSheetId="7">#REF!</definedName>
    <definedName name="kurva" localSheetId="5">#REF!</definedName>
    <definedName name="kurva" localSheetId="10">#REF!</definedName>
    <definedName name="kurva">#REF!</definedName>
    <definedName name="Kutools_PDL0_1" localSheetId="9">INDEX([45]PDL!$B$1:$B$3,IFERROR(MATCH([45]KKO!$D$15,[45]PDL!$A$1:$A$2,),3))</definedName>
    <definedName name="Kutools_PDL0_1" localSheetId="10">INDEX([46]PDL!$B$1:$B$3,IFERROR(MATCH([46]KKO!$D$15,[46]PDL!$A$1:$A$2,),3))</definedName>
    <definedName name="Kutools_PDL0_1" localSheetId="11">INDEX([46]PDL!$B$1:$B$3,IFERROR(MATCH([46]KKO!$D$15,[46]PDL!$A$1:$A$2,),3))</definedName>
    <definedName name="Kutools_PDL0_1">INDEX(PDL!$B$1:$B$3,IFERROR(MATCH(KKO!$D$15,PDL!$A$1:$A$2,),3))</definedName>
    <definedName name="Kutools_PDL1_1" localSheetId="9">INDEX([45]PDL!$D$4:$D$6,IFERROR(MATCH([45]KKO!$D$15,[45]PDL!$C$4:$C$5,),3))</definedName>
    <definedName name="Kutools_PDL1_1" localSheetId="10">INDEX([46]PDL!$D$4:$D$6,IFERROR(MATCH([46]KKO!$D$15,[46]PDL!$C$4:$C$5,),3))</definedName>
    <definedName name="Kutools_PDL1_1" localSheetId="11">INDEX([46]PDL!$D$4:$D$6,IFERROR(MATCH([46]KKO!$D$15,[46]PDL!$C$4:$C$5,),3))</definedName>
    <definedName name="Kutools_PDL1_1">INDEX(PDL!$D$4:$D$6,IFERROR(MATCH(KKO!$D$15,PDL!$C$4:$C$5,),3))</definedName>
    <definedName name="Kutools_PDL10_1" localSheetId="9">INDEX([45]PDL!$V$31:$V$33,IFERROR(MATCH([45]KKO!$K$15,[45]PDL!$U$31:$U$32,),3))</definedName>
    <definedName name="Kutools_PDL10_1" localSheetId="10">INDEX([46]PDL!$V$31:$V$33,IFERROR(MATCH([46]KKO!$K$15,[46]PDL!$U$31:$U$32,),3))</definedName>
    <definedName name="Kutools_PDL10_1" localSheetId="11">INDEX([46]PDL!$V$31:$V$33,IFERROR(MATCH([46]KKO!$K$15,[46]PDL!$U$31:$U$32,),3))</definedName>
    <definedName name="Kutools_PDL10_1">INDEX(PDL!$V$31:$V$33,IFERROR(MATCH(KKO!$K$15,PDL!$U$31:$U$32,),3))</definedName>
    <definedName name="Kutools_PDL2_1" localSheetId="9">INDEX([45]PDL!$F$7:$F$9,IFERROR(MATCH([45]KKO!$K$15,[45]PDL!$E$7:$E$8,),3))</definedName>
    <definedName name="Kutools_PDL2_1" localSheetId="10">INDEX([46]PDL!$F$7:$F$9,IFERROR(MATCH([46]KKO!$K$15,[46]PDL!$E$7:$E$8,),3))</definedName>
    <definedName name="Kutools_PDL2_1" localSheetId="11">INDEX([46]PDL!$F$7:$F$9,IFERROR(MATCH([46]KKO!$K$15,[46]PDL!$E$7:$E$8,),3))</definedName>
    <definedName name="Kutools_PDL2_1">INDEX(PDL!$F$7:$F$9,IFERROR(MATCH(KKO!$K$15,PDL!$E$7:$E$8,),3))</definedName>
    <definedName name="Kutools_PDL3_1" localSheetId="9">INDEX([45]PDL!$H$10:$H$12,IFERROR(MATCH([45]KKO!$D$15,[45]PDL!$G$10:$G$11,),3))</definedName>
    <definedName name="Kutools_PDL3_1" localSheetId="10">INDEX([46]PDL!$H$10:$H$12,IFERROR(MATCH([46]KKO!$D$15,[46]PDL!$G$10:$G$11,),3))</definedName>
    <definedName name="Kutools_PDL3_1" localSheetId="11">INDEX([46]PDL!$H$10:$H$12,IFERROR(MATCH([46]KKO!$D$15,[46]PDL!$G$10:$G$11,),3))</definedName>
    <definedName name="Kutools_PDL3_1">INDEX(PDL!$H$10:$H$12,IFERROR(MATCH(KKO!$D$15,PDL!$G$10:$G$11,),3))</definedName>
    <definedName name="Kutools_PDL4_1" localSheetId="9">INDEX([45]PDL!$J$13:$J$15,IFERROR(MATCH([45]KKO!$D$15,[45]PDL!$I$13:$I$14,),3))</definedName>
    <definedName name="Kutools_PDL4_1" localSheetId="10">INDEX([46]PDL!$J$13:$J$15,IFERROR(MATCH([46]KKO!$D$15,[46]PDL!$I$13:$I$14,),3))</definedName>
    <definedName name="Kutools_PDL4_1" localSheetId="11">INDEX([46]PDL!$J$13:$J$15,IFERROR(MATCH([46]KKO!$D$15,[46]PDL!$I$13:$I$14,),3))</definedName>
    <definedName name="Kutools_PDL4_1">INDEX(PDL!$J$13:$J$15,IFERROR(MATCH(KKO!$D$15,PDL!$I$13:$I$14,),3))</definedName>
    <definedName name="Kutools_PDL5_1" localSheetId="9">INDEX([45]PDL!$L$16:$L$18,IFERROR(MATCH([45]KKO!$K$15,[45]PDL!$K$16:$K$17,),3))</definedName>
    <definedName name="Kutools_PDL5_1" localSheetId="10">INDEX([46]PDL!$L$16:$L$18,IFERROR(MATCH([46]KKO!$K$15,[46]PDL!$K$16:$K$17,),3))</definedName>
    <definedName name="Kutools_PDL5_1" localSheetId="11">INDEX([46]PDL!$L$16:$L$18,IFERROR(MATCH([46]KKO!$K$15,[46]PDL!$K$16:$K$17,),3))</definedName>
    <definedName name="Kutools_PDL5_1">INDEX(PDL!$L$16:$L$18,IFERROR(MATCH(KKO!$K$15,PDL!$K$16:$K$17,),3))</definedName>
    <definedName name="Kutools_PDL6_1" localSheetId="9">INDEX([45]PDL!$N$19:$N$21,IFERROR(MATCH([45]KKO!$D$15,[45]PDL!$M$19:$M$20,),3))</definedName>
    <definedName name="Kutools_PDL6_1" localSheetId="10">INDEX([46]PDL!$N$19:$N$21,IFERROR(MATCH([46]KKO!$D$15,[46]PDL!$M$19:$M$20,),3))</definedName>
    <definedName name="Kutools_PDL6_1" localSheetId="11">INDEX([46]PDL!$N$19:$N$21,IFERROR(MATCH([46]KKO!$D$15,[46]PDL!$M$19:$M$20,),3))</definedName>
    <definedName name="Kutools_PDL6_1">INDEX(PDL!$N$19:$N$21,IFERROR(MATCH(KKO!$D$15,PDL!$M$19:$M$20,),3))</definedName>
    <definedName name="Kutools_PDL7_1" localSheetId="9">INDEX([45]PDL!$P$22:$P$24,IFERROR(MATCH([45]KKO!$D$15,[45]PDL!$O$22:$O$23,),3))</definedName>
    <definedName name="Kutools_PDL7_1" localSheetId="10">INDEX([46]PDL!$P$22:$P$24,IFERROR(MATCH([46]KKO!$D$15,[46]PDL!$O$22:$O$23,),3))</definedName>
    <definedName name="Kutools_PDL7_1" localSheetId="11">INDEX([46]PDL!$P$22:$P$24,IFERROR(MATCH([46]KKO!$D$15,[46]PDL!$O$22:$O$23,),3))</definedName>
    <definedName name="Kutools_PDL7_1">INDEX(PDL!$P$22:$P$24,IFERROR(MATCH(KKO!$D$15,PDL!$O$22:$O$23,),3))</definedName>
    <definedName name="Kutools_PDL8_1" localSheetId="9">INDEX([45]PDL!$R$25:$R$27,IFERROR(MATCH([45]KKO!$D$15,[45]PDL!$Q$25:$Q$26,),3))</definedName>
    <definedName name="Kutools_PDL8_1" localSheetId="10">INDEX([46]PDL!$R$25:$R$27,IFERROR(MATCH([46]KKO!$D$15,[46]PDL!$Q$25:$Q$26,),3))</definedName>
    <definedName name="Kutools_PDL8_1" localSheetId="11">INDEX([46]PDL!$R$25:$R$27,IFERROR(MATCH([46]KKO!$D$15,[46]PDL!$Q$25:$Q$26,),3))</definedName>
    <definedName name="Kutools_PDL8_1">INDEX(PDL!$R$25:$R$27,IFERROR(MATCH(KKO!$D$15,PDL!$Q$25:$Q$26,),3))</definedName>
    <definedName name="Kutools_PDL9_1" localSheetId="9">INDEX([45]PDL!$T$28:$T$30,IFERROR(MATCH([45]KKO!$D$15,[45]PDL!$S$28:$S$29,),3))</definedName>
    <definedName name="Kutools_PDL9_1" localSheetId="10">INDEX([46]PDL!$T$28:$T$30,IFERROR(MATCH([46]KKO!$D$15,[46]PDL!$S$28:$S$29,),3))</definedName>
    <definedName name="Kutools_PDL9_1" localSheetId="11">INDEX([46]PDL!$T$28:$T$30,IFERROR(MATCH([46]KKO!$D$15,[46]PDL!$S$28:$S$29,),3))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 localSheetId="10">#REF!</definedName>
    <definedName name="KWHSLG">#REF!</definedName>
    <definedName name="KWHSMG" localSheetId="6">#REF!</definedName>
    <definedName name="KWHSMG" localSheetId="7">#REF!</definedName>
    <definedName name="KWHSMG" localSheetId="10">#REF!</definedName>
    <definedName name="KWHSMG">#REF!</definedName>
    <definedName name="l" localSheetId="6">[60]PMT!#REF!</definedName>
    <definedName name="l" localSheetId="7">[60]PMT!#REF!</definedName>
    <definedName name="l" localSheetId="10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7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7">#REF!</definedName>
    <definedName name="LAMASLG" localSheetId="10">#REF!</definedName>
    <definedName name="LAMASLG">#REF!</definedName>
    <definedName name="LAMASMG" localSheetId="6">#REF!</definedName>
    <definedName name="LAMASMG" localSheetId="7">#REF!</definedName>
    <definedName name="LAMASMG" localSheetId="10">#REF!</definedName>
    <definedName name="LAMASMG">#REF!</definedName>
    <definedName name="LAMP_1" localSheetId="6">#REF!</definedName>
    <definedName name="LAMP_1" localSheetId="7">#REF!</definedName>
    <definedName name="LAMP_1" localSheetId="10">#REF!</definedName>
    <definedName name="LAMP_1">#REF!</definedName>
    <definedName name="Lamp_10" localSheetId="6">#REF!</definedName>
    <definedName name="Lamp_10" localSheetId="7">#REF!</definedName>
    <definedName name="Lamp_10" localSheetId="10">#REF!</definedName>
    <definedName name="Lamp_10">#REF!</definedName>
    <definedName name="Lamp_11" localSheetId="6">#REF!</definedName>
    <definedName name="Lamp_11" localSheetId="7">#REF!</definedName>
    <definedName name="Lamp_11" localSheetId="10">#REF!</definedName>
    <definedName name="Lamp_11">#REF!</definedName>
    <definedName name="Lamp_12" localSheetId="6">#REF!</definedName>
    <definedName name="Lamp_12" localSheetId="7">#REF!</definedName>
    <definedName name="Lamp_12" localSheetId="10">#REF!</definedName>
    <definedName name="Lamp_12">#REF!</definedName>
    <definedName name="Lamp_13" localSheetId="6">#REF!</definedName>
    <definedName name="Lamp_13" localSheetId="7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 localSheetId="10">#REF!</definedName>
    <definedName name="Lamp_1b">#REF!</definedName>
    <definedName name="LAMP_2" localSheetId="6">#REF!</definedName>
    <definedName name="LAMP_2" localSheetId="7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 localSheetId="10">#REF!</definedName>
    <definedName name="Lamp_2b">#REF!</definedName>
    <definedName name="LAMP_3" localSheetId="6">#REF!</definedName>
    <definedName name="LAMP_3" localSheetId="7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 localSheetId="10">#REF!</definedName>
    <definedName name="Lamp_3b">#REF!</definedName>
    <definedName name="LAMP_4" localSheetId="6">#REF!</definedName>
    <definedName name="LAMP_4" localSheetId="7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 localSheetId="10">#REF!</definedName>
    <definedName name="Lamp_4b">#REF!</definedName>
    <definedName name="LAMP_5" localSheetId="6">#REF!</definedName>
    <definedName name="LAMP_5" localSheetId="7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 localSheetId="10">#REF!</definedName>
    <definedName name="Lamp_6b">#REF!</definedName>
    <definedName name="LAMP_7" localSheetId="6">#REF!</definedName>
    <definedName name="LAMP_7" localSheetId="7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 localSheetId="10">#REF!</definedName>
    <definedName name="Lamp_9">#REF!</definedName>
    <definedName name="LAP_12RB">[63]INPBA!$F$2</definedName>
    <definedName name="LaporanUtama" localSheetId="6">#REF!</definedName>
    <definedName name="LaporanUtama" localSheetId="9">#REF!</definedName>
    <definedName name="LaporanUtama" localSheetId="7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7">#REF!</definedName>
    <definedName name="ldkfg" localSheetId="10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 localSheetId="10">[18]JAN09!#REF!</definedName>
    <definedName name="lk" localSheetId="11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7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7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7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 localSheetId="10">#REF!</definedName>
    <definedName name="M">#REF!</definedName>
    <definedName name="M_19" localSheetId="6">'[61]FORM-B'!#REF!</definedName>
    <definedName name="M_19" localSheetId="7">'[61]FORM-B'!#REF!</definedName>
    <definedName name="M_19" localSheetId="10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9">#REF!</definedName>
    <definedName name="mate" localSheetId="7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0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7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 localSheetId="10">#REF!</definedName>
    <definedName name="MutasiMatPDP">#REF!</definedName>
    <definedName name="NAMA" localSheetId="6">#REF!</definedName>
    <definedName name="NAMA" localSheetId="7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 localSheetId="10">#REF!</definedName>
    <definedName name="nama_kabupaten">#REF!</definedName>
    <definedName name="NAMA1" localSheetId="6">#REF!</definedName>
    <definedName name="NAMA1" localSheetId="7">#REF!</definedName>
    <definedName name="NAMA1" localSheetId="10">#REF!</definedName>
    <definedName name="NAMA1">#REF!</definedName>
    <definedName name="NAMA2" localSheetId="6">#REF!</definedName>
    <definedName name="NAMA2" localSheetId="7">#REF!</definedName>
    <definedName name="NAMA2" localSheetId="10">#REF!</definedName>
    <definedName name="NAMA2">#REF!</definedName>
    <definedName name="NAMABARU" localSheetId="6">#REF!</definedName>
    <definedName name="NAMABARU" localSheetId="7">#REF!</definedName>
    <definedName name="NAMABARU" localSheetId="10">#REF!</definedName>
    <definedName name="NAMABARU">#REF!</definedName>
    <definedName name="NamaWil">[68]Cover!$B$7</definedName>
    <definedName name="NEGO" localSheetId="6">[22]Usulan!#REF!</definedName>
    <definedName name="NEGO" localSheetId="9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7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7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7">#REF!</definedName>
    <definedName name="netmargim" localSheetId="10">#REF!</definedName>
    <definedName name="netmargim">#REF!</definedName>
    <definedName name="nmcabang" localSheetId="6">#REF!</definedName>
    <definedName name="nmcabang" localSheetId="7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7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7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7">#REF!</definedName>
    <definedName name="OCGHSE" localSheetId="10">#REF!</definedName>
    <definedName name="OCGHSE">#REF!</definedName>
    <definedName name="OCRKDS" localSheetId="6">#REF!</definedName>
    <definedName name="OCRKDS" localSheetId="7">#REF!</definedName>
    <definedName name="OCRKDS" localSheetId="10">#REF!</definedName>
    <definedName name="OCRKDS">#REF!</definedName>
    <definedName name="OCRSLG" localSheetId="6">#REF!</definedName>
    <definedName name="OCRSLG" localSheetId="7">#REF!</definedName>
    <definedName name="OCRSLG" localSheetId="10">#REF!</definedName>
    <definedName name="OCRSLG">#REF!</definedName>
    <definedName name="OCRSMG" localSheetId="6">#REF!</definedName>
    <definedName name="OCRSMG" localSheetId="7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7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9">#REF!</definedName>
    <definedName name="P" localSheetId="7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7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7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7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7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9">#REF!</definedName>
    <definedName name="period" localSheetId="7">#REF!</definedName>
    <definedName name="period" localSheetId="5">#REF!</definedName>
    <definedName name="period" localSheetId="10">#REF!</definedName>
    <definedName name="period">#REF!</definedName>
    <definedName name="pict" localSheetId="9">[45]KKO!#REF!</definedName>
    <definedName name="pict" localSheetId="10">[46]KKO!#REF!</definedName>
    <definedName name="pict" localSheetId="11">[46]KKO!#REF!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7">#REF!</definedName>
    <definedName name="PLG_DAYA_33_197KVA" localSheetId="10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 localSheetId="10">[18]JAN09!#REF!</definedName>
    <definedName name="poi" localSheetId="11">[18]JAN09!#REF!</definedName>
    <definedName name="poi">[18]JAN09!#REF!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[57]data!$G$2:$G$54</definedName>
    <definedName name="Potensi215" localSheetId="6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7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7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7">[32]Sheet5!#REF!</definedName>
    <definedName name="PRINT_AR01" localSheetId="10">[32]Sheet5!#REF!</definedName>
    <definedName name="PRINT_AR01">[32]Sheet5!#REF!</definedName>
    <definedName name="_xlnm.Print_Area" localSheetId="9">#REF!</definedName>
    <definedName name="_xlnm.Print_Area" localSheetId="4">'HARGA SATUAN'!$A$1:$E$1567</definedName>
    <definedName name="_xlnm.Print_Area" localSheetId="7">KKF!$A$1:$T$39</definedName>
    <definedName name="_xlnm.Print_Area" localSheetId="5">KKO!$A$2:$Q$9</definedName>
    <definedName name="_xlnm.Print_Area" localSheetId="10">'Peta lokasi'!$A$1:$AD$67</definedName>
    <definedName name="_xlnm.Print_Area" localSheetId="8">RAB!$A$1:$K$100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7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7">#REF!</definedName>
    <definedName name="Print_area1" localSheetId="10">#REF!</definedName>
    <definedName name="Print_area1">#REF!</definedName>
    <definedName name="PRINT_TITLE" localSheetId="6">#REF!</definedName>
    <definedName name="PRINT_TITLE" localSheetId="7">#REF!</definedName>
    <definedName name="PRINT_TITLE" localSheetId="10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7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7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7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7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[71]JURNAL!#REF!</definedName>
    <definedName name="PUR" localSheetId="9">[71]JURNAL!#REF!</definedName>
    <definedName name="PUR" localSheetId="7">[71]JURNAL!#REF!</definedName>
    <definedName name="PUR" localSheetId="10">[71]JURNAL!#REF!</definedName>
    <definedName name="PUR">[71]JURNAL!#REF!</definedName>
    <definedName name="PWI" localSheetId="6">#REF!</definedName>
    <definedName name="PWI" localSheetId="9">#REF!</definedName>
    <definedName name="PWI" localSheetId="7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7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7">#REF!</definedName>
    <definedName name="RAB" localSheetId="5">#REF!</definedName>
    <definedName name="RAB" localSheetId="10">#REF!</definedName>
    <definedName name="RAB">#REF!</definedName>
    <definedName name="rafi" localSheetId="6">[18]JAN09!#REF!</definedName>
    <definedName name="rafi" localSheetId="9">[18]JAN09!#REF!</definedName>
    <definedName name="rafi" localSheetId="7">[18]JAN09!#REF!</definedName>
    <definedName name="rafi" localSheetId="5">[18]JAN09!#REF!</definedName>
    <definedName name="rafi" localSheetId="10">[18]JAN09!#REF!</definedName>
    <definedName name="rafi">[18]JAN09!#REF!</definedName>
    <definedName name="raja" localSheetId="6">[18]JAN09!#REF!</definedName>
    <definedName name="raja" localSheetId="9">[18]JAN09!#REF!</definedName>
    <definedName name="raja" localSheetId="7">[18]JAN09!#REF!</definedName>
    <definedName name="raja">[18]JAN09!#REF!</definedName>
    <definedName name="RANGE" localSheetId="6">#REF!</definedName>
    <definedName name="RANGE" localSheetId="9">#REF!</definedName>
    <definedName name="RANGE" localSheetId="7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7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 localSheetId="10">[18]JAN09!#REF!</definedName>
    <definedName name="rcps" localSheetId="11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7">#REF!</definedName>
    <definedName name="REKAP" localSheetId="5">#REF!</definedName>
    <definedName name="REKAP" localSheetId="10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9">#REF!</definedName>
    <definedName name="rencana" localSheetId="7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7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7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7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7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 localSheetId="10">#REF!</definedName>
    <definedName name="RTYHRTY">#REF!</definedName>
    <definedName name="rtyu" localSheetId="6">[72]JAN07!#REF!</definedName>
    <definedName name="rtyu" localSheetId="9">[73]JAN07!#REF!</definedName>
    <definedName name="rtyu" localSheetId="7">[72]JAN07!#REF!</definedName>
    <definedName name="rtyu" localSheetId="10">[73]JAN07!#REF!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7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 localSheetId="10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9">[18]JAN09!#REF!</definedName>
    <definedName name="sasa" localSheetId="7">[18]JAN09!#REF!</definedName>
    <definedName name="sasa" localSheetId="5">[18]JAN09!#REF!</definedName>
    <definedName name="sasa" localSheetId="10">[18]JAN09!#REF!</definedName>
    <definedName name="sasa" localSheetId="11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9">#REF!</definedName>
    <definedName name="sbak1a" localSheetId="7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7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9">#REF!</definedName>
    <definedName name="SD" localSheetId="7">#REF!</definedName>
    <definedName name="SD" localSheetId="5">#REF!</definedName>
    <definedName name="SD" localSheetId="10">#REF!</definedName>
    <definedName name="SD">#REF!</definedName>
    <definedName name="sdc">[51]DTU!$B$2:$D$48</definedName>
    <definedName name="sdffA" localSheetId="6">[18]JAN09!#REF!</definedName>
    <definedName name="sdffA" localSheetId="9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7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7">#REF!</definedName>
    <definedName name="SEBABSMG" localSheetId="10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9">#REF!</definedName>
    <definedName name="SEKAT" localSheetId="7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7">#REF!</definedName>
    <definedName name="semarang1" localSheetId="10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9">#REF!</definedName>
    <definedName name="SMG" localSheetId="7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7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7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 localSheetId="10">#REF!</definedName>
    <definedName name="SPK">#REF!</definedName>
    <definedName name="SREWA" localSheetId="6">#REF!</definedName>
    <definedName name="SREWA" localSheetId="7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 localSheetId="10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 localSheetId="10">#REF!</definedName>
    <definedName name="STPDari">#REF!</definedName>
    <definedName name="sujono">'[82]master rab'!$B$1:$H$65536</definedName>
    <definedName name="SUM" localSheetId="6">[2]prod03!#REF!</definedName>
    <definedName name="SUM" localSheetId="9">[2]prod03!#REF!</definedName>
    <definedName name="SUM" localSheetId="7">[2]prod03!#REF!</definedName>
    <definedName name="SUM" localSheetId="5">[2]prod03!#REF!</definedName>
    <definedName name="SUM" localSheetId="10">[2]prod03!#REF!</definedName>
    <definedName name="SUM" localSheetId="11">[2]prod03!#REF!</definedName>
    <definedName name="SUM">[2]prod03!#REF!</definedName>
    <definedName name="sumber">[83]SuMBER!$N$3:$FO$21</definedName>
    <definedName name="surat" localSheetId="6">#REF!</definedName>
    <definedName name="surat" localSheetId="9">#REF!</definedName>
    <definedName name="surat" localSheetId="7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7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9">#REF!</definedName>
    <definedName name="SWG" localSheetId="7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7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7">#REF!</definedName>
    <definedName name="Tabel_Cabang" localSheetId="10">#REF!</definedName>
    <definedName name="Tabel_Cabang">#REF!</definedName>
    <definedName name="Tabel_Wilayah">[84]Sheet1!$E$2</definedName>
    <definedName name="Tabel4" localSheetId="6">#REF!</definedName>
    <definedName name="Tabel4" localSheetId="9">#REF!</definedName>
    <definedName name="Tabel4" localSheetId="7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>[86]bantu!$M$5:$X$5</definedName>
    <definedName name="Taksonomi" localSheetId="6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7">#REF!</definedName>
    <definedName name="TambahAT" localSheetId="10">#REF!</definedName>
    <definedName name="TambahAT">#REF!</definedName>
    <definedName name="TAMPILKAN">[63]INPBA!$F$2</definedName>
    <definedName name="TANGGALKDS" localSheetId="6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7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7">#REF!</definedName>
    <definedName name="TANGGALSMG" localSheetId="10">#REF!</definedName>
    <definedName name="TANGGALSMG">#REF!</definedName>
    <definedName name="TARGET_USAHA" localSheetId="6">#REF!</definedName>
    <definedName name="TARGET_USAHA" localSheetId="7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7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7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 localSheetId="10">[18]JAN09!#REF!</definedName>
    <definedName name="TIARA" localSheetId="11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7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7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9">#REF!</definedName>
    <definedName name="TRWE" localSheetId="7">#REF!</definedName>
    <definedName name="TRWE" localSheetId="5">#REF!</definedName>
    <definedName name="TRWE" localSheetId="10">#REF!</definedName>
    <definedName name="TRWE">#REF!</definedName>
    <definedName name="TV">[69]Valuation!$I$61</definedName>
    <definedName name="UBADF" localSheetId="6">#REF!</definedName>
    <definedName name="UBADF" localSheetId="9">#REF!</definedName>
    <definedName name="UBADF" localSheetId="7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7">#REF!</definedName>
    <definedName name="UFRKDS" localSheetId="10">#REF!</definedName>
    <definedName name="UFRKDS">#REF!</definedName>
    <definedName name="UFRSLG" localSheetId="6">#REF!</definedName>
    <definedName name="UFRSLG" localSheetId="7">#REF!</definedName>
    <definedName name="UFRSLG" localSheetId="10">#REF!</definedName>
    <definedName name="UFRSLG">#REF!</definedName>
    <definedName name="UFRSMG" localSheetId="6">#REF!</definedName>
    <definedName name="UFRSMG" localSheetId="7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7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7">#REF!</definedName>
    <definedName name="UOUO" localSheetId="5">#REF!</definedName>
    <definedName name="UOUO" localSheetId="10">#REF!</definedName>
    <definedName name="UOUO">#REF!</definedName>
    <definedName name="UPAH">'[87]Rekap PMG.'!$A$54:$F$61</definedName>
    <definedName name="URAIAN" localSheetId="6">#REF!</definedName>
    <definedName name="URAIAN" localSheetId="9">#REF!</definedName>
    <definedName name="URAIAN" localSheetId="7">#REF!</definedName>
    <definedName name="URAIAN" localSheetId="5">#REF!</definedName>
    <definedName name="URAIAN" localSheetId="10">#REF!</definedName>
    <definedName name="URAIAN">#REF!</definedName>
    <definedName name="usul" localSheetId="6">[88]Usulan!#REF!</definedName>
    <definedName name="usul" localSheetId="9">[88]Usulan!#REF!</definedName>
    <definedName name="usul" localSheetId="7">[88]Usulan!#REF!</definedName>
    <definedName name="usul" localSheetId="5">[88]Usulan!#REF!</definedName>
    <definedName name="usul" localSheetId="10">[88]Usulan!#REF!</definedName>
    <definedName name="usul">[88]Usulan!#REF!</definedName>
    <definedName name="Utik" localSheetId="6">#REF!</definedName>
    <definedName name="Utik" localSheetId="9">#REF!</definedName>
    <definedName name="Utik" localSheetId="7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7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7">#REF!</definedName>
    <definedName name="UTYUE" localSheetId="10">#REF!</definedName>
    <definedName name="UTYUE">#REF!</definedName>
    <definedName name="uu" localSheetId="6">#REF!</definedName>
    <definedName name="uu" localSheetId="7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7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7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7">[2]prod03!#REF!</definedName>
    <definedName name="WAI" localSheetId="10">[2]prod03!#REF!</definedName>
    <definedName name="WAI">[2]prod03!#REF!</definedName>
    <definedName name="WATES" localSheetId="6">[20]JAN09!#REF!</definedName>
    <definedName name="WATES" localSheetId="9">[20]JAN09!#REF!</definedName>
    <definedName name="WATES" localSheetId="7">[20]JAN09!#REF!</definedName>
    <definedName name="WATES">[20]JAN09!#REF!</definedName>
    <definedName name="we" localSheetId="6">#REF!</definedName>
    <definedName name="we" localSheetId="9">#REF!</definedName>
    <definedName name="we" localSheetId="7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7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9">#REF!</definedName>
    <definedName name="X_19" localSheetId="7">#REF!</definedName>
    <definedName name="X_19" localSheetId="5">#REF!</definedName>
    <definedName name="X_19" localSheetId="10">#REF!</definedName>
    <definedName name="X_19">#REF!</definedName>
    <definedName name="xs" localSheetId="6">[72]JAN07!#REF!</definedName>
    <definedName name="xs" localSheetId="9">[73]JAN07!#REF!</definedName>
    <definedName name="xs" localSheetId="7">[72]JAN07!#REF!</definedName>
    <definedName name="xs" localSheetId="5">[73]JAN07!#REF!</definedName>
    <definedName name="xs" localSheetId="10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7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7">#REF!</definedName>
    <definedName name="yy" localSheetId="10">#REF!</definedName>
    <definedName name="yy">#REF!</definedName>
    <definedName name="Z" localSheetId="6">#REF!</definedName>
    <definedName name="Z" localSheetId="7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8"/>
</workbook>
</file>

<file path=xl/calcChain.xml><?xml version="1.0" encoding="utf-8"?>
<calcChain xmlns="http://schemas.openxmlformats.org/spreadsheetml/2006/main">
  <c r="F75" i="11" l="1"/>
  <c r="F73" i="11"/>
  <c r="F72" i="11"/>
  <c r="G76" i="11" l="1"/>
  <c r="G77" i="11"/>
  <c r="G78" i="11"/>
  <c r="D76" i="11"/>
  <c r="H76" i="11" s="1"/>
  <c r="E76" i="11"/>
  <c r="D77" i="11"/>
  <c r="J77" i="11" s="1"/>
  <c r="E77" i="11"/>
  <c r="D78" i="11"/>
  <c r="I78" i="11" s="1"/>
  <c r="E78" i="11"/>
  <c r="I77" i="11" l="1"/>
  <c r="H78" i="11"/>
  <c r="J76" i="11"/>
  <c r="H77" i="11"/>
  <c r="I76" i="11"/>
  <c r="J78" i="11"/>
  <c r="K77" i="11" l="1"/>
  <c r="K76" i="11"/>
  <c r="K78" i="11"/>
  <c r="D16" i="11" l="1"/>
  <c r="D17" i="11"/>
  <c r="D18" i="11"/>
  <c r="D19" i="11"/>
  <c r="G70" i="11"/>
  <c r="G71" i="11"/>
  <c r="G72" i="11"/>
  <c r="G73" i="11"/>
  <c r="G74" i="11"/>
  <c r="G75" i="11"/>
  <c r="G79" i="11"/>
  <c r="D70" i="11"/>
  <c r="H70" i="11" s="1"/>
  <c r="E70" i="11"/>
  <c r="D71" i="11"/>
  <c r="J71" i="11" s="1"/>
  <c r="E71" i="11"/>
  <c r="D72" i="11"/>
  <c r="I72" i="11" s="1"/>
  <c r="E72" i="11"/>
  <c r="D73" i="11"/>
  <c r="E73" i="11"/>
  <c r="D74" i="11"/>
  <c r="E74" i="11"/>
  <c r="D75" i="11"/>
  <c r="E75" i="11"/>
  <c r="D79" i="11"/>
  <c r="J79" i="11" s="1"/>
  <c r="E79" i="11"/>
  <c r="D8" i="59"/>
  <c r="G68" i="11"/>
  <c r="D68" i="11"/>
  <c r="E68" i="11"/>
  <c r="E16" i="11"/>
  <c r="E17" i="11"/>
  <c r="E18" i="11"/>
  <c r="J75" i="11" l="1"/>
  <c r="H74" i="11"/>
  <c r="H73" i="11"/>
  <c r="I71" i="11"/>
  <c r="I75" i="11"/>
  <c r="H72" i="11"/>
  <c r="J70" i="11"/>
  <c r="J74" i="11"/>
  <c r="I79" i="11"/>
  <c r="H79" i="11"/>
  <c r="H75" i="11"/>
  <c r="I74" i="11"/>
  <c r="J73" i="11"/>
  <c r="H71" i="11"/>
  <c r="I70" i="11"/>
  <c r="K70" i="11" s="1"/>
  <c r="I73" i="11"/>
  <c r="J72" i="11"/>
  <c r="J68" i="11"/>
  <c r="I68" i="11"/>
  <c r="H68" i="11"/>
  <c r="K71" i="11" l="1"/>
  <c r="K79" i="11"/>
  <c r="K75" i="11"/>
  <c r="K73" i="11"/>
  <c r="K72" i="11"/>
  <c r="K74" i="11"/>
  <c r="K68" i="11"/>
  <c r="D69" i="11" l="1"/>
  <c r="H69" i="11" s="1"/>
  <c r="D80" i="11"/>
  <c r="J80" i="11" s="1"/>
  <c r="G69" i="11"/>
  <c r="D43" i="11"/>
  <c r="H43" i="11" s="1"/>
  <c r="G43" i="11"/>
  <c r="F43" i="11"/>
  <c r="D15" i="11"/>
  <c r="H15" i="11" s="1"/>
  <c r="I16" i="11"/>
  <c r="H17" i="11"/>
  <c r="G17" i="11"/>
  <c r="I17" i="11" s="1"/>
  <c r="J17" i="11"/>
  <c r="H18" i="11"/>
  <c r="I18" i="11"/>
  <c r="G18" i="11"/>
  <c r="J18" i="11" s="1"/>
  <c r="H19" i="11"/>
  <c r="D20" i="11"/>
  <c r="H20" i="11" s="1"/>
  <c r="G15" i="11"/>
  <c r="G16" i="11"/>
  <c r="G19" i="11"/>
  <c r="G20" i="11"/>
  <c r="G21" i="11"/>
  <c r="K6" i="60"/>
  <c r="M81" i="11"/>
  <c r="M34" i="11"/>
  <c r="M20" i="11"/>
  <c r="O229" i="10"/>
  <c r="P229" i="10"/>
  <c r="K229" i="10"/>
  <c r="M229" i="10"/>
  <c r="J229" i="10"/>
  <c r="I229" i="10"/>
  <c r="O280" i="10"/>
  <c r="P280" i="10"/>
  <c r="K280" i="10"/>
  <c r="J280" i="10"/>
  <c r="L280" i="10"/>
  <c r="I280" i="10"/>
  <c r="D29" i="11"/>
  <c r="H29" i="11" s="1"/>
  <c r="E29" i="11"/>
  <c r="D30" i="11"/>
  <c r="H30" i="11" s="1"/>
  <c r="E30" i="11"/>
  <c r="O217" i="10"/>
  <c r="P217" i="10"/>
  <c r="K217" i="10"/>
  <c r="M217" i="10"/>
  <c r="J217" i="10"/>
  <c r="I217" i="10"/>
  <c r="G65" i="11"/>
  <c r="E65" i="11"/>
  <c r="D65" i="11"/>
  <c r="G64" i="11"/>
  <c r="E64" i="11"/>
  <c r="D64" i="11"/>
  <c r="H64" i="11" s="1"/>
  <c r="G63" i="11"/>
  <c r="E63" i="11"/>
  <c r="D63" i="11"/>
  <c r="G62" i="11"/>
  <c r="E62" i="11"/>
  <c r="D62" i="11"/>
  <c r="J62" i="11" s="1"/>
  <c r="G61" i="11"/>
  <c r="E61" i="11"/>
  <c r="D61" i="11"/>
  <c r="I61" i="11" s="1"/>
  <c r="G60" i="11"/>
  <c r="E60" i="11"/>
  <c r="D60" i="11"/>
  <c r="G59" i="11"/>
  <c r="E59" i="11"/>
  <c r="D59" i="11"/>
  <c r="H59" i="11" s="1"/>
  <c r="G58" i="11"/>
  <c r="E58" i="11"/>
  <c r="D58" i="11"/>
  <c r="G57" i="11"/>
  <c r="E57" i="11"/>
  <c r="D57" i="11"/>
  <c r="G56" i="11"/>
  <c r="E56" i="11"/>
  <c r="D56" i="11"/>
  <c r="G55" i="11"/>
  <c r="E55" i="11"/>
  <c r="D55" i="11"/>
  <c r="J55" i="11" s="1"/>
  <c r="G54" i="11"/>
  <c r="E54" i="11"/>
  <c r="D54" i="11"/>
  <c r="J54" i="11" s="1"/>
  <c r="G53" i="11"/>
  <c r="E53" i="11"/>
  <c r="D53" i="11"/>
  <c r="G52" i="11"/>
  <c r="E52" i="11"/>
  <c r="D52" i="11"/>
  <c r="G51" i="11"/>
  <c r="E51" i="11"/>
  <c r="D51" i="11"/>
  <c r="G50" i="11"/>
  <c r="E50" i="11"/>
  <c r="D50" i="11"/>
  <c r="G49" i="11"/>
  <c r="E49" i="11"/>
  <c r="D49" i="11"/>
  <c r="J49" i="11" s="1"/>
  <c r="G48" i="11"/>
  <c r="E48" i="11"/>
  <c r="D48" i="11"/>
  <c r="G47" i="11"/>
  <c r="E47" i="11"/>
  <c r="D47" i="11"/>
  <c r="G46" i="11"/>
  <c r="E46" i="11"/>
  <c r="D46" i="11"/>
  <c r="G45" i="11"/>
  <c r="E45" i="11"/>
  <c r="D45" i="11"/>
  <c r="I45" i="11" s="1"/>
  <c r="G44" i="11"/>
  <c r="E44" i="11"/>
  <c r="D44" i="11"/>
  <c r="F42" i="11"/>
  <c r="F41" i="11"/>
  <c r="F40" i="11"/>
  <c r="F39" i="11"/>
  <c r="F38" i="11"/>
  <c r="F37" i="11"/>
  <c r="F36" i="11"/>
  <c r="F35" i="11"/>
  <c r="F32" i="11"/>
  <c r="F31" i="11"/>
  <c r="F30" i="11"/>
  <c r="F29" i="11"/>
  <c r="F28" i="11"/>
  <c r="F27" i="11"/>
  <c r="F26" i="11"/>
  <c r="F25" i="11"/>
  <c r="F24" i="11"/>
  <c r="F23" i="11"/>
  <c r="M23" i="11" s="1"/>
  <c r="F21" i="11"/>
  <c r="M44" i="11"/>
  <c r="D14" i="59"/>
  <c r="D5" i="60" s="1"/>
  <c r="K5" i="60" s="1"/>
  <c r="E43" i="11"/>
  <c r="E42" i="11"/>
  <c r="D42" i="11"/>
  <c r="E41" i="11"/>
  <c r="D41" i="11"/>
  <c r="E40" i="11"/>
  <c r="D40" i="11"/>
  <c r="E39" i="11"/>
  <c r="D39" i="11"/>
  <c r="E38" i="11"/>
  <c r="D38" i="11"/>
  <c r="J38" i="11" s="1"/>
  <c r="E37" i="11"/>
  <c r="D37" i="11"/>
  <c r="H37" i="11" s="1"/>
  <c r="E36" i="11"/>
  <c r="D36" i="11"/>
  <c r="J36" i="11" s="1"/>
  <c r="E35" i="11"/>
  <c r="D35" i="11"/>
  <c r="H35" i="11" s="1"/>
  <c r="G34" i="11"/>
  <c r="E34" i="11"/>
  <c r="D34" i="11"/>
  <c r="H34" i="11" s="1"/>
  <c r="G33" i="11"/>
  <c r="E33" i="11"/>
  <c r="D33" i="11"/>
  <c r="J33" i="11" s="1"/>
  <c r="E32" i="11"/>
  <c r="D32" i="11"/>
  <c r="E31" i="11"/>
  <c r="D31" i="11"/>
  <c r="J31" i="11" s="1"/>
  <c r="G29" i="11"/>
  <c r="E28" i="11"/>
  <c r="D28" i="11"/>
  <c r="J28" i="11" s="1"/>
  <c r="E27" i="11"/>
  <c r="D27" i="11"/>
  <c r="J27" i="11" s="1"/>
  <c r="E26" i="11"/>
  <c r="D26" i="11"/>
  <c r="H26" i="11" s="1"/>
  <c r="E25" i="11"/>
  <c r="D25" i="11"/>
  <c r="G24" i="11"/>
  <c r="E24" i="11"/>
  <c r="D24" i="11"/>
  <c r="E23" i="11"/>
  <c r="D23" i="11"/>
  <c r="J23" i="11" s="1"/>
  <c r="G22" i="11"/>
  <c r="E22" i="11"/>
  <c r="D22" i="11"/>
  <c r="I22" i="11" s="1"/>
  <c r="E21" i="11"/>
  <c r="D21" i="11"/>
  <c r="E20" i="11"/>
  <c r="E19" i="11"/>
  <c r="E15" i="11"/>
  <c r="A15" i="11"/>
  <c r="D19" i="59"/>
  <c r="D18" i="59"/>
  <c r="M16" i="11"/>
  <c r="E69" i="11"/>
  <c r="D66" i="11"/>
  <c r="E66" i="11"/>
  <c r="M69" i="11"/>
  <c r="D67" i="11"/>
  <c r="E67" i="11"/>
  <c r="E80" i="11"/>
  <c r="G80" i="11"/>
  <c r="D14" i="11"/>
  <c r="H14" i="11" s="1"/>
  <c r="E14" i="11"/>
  <c r="G14" i="11"/>
  <c r="K19" i="60"/>
  <c r="D19" i="60"/>
  <c r="M80" i="11"/>
  <c r="I1489" i="10"/>
  <c r="I1490" i="10"/>
  <c r="I1491" i="10"/>
  <c r="I1492" i="10"/>
  <c r="I1493" i="10"/>
  <c r="I1494" i="10"/>
  <c r="I1495" i="10"/>
  <c r="I1496" i="10"/>
  <c r="I1497" i="10"/>
  <c r="G1041" i="10"/>
  <c r="G1040" i="10"/>
  <c r="F8" i="10"/>
  <c r="T7" i="54"/>
  <c r="D8" i="60"/>
  <c r="D7" i="60"/>
  <c r="K18" i="60"/>
  <c r="K17" i="60"/>
  <c r="D17" i="60"/>
  <c r="D18" i="60"/>
  <c r="D20" i="60" s="1"/>
  <c r="D6" i="60"/>
  <c r="D9" i="60"/>
  <c r="D81" i="11"/>
  <c r="I88" i="10"/>
  <c r="I92" i="10"/>
  <c r="I100" i="10"/>
  <c r="I104" i="10"/>
  <c r="I108" i="10"/>
  <c r="C1" i="39"/>
  <c r="C1" i="29"/>
  <c r="C3" i="29"/>
  <c r="C2" i="39"/>
  <c r="C3" i="39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T8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A8" i="54"/>
  <c r="O8" i="54"/>
  <c r="E81" i="11"/>
  <c r="D82" i="11"/>
  <c r="E82" i="11"/>
  <c r="O107" i="10"/>
  <c r="P107" i="10"/>
  <c r="J107" i="10"/>
  <c r="L107" i="10"/>
  <c r="I1436" i="10"/>
  <c r="I1424" i="10"/>
  <c r="I1419" i="10"/>
  <c r="I1409" i="10"/>
  <c r="I1408" i="10"/>
  <c r="I1435" i="10"/>
  <c r="I1410" i="10"/>
  <c r="I1434" i="10"/>
  <c r="I1421" i="10"/>
  <c r="I1433" i="10"/>
  <c r="I1425" i="10"/>
  <c r="I1412" i="10"/>
  <c r="J8" i="10"/>
  <c r="K8" i="10"/>
  <c r="M8" i="10"/>
  <c r="O8" i="10"/>
  <c r="P8" i="10"/>
  <c r="J9" i="10"/>
  <c r="K9" i="10"/>
  <c r="M9" i="10"/>
  <c r="O9" i="10"/>
  <c r="P9" i="10"/>
  <c r="J10" i="10"/>
  <c r="L10" i="10"/>
  <c r="K10" i="10"/>
  <c r="O10" i="10"/>
  <c r="J11" i="10"/>
  <c r="L80" i="10"/>
  <c r="N80" i="10"/>
  <c r="K11" i="10"/>
  <c r="M11" i="10"/>
  <c r="O11" i="10"/>
  <c r="P11" i="10"/>
  <c r="J12" i="10"/>
  <c r="K12" i="10"/>
  <c r="M12" i="10"/>
  <c r="O12" i="10"/>
  <c r="P12" i="10"/>
  <c r="J13" i="10"/>
  <c r="K13" i="10"/>
  <c r="M13" i="10"/>
  <c r="O13" i="10"/>
  <c r="P13" i="10"/>
  <c r="J14" i="10"/>
  <c r="K14" i="10"/>
  <c r="M14" i="10"/>
  <c r="O14" i="10"/>
  <c r="P14" i="10"/>
  <c r="J15" i="10"/>
  <c r="K15" i="10"/>
  <c r="M15" i="10"/>
  <c r="O15" i="10"/>
  <c r="P15" i="10"/>
  <c r="J16" i="10"/>
  <c r="K16" i="10"/>
  <c r="M16" i="10"/>
  <c r="O16" i="10"/>
  <c r="P16" i="10"/>
  <c r="J17" i="10"/>
  <c r="L17" i="10"/>
  <c r="K17" i="10"/>
  <c r="O17" i="10"/>
  <c r="P17" i="10"/>
  <c r="J18" i="10"/>
  <c r="K18" i="10"/>
  <c r="M18" i="10"/>
  <c r="O18" i="10"/>
  <c r="P18" i="10"/>
  <c r="J19" i="10"/>
  <c r="K19" i="10"/>
  <c r="M19" i="10"/>
  <c r="O19" i="10"/>
  <c r="P19" i="10"/>
  <c r="J20" i="10"/>
  <c r="K20" i="10"/>
  <c r="M20" i="10"/>
  <c r="O20" i="10"/>
  <c r="P20" i="10"/>
  <c r="J21" i="10"/>
  <c r="K21" i="10"/>
  <c r="M21" i="10"/>
  <c r="O21" i="10"/>
  <c r="P21" i="10"/>
  <c r="J22" i="10"/>
  <c r="K22" i="10"/>
  <c r="M22" i="10"/>
  <c r="O22" i="10"/>
  <c r="P22" i="10"/>
  <c r="J23" i="10"/>
  <c r="K23" i="10"/>
  <c r="M23" i="10"/>
  <c r="O23" i="10"/>
  <c r="P23" i="10"/>
  <c r="J24" i="10"/>
  <c r="K24" i="10"/>
  <c r="M24" i="10"/>
  <c r="O24" i="10"/>
  <c r="P24" i="10"/>
  <c r="J25" i="10"/>
  <c r="K25" i="10"/>
  <c r="M25" i="10"/>
  <c r="O25" i="10"/>
  <c r="P25" i="10"/>
  <c r="J26" i="10"/>
  <c r="K26" i="10"/>
  <c r="M26" i="10"/>
  <c r="O26" i="10"/>
  <c r="P26" i="10"/>
  <c r="J27" i="10"/>
  <c r="K27" i="10"/>
  <c r="M27" i="10"/>
  <c r="O27" i="10"/>
  <c r="P27" i="10"/>
  <c r="J28" i="10"/>
  <c r="K28" i="10"/>
  <c r="M28" i="10"/>
  <c r="O28" i="10"/>
  <c r="P28" i="10"/>
  <c r="J29" i="10"/>
  <c r="K29" i="10"/>
  <c r="M29" i="10"/>
  <c r="O29" i="10"/>
  <c r="P29" i="10"/>
  <c r="J30" i="10"/>
  <c r="K30" i="10"/>
  <c r="M30" i="10"/>
  <c r="O30" i="10"/>
  <c r="P30" i="10"/>
  <c r="J31" i="10"/>
  <c r="K31" i="10"/>
  <c r="M31" i="10"/>
  <c r="O31" i="10"/>
  <c r="P31" i="10"/>
  <c r="J32" i="10"/>
  <c r="L32" i="10"/>
  <c r="K32" i="10"/>
  <c r="O32" i="10"/>
  <c r="P32" i="10"/>
  <c r="J33" i="10"/>
  <c r="L33" i="10"/>
  <c r="K33" i="10"/>
  <c r="O33" i="10"/>
  <c r="P33" i="10"/>
  <c r="J34" i="10"/>
  <c r="L34" i="10"/>
  <c r="K34" i="10"/>
  <c r="O34" i="10"/>
  <c r="P34" i="10"/>
  <c r="J35" i="10"/>
  <c r="L35" i="10"/>
  <c r="K35" i="10"/>
  <c r="O35" i="10"/>
  <c r="P35" i="10"/>
  <c r="J36" i="10"/>
  <c r="L36" i="10"/>
  <c r="K36" i="10"/>
  <c r="O36" i="10"/>
  <c r="P36" i="10"/>
  <c r="J37" i="10"/>
  <c r="L37" i="10"/>
  <c r="K37" i="10"/>
  <c r="O37" i="10"/>
  <c r="P37" i="10"/>
  <c r="J38" i="10"/>
  <c r="K38" i="10"/>
  <c r="O38" i="10"/>
  <c r="P38" i="10"/>
  <c r="J39" i="10"/>
  <c r="K39" i="10"/>
  <c r="O39" i="10"/>
  <c r="P39" i="10"/>
  <c r="J40" i="10"/>
  <c r="K40" i="10"/>
  <c r="O40" i="10"/>
  <c r="P40" i="10"/>
  <c r="J41" i="10"/>
  <c r="K41" i="10"/>
  <c r="O41" i="10"/>
  <c r="P41" i="10"/>
  <c r="J42" i="10"/>
  <c r="K42" i="10"/>
  <c r="O42" i="10"/>
  <c r="P42" i="10"/>
  <c r="J43" i="10"/>
  <c r="K43" i="10"/>
  <c r="O43" i="10"/>
  <c r="P43" i="10"/>
  <c r="J44" i="10"/>
  <c r="K44" i="10"/>
  <c r="O44" i="10"/>
  <c r="P44" i="10"/>
  <c r="J45" i="10"/>
  <c r="L45" i="10"/>
  <c r="K45" i="10"/>
  <c r="O45" i="10"/>
  <c r="P45" i="10"/>
  <c r="J46" i="10"/>
  <c r="K46" i="10"/>
  <c r="M46" i="10"/>
  <c r="O46" i="10"/>
  <c r="P46" i="10"/>
  <c r="J47" i="10"/>
  <c r="K47" i="10"/>
  <c r="M47" i="10"/>
  <c r="O47" i="10"/>
  <c r="P47" i="10"/>
  <c r="J48" i="10"/>
  <c r="K48" i="10"/>
  <c r="M48" i="10"/>
  <c r="O48" i="10"/>
  <c r="P48" i="10"/>
  <c r="J49" i="10"/>
  <c r="K49" i="10"/>
  <c r="M49" i="10"/>
  <c r="O49" i="10"/>
  <c r="P49" i="10"/>
  <c r="J50" i="10"/>
  <c r="K50" i="10"/>
  <c r="M50" i="10"/>
  <c r="O50" i="10"/>
  <c r="P50" i="10"/>
  <c r="J51" i="10"/>
  <c r="K51" i="10"/>
  <c r="M51" i="10"/>
  <c r="O51" i="10"/>
  <c r="P51" i="10"/>
  <c r="J52" i="10"/>
  <c r="K52" i="10"/>
  <c r="M52" i="10"/>
  <c r="O52" i="10"/>
  <c r="P52" i="10"/>
  <c r="J53" i="10"/>
  <c r="K53" i="10"/>
  <c r="M53" i="10"/>
  <c r="O53" i="10"/>
  <c r="P53" i="10"/>
  <c r="J54" i="10"/>
  <c r="K54" i="10"/>
  <c r="M54" i="10"/>
  <c r="O54" i="10"/>
  <c r="P54" i="10"/>
  <c r="J55" i="10"/>
  <c r="K55" i="10"/>
  <c r="M55" i="10"/>
  <c r="O55" i="10"/>
  <c r="P55" i="10"/>
  <c r="J56" i="10"/>
  <c r="K56" i="10"/>
  <c r="M56" i="10"/>
  <c r="O56" i="10"/>
  <c r="P56" i="10"/>
  <c r="J57" i="10"/>
  <c r="K57" i="10"/>
  <c r="M57" i="10"/>
  <c r="O57" i="10"/>
  <c r="P57" i="10"/>
  <c r="J58" i="10"/>
  <c r="K58" i="10"/>
  <c r="M58" i="10"/>
  <c r="O58" i="10"/>
  <c r="P58" i="10"/>
  <c r="J59" i="10"/>
  <c r="K59" i="10"/>
  <c r="M59" i="10"/>
  <c r="O59" i="10"/>
  <c r="P59" i="10"/>
  <c r="J60" i="10"/>
  <c r="K60" i="10"/>
  <c r="M60" i="10"/>
  <c r="O60" i="10"/>
  <c r="P60" i="10"/>
  <c r="J61" i="10"/>
  <c r="K61" i="10"/>
  <c r="M61" i="10"/>
  <c r="O61" i="10"/>
  <c r="P61" i="10"/>
  <c r="J62" i="10"/>
  <c r="K62" i="10"/>
  <c r="M62" i="10"/>
  <c r="O62" i="10"/>
  <c r="P62" i="10"/>
  <c r="J63" i="10"/>
  <c r="K63" i="10"/>
  <c r="M63" i="10"/>
  <c r="O63" i="10"/>
  <c r="P63" i="10"/>
  <c r="J64" i="10"/>
  <c r="K64" i="10"/>
  <c r="M64" i="10"/>
  <c r="O64" i="10"/>
  <c r="P64" i="10"/>
  <c r="J65" i="10"/>
  <c r="K65" i="10"/>
  <c r="M65" i="10"/>
  <c r="O65" i="10"/>
  <c r="P65" i="10"/>
  <c r="J66" i="10"/>
  <c r="K66" i="10"/>
  <c r="M66" i="10"/>
  <c r="O66" i="10"/>
  <c r="P66" i="10"/>
  <c r="J67" i="10"/>
  <c r="K67" i="10"/>
  <c r="M67" i="10"/>
  <c r="O67" i="10"/>
  <c r="P67" i="10"/>
  <c r="J68" i="10"/>
  <c r="K68" i="10"/>
  <c r="M68" i="10"/>
  <c r="O68" i="10"/>
  <c r="P68" i="10"/>
  <c r="J69" i="10"/>
  <c r="K69" i="10"/>
  <c r="M69" i="10"/>
  <c r="O69" i="10"/>
  <c r="P69" i="10"/>
  <c r="J70" i="10"/>
  <c r="K70" i="10"/>
  <c r="M70" i="10"/>
  <c r="O70" i="10"/>
  <c r="P70" i="10"/>
  <c r="J71" i="10"/>
  <c r="K71" i="10"/>
  <c r="M71" i="10"/>
  <c r="O71" i="10"/>
  <c r="P71" i="10"/>
  <c r="J72" i="10"/>
  <c r="K72" i="10"/>
  <c r="M72" i="10"/>
  <c r="O72" i="10"/>
  <c r="P72" i="10"/>
  <c r="J73" i="10"/>
  <c r="K73" i="10"/>
  <c r="M73" i="10"/>
  <c r="O73" i="10"/>
  <c r="P73" i="10"/>
  <c r="J74" i="10"/>
  <c r="K74" i="10"/>
  <c r="M74" i="10"/>
  <c r="O74" i="10"/>
  <c r="P74" i="10"/>
  <c r="J75" i="10"/>
  <c r="K75" i="10"/>
  <c r="M75" i="10"/>
  <c r="O75" i="10"/>
  <c r="P75" i="10"/>
  <c r="J76" i="10"/>
  <c r="K76" i="10"/>
  <c r="M76" i="10"/>
  <c r="O76" i="10"/>
  <c r="P76" i="10"/>
  <c r="J77" i="10"/>
  <c r="K77" i="10"/>
  <c r="M77" i="10"/>
  <c r="O77" i="10"/>
  <c r="P77" i="10"/>
  <c r="J78" i="10"/>
  <c r="K78" i="10"/>
  <c r="M78" i="10"/>
  <c r="O78" i="10"/>
  <c r="P78" i="10"/>
  <c r="J79" i="10"/>
  <c r="K79" i="10"/>
  <c r="M79" i="10"/>
  <c r="O79" i="10"/>
  <c r="P79" i="10"/>
  <c r="J80" i="10"/>
  <c r="M80" i="10"/>
  <c r="O80" i="10"/>
  <c r="J81" i="10"/>
  <c r="M81" i="10"/>
  <c r="O81" i="10"/>
  <c r="P81" i="10"/>
  <c r="J82" i="10"/>
  <c r="M82" i="10"/>
  <c r="O82" i="10"/>
  <c r="P82" i="10"/>
  <c r="J83" i="10"/>
  <c r="M83" i="10"/>
  <c r="O83" i="10"/>
  <c r="P83" i="10"/>
  <c r="J84" i="10"/>
  <c r="M84" i="10"/>
  <c r="O84" i="10"/>
  <c r="P84" i="10"/>
  <c r="J85" i="10"/>
  <c r="M85" i="10"/>
  <c r="O85" i="10"/>
  <c r="P85" i="10"/>
  <c r="J86" i="10"/>
  <c r="M86" i="10"/>
  <c r="O86" i="10"/>
  <c r="P86" i="10"/>
  <c r="J87" i="10"/>
  <c r="M87" i="10"/>
  <c r="O87" i="10"/>
  <c r="P87" i="10"/>
  <c r="J88" i="10"/>
  <c r="M88" i="10"/>
  <c r="O88" i="10"/>
  <c r="P88" i="10"/>
  <c r="J89" i="10"/>
  <c r="M89" i="10"/>
  <c r="O89" i="10"/>
  <c r="P89" i="10"/>
  <c r="J90" i="10"/>
  <c r="M90" i="10"/>
  <c r="O90" i="10"/>
  <c r="P90" i="10"/>
  <c r="J91" i="10"/>
  <c r="L91" i="10"/>
  <c r="N91" i="10"/>
  <c r="M91" i="10"/>
  <c r="O91" i="10"/>
  <c r="P91" i="10"/>
  <c r="J92" i="10"/>
  <c r="M92" i="10"/>
  <c r="O92" i="10"/>
  <c r="P92" i="10"/>
  <c r="J93" i="10"/>
  <c r="M93" i="10"/>
  <c r="O93" i="10"/>
  <c r="P93" i="10"/>
  <c r="J94" i="10"/>
  <c r="M94" i="10"/>
  <c r="O94" i="10"/>
  <c r="P94" i="10"/>
  <c r="J95" i="10"/>
  <c r="M95" i="10"/>
  <c r="O95" i="10"/>
  <c r="P95" i="10"/>
  <c r="J96" i="10"/>
  <c r="M96" i="10"/>
  <c r="O96" i="10"/>
  <c r="P96" i="10"/>
  <c r="J97" i="10"/>
  <c r="O97" i="10"/>
  <c r="P97" i="10"/>
  <c r="J98" i="10"/>
  <c r="O98" i="10"/>
  <c r="P98" i="10"/>
  <c r="J99" i="10"/>
  <c r="O99" i="10"/>
  <c r="P99" i="10"/>
  <c r="J100" i="10"/>
  <c r="O100" i="10"/>
  <c r="P100" i="10"/>
  <c r="J101" i="10"/>
  <c r="O101" i="10"/>
  <c r="P101" i="10"/>
  <c r="J102" i="10"/>
  <c r="O102" i="10"/>
  <c r="P102" i="10"/>
  <c r="J103" i="10"/>
  <c r="O103" i="10"/>
  <c r="P103" i="10"/>
  <c r="J104" i="10"/>
  <c r="O104" i="10"/>
  <c r="P104" i="10"/>
  <c r="J105" i="10"/>
  <c r="L105" i="10"/>
  <c r="O105" i="10"/>
  <c r="P105" i="10"/>
  <c r="J106" i="10"/>
  <c r="L106" i="10"/>
  <c r="O106" i="10"/>
  <c r="P106" i="10"/>
  <c r="J108" i="10"/>
  <c r="O108" i="10"/>
  <c r="P108" i="10"/>
  <c r="J109" i="10"/>
  <c r="L109" i="10"/>
  <c r="K109" i="10"/>
  <c r="O109" i="10"/>
  <c r="P109" i="10"/>
  <c r="J110" i="10"/>
  <c r="L110" i="10"/>
  <c r="K110" i="10"/>
  <c r="O110" i="10"/>
  <c r="P110" i="10"/>
  <c r="J111" i="10"/>
  <c r="K111" i="10"/>
  <c r="O111" i="10"/>
  <c r="P111" i="10"/>
  <c r="J112" i="10"/>
  <c r="K112" i="10"/>
  <c r="O112" i="10"/>
  <c r="P112" i="10"/>
  <c r="J113" i="10"/>
  <c r="K113" i="10"/>
  <c r="M113" i="10"/>
  <c r="O113" i="10"/>
  <c r="P113" i="10"/>
  <c r="J114" i="10"/>
  <c r="K114" i="10"/>
  <c r="M114" i="10"/>
  <c r="O114" i="10"/>
  <c r="P114" i="10"/>
  <c r="J115" i="10"/>
  <c r="K115" i="10"/>
  <c r="O115" i="10"/>
  <c r="P115" i="10"/>
  <c r="J116" i="10"/>
  <c r="K116" i="10"/>
  <c r="M116" i="10"/>
  <c r="O116" i="10"/>
  <c r="P116" i="10"/>
  <c r="J117" i="10"/>
  <c r="K117" i="10"/>
  <c r="M117" i="10"/>
  <c r="O117" i="10"/>
  <c r="P117" i="10"/>
  <c r="J118" i="10"/>
  <c r="K118" i="10"/>
  <c r="O118" i="10"/>
  <c r="P118" i="10"/>
  <c r="J119" i="10"/>
  <c r="K119" i="10"/>
  <c r="O119" i="10"/>
  <c r="P119" i="10"/>
  <c r="J120" i="10"/>
  <c r="K120" i="10"/>
  <c r="O120" i="10"/>
  <c r="P120" i="10"/>
  <c r="J121" i="10"/>
  <c r="K121" i="10"/>
  <c r="M121" i="10"/>
  <c r="O121" i="10"/>
  <c r="P121" i="10"/>
  <c r="J122" i="10"/>
  <c r="L122" i="10"/>
  <c r="K122" i="10"/>
  <c r="M122" i="10"/>
  <c r="N122" i="10"/>
  <c r="O122" i="10"/>
  <c r="P122" i="10"/>
  <c r="J123" i="10"/>
  <c r="K123" i="10"/>
  <c r="M123" i="10"/>
  <c r="O123" i="10"/>
  <c r="P123" i="10"/>
  <c r="J124" i="10"/>
  <c r="K124" i="10"/>
  <c r="M124" i="10"/>
  <c r="O124" i="10"/>
  <c r="P124" i="10"/>
  <c r="J125" i="10"/>
  <c r="L125" i="10"/>
  <c r="K125" i="10"/>
  <c r="M125" i="10"/>
  <c r="O125" i="10"/>
  <c r="P125" i="10"/>
  <c r="J126" i="10"/>
  <c r="K126" i="10"/>
  <c r="O126" i="10"/>
  <c r="P126" i="10"/>
  <c r="J127" i="10"/>
  <c r="K127" i="10"/>
  <c r="O127" i="10"/>
  <c r="P127" i="10"/>
  <c r="J128" i="10"/>
  <c r="K128" i="10"/>
  <c r="O128" i="10"/>
  <c r="P128" i="10"/>
  <c r="J129" i="10"/>
  <c r="K129" i="10"/>
  <c r="O129" i="10"/>
  <c r="P129" i="10"/>
  <c r="J130" i="10"/>
  <c r="L130" i="10"/>
  <c r="K130" i="10"/>
  <c r="O130" i="10"/>
  <c r="P130" i="10"/>
  <c r="J131" i="10"/>
  <c r="K131" i="10"/>
  <c r="O131" i="10"/>
  <c r="P131" i="10"/>
  <c r="J132" i="10"/>
  <c r="K132" i="10"/>
  <c r="M132" i="10"/>
  <c r="O132" i="10"/>
  <c r="P132" i="10"/>
  <c r="J133" i="10"/>
  <c r="K133" i="10"/>
  <c r="M133" i="10"/>
  <c r="O133" i="10"/>
  <c r="P133" i="10"/>
  <c r="J134" i="10"/>
  <c r="K134" i="10"/>
  <c r="M134" i="10"/>
  <c r="O134" i="10"/>
  <c r="P134" i="10"/>
  <c r="J135" i="10"/>
  <c r="K135" i="10"/>
  <c r="M135" i="10"/>
  <c r="O135" i="10"/>
  <c r="P135" i="10"/>
  <c r="J136" i="10"/>
  <c r="K136" i="10"/>
  <c r="M136" i="10"/>
  <c r="O136" i="10"/>
  <c r="P136" i="10"/>
  <c r="J137" i="10"/>
  <c r="K137" i="10"/>
  <c r="M137" i="10"/>
  <c r="O137" i="10"/>
  <c r="P137" i="10"/>
  <c r="J138" i="10"/>
  <c r="K138" i="10"/>
  <c r="M138" i="10"/>
  <c r="O138" i="10"/>
  <c r="P138" i="10"/>
  <c r="J139" i="10"/>
  <c r="K139" i="10"/>
  <c r="M139" i="10"/>
  <c r="O139" i="10"/>
  <c r="P139" i="10"/>
  <c r="J140" i="10"/>
  <c r="K140" i="10"/>
  <c r="O140" i="10"/>
  <c r="P140" i="10"/>
  <c r="J141" i="10"/>
  <c r="L141" i="10"/>
  <c r="N141" i="10"/>
  <c r="K141" i="10"/>
  <c r="O141" i="10"/>
  <c r="P141" i="10"/>
  <c r="J142" i="10"/>
  <c r="K142" i="10"/>
  <c r="M142" i="10"/>
  <c r="O142" i="10"/>
  <c r="P142" i="10"/>
  <c r="J143" i="10"/>
  <c r="K143" i="10"/>
  <c r="M143" i="10"/>
  <c r="O143" i="10"/>
  <c r="P143" i="10"/>
  <c r="J144" i="10"/>
  <c r="K144" i="10"/>
  <c r="O144" i="10"/>
  <c r="P144" i="10"/>
  <c r="J145" i="10"/>
  <c r="K145" i="10"/>
  <c r="O145" i="10"/>
  <c r="P145" i="10"/>
  <c r="J146" i="10"/>
  <c r="K146" i="10"/>
  <c r="O146" i="10"/>
  <c r="P146" i="10"/>
  <c r="J147" i="10"/>
  <c r="K147" i="10"/>
  <c r="O147" i="10"/>
  <c r="P147" i="10"/>
  <c r="J148" i="10"/>
  <c r="K148" i="10"/>
  <c r="O148" i="10"/>
  <c r="P148" i="10"/>
  <c r="J149" i="10"/>
  <c r="L149" i="10"/>
  <c r="K149" i="10"/>
  <c r="O149" i="10"/>
  <c r="P149" i="10"/>
  <c r="J150" i="10"/>
  <c r="L150" i="10"/>
  <c r="K150" i="10"/>
  <c r="O150" i="10"/>
  <c r="P150" i="10"/>
  <c r="J151" i="10"/>
  <c r="K151" i="10"/>
  <c r="O151" i="10"/>
  <c r="P151" i="10"/>
  <c r="J152" i="10"/>
  <c r="L152" i="10"/>
  <c r="K152" i="10"/>
  <c r="O152" i="10"/>
  <c r="P152" i="10"/>
  <c r="J153" i="10"/>
  <c r="L153" i="10"/>
  <c r="K153" i="10"/>
  <c r="O153" i="10"/>
  <c r="P153" i="10"/>
  <c r="J154" i="10"/>
  <c r="L154" i="10"/>
  <c r="K154" i="10"/>
  <c r="O154" i="10"/>
  <c r="P154" i="10"/>
  <c r="J155" i="10"/>
  <c r="L155" i="10"/>
  <c r="K155" i="10"/>
  <c r="O155" i="10"/>
  <c r="P155" i="10"/>
  <c r="J156" i="10"/>
  <c r="L156" i="10"/>
  <c r="K156" i="10"/>
  <c r="O156" i="10"/>
  <c r="P156" i="10"/>
  <c r="J157" i="10"/>
  <c r="L157" i="10"/>
  <c r="K157" i="10"/>
  <c r="O157" i="10"/>
  <c r="P157" i="10"/>
  <c r="J158" i="10"/>
  <c r="L158" i="10"/>
  <c r="K158" i="10"/>
  <c r="O158" i="10"/>
  <c r="P158" i="10"/>
  <c r="J159" i="10"/>
  <c r="L159" i="10"/>
  <c r="K159" i="10"/>
  <c r="O159" i="10"/>
  <c r="P159" i="10"/>
  <c r="J160" i="10"/>
  <c r="L160" i="10"/>
  <c r="K160" i="10"/>
  <c r="O160" i="10"/>
  <c r="P160" i="10"/>
  <c r="J161" i="10"/>
  <c r="L161" i="10"/>
  <c r="K161" i="10"/>
  <c r="O161" i="10"/>
  <c r="P161" i="10"/>
  <c r="J162" i="10"/>
  <c r="L162" i="10"/>
  <c r="K162" i="10"/>
  <c r="O162" i="10"/>
  <c r="P162" i="10"/>
  <c r="J163" i="10"/>
  <c r="L163" i="10"/>
  <c r="K163" i="10"/>
  <c r="O163" i="10"/>
  <c r="P163" i="10"/>
  <c r="J164" i="10"/>
  <c r="L164" i="10"/>
  <c r="K164" i="10"/>
  <c r="O164" i="10"/>
  <c r="P164" i="10"/>
  <c r="J165" i="10"/>
  <c r="L165" i="10"/>
  <c r="K165" i="10"/>
  <c r="O165" i="10"/>
  <c r="P165" i="10"/>
  <c r="J166" i="10"/>
  <c r="L166" i="10"/>
  <c r="K166" i="10"/>
  <c r="O166" i="10"/>
  <c r="P166" i="10"/>
  <c r="J167" i="10"/>
  <c r="L167" i="10"/>
  <c r="K167" i="10"/>
  <c r="O167" i="10"/>
  <c r="P167" i="10"/>
  <c r="J168" i="10"/>
  <c r="L168" i="10"/>
  <c r="K168" i="10"/>
  <c r="O168" i="10"/>
  <c r="P168" i="10"/>
  <c r="J169" i="10"/>
  <c r="L169" i="10"/>
  <c r="K169" i="10"/>
  <c r="O169" i="10"/>
  <c r="P169" i="10"/>
  <c r="J170" i="10"/>
  <c r="L170" i="10"/>
  <c r="K170" i="10"/>
  <c r="O170" i="10"/>
  <c r="P170" i="10"/>
  <c r="J171" i="10"/>
  <c r="K171" i="10"/>
  <c r="O171" i="10"/>
  <c r="P171" i="10"/>
  <c r="J172" i="10"/>
  <c r="K172" i="10"/>
  <c r="O172" i="10"/>
  <c r="P172" i="10"/>
  <c r="J173" i="10"/>
  <c r="L173" i="10"/>
  <c r="K173" i="10"/>
  <c r="O173" i="10"/>
  <c r="P173" i="10"/>
  <c r="J174" i="10"/>
  <c r="L174" i="10"/>
  <c r="K174" i="10"/>
  <c r="O174" i="10"/>
  <c r="P174" i="10"/>
  <c r="J175" i="10"/>
  <c r="L175" i="10"/>
  <c r="K175" i="10"/>
  <c r="O175" i="10"/>
  <c r="P175" i="10"/>
  <c r="J176" i="10"/>
  <c r="K176" i="10"/>
  <c r="O176" i="10"/>
  <c r="P176" i="10"/>
  <c r="J177" i="10"/>
  <c r="K177" i="10"/>
  <c r="O177" i="10"/>
  <c r="P177" i="10"/>
  <c r="J178" i="10"/>
  <c r="L178" i="10"/>
  <c r="K178" i="10"/>
  <c r="O178" i="10"/>
  <c r="P178" i="10"/>
  <c r="J179" i="10"/>
  <c r="L179" i="10"/>
  <c r="K179" i="10"/>
  <c r="O179" i="10"/>
  <c r="P179" i="10"/>
  <c r="J180" i="10"/>
  <c r="L180" i="10"/>
  <c r="K180" i="10"/>
  <c r="O180" i="10"/>
  <c r="P180" i="10"/>
  <c r="J181" i="10"/>
  <c r="L181" i="10"/>
  <c r="K181" i="10"/>
  <c r="O181" i="10"/>
  <c r="P181" i="10"/>
  <c r="J182" i="10"/>
  <c r="K182" i="10"/>
  <c r="O182" i="10"/>
  <c r="P182" i="10"/>
  <c r="J183" i="10"/>
  <c r="K183" i="10"/>
  <c r="O183" i="10"/>
  <c r="P183" i="10"/>
  <c r="J184" i="10"/>
  <c r="L184" i="10"/>
  <c r="K184" i="10"/>
  <c r="O184" i="10"/>
  <c r="J185" i="10"/>
  <c r="L185" i="10"/>
  <c r="K185" i="10"/>
  <c r="O185" i="10"/>
  <c r="P185" i="10"/>
  <c r="J186" i="10"/>
  <c r="K186" i="10"/>
  <c r="M186" i="10"/>
  <c r="O186" i="10"/>
  <c r="P186" i="10"/>
  <c r="J187" i="10"/>
  <c r="K187" i="10"/>
  <c r="M187" i="10"/>
  <c r="O187" i="10"/>
  <c r="P187" i="10"/>
  <c r="J188" i="10"/>
  <c r="K188" i="10"/>
  <c r="O188" i="10"/>
  <c r="P188" i="10"/>
  <c r="J189" i="10"/>
  <c r="K189" i="10"/>
  <c r="O189" i="10"/>
  <c r="J190" i="10"/>
  <c r="L190" i="10"/>
  <c r="K190" i="10"/>
  <c r="O190" i="10"/>
  <c r="J191" i="10"/>
  <c r="L191" i="10"/>
  <c r="K191" i="10"/>
  <c r="O191" i="10"/>
  <c r="J192" i="10"/>
  <c r="K192" i="10"/>
  <c r="O192" i="10"/>
  <c r="P192" i="10"/>
  <c r="J193" i="10"/>
  <c r="K193" i="10"/>
  <c r="O193" i="10"/>
  <c r="J194" i="10"/>
  <c r="L194" i="10"/>
  <c r="K194" i="10"/>
  <c r="O194" i="10"/>
  <c r="J195" i="10"/>
  <c r="L195" i="10"/>
  <c r="K195" i="10"/>
  <c r="O195" i="10"/>
  <c r="P195" i="10"/>
  <c r="J196" i="10"/>
  <c r="L196" i="10"/>
  <c r="K196" i="10"/>
  <c r="O196" i="10"/>
  <c r="P196" i="10"/>
  <c r="J197" i="10"/>
  <c r="L197" i="10"/>
  <c r="K197" i="10"/>
  <c r="O197" i="10"/>
  <c r="P197" i="10"/>
  <c r="J198" i="10"/>
  <c r="L198" i="10"/>
  <c r="K198" i="10"/>
  <c r="M198" i="10"/>
  <c r="O198" i="10"/>
  <c r="J199" i="10"/>
  <c r="L199" i="10"/>
  <c r="K199" i="10"/>
  <c r="O199" i="10"/>
  <c r="J200" i="10"/>
  <c r="K200" i="10"/>
  <c r="O200" i="10"/>
  <c r="J201" i="10"/>
  <c r="K201" i="10"/>
  <c r="O201" i="10"/>
  <c r="J202" i="10"/>
  <c r="L202" i="10"/>
  <c r="K202" i="10"/>
  <c r="O202" i="10"/>
  <c r="J203" i="10"/>
  <c r="K203" i="10"/>
  <c r="O203" i="10"/>
  <c r="P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/>
  <c r="O210" i="10"/>
  <c r="P210" i="10"/>
  <c r="J211" i="10"/>
  <c r="K211" i="10"/>
  <c r="O211" i="10"/>
  <c r="P211" i="10"/>
  <c r="J212" i="10"/>
  <c r="K212" i="10"/>
  <c r="M212" i="10"/>
  <c r="O212" i="10"/>
  <c r="P212" i="10"/>
  <c r="J213" i="10"/>
  <c r="K213" i="10"/>
  <c r="M213" i="10"/>
  <c r="O213" i="10"/>
  <c r="P213" i="10"/>
  <c r="J214" i="10"/>
  <c r="K214" i="10"/>
  <c r="M214" i="10"/>
  <c r="O214" i="10"/>
  <c r="P214" i="10"/>
  <c r="J215" i="10"/>
  <c r="K215" i="10"/>
  <c r="M215" i="10"/>
  <c r="O215" i="10"/>
  <c r="P215" i="10"/>
  <c r="J216" i="10"/>
  <c r="K216" i="10"/>
  <c r="M216" i="10"/>
  <c r="O216" i="10"/>
  <c r="P216" i="10"/>
  <c r="J218" i="10"/>
  <c r="K218" i="10"/>
  <c r="M218" i="10"/>
  <c r="O218" i="10"/>
  <c r="P218" i="10"/>
  <c r="J219" i="10"/>
  <c r="K219" i="10"/>
  <c r="M219" i="10"/>
  <c r="O219" i="10"/>
  <c r="P219" i="10"/>
  <c r="J220" i="10"/>
  <c r="K220" i="10"/>
  <c r="M220" i="10"/>
  <c r="O220" i="10"/>
  <c r="P220" i="10"/>
  <c r="J221" i="10"/>
  <c r="K221" i="10"/>
  <c r="M221" i="10"/>
  <c r="O221" i="10"/>
  <c r="P221" i="10"/>
  <c r="J222" i="10"/>
  <c r="K222" i="10"/>
  <c r="M222" i="10"/>
  <c r="O222" i="10"/>
  <c r="P222" i="10"/>
  <c r="J223" i="10"/>
  <c r="K223" i="10"/>
  <c r="M223" i="10"/>
  <c r="O223" i="10"/>
  <c r="P223" i="10"/>
  <c r="J224" i="10"/>
  <c r="K224" i="10"/>
  <c r="O224" i="10"/>
  <c r="P224" i="10"/>
  <c r="J225" i="10"/>
  <c r="K225" i="10"/>
  <c r="M225" i="10"/>
  <c r="O225" i="10"/>
  <c r="P225" i="10"/>
  <c r="J226" i="10"/>
  <c r="K226" i="10"/>
  <c r="O226" i="10"/>
  <c r="P226" i="10"/>
  <c r="J227" i="10"/>
  <c r="K227" i="10"/>
  <c r="M227" i="10"/>
  <c r="O227" i="10"/>
  <c r="P227" i="10"/>
  <c r="J228" i="10"/>
  <c r="K228" i="10"/>
  <c r="O228" i="10"/>
  <c r="P228" i="10"/>
  <c r="J230" i="10"/>
  <c r="K230" i="10"/>
  <c r="O230" i="10"/>
  <c r="P230" i="10"/>
  <c r="J231" i="10"/>
  <c r="K231" i="10"/>
  <c r="O231" i="10"/>
  <c r="P231" i="10"/>
  <c r="J232" i="10"/>
  <c r="K232" i="10"/>
  <c r="O232" i="10"/>
  <c r="P232" i="10"/>
  <c r="J233" i="10"/>
  <c r="K233" i="10"/>
  <c r="O233" i="10"/>
  <c r="P233" i="10"/>
  <c r="J234" i="10"/>
  <c r="K234" i="10"/>
  <c r="O234" i="10"/>
  <c r="P234" i="10"/>
  <c r="J235" i="10"/>
  <c r="K235" i="10"/>
  <c r="O235" i="10"/>
  <c r="P235" i="10"/>
  <c r="J236" i="10"/>
  <c r="K236" i="10"/>
  <c r="O236" i="10"/>
  <c r="P236" i="10"/>
  <c r="J237" i="10"/>
  <c r="K237" i="10"/>
  <c r="O237" i="10"/>
  <c r="P237" i="10"/>
  <c r="J238" i="10"/>
  <c r="K238" i="10"/>
  <c r="O238" i="10"/>
  <c r="P238" i="10"/>
  <c r="J239" i="10"/>
  <c r="K239" i="10"/>
  <c r="O239" i="10"/>
  <c r="P239" i="10"/>
  <c r="J240" i="10"/>
  <c r="L240" i="10"/>
  <c r="K240" i="10"/>
  <c r="O240" i="10"/>
  <c r="P240" i="10"/>
  <c r="J241" i="10"/>
  <c r="L241" i="10"/>
  <c r="K241" i="10"/>
  <c r="O241" i="10"/>
  <c r="P241" i="10"/>
  <c r="J242" i="10"/>
  <c r="K242" i="10"/>
  <c r="O242" i="10"/>
  <c r="P242" i="10"/>
  <c r="J243" i="10"/>
  <c r="L243" i="10"/>
  <c r="K243" i="10"/>
  <c r="O243" i="10"/>
  <c r="P243" i="10"/>
  <c r="J244" i="10"/>
  <c r="L244" i="10"/>
  <c r="K244" i="10"/>
  <c r="O244" i="10"/>
  <c r="P244" i="10"/>
  <c r="J245" i="10"/>
  <c r="K245" i="10"/>
  <c r="O245" i="10"/>
  <c r="P245" i="10"/>
  <c r="J246" i="10"/>
  <c r="K246" i="10"/>
  <c r="O246" i="10"/>
  <c r="P246" i="10"/>
  <c r="J247" i="10"/>
  <c r="K247" i="10"/>
  <c r="O247" i="10"/>
  <c r="P247" i="10"/>
  <c r="J248" i="10"/>
  <c r="K248" i="10"/>
  <c r="O248" i="10"/>
  <c r="P248" i="10"/>
  <c r="J249" i="10"/>
  <c r="L249" i="10"/>
  <c r="K249" i="10"/>
  <c r="O249" i="10"/>
  <c r="P249" i="10"/>
  <c r="J250" i="10"/>
  <c r="K250" i="10"/>
  <c r="O250" i="10"/>
  <c r="P250" i="10"/>
  <c r="J251" i="10"/>
  <c r="K251" i="10"/>
  <c r="O251" i="10"/>
  <c r="P251" i="10"/>
  <c r="J252" i="10"/>
  <c r="L252" i="10"/>
  <c r="K252" i="10"/>
  <c r="O252" i="10"/>
  <c r="P252" i="10"/>
  <c r="J253" i="10"/>
  <c r="L253" i="10"/>
  <c r="K253" i="10"/>
  <c r="O253" i="10"/>
  <c r="P253" i="10"/>
  <c r="J254" i="10"/>
  <c r="L254" i="10"/>
  <c r="K254" i="10"/>
  <c r="O254" i="10"/>
  <c r="P254" i="10"/>
  <c r="J255" i="10"/>
  <c r="L255" i="10"/>
  <c r="K255" i="10"/>
  <c r="O255" i="10"/>
  <c r="P255" i="10"/>
  <c r="J256" i="10"/>
  <c r="L256" i="10"/>
  <c r="K256" i="10"/>
  <c r="O256" i="10"/>
  <c r="P256" i="10"/>
  <c r="J257" i="10"/>
  <c r="L257" i="10"/>
  <c r="K257" i="10"/>
  <c r="O257" i="10"/>
  <c r="P257" i="10"/>
  <c r="J258" i="10"/>
  <c r="K258" i="10"/>
  <c r="O258" i="10"/>
  <c r="P258" i="10"/>
  <c r="J259" i="10"/>
  <c r="K259" i="10"/>
  <c r="O259" i="10"/>
  <c r="P259" i="10"/>
  <c r="J260" i="10"/>
  <c r="K260" i="10"/>
  <c r="O260" i="10"/>
  <c r="P260" i="10"/>
  <c r="J261" i="10"/>
  <c r="K261" i="10"/>
  <c r="M261" i="10"/>
  <c r="O261" i="10"/>
  <c r="P261" i="10"/>
  <c r="J262" i="10"/>
  <c r="K262" i="10"/>
  <c r="O262" i="10"/>
  <c r="P262" i="10"/>
  <c r="J263" i="10"/>
  <c r="K263" i="10"/>
  <c r="O263" i="10"/>
  <c r="P263" i="10"/>
  <c r="J264" i="10"/>
  <c r="L264" i="10"/>
  <c r="K264" i="10"/>
  <c r="O264" i="10"/>
  <c r="P264" i="10"/>
  <c r="J265" i="10"/>
  <c r="L265" i="10"/>
  <c r="K265" i="10"/>
  <c r="O265" i="10"/>
  <c r="P265" i="10"/>
  <c r="J266" i="10"/>
  <c r="L266" i="10"/>
  <c r="K266" i="10"/>
  <c r="O266" i="10"/>
  <c r="P266" i="10"/>
  <c r="J267" i="10"/>
  <c r="L267" i="10"/>
  <c r="K267" i="10"/>
  <c r="O267" i="10"/>
  <c r="P267" i="10"/>
  <c r="J268" i="10"/>
  <c r="L268" i="10"/>
  <c r="K268" i="10"/>
  <c r="O268" i="10"/>
  <c r="P268" i="10"/>
  <c r="J269" i="10"/>
  <c r="L269" i="10"/>
  <c r="K269" i="10"/>
  <c r="O269" i="10"/>
  <c r="P269" i="10"/>
  <c r="J270" i="10"/>
  <c r="K270" i="10"/>
  <c r="O270" i="10"/>
  <c r="P270" i="10"/>
  <c r="J271" i="10"/>
  <c r="K271" i="10"/>
  <c r="O271" i="10"/>
  <c r="P271" i="10"/>
  <c r="J272" i="10"/>
  <c r="K272" i="10"/>
  <c r="O272" i="10"/>
  <c r="P272" i="10"/>
  <c r="J273" i="10"/>
  <c r="K273" i="10"/>
  <c r="O273" i="10"/>
  <c r="P273" i="10"/>
  <c r="J274" i="10"/>
  <c r="K274" i="10"/>
  <c r="M274" i="10"/>
  <c r="O274" i="10"/>
  <c r="P274" i="10"/>
  <c r="J275" i="10"/>
  <c r="L275" i="10"/>
  <c r="K275" i="10"/>
  <c r="O275" i="10"/>
  <c r="P275" i="10"/>
  <c r="J276" i="10"/>
  <c r="L276" i="10"/>
  <c r="K276" i="10"/>
  <c r="O276" i="10"/>
  <c r="P276" i="10"/>
  <c r="J277" i="10"/>
  <c r="L277" i="10"/>
  <c r="K277" i="10"/>
  <c r="O277" i="10"/>
  <c r="P277" i="10"/>
  <c r="J278" i="10"/>
  <c r="L278" i="10"/>
  <c r="K278" i="10"/>
  <c r="O278" i="10"/>
  <c r="P278" i="10"/>
  <c r="J279" i="10"/>
  <c r="L279" i="10"/>
  <c r="K279" i="10"/>
  <c r="O279" i="10"/>
  <c r="P279" i="10"/>
  <c r="J281" i="10"/>
  <c r="L281" i="10"/>
  <c r="K281" i="10"/>
  <c r="O281" i="10"/>
  <c r="P281" i="10"/>
  <c r="J282" i="10"/>
  <c r="L282" i="10"/>
  <c r="K282" i="10"/>
  <c r="O282" i="10"/>
  <c r="P282" i="10"/>
  <c r="J283" i="10"/>
  <c r="L283" i="10"/>
  <c r="K283" i="10"/>
  <c r="O283" i="10"/>
  <c r="P283" i="10"/>
  <c r="J284" i="10"/>
  <c r="L284" i="10"/>
  <c r="K284" i="10"/>
  <c r="O284" i="10"/>
  <c r="P284" i="10"/>
  <c r="J285" i="10"/>
  <c r="L285" i="10"/>
  <c r="K285" i="10"/>
  <c r="O285" i="10"/>
  <c r="P285" i="10"/>
  <c r="J286" i="10"/>
  <c r="L286" i="10"/>
  <c r="K286" i="10"/>
  <c r="O286" i="10"/>
  <c r="P286" i="10"/>
  <c r="J287" i="10"/>
  <c r="L287" i="10"/>
  <c r="K287" i="10"/>
  <c r="O287" i="10"/>
  <c r="P287" i="10"/>
  <c r="J288" i="10"/>
  <c r="L288" i="10"/>
  <c r="K288" i="10"/>
  <c r="O288" i="10"/>
  <c r="P288" i="10"/>
  <c r="J289" i="10"/>
  <c r="L289" i="10"/>
  <c r="K289" i="10"/>
  <c r="O289" i="10"/>
  <c r="P289" i="10"/>
  <c r="J290" i="10"/>
  <c r="L290" i="10"/>
  <c r="K290" i="10"/>
  <c r="O290" i="10"/>
  <c r="P290" i="10"/>
  <c r="J291" i="10"/>
  <c r="L291" i="10"/>
  <c r="K291" i="10"/>
  <c r="O291" i="10"/>
  <c r="P291" i="10"/>
  <c r="J292" i="10"/>
  <c r="L292" i="10"/>
  <c r="K292" i="10"/>
  <c r="O292" i="10"/>
  <c r="P292" i="10"/>
  <c r="J293" i="10"/>
  <c r="L293" i="10"/>
  <c r="K293" i="10"/>
  <c r="O293" i="10"/>
  <c r="P293" i="10"/>
  <c r="J294" i="10"/>
  <c r="L294" i="10"/>
  <c r="K294" i="10"/>
  <c r="O294" i="10"/>
  <c r="P294" i="10"/>
  <c r="J295" i="10"/>
  <c r="L295" i="10"/>
  <c r="K295" i="10"/>
  <c r="O295" i="10"/>
  <c r="P295" i="10"/>
  <c r="J296" i="10"/>
  <c r="L296" i="10"/>
  <c r="K296" i="10"/>
  <c r="O296" i="10"/>
  <c r="P296" i="10"/>
  <c r="J297" i="10"/>
  <c r="L297" i="10"/>
  <c r="K297" i="10"/>
  <c r="O297" i="10"/>
  <c r="P297" i="10"/>
  <c r="J298" i="10"/>
  <c r="L298" i="10"/>
  <c r="K298" i="10"/>
  <c r="O298" i="10"/>
  <c r="P298" i="10"/>
  <c r="J299" i="10"/>
  <c r="L299" i="10"/>
  <c r="K299" i="10"/>
  <c r="O299" i="10"/>
  <c r="P299" i="10"/>
  <c r="J300" i="10"/>
  <c r="L300" i="10"/>
  <c r="K300" i="10"/>
  <c r="O300" i="10"/>
  <c r="P300" i="10"/>
  <c r="J301" i="10"/>
  <c r="L301" i="10"/>
  <c r="K301" i="10"/>
  <c r="O301" i="10"/>
  <c r="P301" i="10"/>
  <c r="J302" i="10"/>
  <c r="L302" i="10"/>
  <c r="K302" i="10"/>
  <c r="O302" i="10"/>
  <c r="P302" i="10"/>
  <c r="J303" i="10"/>
  <c r="L303" i="10"/>
  <c r="K303" i="10"/>
  <c r="O303" i="10"/>
  <c r="P303" i="10"/>
  <c r="J304" i="10"/>
  <c r="L304" i="10"/>
  <c r="K304" i="10"/>
  <c r="O304" i="10"/>
  <c r="P304" i="10"/>
  <c r="J305" i="10"/>
  <c r="L305" i="10"/>
  <c r="K305" i="10"/>
  <c r="O305" i="10"/>
  <c r="P305" i="10"/>
  <c r="J306" i="10"/>
  <c r="L306" i="10"/>
  <c r="K306" i="10"/>
  <c r="O306" i="10"/>
  <c r="P306" i="10"/>
  <c r="J307" i="10"/>
  <c r="L307" i="10"/>
  <c r="K307" i="10"/>
  <c r="O307" i="10"/>
  <c r="P307" i="10"/>
  <c r="J308" i="10"/>
  <c r="L308" i="10"/>
  <c r="K308" i="10"/>
  <c r="O308" i="10"/>
  <c r="P308" i="10"/>
  <c r="J309" i="10"/>
  <c r="L309" i="10"/>
  <c r="K309" i="10"/>
  <c r="O309" i="10"/>
  <c r="P309" i="10"/>
  <c r="J310" i="10"/>
  <c r="L310" i="10"/>
  <c r="K310" i="10"/>
  <c r="O310" i="10"/>
  <c r="P310" i="10"/>
  <c r="J311" i="10"/>
  <c r="L311" i="10"/>
  <c r="K311" i="10"/>
  <c r="O311" i="10"/>
  <c r="P311" i="10"/>
  <c r="J312" i="10"/>
  <c r="L312" i="10"/>
  <c r="K312" i="10"/>
  <c r="O312" i="10"/>
  <c r="P312" i="10"/>
  <c r="J313" i="10"/>
  <c r="L313" i="10"/>
  <c r="K313" i="10"/>
  <c r="O313" i="10"/>
  <c r="P313" i="10"/>
  <c r="J314" i="10"/>
  <c r="L314" i="10"/>
  <c r="K314" i="10"/>
  <c r="O314" i="10"/>
  <c r="P314" i="10"/>
  <c r="J315" i="10"/>
  <c r="L315" i="10"/>
  <c r="K315" i="10"/>
  <c r="O315" i="10"/>
  <c r="P315" i="10"/>
  <c r="J316" i="10"/>
  <c r="L316" i="10"/>
  <c r="K316" i="10"/>
  <c r="O316" i="10"/>
  <c r="P316" i="10"/>
  <c r="J317" i="10"/>
  <c r="L317" i="10"/>
  <c r="K317" i="10"/>
  <c r="O317" i="10"/>
  <c r="P317" i="10"/>
  <c r="J318" i="10"/>
  <c r="L318" i="10"/>
  <c r="K318" i="10"/>
  <c r="O318" i="10"/>
  <c r="P318" i="10"/>
  <c r="J319" i="10"/>
  <c r="L319" i="10"/>
  <c r="K319" i="10"/>
  <c r="O319" i="10"/>
  <c r="P319" i="10"/>
  <c r="J320" i="10"/>
  <c r="L320" i="10"/>
  <c r="K320" i="10"/>
  <c r="O320" i="10"/>
  <c r="P320" i="10"/>
  <c r="J321" i="10"/>
  <c r="L321" i="10"/>
  <c r="K321" i="10"/>
  <c r="O321" i="10"/>
  <c r="P321" i="10"/>
  <c r="J322" i="10"/>
  <c r="L322" i="10"/>
  <c r="K322" i="10"/>
  <c r="O322" i="10"/>
  <c r="P322" i="10"/>
  <c r="J323" i="10"/>
  <c r="L323" i="10"/>
  <c r="K323" i="10"/>
  <c r="O323" i="10"/>
  <c r="P323" i="10"/>
  <c r="J324" i="10"/>
  <c r="L324" i="10"/>
  <c r="K324" i="10"/>
  <c r="O324" i="10"/>
  <c r="P324" i="10"/>
  <c r="J325" i="10"/>
  <c r="L325" i="10"/>
  <c r="K325" i="10"/>
  <c r="O325" i="10"/>
  <c r="P325" i="10"/>
  <c r="J326" i="10"/>
  <c r="L326" i="10"/>
  <c r="K326" i="10"/>
  <c r="O326" i="10"/>
  <c r="P326" i="10"/>
  <c r="J327" i="10"/>
  <c r="L327" i="10"/>
  <c r="K327" i="10"/>
  <c r="O327" i="10"/>
  <c r="P327" i="10"/>
  <c r="J328" i="10"/>
  <c r="L328" i="10"/>
  <c r="K328" i="10"/>
  <c r="O328" i="10"/>
  <c r="P328" i="10"/>
  <c r="J329" i="10"/>
  <c r="L329" i="10"/>
  <c r="K329" i="10"/>
  <c r="O329" i="10"/>
  <c r="P329" i="10"/>
  <c r="J330" i="10"/>
  <c r="L330" i="10"/>
  <c r="K330" i="10"/>
  <c r="O330" i="10"/>
  <c r="P330" i="10"/>
  <c r="J331" i="10"/>
  <c r="L331" i="10"/>
  <c r="K331" i="10"/>
  <c r="O331" i="10"/>
  <c r="P331" i="10"/>
  <c r="J332" i="10"/>
  <c r="L332" i="10"/>
  <c r="K332" i="10"/>
  <c r="O332" i="10"/>
  <c r="P332" i="10"/>
  <c r="J333" i="10"/>
  <c r="L333" i="10"/>
  <c r="K333" i="10"/>
  <c r="O333" i="10"/>
  <c r="P333" i="10"/>
  <c r="J334" i="10"/>
  <c r="L334" i="10"/>
  <c r="K334" i="10"/>
  <c r="O334" i="10"/>
  <c r="P334" i="10"/>
  <c r="J335" i="10"/>
  <c r="L335" i="10"/>
  <c r="K335" i="10"/>
  <c r="O335" i="10"/>
  <c r="P335" i="10"/>
  <c r="J336" i="10"/>
  <c r="L336" i="10"/>
  <c r="K336" i="10"/>
  <c r="O336" i="10"/>
  <c r="P336" i="10"/>
  <c r="J337" i="10"/>
  <c r="L337" i="10"/>
  <c r="K337" i="10"/>
  <c r="O337" i="10"/>
  <c r="P337" i="10"/>
  <c r="J338" i="10"/>
  <c r="L338" i="10"/>
  <c r="K338" i="10"/>
  <c r="O338" i="10"/>
  <c r="P338" i="10"/>
  <c r="J339" i="10"/>
  <c r="L339" i="10"/>
  <c r="K339" i="10"/>
  <c r="O339" i="10"/>
  <c r="P339" i="10"/>
  <c r="J340" i="10"/>
  <c r="L340" i="10"/>
  <c r="K340" i="10"/>
  <c r="O340" i="10"/>
  <c r="P340" i="10"/>
  <c r="J341" i="10"/>
  <c r="L341" i="10"/>
  <c r="K341" i="10"/>
  <c r="O341" i="10"/>
  <c r="P341" i="10"/>
  <c r="J342" i="10"/>
  <c r="L342" i="10"/>
  <c r="K342" i="10"/>
  <c r="O342" i="10"/>
  <c r="P342" i="10"/>
  <c r="J343" i="10"/>
  <c r="L343" i="10"/>
  <c r="K343" i="10"/>
  <c r="O343" i="10"/>
  <c r="P343" i="10"/>
  <c r="J344" i="10"/>
  <c r="L344" i="10"/>
  <c r="K344" i="10"/>
  <c r="O344" i="10"/>
  <c r="P344" i="10"/>
  <c r="J345" i="10"/>
  <c r="L345" i="10"/>
  <c r="K345" i="10"/>
  <c r="O345" i="10"/>
  <c r="P345" i="10"/>
  <c r="J346" i="10"/>
  <c r="L346" i="10"/>
  <c r="K346" i="10"/>
  <c r="O346" i="10"/>
  <c r="P346" i="10"/>
  <c r="J347" i="10"/>
  <c r="L347" i="10"/>
  <c r="K347" i="10"/>
  <c r="O347" i="10"/>
  <c r="P347" i="10"/>
  <c r="J348" i="10"/>
  <c r="L348" i="10"/>
  <c r="K348" i="10"/>
  <c r="O348" i="10"/>
  <c r="P348" i="10"/>
  <c r="J349" i="10"/>
  <c r="L349" i="10"/>
  <c r="K349" i="10"/>
  <c r="O349" i="10"/>
  <c r="P349" i="10"/>
  <c r="J350" i="10"/>
  <c r="L350" i="10"/>
  <c r="K350" i="10"/>
  <c r="O350" i="10"/>
  <c r="P350" i="10"/>
  <c r="J351" i="10"/>
  <c r="L351" i="10"/>
  <c r="K351" i="10"/>
  <c r="O351" i="10"/>
  <c r="P351" i="10"/>
  <c r="J352" i="10"/>
  <c r="L352" i="10"/>
  <c r="K352" i="10"/>
  <c r="O352" i="10"/>
  <c r="P352" i="10"/>
  <c r="J353" i="10"/>
  <c r="L353" i="10"/>
  <c r="K353" i="10"/>
  <c r="O353" i="10"/>
  <c r="P353" i="10"/>
  <c r="J354" i="10"/>
  <c r="L354" i="10"/>
  <c r="K354" i="10"/>
  <c r="O354" i="10"/>
  <c r="P354" i="10"/>
  <c r="J355" i="10"/>
  <c r="L355" i="10"/>
  <c r="K355" i="10"/>
  <c r="O355" i="10"/>
  <c r="P355" i="10"/>
  <c r="J356" i="10"/>
  <c r="L356" i="10"/>
  <c r="K356" i="10"/>
  <c r="O356" i="10"/>
  <c r="P356" i="10"/>
  <c r="J357" i="10"/>
  <c r="L357" i="10"/>
  <c r="K357" i="10"/>
  <c r="O357" i="10"/>
  <c r="P357" i="10"/>
  <c r="J358" i="10"/>
  <c r="L358" i="10"/>
  <c r="K358" i="10"/>
  <c r="O358" i="10"/>
  <c r="P358" i="10"/>
  <c r="J359" i="10"/>
  <c r="L359" i="10"/>
  <c r="K359" i="10"/>
  <c r="O359" i="10"/>
  <c r="P359" i="10"/>
  <c r="J360" i="10"/>
  <c r="L360" i="10"/>
  <c r="K360" i="10"/>
  <c r="O360" i="10"/>
  <c r="P360" i="10"/>
  <c r="J361" i="10"/>
  <c r="L361" i="10"/>
  <c r="K361" i="10"/>
  <c r="O361" i="10"/>
  <c r="P361" i="10"/>
  <c r="J362" i="10"/>
  <c r="L362" i="10"/>
  <c r="K362" i="10"/>
  <c r="O362" i="10"/>
  <c r="P362" i="10"/>
  <c r="J363" i="10"/>
  <c r="L363" i="10"/>
  <c r="K363" i="10"/>
  <c r="M363" i="10"/>
  <c r="N363" i="10"/>
  <c r="O363" i="10"/>
  <c r="P363" i="10"/>
  <c r="J364" i="10"/>
  <c r="L364" i="10"/>
  <c r="K364" i="10"/>
  <c r="O364" i="10"/>
  <c r="P364" i="10"/>
  <c r="J365" i="10"/>
  <c r="L365" i="10"/>
  <c r="K365" i="10"/>
  <c r="O365" i="10"/>
  <c r="P365" i="10"/>
  <c r="J366" i="10"/>
  <c r="L366" i="10"/>
  <c r="K366" i="10"/>
  <c r="O366" i="10"/>
  <c r="P366" i="10"/>
  <c r="J367" i="10"/>
  <c r="L367" i="10"/>
  <c r="K367" i="10"/>
  <c r="O367" i="10"/>
  <c r="P367" i="10"/>
  <c r="J368" i="10"/>
  <c r="L368" i="10"/>
  <c r="K368" i="10"/>
  <c r="O368" i="10"/>
  <c r="P368" i="10"/>
  <c r="J369" i="10"/>
  <c r="L369" i="10"/>
  <c r="K369" i="10"/>
  <c r="O369" i="10"/>
  <c r="P369" i="10"/>
  <c r="J370" i="10"/>
  <c r="L370" i="10"/>
  <c r="K370" i="10"/>
  <c r="O370" i="10"/>
  <c r="P370" i="10"/>
  <c r="J371" i="10"/>
  <c r="L371" i="10"/>
  <c r="K371" i="10"/>
  <c r="O371" i="10"/>
  <c r="P371" i="10"/>
  <c r="J372" i="10"/>
  <c r="L372" i="10"/>
  <c r="K372" i="10"/>
  <c r="O372" i="10"/>
  <c r="P372" i="10"/>
  <c r="J373" i="10"/>
  <c r="L373" i="10"/>
  <c r="K373" i="10"/>
  <c r="O373" i="10"/>
  <c r="P373" i="10"/>
  <c r="J374" i="10"/>
  <c r="L374" i="10"/>
  <c r="K374" i="10"/>
  <c r="O374" i="10"/>
  <c r="P374" i="10"/>
  <c r="J375" i="10"/>
  <c r="L375" i="10"/>
  <c r="K375" i="10"/>
  <c r="O375" i="10"/>
  <c r="P375" i="10"/>
  <c r="J376" i="10"/>
  <c r="L376" i="10"/>
  <c r="K376" i="10"/>
  <c r="O376" i="10"/>
  <c r="P376" i="10"/>
  <c r="J377" i="10"/>
  <c r="L377" i="10"/>
  <c r="K377" i="10"/>
  <c r="O377" i="10"/>
  <c r="P377" i="10"/>
  <c r="J378" i="10"/>
  <c r="L378" i="10"/>
  <c r="K378" i="10"/>
  <c r="O378" i="10"/>
  <c r="P378" i="10"/>
  <c r="J379" i="10"/>
  <c r="L379" i="10"/>
  <c r="K379" i="10"/>
  <c r="O379" i="10"/>
  <c r="P379" i="10"/>
  <c r="J380" i="10"/>
  <c r="L380" i="10"/>
  <c r="K380" i="10"/>
  <c r="O380" i="10"/>
  <c r="P380" i="10"/>
  <c r="J381" i="10"/>
  <c r="L381" i="10"/>
  <c r="K381" i="10"/>
  <c r="O381" i="10"/>
  <c r="P381" i="10"/>
  <c r="J382" i="10"/>
  <c r="L382" i="10"/>
  <c r="K382" i="10"/>
  <c r="O382" i="10"/>
  <c r="P382" i="10"/>
  <c r="J383" i="10"/>
  <c r="L383" i="10"/>
  <c r="K383" i="10"/>
  <c r="O383" i="10"/>
  <c r="P383" i="10"/>
  <c r="J384" i="10"/>
  <c r="L384" i="10"/>
  <c r="K384" i="10"/>
  <c r="O384" i="10"/>
  <c r="P384" i="10"/>
  <c r="J385" i="10"/>
  <c r="L385" i="10"/>
  <c r="K385" i="10"/>
  <c r="O385" i="10"/>
  <c r="P385" i="10"/>
  <c r="J386" i="10"/>
  <c r="L386" i="10"/>
  <c r="K386" i="10"/>
  <c r="O386" i="10"/>
  <c r="P386" i="10"/>
  <c r="J387" i="10"/>
  <c r="L387" i="10"/>
  <c r="K387" i="10"/>
  <c r="O387" i="10"/>
  <c r="P387" i="10"/>
  <c r="J388" i="10"/>
  <c r="L388" i="10"/>
  <c r="K388" i="10"/>
  <c r="O388" i="10"/>
  <c r="P388" i="10"/>
  <c r="J389" i="10"/>
  <c r="L389" i="10"/>
  <c r="K389" i="10"/>
  <c r="O389" i="10"/>
  <c r="P389" i="10"/>
  <c r="J390" i="10"/>
  <c r="L390" i="10"/>
  <c r="K390" i="10"/>
  <c r="O390" i="10"/>
  <c r="P390" i="10"/>
  <c r="J391" i="10"/>
  <c r="L391" i="10"/>
  <c r="K391" i="10"/>
  <c r="O391" i="10"/>
  <c r="P391" i="10"/>
  <c r="J392" i="10"/>
  <c r="L392" i="10"/>
  <c r="K392" i="10"/>
  <c r="O392" i="10"/>
  <c r="P392" i="10"/>
  <c r="J393" i="10"/>
  <c r="L393" i="10"/>
  <c r="K393" i="10"/>
  <c r="O393" i="10"/>
  <c r="P393" i="10"/>
  <c r="J394" i="10"/>
  <c r="L394" i="10"/>
  <c r="K394" i="10"/>
  <c r="O394" i="10"/>
  <c r="P394" i="10"/>
  <c r="J395" i="10"/>
  <c r="L395" i="10"/>
  <c r="K395" i="10"/>
  <c r="O395" i="10"/>
  <c r="P395" i="10"/>
  <c r="J396" i="10"/>
  <c r="L396" i="10"/>
  <c r="K396" i="10"/>
  <c r="O396" i="10"/>
  <c r="P396" i="10"/>
  <c r="J397" i="10"/>
  <c r="L397" i="10"/>
  <c r="K397" i="10"/>
  <c r="O397" i="10"/>
  <c r="P397" i="10"/>
  <c r="J398" i="10"/>
  <c r="L398" i="10"/>
  <c r="K398" i="10"/>
  <c r="O398" i="10"/>
  <c r="P398" i="10"/>
  <c r="J399" i="10"/>
  <c r="L399" i="10"/>
  <c r="K399" i="10"/>
  <c r="O399" i="10"/>
  <c r="P399" i="10"/>
  <c r="J400" i="10"/>
  <c r="L400" i="10"/>
  <c r="K400" i="10"/>
  <c r="O400" i="10"/>
  <c r="P400" i="10"/>
  <c r="J401" i="10"/>
  <c r="L401" i="10"/>
  <c r="K401" i="10"/>
  <c r="O401" i="10"/>
  <c r="P401" i="10"/>
  <c r="J402" i="10"/>
  <c r="L402" i="10"/>
  <c r="K402" i="10"/>
  <c r="O402" i="10"/>
  <c r="P402" i="10"/>
  <c r="J403" i="10"/>
  <c r="L403" i="10"/>
  <c r="K403" i="10"/>
  <c r="O403" i="10"/>
  <c r="P403" i="10"/>
  <c r="J404" i="10"/>
  <c r="L404" i="10"/>
  <c r="K404" i="10"/>
  <c r="O404" i="10"/>
  <c r="P404" i="10"/>
  <c r="J405" i="10"/>
  <c r="L405" i="10"/>
  <c r="K405" i="10"/>
  <c r="O405" i="10"/>
  <c r="P405" i="10"/>
  <c r="J406" i="10"/>
  <c r="L406" i="10"/>
  <c r="K406" i="10"/>
  <c r="O406" i="10"/>
  <c r="P406" i="10"/>
  <c r="J407" i="10"/>
  <c r="L407" i="10"/>
  <c r="K407" i="10"/>
  <c r="O407" i="10"/>
  <c r="P407" i="10"/>
  <c r="J408" i="10"/>
  <c r="L408" i="10"/>
  <c r="K408" i="10"/>
  <c r="O408" i="10"/>
  <c r="P408" i="10"/>
  <c r="J409" i="10"/>
  <c r="L409" i="10"/>
  <c r="K409" i="10"/>
  <c r="O409" i="10"/>
  <c r="P409" i="10"/>
  <c r="J410" i="10"/>
  <c r="L410" i="10"/>
  <c r="K410" i="10"/>
  <c r="O410" i="10"/>
  <c r="P410" i="10"/>
  <c r="J411" i="10"/>
  <c r="L411" i="10"/>
  <c r="K411" i="10"/>
  <c r="O411" i="10"/>
  <c r="P411" i="10"/>
  <c r="J412" i="10"/>
  <c r="L412" i="10"/>
  <c r="K412" i="10"/>
  <c r="O412" i="10"/>
  <c r="P412" i="10"/>
  <c r="J413" i="10"/>
  <c r="L413" i="10"/>
  <c r="K413" i="10"/>
  <c r="O413" i="10"/>
  <c r="P413" i="10"/>
  <c r="J414" i="10"/>
  <c r="L414" i="10"/>
  <c r="K414" i="10"/>
  <c r="O414" i="10"/>
  <c r="P414" i="10"/>
  <c r="J415" i="10"/>
  <c r="L415" i="10"/>
  <c r="K415" i="10"/>
  <c r="O415" i="10"/>
  <c r="P415" i="10"/>
  <c r="J416" i="10"/>
  <c r="L416" i="10"/>
  <c r="K416" i="10"/>
  <c r="O416" i="10"/>
  <c r="P416" i="10"/>
  <c r="J417" i="10"/>
  <c r="L417" i="10"/>
  <c r="K417" i="10"/>
  <c r="O417" i="10"/>
  <c r="P417" i="10"/>
  <c r="J418" i="10"/>
  <c r="L418" i="10"/>
  <c r="K418" i="10"/>
  <c r="O418" i="10"/>
  <c r="P418" i="10"/>
  <c r="J419" i="10"/>
  <c r="L419" i="10"/>
  <c r="K419" i="10"/>
  <c r="O419" i="10"/>
  <c r="P419" i="10"/>
  <c r="J420" i="10"/>
  <c r="L420" i="10"/>
  <c r="K420" i="10"/>
  <c r="O420" i="10"/>
  <c r="P420" i="10"/>
  <c r="J421" i="10"/>
  <c r="L421" i="10"/>
  <c r="K421" i="10"/>
  <c r="O421" i="10"/>
  <c r="P421" i="10"/>
  <c r="J422" i="10"/>
  <c r="L422" i="10"/>
  <c r="K422" i="10"/>
  <c r="O422" i="10"/>
  <c r="P422" i="10"/>
  <c r="J423" i="10"/>
  <c r="L423" i="10"/>
  <c r="K423" i="10"/>
  <c r="O423" i="10"/>
  <c r="P423" i="10"/>
  <c r="J424" i="10"/>
  <c r="L424" i="10"/>
  <c r="K424" i="10"/>
  <c r="O424" i="10"/>
  <c r="P424" i="10"/>
  <c r="J425" i="10"/>
  <c r="L425" i="10"/>
  <c r="K425" i="10"/>
  <c r="O425" i="10"/>
  <c r="P425" i="10"/>
  <c r="J426" i="10"/>
  <c r="L426" i="10"/>
  <c r="K426" i="10"/>
  <c r="O426" i="10"/>
  <c r="P426" i="10"/>
  <c r="J427" i="10"/>
  <c r="L427" i="10"/>
  <c r="K427" i="10"/>
  <c r="O427" i="10"/>
  <c r="P427" i="10"/>
  <c r="J428" i="10"/>
  <c r="L428" i="10"/>
  <c r="K428" i="10"/>
  <c r="O428" i="10"/>
  <c r="P428" i="10"/>
  <c r="J429" i="10"/>
  <c r="L429" i="10"/>
  <c r="K429" i="10"/>
  <c r="O429" i="10"/>
  <c r="P429" i="10"/>
  <c r="J430" i="10"/>
  <c r="L430" i="10"/>
  <c r="K430" i="10"/>
  <c r="O430" i="10"/>
  <c r="P430" i="10"/>
  <c r="J431" i="10"/>
  <c r="L431" i="10"/>
  <c r="K431" i="10"/>
  <c r="O431" i="10"/>
  <c r="P431" i="10"/>
  <c r="J432" i="10"/>
  <c r="L432" i="10"/>
  <c r="K432" i="10"/>
  <c r="O432" i="10"/>
  <c r="P432" i="10"/>
  <c r="J433" i="10"/>
  <c r="L433" i="10"/>
  <c r="K433" i="10"/>
  <c r="O433" i="10"/>
  <c r="P433" i="10"/>
  <c r="J434" i="10"/>
  <c r="L434" i="10"/>
  <c r="K434" i="10"/>
  <c r="O434" i="10"/>
  <c r="P434" i="10"/>
  <c r="J435" i="10"/>
  <c r="L435" i="10"/>
  <c r="K435" i="10"/>
  <c r="O435" i="10"/>
  <c r="P435" i="10"/>
  <c r="J436" i="10"/>
  <c r="L436" i="10"/>
  <c r="K436" i="10"/>
  <c r="O436" i="10"/>
  <c r="P436" i="10"/>
  <c r="J437" i="10"/>
  <c r="L437" i="10"/>
  <c r="K437" i="10"/>
  <c r="O437" i="10"/>
  <c r="P437" i="10"/>
  <c r="J438" i="10"/>
  <c r="L438" i="10"/>
  <c r="K438" i="10"/>
  <c r="O438" i="10"/>
  <c r="P438" i="10"/>
  <c r="J439" i="10"/>
  <c r="L439" i="10"/>
  <c r="K439" i="10"/>
  <c r="O439" i="10"/>
  <c r="P439" i="10"/>
  <c r="J440" i="10"/>
  <c r="L440" i="10"/>
  <c r="K440" i="10"/>
  <c r="O440" i="10"/>
  <c r="P440" i="10"/>
  <c r="J441" i="10"/>
  <c r="L441" i="10"/>
  <c r="K441" i="10"/>
  <c r="O441" i="10"/>
  <c r="P441" i="10"/>
  <c r="J442" i="10"/>
  <c r="L442" i="10"/>
  <c r="K442" i="10"/>
  <c r="O442" i="10"/>
  <c r="P442" i="10"/>
  <c r="J443" i="10"/>
  <c r="L443" i="10"/>
  <c r="K443" i="10"/>
  <c r="O443" i="10"/>
  <c r="P443" i="10"/>
  <c r="J444" i="10"/>
  <c r="L444" i="10"/>
  <c r="K444" i="10"/>
  <c r="O444" i="10"/>
  <c r="P444" i="10"/>
  <c r="J445" i="10"/>
  <c r="L445" i="10"/>
  <c r="K445" i="10"/>
  <c r="O445" i="10"/>
  <c r="P445" i="10"/>
  <c r="J446" i="10"/>
  <c r="L446" i="10"/>
  <c r="K446" i="10"/>
  <c r="O446" i="10"/>
  <c r="P446" i="10"/>
  <c r="J447" i="10"/>
  <c r="L447" i="10"/>
  <c r="K447" i="10"/>
  <c r="O447" i="10"/>
  <c r="P447" i="10"/>
  <c r="J448" i="10"/>
  <c r="L448" i="10"/>
  <c r="K448" i="10"/>
  <c r="O448" i="10"/>
  <c r="P448" i="10"/>
  <c r="J449" i="10"/>
  <c r="L449" i="10"/>
  <c r="K449" i="10"/>
  <c r="O449" i="10"/>
  <c r="P449" i="10"/>
  <c r="J450" i="10"/>
  <c r="L450" i="10"/>
  <c r="K450" i="10"/>
  <c r="O450" i="10"/>
  <c r="P450" i="10"/>
  <c r="J451" i="10"/>
  <c r="L451" i="10"/>
  <c r="K451" i="10"/>
  <c r="O451" i="10"/>
  <c r="P451" i="10"/>
  <c r="J452" i="10"/>
  <c r="L452" i="10"/>
  <c r="K452" i="10"/>
  <c r="O452" i="10"/>
  <c r="P452" i="10"/>
  <c r="J453" i="10"/>
  <c r="L453" i="10"/>
  <c r="K453" i="10"/>
  <c r="O453" i="10"/>
  <c r="P453" i="10"/>
  <c r="J454" i="10"/>
  <c r="L454" i="10"/>
  <c r="K454" i="10"/>
  <c r="O454" i="10"/>
  <c r="P454" i="10"/>
  <c r="J455" i="10"/>
  <c r="L455" i="10"/>
  <c r="K455" i="10"/>
  <c r="O455" i="10"/>
  <c r="P455" i="10"/>
  <c r="J456" i="10"/>
  <c r="L456" i="10"/>
  <c r="K456" i="10"/>
  <c r="O456" i="10"/>
  <c r="P456" i="10"/>
  <c r="J457" i="10"/>
  <c r="L457" i="10"/>
  <c r="K457" i="10"/>
  <c r="O457" i="10"/>
  <c r="P457" i="10"/>
  <c r="J458" i="10"/>
  <c r="L458" i="10"/>
  <c r="K458" i="10"/>
  <c r="O458" i="10"/>
  <c r="P458" i="10"/>
  <c r="J459" i="10"/>
  <c r="L459" i="10"/>
  <c r="K459" i="10"/>
  <c r="O459" i="10"/>
  <c r="P459" i="10"/>
  <c r="J460" i="10"/>
  <c r="L460" i="10"/>
  <c r="K460" i="10"/>
  <c r="O460" i="10"/>
  <c r="P460" i="10"/>
  <c r="J461" i="10"/>
  <c r="L461" i="10"/>
  <c r="K461" i="10"/>
  <c r="O461" i="10"/>
  <c r="P461" i="10"/>
  <c r="J462" i="10"/>
  <c r="L462" i="10"/>
  <c r="K462" i="10"/>
  <c r="O462" i="10"/>
  <c r="P462" i="10"/>
  <c r="J463" i="10"/>
  <c r="L463" i="10"/>
  <c r="K463" i="10"/>
  <c r="O463" i="10"/>
  <c r="P463" i="10"/>
  <c r="J464" i="10"/>
  <c r="L464" i="10"/>
  <c r="K464" i="10"/>
  <c r="O464" i="10"/>
  <c r="P464" i="10"/>
  <c r="J465" i="10"/>
  <c r="L465" i="10"/>
  <c r="K465" i="10"/>
  <c r="O465" i="10"/>
  <c r="P465" i="10"/>
  <c r="J466" i="10"/>
  <c r="L466" i="10"/>
  <c r="K466" i="10"/>
  <c r="O466" i="10"/>
  <c r="P466" i="10"/>
  <c r="J467" i="10"/>
  <c r="L467" i="10"/>
  <c r="K467" i="10"/>
  <c r="O467" i="10"/>
  <c r="P467" i="10"/>
  <c r="J468" i="10"/>
  <c r="L468" i="10"/>
  <c r="K468" i="10"/>
  <c r="O468" i="10"/>
  <c r="P468" i="10"/>
  <c r="J469" i="10"/>
  <c r="L469" i="10"/>
  <c r="K469" i="10"/>
  <c r="O469" i="10"/>
  <c r="P469" i="10"/>
  <c r="J470" i="10"/>
  <c r="L470" i="10"/>
  <c r="K470" i="10"/>
  <c r="O470" i="10"/>
  <c r="P470" i="10"/>
  <c r="J471" i="10"/>
  <c r="L471" i="10"/>
  <c r="K471" i="10"/>
  <c r="O471" i="10"/>
  <c r="P471" i="10"/>
  <c r="J472" i="10"/>
  <c r="L472" i="10"/>
  <c r="K472" i="10"/>
  <c r="O472" i="10"/>
  <c r="P472" i="10"/>
  <c r="J473" i="10"/>
  <c r="L473" i="10"/>
  <c r="K473" i="10"/>
  <c r="O473" i="10"/>
  <c r="P473" i="10"/>
  <c r="J474" i="10"/>
  <c r="L474" i="10"/>
  <c r="K474" i="10"/>
  <c r="O474" i="10"/>
  <c r="P474" i="10"/>
  <c r="J475" i="10"/>
  <c r="L475" i="10"/>
  <c r="K475" i="10"/>
  <c r="O475" i="10"/>
  <c r="P475" i="10"/>
  <c r="J476" i="10"/>
  <c r="L476" i="10"/>
  <c r="K476" i="10"/>
  <c r="O476" i="10"/>
  <c r="P476" i="10"/>
  <c r="J477" i="10"/>
  <c r="L477" i="10"/>
  <c r="K477" i="10"/>
  <c r="O477" i="10"/>
  <c r="P477" i="10"/>
  <c r="J478" i="10"/>
  <c r="L478" i="10"/>
  <c r="K478" i="10"/>
  <c r="O478" i="10"/>
  <c r="P478" i="10"/>
  <c r="J479" i="10"/>
  <c r="L479" i="10"/>
  <c r="K479" i="10"/>
  <c r="O479" i="10"/>
  <c r="P479" i="10"/>
  <c r="J480" i="10"/>
  <c r="L480" i="10"/>
  <c r="K480" i="10"/>
  <c r="O480" i="10"/>
  <c r="P480" i="10"/>
  <c r="J481" i="10"/>
  <c r="L481" i="10"/>
  <c r="K481" i="10"/>
  <c r="O481" i="10"/>
  <c r="P481" i="10"/>
  <c r="J482" i="10"/>
  <c r="L482" i="10"/>
  <c r="K482" i="10"/>
  <c r="O482" i="10"/>
  <c r="P482" i="10"/>
  <c r="J483" i="10"/>
  <c r="L483" i="10"/>
  <c r="K483" i="10"/>
  <c r="O483" i="10"/>
  <c r="P483" i="10"/>
  <c r="J484" i="10"/>
  <c r="L484" i="10"/>
  <c r="K484" i="10"/>
  <c r="O484" i="10"/>
  <c r="P484" i="10"/>
  <c r="J485" i="10"/>
  <c r="L485" i="10"/>
  <c r="K485" i="10"/>
  <c r="O485" i="10"/>
  <c r="P485" i="10"/>
  <c r="J486" i="10"/>
  <c r="L486" i="10"/>
  <c r="K486" i="10"/>
  <c r="O486" i="10"/>
  <c r="P486" i="10"/>
  <c r="J487" i="10"/>
  <c r="L487" i="10"/>
  <c r="K487" i="10"/>
  <c r="O487" i="10"/>
  <c r="P487" i="10"/>
  <c r="J488" i="10"/>
  <c r="L488" i="10"/>
  <c r="K488" i="10"/>
  <c r="O488" i="10"/>
  <c r="P488" i="10"/>
  <c r="J489" i="10"/>
  <c r="L489" i="10"/>
  <c r="K489" i="10"/>
  <c r="O489" i="10"/>
  <c r="P489" i="10"/>
  <c r="J490" i="10"/>
  <c r="L490" i="10"/>
  <c r="K490" i="10"/>
  <c r="O490" i="10"/>
  <c r="P490" i="10"/>
  <c r="J491" i="10"/>
  <c r="L491" i="10"/>
  <c r="K491" i="10"/>
  <c r="O491" i="10"/>
  <c r="P491" i="10"/>
  <c r="J492" i="10"/>
  <c r="L492" i="10"/>
  <c r="K492" i="10"/>
  <c r="O492" i="10"/>
  <c r="P492" i="10"/>
  <c r="J493" i="10"/>
  <c r="L493" i="10"/>
  <c r="K493" i="10"/>
  <c r="O493" i="10"/>
  <c r="P493" i="10"/>
  <c r="J494" i="10"/>
  <c r="L494" i="10"/>
  <c r="K494" i="10"/>
  <c r="O494" i="10"/>
  <c r="P494" i="10"/>
  <c r="J495" i="10"/>
  <c r="L495" i="10"/>
  <c r="K495" i="10"/>
  <c r="O495" i="10"/>
  <c r="P495" i="10"/>
  <c r="J496" i="10"/>
  <c r="L496" i="10"/>
  <c r="K496" i="10"/>
  <c r="O496" i="10"/>
  <c r="P496" i="10"/>
  <c r="J497" i="10"/>
  <c r="L497" i="10"/>
  <c r="K497" i="10"/>
  <c r="O497" i="10"/>
  <c r="P497" i="10"/>
  <c r="J498" i="10"/>
  <c r="L498" i="10"/>
  <c r="K498" i="10"/>
  <c r="O498" i="10"/>
  <c r="P498" i="10"/>
  <c r="J499" i="10"/>
  <c r="L499" i="10"/>
  <c r="K499" i="10"/>
  <c r="O499" i="10"/>
  <c r="P499" i="10"/>
  <c r="J500" i="10"/>
  <c r="L500" i="10"/>
  <c r="K500" i="10"/>
  <c r="O500" i="10"/>
  <c r="P500" i="10"/>
  <c r="J501" i="10"/>
  <c r="L501" i="10"/>
  <c r="K501" i="10"/>
  <c r="O501" i="10"/>
  <c r="P501" i="10"/>
  <c r="J502" i="10"/>
  <c r="L502" i="10"/>
  <c r="K502" i="10"/>
  <c r="O502" i="10"/>
  <c r="P502" i="10"/>
  <c r="J503" i="10"/>
  <c r="L503" i="10"/>
  <c r="K503" i="10"/>
  <c r="O503" i="10"/>
  <c r="P503" i="10"/>
  <c r="J504" i="10"/>
  <c r="L504" i="10"/>
  <c r="K504" i="10"/>
  <c r="O504" i="10"/>
  <c r="P504" i="10"/>
  <c r="J505" i="10"/>
  <c r="L505" i="10"/>
  <c r="K505" i="10"/>
  <c r="O505" i="10"/>
  <c r="P505" i="10"/>
  <c r="J506" i="10"/>
  <c r="L506" i="10"/>
  <c r="K506" i="10"/>
  <c r="O506" i="10"/>
  <c r="P506" i="10"/>
  <c r="J507" i="10"/>
  <c r="L507" i="10"/>
  <c r="K507" i="10"/>
  <c r="O507" i="10"/>
  <c r="P507" i="10"/>
  <c r="J508" i="10"/>
  <c r="L508" i="10"/>
  <c r="K508" i="10"/>
  <c r="O508" i="10"/>
  <c r="P508" i="10"/>
  <c r="J509" i="10"/>
  <c r="L509" i="10"/>
  <c r="K509" i="10"/>
  <c r="O509" i="10"/>
  <c r="P509" i="10"/>
  <c r="J510" i="10"/>
  <c r="L510" i="10"/>
  <c r="K510" i="10"/>
  <c r="O510" i="10"/>
  <c r="P510" i="10"/>
  <c r="J511" i="10"/>
  <c r="L511" i="10"/>
  <c r="K511" i="10"/>
  <c r="O511" i="10"/>
  <c r="P511" i="10"/>
  <c r="J512" i="10"/>
  <c r="L512" i="10"/>
  <c r="K512" i="10"/>
  <c r="O512" i="10"/>
  <c r="P512" i="10"/>
  <c r="J513" i="10"/>
  <c r="L513" i="10"/>
  <c r="K513" i="10"/>
  <c r="O513" i="10"/>
  <c r="P513" i="10"/>
  <c r="J514" i="10"/>
  <c r="L514" i="10"/>
  <c r="K514" i="10"/>
  <c r="O514" i="10"/>
  <c r="P514" i="10"/>
  <c r="J515" i="10"/>
  <c r="L515" i="10"/>
  <c r="K515" i="10"/>
  <c r="O515" i="10"/>
  <c r="P515" i="10"/>
  <c r="J516" i="10"/>
  <c r="L516" i="10"/>
  <c r="K516" i="10"/>
  <c r="O516" i="10"/>
  <c r="P516" i="10"/>
  <c r="J517" i="10"/>
  <c r="L517" i="10"/>
  <c r="K517" i="10"/>
  <c r="O517" i="10"/>
  <c r="P517" i="10"/>
  <c r="J518" i="10"/>
  <c r="L518" i="10"/>
  <c r="K518" i="10"/>
  <c r="O518" i="10"/>
  <c r="P518" i="10"/>
  <c r="J519" i="10"/>
  <c r="L519" i="10"/>
  <c r="K519" i="10"/>
  <c r="O519" i="10"/>
  <c r="P519" i="10"/>
  <c r="J520" i="10"/>
  <c r="L520" i="10"/>
  <c r="K520" i="10"/>
  <c r="O520" i="10"/>
  <c r="P520" i="10"/>
  <c r="J521" i="10"/>
  <c r="L521" i="10"/>
  <c r="K521" i="10"/>
  <c r="O521" i="10"/>
  <c r="P521" i="10"/>
  <c r="J522" i="10"/>
  <c r="L522" i="10"/>
  <c r="K522" i="10"/>
  <c r="O522" i="10"/>
  <c r="P522" i="10"/>
  <c r="J523" i="10"/>
  <c r="L523" i="10"/>
  <c r="K523" i="10"/>
  <c r="O523" i="10"/>
  <c r="P523" i="10"/>
  <c r="J524" i="10"/>
  <c r="L524" i="10"/>
  <c r="K524" i="10"/>
  <c r="O524" i="10"/>
  <c r="P524" i="10"/>
  <c r="J525" i="10"/>
  <c r="L525" i="10"/>
  <c r="K525" i="10"/>
  <c r="O525" i="10"/>
  <c r="P525" i="10"/>
  <c r="J526" i="10"/>
  <c r="L526" i="10"/>
  <c r="K526" i="10"/>
  <c r="O526" i="10"/>
  <c r="P526" i="10"/>
  <c r="J527" i="10"/>
  <c r="L527" i="10"/>
  <c r="K527" i="10"/>
  <c r="O527" i="10"/>
  <c r="P527" i="10"/>
  <c r="J528" i="10"/>
  <c r="L528" i="10"/>
  <c r="K528" i="10"/>
  <c r="O528" i="10"/>
  <c r="P528" i="10"/>
  <c r="J529" i="10"/>
  <c r="L529" i="10"/>
  <c r="K529" i="10"/>
  <c r="O529" i="10"/>
  <c r="P529" i="10"/>
  <c r="J530" i="10"/>
  <c r="L530" i="10"/>
  <c r="K530" i="10"/>
  <c r="O530" i="10"/>
  <c r="P530" i="10"/>
  <c r="J531" i="10"/>
  <c r="L531" i="10"/>
  <c r="K531" i="10"/>
  <c r="O531" i="10"/>
  <c r="P531" i="10"/>
  <c r="J532" i="10"/>
  <c r="L532" i="10"/>
  <c r="K532" i="10"/>
  <c r="O532" i="10"/>
  <c r="P532" i="10"/>
  <c r="J533" i="10"/>
  <c r="L533" i="10"/>
  <c r="K533" i="10"/>
  <c r="O533" i="10"/>
  <c r="P533" i="10"/>
  <c r="J534" i="10"/>
  <c r="L534" i="10"/>
  <c r="K534" i="10"/>
  <c r="O534" i="10"/>
  <c r="P534" i="10"/>
  <c r="J535" i="10"/>
  <c r="L535" i="10"/>
  <c r="K535" i="10"/>
  <c r="O535" i="10"/>
  <c r="P535" i="10"/>
  <c r="J536" i="10"/>
  <c r="L536" i="10"/>
  <c r="K536" i="10"/>
  <c r="O536" i="10"/>
  <c r="P536" i="10"/>
  <c r="J537" i="10"/>
  <c r="L537" i="10"/>
  <c r="K537" i="10"/>
  <c r="O537" i="10"/>
  <c r="P537" i="10"/>
  <c r="J538" i="10"/>
  <c r="L538" i="10"/>
  <c r="K538" i="10"/>
  <c r="O538" i="10"/>
  <c r="P538" i="10"/>
  <c r="J539" i="10"/>
  <c r="L539" i="10"/>
  <c r="K539" i="10"/>
  <c r="O539" i="10"/>
  <c r="P539" i="10"/>
  <c r="J540" i="10"/>
  <c r="L540" i="10"/>
  <c r="K540" i="10"/>
  <c r="O540" i="10"/>
  <c r="P540" i="10"/>
  <c r="J541" i="10"/>
  <c r="L541" i="10"/>
  <c r="K541" i="10"/>
  <c r="O541" i="10"/>
  <c r="P541" i="10"/>
  <c r="J542" i="10"/>
  <c r="L542" i="10"/>
  <c r="K542" i="10"/>
  <c r="O542" i="10"/>
  <c r="P542" i="10"/>
  <c r="J543" i="10"/>
  <c r="L543" i="10"/>
  <c r="K543" i="10"/>
  <c r="O543" i="10"/>
  <c r="P543" i="10"/>
  <c r="J544" i="10"/>
  <c r="L544" i="10"/>
  <c r="K544" i="10"/>
  <c r="O544" i="10"/>
  <c r="P544" i="10"/>
  <c r="J545" i="10"/>
  <c r="L545" i="10"/>
  <c r="K545" i="10"/>
  <c r="O545" i="10"/>
  <c r="P545" i="10"/>
  <c r="J546" i="10"/>
  <c r="L546" i="10"/>
  <c r="K546" i="10"/>
  <c r="O546" i="10"/>
  <c r="P546" i="10"/>
  <c r="J547" i="10"/>
  <c r="L547" i="10"/>
  <c r="K547" i="10"/>
  <c r="O547" i="10"/>
  <c r="P547" i="10"/>
  <c r="J548" i="10"/>
  <c r="L548" i="10"/>
  <c r="K548" i="10"/>
  <c r="O548" i="10"/>
  <c r="P548" i="10"/>
  <c r="J549" i="10"/>
  <c r="L549" i="10"/>
  <c r="K549" i="10"/>
  <c r="O549" i="10"/>
  <c r="P549" i="10"/>
  <c r="J550" i="10"/>
  <c r="L550" i="10"/>
  <c r="K550" i="10"/>
  <c r="O550" i="10"/>
  <c r="P550" i="10"/>
  <c r="J551" i="10"/>
  <c r="L551" i="10"/>
  <c r="K551" i="10"/>
  <c r="O551" i="10"/>
  <c r="P551" i="10"/>
  <c r="J552" i="10"/>
  <c r="L552" i="10"/>
  <c r="K552" i="10"/>
  <c r="O552" i="10"/>
  <c r="P552" i="10"/>
  <c r="J553" i="10"/>
  <c r="L553" i="10"/>
  <c r="K553" i="10"/>
  <c r="O553" i="10"/>
  <c r="P553" i="10"/>
  <c r="J554" i="10"/>
  <c r="L554" i="10"/>
  <c r="K554" i="10"/>
  <c r="O554" i="10"/>
  <c r="P554" i="10"/>
  <c r="J555" i="10"/>
  <c r="L555" i="10"/>
  <c r="K555" i="10"/>
  <c r="O555" i="10"/>
  <c r="P555" i="10"/>
  <c r="J556" i="10"/>
  <c r="L556" i="10"/>
  <c r="K556" i="10"/>
  <c r="O556" i="10"/>
  <c r="P556" i="10"/>
  <c r="J557" i="10"/>
  <c r="L557" i="10"/>
  <c r="K557" i="10"/>
  <c r="O557" i="10"/>
  <c r="P557" i="10"/>
  <c r="J558" i="10"/>
  <c r="L558" i="10"/>
  <c r="K558" i="10"/>
  <c r="O558" i="10"/>
  <c r="P558" i="10"/>
  <c r="J559" i="10"/>
  <c r="L559" i="10"/>
  <c r="K559" i="10"/>
  <c r="O559" i="10"/>
  <c r="P559" i="10"/>
  <c r="J560" i="10"/>
  <c r="L560" i="10"/>
  <c r="K560" i="10"/>
  <c r="O560" i="10"/>
  <c r="P560" i="10"/>
  <c r="J561" i="10"/>
  <c r="L561" i="10"/>
  <c r="K561" i="10"/>
  <c r="O561" i="10"/>
  <c r="P561" i="10"/>
  <c r="J562" i="10"/>
  <c r="L562" i="10"/>
  <c r="K562" i="10"/>
  <c r="O562" i="10"/>
  <c r="P562" i="10"/>
  <c r="J563" i="10"/>
  <c r="L563" i="10"/>
  <c r="K563" i="10"/>
  <c r="O563" i="10"/>
  <c r="P563" i="10"/>
  <c r="J564" i="10"/>
  <c r="L564" i="10"/>
  <c r="K564" i="10"/>
  <c r="O564" i="10"/>
  <c r="P564" i="10"/>
  <c r="J565" i="10"/>
  <c r="L565" i="10"/>
  <c r="K565" i="10"/>
  <c r="O565" i="10"/>
  <c r="P565" i="10"/>
  <c r="J566" i="10"/>
  <c r="L566" i="10"/>
  <c r="K566" i="10"/>
  <c r="O566" i="10"/>
  <c r="P566" i="10"/>
  <c r="J567" i="10"/>
  <c r="L567" i="10"/>
  <c r="K567" i="10"/>
  <c r="O567" i="10"/>
  <c r="P567" i="10"/>
  <c r="J568" i="10"/>
  <c r="L568" i="10"/>
  <c r="K568" i="10"/>
  <c r="O568" i="10"/>
  <c r="P568" i="10"/>
  <c r="J569" i="10"/>
  <c r="L569" i="10"/>
  <c r="K569" i="10"/>
  <c r="O569" i="10"/>
  <c r="P569" i="10"/>
  <c r="J570" i="10"/>
  <c r="L570" i="10"/>
  <c r="K570" i="10"/>
  <c r="O570" i="10"/>
  <c r="P570" i="10"/>
  <c r="J571" i="10"/>
  <c r="L571" i="10"/>
  <c r="K571" i="10"/>
  <c r="O571" i="10"/>
  <c r="P571" i="10"/>
  <c r="J572" i="10"/>
  <c r="L572" i="10"/>
  <c r="K572" i="10"/>
  <c r="O572" i="10"/>
  <c r="P572" i="10"/>
  <c r="J573" i="10"/>
  <c r="L573" i="10"/>
  <c r="K573" i="10"/>
  <c r="O573" i="10"/>
  <c r="P573" i="10"/>
  <c r="J574" i="10"/>
  <c r="L574" i="10"/>
  <c r="K574" i="10"/>
  <c r="O574" i="10"/>
  <c r="P574" i="10"/>
  <c r="J575" i="10"/>
  <c r="L575" i="10"/>
  <c r="K575" i="10"/>
  <c r="O575" i="10"/>
  <c r="P575" i="10"/>
  <c r="J576" i="10"/>
  <c r="L576" i="10"/>
  <c r="K576" i="10"/>
  <c r="O576" i="10"/>
  <c r="P576" i="10"/>
  <c r="J577" i="10"/>
  <c r="L577" i="10"/>
  <c r="K577" i="10"/>
  <c r="O577" i="10"/>
  <c r="P577" i="10"/>
  <c r="J578" i="10"/>
  <c r="L578" i="10"/>
  <c r="K578" i="10"/>
  <c r="O578" i="10"/>
  <c r="P578" i="10"/>
  <c r="J579" i="10"/>
  <c r="L579" i="10"/>
  <c r="K579" i="10"/>
  <c r="O579" i="10"/>
  <c r="P579" i="10"/>
  <c r="J580" i="10"/>
  <c r="L580" i="10"/>
  <c r="K580" i="10"/>
  <c r="O580" i="10"/>
  <c r="P580" i="10"/>
  <c r="J581" i="10"/>
  <c r="L581" i="10"/>
  <c r="K581" i="10"/>
  <c r="O581" i="10"/>
  <c r="P581" i="10"/>
  <c r="J582" i="10"/>
  <c r="L582" i="10"/>
  <c r="K582" i="10"/>
  <c r="O582" i="10"/>
  <c r="P582" i="10"/>
  <c r="J583" i="10"/>
  <c r="L583" i="10"/>
  <c r="K583" i="10"/>
  <c r="O583" i="10"/>
  <c r="P583" i="10"/>
  <c r="J584" i="10"/>
  <c r="L584" i="10"/>
  <c r="K584" i="10"/>
  <c r="O584" i="10"/>
  <c r="P584" i="10"/>
  <c r="J585" i="10"/>
  <c r="L585" i="10"/>
  <c r="K585" i="10"/>
  <c r="O585" i="10"/>
  <c r="P585" i="10"/>
  <c r="J586" i="10"/>
  <c r="L586" i="10"/>
  <c r="K586" i="10"/>
  <c r="O586" i="10"/>
  <c r="P586" i="10"/>
  <c r="J587" i="10"/>
  <c r="L587" i="10"/>
  <c r="K587" i="10"/>
  <c r="O587" i="10"/>
  <c r="P587" i="10"/>
  <c r="J588" i="10"/>
  <c r="L588" i="10"/>
  <c r="K588" i="10"/>
  <c r="O588" i="10"/>
  <c r="P588" i="10"/>
  <c r="J589" i="10"/>
  <c r="L589" i="10"/>
  <c r="K589" i="10"/>
  <c r="O589" i="10"/>
  <c r="P589" i="10"/>
  <c r="J590" i="10"/>
  <c r="L590" i="10"/>
  <c r="K590" i="10"/>
  <c r="O590" i="10"/>
  <c r="P590" i="10"/>
  <c r="J591" i="10"/>
  <c r="L591" i="10"/>
  <c r="K591" i="10"/>
  <c r="O591" i="10"/>
  <c r="P591" i="10"/>
  <c r="J592" i="10"/>
  <c r="L592" i="10"/>
  <c r="K592" i="10"/>
  <c r="O592" i="10"/>
  <c r="P592" i="10"/>
  <c r="J593" i="10"/>
  <c r="L593" i="10"/>
  <c r="K593" i="10"/>
  <c r="O593" i="10"/>
  <c r="P593" i="10"/>
  <c r="J594" i="10"/>
  <c r="L594" i="10"/>
  <c r="K594" i="10"/>
  <c r="O594" i="10"/>
  <c r="P594" i="10"/>
  <c r="J595" i="10"/>
  <c r="L595" i="10"/>
  <c r="K595" i="10"/>
  <c r="O595" i="10"/>
  <c r="P595" i="10"/>
  <c r="J596" i="10"/>
  <c r="L596" i="10"/>
  <c r="K596" i="10"/>
  <c r="O596" i="10"/>
  <c r="P596" i="10"/>
  <c r="J597" i="10"/>
  <c r="L597" i="10"/>
  <c r="K597" i="10"/>
  <c r="O597" i="10"/>
  <c r="P597" i="10"/>
  <c r="J598" i="10"/>
  <c r="L598" i="10"/>
  <c r="K598" i="10"/>
  <c r="O598" i="10"/>
  <c r="P598" i="10"/>
  <c r="J599" i="10"/>
  <c r="L599" i="10"/>
  <c r="K599" i="10"/>
  <c r="O599" i="10"/>
  <c r="P599" i="10"/>
  <c r="J600" i="10"/>
  <c r="L600" i="10"/>
  <c r="K600" i="10"/>
  <c r="O600" i="10"/>
  <c r="P600" i="10"/>
  <c r="J601" i="10"/>
  <c r="L601" i="10"/>
  <c r="K601" i="10"/>
  <c r="M601" i="10"/>
  <c r="N601" i="10"/>
  <c r="O601" i="10"/>
  <c r="P601" i="10"/>
  <c r="J602" i="10"/>
  <c r="L602" i="10"/>
  <c r="K602" i="10"/>
  <c r="O602" i="10"/>
  <c r="P602" i="10"/>
  <c r="J603" i="10"/>
  <c r="L603" i="10"/>
  <c r="K603" i="10"/>
  <c r="O603" i="10"/>
  <c r="P603" i="10"/>
  <c r="J604" i="10"/>
  <c r="L604" i="10"/>
  <c r="K604" i="10"/>
  <c r="O604" i="10"/>
  <c r="P604" i="10"/>
  <c r="J605" i="10"/>
  <c r="L605" i="10"/>
  <c r="K605" i="10"/>
  <c r="O605" i="10"/>
  <c r="P605" i="10"/>
  <c r="J606" i="10"/>
  <c r="L606" i="10"/>
  <c r="K606" i="10"/>
  <c r="O606" i="10"/>
  <c r="P606" i="10"/>
  <c r="J607" i="10"/>
  <c r="L607" i="10"/>
  <c r="K607" i="10"/>
  <c r="O607" i="10"/>
  <c r="P607" i="10"/>
  <c r="J608" i="10"/>
  <c r="L608" i="10"/>
  <c r="K608" i="10"/>
  <c r="O608" i="10"/>
  <c r="P608" i="10"/>
  <c r="J609" i="10"/>
  <c r="L609" i="10"/>
  <c r="K609" i="10"/>
  <c r="O609" i="10"/>
  <c r="P609" i="10"/>
  <c r="J610" i="10"/>
  <c r="L610" i="10"/>
  <c r="K610" i="10"/>
  <c r="O610" i="10"/>
  <c r="P610" i="10"/>
  <c r="J611" i="10"/>
  <c r="L611" i="10"/>
  <c r="K611" i="10"/>
  <c r="O611" i="10"/>
  <c r="P611" i="10"/>
  <c r="J612" i="10"/>
  <c r="L612" i="10"/>
  <c r="K612" i="10"/>
  <c r="O612" i="10"/>
  <c r="P612" i="10"/>
  <c r="J613" i="10"/>
  <c r="L613" i="10"/>
  <c r="K613" i="10"/>
  <c r="O613" i="10"/>
  <c r="P613" i="10"/>
  <c r="J614" i="10"/>
  <c r="L614" i="10"/>
  <c r="K614" i="10"/>
  <c r="O614" i="10"/>
  <c r="P614" i="10"/>
  <c r="J615" i="10"/>
  <c r="L615" i="10"/>
  <c r="K615" i="10"/>
  <c r="O615" i="10"/>
  <c r="P615" i="10"/>
  <c r="J616" i="10"/>
  <c r="L616" i="10"/>
  <c r="K616" i="10"/>
  <c r="O616" i="10"/>
  <c r="P616" i="10"/>
  <c r="J617" i="10"/>
  <c r="L617" i="10"/>
  <c r="K617" i="10"/>
  <c r="O617" i="10"/>
  <c r="P617" i="10"/>
  <c r="J618" i="10"/>
  <c r="L618" i="10"/>
  <c r="K618" i="10"/>
  <c r="O618" i="10"/>
  <c r="P618" i="10"/>
  <c r="J619" i="10"/>
  <c r="L619" i="10"/>
  <c r="K619" i="10"/>
  <c r="O619" i="10"/>
  <c r="P619" i="10"/>
  <c r="J620" i="10"/>
  <c r="L620" i="10"/>
  <c r="K620" i="10"/>
  <c r="O620" i="10"/>
  <c r="P620" i="10"/>
  <c r="J621" i="10"/>
  <c r="L621" i="10"/>
  <c r="K621" i="10"/>
  <c r="O621" i="10"/>
  <c r="P621" i="10"/>
  <c r="J622" i="10"/>
  <c r="L622" i="10"/>
  <c r="K622" i="10"/>
  <c r="O622" i="10"/>
  <c r="P622" i="10"/>
  <c r="J623" i="10"/>
  <c r="L623" i="10"/>
  <c r="K623" i="10"/>
  <c r="O623" i="10"/>
  <c r="P623" i="10"/>
  <c r="J624" i="10"/>
  <c r="L624" i="10"/>
  <c r="K624" i="10"/>
  <c r="O624" i="10"/>
  <c r="P624" i="10"/>
  <c r="J625" i="10"/>
  <c r="L625" i="10"/>
  <c r="K625" i="10"/>
  <c r="O625" i="10"/>
  <c r="P625" i="10"/>
  <c r="J626" i="10"/>
  <c r="L626" i="10"/>
  <c r="K626" i="10"/>
  <c r="O626" i="10"/>
  <c r="P626" i="10"/>
  <c r="J627" i="10"/>
  <c r="L627" i="10"/>
  <c r="K627" i="10"/>
  <c r="O627" i="10"/>
  <c r="P627" i="10"/>
  <c r="J628" i="10"/>
  <c r="L628" i="10"/>
  <c r="K628" i="10"/>
  <c r="O628" i="10"/>
  <c r="P628" i="10"/>
  <c r="J629" i="10"/>
  <c r="L629" i="10"/>
  <c r="K629" i="10"/>
  <c r="O629" i="10"/>
  <c r="P629" i="10"/>
  <c r="J630" i="10"/>
  <c r="L630" i="10"/>
  <c r="K630" i="10"/>
  <c r="O630" i="10"/>
  <c r="P630" i="10"/>
  <c r="J631" i="10"/>
  <c r="L631" i="10"/>
  <c r="K631" i="10"/>
  <c r="O631" i="10"/>
  <c r="P631" i="10"/>
  <c r="J632" i="10"/>
  <c r="L632" i="10"/>
  <c r="K632" i="10"/>
  <c r="O632" i="10"/>
  <c r="P632" i="10"/>
  <c r="J633" i="10"/>
  <c r="L633" i="10"/>
  <c r="K633" i="10"/>
  <c r="O633" i="10"/>
  <c r="P633" i="10"/>
  <c r="J634" i="10"/>
  <c r="L634" i="10"/>
  <c r="K634" i="10"/>
  <c r="O634" i="10"/>
  <c r="P634" i="10"/>
  <c r="J635" i="10"/>
  <c r="L635" i="10"/>
  <c r="K635" i="10"/>
  <c r="O635" i="10"/>
  <c r="P635" i="10"/>
  <c r="J636" i="10"/>
  <c r="L636" i="10"/>
  <c r="N636" i="10"/>
  <c r="K636" i="10"/>
  <c r="M636" i="10"/>
  <c r="O636" i="10"/>
  <c r="P636" i="10"/>
  <c r="J637" i="10"/>
  <c r="L637" i="10"/>
  <c r="K637" i="10"/>
  <c r="M637" i="10"/>
  <c r="O637" i="10"/>
  <c r="P637" i="10"/>
  <c r="J638" i="10"/>
  <c r="L638" i="10"/>
  <c r="K638" i="10"/>
  <c r="M638" i="10"/>
  <c r="O638" i="10"/>
  <c r="P638" i="10"/>
  <c r="J639" i="10"/>
  <c r="L639" i="10"/>
  <c r="K639" i="10"/>
  <c r="M639" i="10"/>
  <c r="O639" i="10"/>
  <c r="P639" i="10"/>
  <c r="J640" i="10"/>
  <c r="L640" i="10"/>
  <c r="K640" i="10"/>
  <c r="M640" i="10"/>
  <c r="O640" i="10"/>
  <c r="P640" i="10"/>
  <c r="J641" i="10"/>
  <c r="L641" i="10"/>
  <c r="K641" i="10"/>
  <c r="M641" i="10"/>
  <c r="O641" i="10"/>
  <c r="P641" i="10"/>
  <c r="J642" i="10"/>
  <c r="L642" i="10"/>
  <c r="K642" i="10"/>
  <c r="O642" i="10"/>
  <c r="P642" i="10"/>
  <c r="J643" i="10"/>
  <c r="L643" i="10"/>
  <c r="K643" i="10"/>
  <c r="O643" i="10"/>
  <c r="P643" i="10"/>
  <c r="J644" i="10"/>
  <c r="L644" i="10"/>
  <c r="K644" i="10"/>
  <c r="O644" i="10"/>
  <c r="P644" i="10"/>
  <c r="J645" i="10"/>
  <c r="L645" i="10"/>
  <c r="K645" i="10"/>
  <c r="O645" i="10"/>
  <c r="P645" i="10"/>
  <c r="J646" i="10"/>
  <c r="L646" i="10"/>
  <c r="K646" i="10"/>
  <c r="O646" i="10"/>
  <c r="P646" i="10"/>
  <c r="J647" i="10"/>
  <c r="L647" i="10"/>
  <c r="K647" i="10"/>
  <c r="O647" i="10"/>
  <c r="P647" i="10"/>
  <c r="J648" i="10"/>
  <c r="L648" i="10"/>
  <c r="K648" i="10"/>
  <c r="M648" i="10"/>
  <c r="O648" i="10"/>
  <c r="P648" i="10"/>
  <c r="J649" i="10"/>
  <c r="L649" i="10"/>
  <c r="K649" i="10"/>
  <c r="M649" i="10"/>
  <c r="O649" i="10"/>
  <c r="P649" i="10"/>
  <c r="J650" i="10"/>
  <c r="L650" i="10"/>
  <c r="K650" i="10"/>
  <c r="M650" i="10"/>
  <c r="O650" i="10"/>
  <c r="P650" i="10"/>
  <c r="J651" i="10"/>
  <c r="L651" i="10"/>
  <c r="K651" i="10"/>
  <c r="M651" i="10"/>
  <c r="O651" i="10"/>
  <c r="P651" i="10"/>
  <c r="J652" i="10"/>
  <c r="L652" i="10"/>
  <c r="N652" i="10"/>
  <c r="K652" i="10"/>
  <c r="M652" i="10"/>
  <c r="O652" i="10"/>
  <c r="P652" i="10"/>
  <c r="J653" i="10"/>
  <c r="L653" i="10"/>
  <c r="K653" i="10"/>
  <c r="M653" i="10"/>
  <c r="O653" i="10"/>
  <c r="P653" i="10"/>
  <c r="J654" i="10"/>
  <c r="L654" i="10"/>
  <c r="K654" i="10"/>
  <c r="M654" i="10"/>
  <c r="O654" i="10"/>
  <c r="P654" i="10"/>
  <c r="J655" i="10"/>
  <c r="L655" i="10"/>
  <c r="K655" i="10"/>
  <c r="M655" i="10"/>
  <c r="O655" i="10"/>
  <c r="P655" i="10"/>
  <c r="J656" i="10"/>
  <c r="L656" i="10"/>
  <c r="K656" i="10"/>
  <c r="O656" i="10"/>
  <c r="P656" i="10"/>
  <c r="J657" i="10"/>
  <c r="L657" i="10"/>
  <c r="K657" i="10"/>
  <c r="M657" i="10"/>
  <c r="O657" i="10"/>
  <c r="P657" i="10"/>
  <c r="J658" i="10"/>
  <c r="L658" i="10"/>
  <c r="K658" i="10"/>
  <c r="M658" i="10"/>
  <c r="O658" i="10"/>
  <c r="P658" i="10"/>
  <c r="J659" i="10"/>
  <c r="L659" i="10"/>
  <c r="K659" i="10"/>
  <c r="M659" i="10"/>
  <c r="O659" i="10"/>
  <c r="P659" i="10"/>
  <c r="J660" i="10"/>
  <c r="L660" i="10"/>
  <c r="N660" i="10"/>
  <c r="K660" i="10"/>
  <c r="M660" i="10"/>
  <c r="O660" i="10"/>
  <c r="P660" i="10"/>
  <c r="J661" i="10"/>
  <c r="L661" i="10"/>
  <c r="K661" i="10"/>
  <c r="M661" i="10"/>
  <c r="O661" i="10"/>
  <c r="P661" i="10"/>
  <c r="J662" i="10"/>
  <c r="L662" i="10"/>
  <c r="K662" i="10"/>
  <c r="M662" i="10"/>
  <c r="O662" i="10"/>
  <c r="P662" i="10"/>
  <c r="J663" i="10"/>
  <c r="L663" i="10"/>
  <c r="K663" i="10"/>
  <c r="M663" i="10"/>
  <c r="O663" i="10"/>
  <c r="P663" i="10"/>
  <c r="J664" i="10"/>
  <c r="L664" i="10"/>
  <c r="N664" i="10"/>
  <c r="K664" i="10"/>
  <c r="M664" i="10"/>
  <c r="O664" i="10"/>
  <c r="P664" i="10"/>
  <c r="J665" i="10"/>
  <c r="L665" i="10"/>
  <c r="K665" i="10"/>
  <c r="M665" i="10"/>
  <c r="N665" i="10"/>
  <c r="O665" i="10"/>
  <c r="P665" i="10"/>
  <c r="J666" i="10"/>
  <c r="L666" i="10"/>
  <c r="K666" i="10"/>
  <c r="M666" i="10"/>
  <c r="O666" i="10"/>
  <c r="P666" i="10"/>
  <c r="J667" i="10"/>
  <c r="L667" i="10"/>
  <c r="K667" i="10"/>
  <c r="M667" i="10"/>
  <c r="O667" i="10"/>
  <c r="P667" i="10"/>
  <c r="J668" i="10"/>
  <c r="L668" i="10"/>
  <c r="K668" i="10"/>
  <c r="M668" i="10"/>
  <c r="O668" i="10"/>
  <c r="P668" i="10"/>
  <c r="J669" i="10"/>
  <c r="L669" i="10"/>
  <c r="K669" i="10"/>
  <c r="M669" i="10"/>
  <c r="N669" i="10"/>
  <c r="O669" i="10"/>
  <c r="P669" i="10"/>
  <c r="J670" i="10"/>
  <c r="L670" i="10"/>
  <c r="K670" i="10"/>
  <c r="M670" i="10"/>
  <c r="O670" i="10"/>
  <c r="P670" i="10"/>
  <c r="J671" i="10"/>
  <c r="L671" i="10"/>
  <c r="K671" i="10"/>
  <c r="M671" i="10"/>
  <c r="O671" i="10"/>
  <c r="P671" i="10"/>
  <c r="J672" i="10"/>
  <c r="L672" i="10"/>
  <c r="N672" i="10"/>
  <c r="K672" i="10"/>
  <c r="M672" i="10"/>
  <c r="O672" i="10"/>
  <c r="P672" i="10"/>
  <c r="J673" i="10"/>
  <c r="L673" i="10"/>
  <c r="K673" i="10"/>
  <c r="M673" i="10"/>
  <c r="N673" i="10"/>
  <c r="O673" i="10"/>
  <c r="P673" i="10"/>
  <c r="J674" i="10"/>
  <c r="L674" i="10"/>
  <c r="K674" i="10"/>
  <c r="M674" i="10"/>
  <c r="O674" i="10"/>
  <c r="P674" i="10"/>
  <c r="J675" i="10"/>
  <c r="L675" i="10"/>
  <c r="K675" i="10"/>
  <c r="M675" i="10"/>
  <c r="O675" i="10"/>
  <c r="P675" i="10"/>
  <c r="J676" i="10"/>
  <c r="L676" i="10"/>
  <c r="K676" i="10"/>
  <c r="M676" i="10"/>
  <c r="O676" i="10"/>
  <c r="P676" i="10"/>
  <c r="J677" i="10"/>
  <c r="L677" i="10"/>
  <c r="K677" i="10"/>
  <c r="M677" i="10"/>
  <c r="O677" i="10"/>
  <c r="P677" i="10"/>
  <c r="J678" i="10"/>
  <c r="L678" i="10"/>
  <c r="K678" i="10"/>
  <c r="M678" i="10"/>
  <c r="O678" i="10"/>
  <c r="P678" i="10"/>
  <c r="J679" i="10"/>
  <c r="L679" i="10"/>
  <c r="K679" i="10"/>
  <c r="M679" i="10"/>
  <c r="O679" i="10"/>
  <c r="P679" i="10"/>
  <c r="J680" i="10"/>
  <c r="L680" i="10"/>
  <c r="N680" i="10"/>
  <c r="K680" i="10"/>
  <c r="M680" i="10"/>
  <c r="O680" i="10"/>
  <c r="P680" i="10"/>
  <c r="J681" i="10"/>
  <c r="L681" i="10"/>
  <c r="K681" i="10"/>
  <c r="M681" i="10"/>
  <c r="O681" i="10"/>
  <c r="P681" i="10"/>
  <c r="J682" i="10"/>
  <c r="L682" i="10"/>
  <c r="K682" i="10"/>
  <c r="M682" i="10"/>
  <c r="O682" i="10"/>
  <c r="P682" i="10"/>
  <c r="J683" i="10"/>
  <c r="L683" i="10"/>
  <c r="K683" i="10"/>
  <c r="M683" i="10"/>
  <c r="O683" i="10"/>
  <c r="P683" i="10"/>
  <c r="J684" i="10"/>
  <c r="L684" i="10"/>
  <c r="K684" i="10"/>
  <c r="M684" i="10"/>
  <c r="O684" i="10"/>
  <c r="P684" i="10"/>
  <c r="J685" i="10"/>
  <c r="L685" i="10"/>
  <c r="K685" i="10"/>
  <c r="M685" i="10"/>
  <c r="N685" i="10"/>
  <c r="O685" i="10"/>
  <c r="P685" i="10"/>
  <c r="J686" i="10"/>
  <c r="L686" i="10"/>
  <c r="K686" i="10"/>
  <c r="M686" i="10"/>
  <c r="O686" i="10"/>
  <c r="P686" i="10"/>
  <c r="J687" i="10"/>
  <c r="L687" i="10"/>
  <c r="K687" i="10"/>
  <c r="M687" i="10"/>
  <c r="O687" i="10"/>
  <c r="P687" i="10"/>
  <c r="J688" i="10"/>
  <c r="L688" i="10"/>
  <c r="K688" i="10"/>
  <c r="M688" i="10"/>
  <c r="O688" i="10"/>
  <c r="P688" i="10"/>
  <c r="J689" i="10"/>
  <c r="L689" i="10"/>
  <c r="K689" i="10"/>
  <c r="M689" i="10"/>
  <c r="O689" i="10"/>
  <c r="P689" i="10"/>
  <c r="J690" i="10"/>
  <c r="L690" i="10"/>
  <c r="K690" i="10"/>
  <c r="M690" i="10"/>
  <c r="O690" i="10"/>
  <c r="P690" i="10"/>
  <c r="J691" i="10"/>
  <c r="L691" i="10"/>
  <c r="K691" i="10"/>
  <c r="M691" i="10"/>
  <c r="O691" i="10"/>
  <c r="P691" i="10"/>
  <c r="J692" i="10"/>
  <c r="L692" i="10"/>
  <c r="K692" i="10"/>
  <c r="M692" i="10"/>
  <c r="O692" i="10"/>
  <c r="P692" i="10"/>
  <c r="J693" i="10"/>
  <c r="L693" i="10"/>
  <c r="K693" i="10"/>
  <c r="M693" i="10"/>
  <c r="O693" i="10"/>
  <c r="P693" i="10"/>
  <c r="J694" i="10"/>
  <c r="L694" i="10"/>
  <c r="K694" i="10"/>
  <c r="M694" i="10"/>
  <c r="O694" i="10"/>
  <c r="P694" i="10"/>
  <c r="J695" i="10"/>
  <c r="L695" i="10"/>
  <c r="K695" i="10"/>
  <c r="M695" i="10"/>
  <c r="O695" i="10"/>
  <c r="P695" i="10"/>
  <c r="J696" i="10"/>
  <c r="L696" i="10"/>
  <c r="K696" i="10"/>
  <c r="M696" i="10"/>
  <c r="O696" i="10"/>
  <c r="P696" i="10"/>
  <c r="J697" i="10"/>
  <c r="L697" i="10"/>
  <c r="K697" i="10"/>
  <c r="M697" i="10"/>
  <c r="N697" i="10"/>
  <c r="O697" i="10"/>
  <c r="P697" i="10"/>
  <c r="J698" i="10"/>
  <c r="L698" i="10"/>
  <c r="K698" i="10"/>
  <c r="M698" i="10"/>
  <c r="O698" i="10"/>
  <c r="P698" i="10"/>
  <c r="J699" i="10"/>
  <c r="L699" i="10"/>
  <c r="K699" i="10"/>
  <c r="M699" i="10"/>
  <c r="O699" i="10"/>
  <c r="P699" i="10"/>
  <c r="J700" i="10"/>
  <c r="L700" i="10"/>
  <c r="K700" i="10"/>
  <c r="M700" i="10"/>
  <c r="O700" i="10"/>
  <c r="P700" i="10"/>
  <c r="J701" i="10"/>
  <c r="L701" i="10"/>
  <c r="K701" i="10"/>
  <c r="M701" i="10"/>
  <c r="O701" i="10"/>
  <c r="P701" i="10"/>
  <c r="J702" i="10"/>
  <c r="L702" i="10"/>
  <c r="K702" i="10"/>
  <c r="M702" i="10"/>
  <c r="O702" i="10"/>
  <c r="P702" i="10"/>
  <c r="J703" i="10"/>
  <c r="L703" i="10"/>
  <c r="K703" i="10"/>
  <c r="M703" i="10"/>
  <c r="O703" i="10"/>
  <c r="P703" i="10"/>
  <c r="J704" i="10"/>
  <c r="L704" i="10"/>
  <c r="K704" i="10"/>
  <c r="M704" i="10"/>
  <c r="O704" i="10"/>
  <c r="P704" i="10"/>
  <c r="J705" i="10"/>
  <c r="L705" i="10"/>
  <c r="K705" i="10"/>
  <c r="M705" i="10"/>
  <c r="O705" i="10"/>
  <c r="P705" i="10"/>
  <c r="J706" i="10"/>
  <c r="L706" i="10"/>
  <c r="K706" i="10"/>
  <c r="M706" i="10"/>
  <c r="O706" i="10"/>
  <c r="P706" i="10"/>
  <c r="J707" i="10"/>
  <c r="L707" i="10"/>
  <c r="K707" i="10"/>
  <c r="M707" i="10"/>
  <c r="O707" i="10"/>
  <c r="P707" i="10"/>
  <c r="J708" i="10"/>
  <c r="L708" i="10"/>
  <c r="N708" i="10"/>
  <c r="K708" i="10"/>
  <c r="M708" i="10"/>
  <c r="O708" i="10"/>
  <c r="P708" i="10"/>
  <c r="J709" i="10"/>
  <c r="L709" i="10"/>
  <c r="K709" i="10"/>
  <c r="M709" i="10"/>
  <c r="O709" i="10"/>
  <c r="P709" i="10"/>
  <c r="J710" i="10"/>
  <c r="L710" i="10"/>
  <c r="K710" i="10"/>
  <c r="M710" i="10"/>
  <c r="O710" i="10"/>
  <c r="P710" i="10"/>
  <c r="J711" i="10"/>
  <c r="L711" i="10"/>
  <c r="K711" i="10"/>
  <c r="M711" i="10"/>
  <c r="O711" i="10"/>
  <c r="P711" i="10"/>
  <c r="J712" i="10"/>
  <c r="L712" i="10"/>
  <c r="K712" i="10"/>
  <c r="M712" i="10"/>
  <c r="O712" i="10"/>
  <c r="P712" i="10"/>
  <c r="J713" i="10"/>
  <c r="L713" i="10"/>
  <c r="K713" i="10"/>
  <c r="M713" i="10"/>
  <c r="O713" i="10"/>
  <c r="P713" i="10"/>
  <c r="J714" i="10"/>
  <c r="L714" i="10"/>
  <c r="K714" i="10"/>
  <c r="M714" i="10"/>
  <c r="O714" i="10"/>
  <c r="P714" i="10"/>
  <c r="J715" i="10"/>
  <c r="L715" i="10"/>
  <c r="K715" i="10"/>
  <c r="M715" i="10"/>
  <c r="O715" i="10"/>
  <c r="P715" i="10"/>
  <c r="J716" i="10"/>
  <c r="L716" i="10"/>
  <c r="K716" i="10"/>
  <c r="M716" i="10"/>
  <c r="O716" i="10"/>
  <c r="P716" i="10"/>
  <c r="J717" i="10"/>
  <c r="L717" i="10"/>
  <c r="K717" i="10"/>
  <c r="M717" i="10"/>
  <c r="O717" i="10"/>
  <c r="P717" i="10"/>
  <c r="J718" i="10"/>
  <c r="L718" i="10"/>
  <c r="K718" i="10"/>
  <c r="M718" i="10"/>
  <c r="O718" i="10"/>
  <c r="P718" i="10"/>
  <c r="J719" i="10"/>
  <c r="L719" i="10"/>
  <c r="K719" i="10"/>
  <c r="M719" i="10"/>
  <c r="O719" i="10"/>
  <c r="P719" i="10"/>
  <c r="J720" i="10"/>
  <c r="L720" i="10"/>
  <c r="K720" i="10"/>
  <c r="M720" i="10"/>
  <c r="O720" i="10"/>
  <c r="P720" i="10"/>
  <c r="J721" i="10"/>
  <c r="L721" i="10"/>
  <c r="K721" i="10"/>
  <c r="M721" i="10"/>
  <c r="N721" i="10"/>
  <c r="O721" i="10"/>
  <c r="P721" i="10"/>
  <c r="J722" i="10"/>
  <c r="L722" i="10"/>
  <c r="K722" i="10"/>
  <c r="M722" i="10"/>
  <c r="O722" i="10"/>
  <c r="P722" i="10"/>
  <c r="J723" i="10"/>
  <c r="L723" i="10"/>
  <c r="K723" i="10"/>
  <c r="M723" i="10"/>
  <c r="O723" i="10"/>
  <c r="P723" i="10"/>
  <c r="J724" i="10"/>
  <c r="L724" i="10"/>
  <c r="K724" i="10"/>
  <c r="M724" i="10"/>
  <c r="O724" i="10"/>
  <c r="P724" i="10"/>
  <c r="J725" i="10"/>
  <c r="L725" i="10"/>
  <c r="K725" i="10"/>
  <c r="M725" i="10"/>
  <c r="O725" i="10"/>
  <c r="P725" i="10"/>
  <c r="J726" i="10"/>
  <c r="L726" i="10"/>
  <c r="K726" i="10"/>
  <c r="M726" i="10"/>
  <c r="O726" i="10"/>
  <c r="P726" i="10"/>
  <c r="J727" i="10"/>
  <c r="L727" i="10"/>
  <c r="K727" i="10"/>
  <c r="M727" i="10"/>
  <c r="O727" i="10"/>
  <c r="P727" i="10"/>
  <c r="J728" i="10"/>
  <c r="L728" i="10"/>
  <c r="K728" i="10"/>
  <c r="M728" i="10"/>
  <c r="O728" i="10"/>
  <c r="P728" i="10"/>
  <c r="J729" i="10"/>
  <c r="L729" i="10"/>
  <c r="K729" i="10"/>
  <c r="M729" i="10"/>
  <c r="O729" i="10"/>
  <c r="P729" i="10"/>
  <c r="J730" i="10"/>
  <c r="L730" i="10"/>
  <c r="K730" i="10"/>
  <c r="M730" i="10"/>
  <c r="O730" i="10"/>
  <c r="P730" i="10"/>
  <c r="J731" i="10"/>
  <c r="L731" i="10"/>
  <c r="K731" i="10"/>
  <c r="M731" i="10"/>
  <c r="O731" i="10"/>
  <c r="P731" i="10"/>
  <c r="J732" i="10"/>
  <c r="L732" i="10"/>
  <c r="K732" i="10"/>
  <c r="M732" i="10"/>
  <c r="O732" i="10"/>
  <c r="P732" i="10"/>
  <c r="J733" i="10"/>
  <c r="L733" i="10"/>
  <c r="K733" i="10"/>
  <c r="M733" i="10"/>
  <c r="N733" i="10"/>
  <c r="O733" i="10"/>
  <c r="P733" i="10"/>
  <c r="J734" i="10"/>
  <c r="L734" i="10"/>
  <c r="K734" i="10"/>
  <c r="M734" i="10"/>
  <c r="O734" i="10"/>
  <c r="P734" i="10"/>
  <c r="J735" i="10"/>
  <c r="L735" i="10"/>
  <c r="K735" i="10"/>
  <c r="M735" i="10"/>
  <c r="O735" i="10"/>
  <c r="P735" i="10"/>
  <c r="J736" i="10"/>
  <c r="L736" i="10"/>
  <c r="K736" i="10"/>
  <c r="M736" i="10"/>
  <c r="O736" i="10"/>
  <c r="P736" i="10"/>
  <c r="J737" i="10"/>
  <c r="L737" i="10"/>
  <c r="K737" i="10"/>
  <c r="M737" i="10"/>
  <c r="O737" i="10"/>
  <c r="P737" i="10"/>
  <c r="J738" i="10"/>
  <c r="L738" i="10"/>
  <c r="K738" i="10"/>
  <c r="M738" i="10"/>
  <c r="O738" i="10"/>
  <c r="P738" i="10"/>
  <c r="J739" i="10"/>
  <c r="L739" i="10"/>
  <c r="K739" i="10"/>
  <c r="M739" i="10"/>
  <c r="O739" i="10"/>
  <c r="P739" i="10"/>
  <c r="J740" i="10"/>
  <c r="L740" i="10"/>
  <c r="K740" i="10"/>
  <c r="M740" i="10"/>
  <c r="O740" i="10"/>
  <c r="P740" i="10"/>
  <c r="J741" i="10"/>
  <c r="L741" i="10"/>
  <c r="K741" i="10"/>
  <c r="M741" i="10"/>
  <c r="O741" i="10"/>
  <c r="P741" i="10"/>
  <c r="J742" i="10"/>
  <c r="L742" i="10"/>
  <c r="K742" i="10"/>
  <c r="M742" i="10"/>
  <c r="O742" i="10"/>
  <c r="P742" i="10"/>
  <c r="J743" i="10"/>
  <c r="L743" i="10"/>
  <c r="K743" i="10"/>
  <c r="M743" i="10"/>
  <c r="O743" i="10"/>
  <c r="P743" i="10"/>
  <c r="J744" i="10"/>
  <c r="L744" i="10"/>
  <c r="K744" i="10"/>
  <c r="M744" i="10"/>
  <c r="O744" i="10"/>
  <c r="P744" i="10"/>
  <c r="J745" i="10"/>
  <c r="L745" i="10"/>
  <c r="K745" i="10"/>
  <c r="M745" i="10"/>
  <c r="O745" i="10"/>
  <c r="P745" i="10"/>
  <c r="J746" i="10"/>
  <c r="L746" i="10"/>
  <c r="K746" i="10"/>
  <c r="M746" i="10"/>
  <c r="O746" i="10"/>
  <c r="P746" i="10"/>
  <c r="J747" i="10"/>
  <c r="L747" i="10"/>
  <c r="K747" i="10"/>
  <c r="M747" i="10"/>
  <c r="O747" i="10"/>
  <c r="P747" i="10"/>
  <c r="J748" i="10"/>
  <c r="L748" i="10"/>
  <c r="K748" i="10"/>
  <c r="M748" i="10"/>
  <c r="O748" i="10"/>
  <c r="P748" i="10"/>
  <c r="J749" i="10"/>
  <c r="L749" i="10"/>
  <c r="K749" i="10"/>
  <c r="M749" i="10"/>
  <c r="N749" i="10"/>
  <c r="O749" i="10"/>
  <c r="P749" i="10"/>
  <c r="J750" i="10"/>
  <c r="L750" i="10"/>
  <c r="K750" i="10"/>
  <c r="M750" i="10"/>
  <c r="O750" i="10"/>
  <c r="P750" i="10"/>
  <c r="J751" i="10"/>
  <c r="L751" i="10"/>
  <c r="K751" i="10"/>
  <c r="M751" i="10"/>
  <c r="O751" i="10"/>
  <c r="P751" i="10"/>
  <c r="J752" i="10"/>
  <c r="L752" i="10"/>
  <c r="K752" i="10"/>
  <c r="M752" i="10"/>
  <c r="O752" i="10"/>
  <c r="P752" i="10"/>
  <c r="J753" i="10"/>
  <c r="L753" i="10"/>
  <c r="K753" i="10"/>
  <c r="M753" i="10"/>
  <c r="O753" i="10"/>
  <c r="P753" i="10"/>
  <c r="J754" i="10"/>
  <c r="L754" i="10"/>
  <c r="K754" i="10"/>
  <c r="M754" i="10"/>
  <c r="O754" i="10"/>
  <c r="P754" i="10"/>
  <c r="J755" i="10"/>
  <c r="L755" i="10"/>
  <c r="K755" i="10"/>
  <c r="M755" i="10"/>
  <c r="O755" i="10"/>
  <c r="P755" i="10"/>
  <c r="J756" i="10"/>
  <c r="L756" i="10"/>
  <c r="K756" i="10"/>
  <c r="M756" i="10"/>
  <c r="O756" i="10"/>
  <c r="P756" i="10"/>
  <c r="J757" i="10"/>
  <c r="L757" i="10"/>
  <c r="K757" i="10"/>
  <c r="M757" i="10"/>
  <c r="O757" i="10"/>
  <c r="P757" i="10"/>
  <c r="J758" i="10"/>
  <c r="L758" i="10"/>
  <c r="K758" i="10"/>
  <c r="M758" i="10"/>
  <c r="O758" i="10"/>
  <c r="P758" i="10"/>
  <c r="J759" i="10"/>
  <c r="L759" i="10"/>
  <c r="K759" i="10"/>
  <c r="M759" i="10"/>
  <c r="O759" i="10"/>
  <c r="P759" i="10"/>
  <c r="J760" i="10"/>
  <c r="L760" i="10"/>
  <c r="K760" i="10"/>
  <c r="M760" i="10"/>
  <c r="O760" i="10"/>
  <c r="P760" i="10"/>
  <c r="J761" i="10"/>
  <c r="L761" i="10"/>
  <c r="K761" i="10"/>
  <c r="M761" i="10"/>
  <c r="O761" i="10"/>
  <c r="P761" i="10"/>
  <c r="J762" i="10"/>
  <c r="L762" i="10"/>
  <c r="K762" i="10"/>
  <c r="M762" i="10"/>
  <c r="O762" i="10"/>
  <c r="P762" i="10"/>
  <c r="J763" i="10"/>
  <c r="L763" i="10"/>
  <c r="K763" i="10"/>
  <c r="M763" i="10"/>
  <c r="O763" i="10"/>
  <c r="P763" i="10"/>
  <c r="J764" i="10"/>
  <c r="L764" i="10"/>
  <c r="K764" i="10"/>
  <c r="M764" i="10"/>
  <c r="O764" i="10"/>
  <c r="P764" i="10"/>
  <c r="J765" i="10"/>
  <c r="L765" i="10"/>
  <c r="K765" i="10"/>
  <c r="M765" i="10"/>
  <c r="O765" i="10"/>
  <c r="P765" i="10"/>
  <c r="J766" i="10"/>
  <c r="L766" i="10"/>
  <c r="K766" i="10"/>
  <c r="M766" i="10"/>
  <c r="O766" i="10"/>
  <c r="P766" i="10"/>
  <c r="J767" i="10"/>
  <c r="L767" i="10"/>
  <c r="K767" i="10"/>
  <c r="M767" i="10"/>
  <c r="O767" i="10"/>
  <c r="P767" i="10"/>
  <c r="J768" i="10"/>
  <c r="L768" i="10"/>
  <c r="K768" i="10"/>
  <c r="M768" i="10"/>
  <c r="O768" i="10"/>
  <c r="P768" i="10"/>
  <c r="J769" i="10"/>
  <c r="L769" i="10"/>
  <c r="K769" i="10"/>
  <c r="M769" i="10"/>
  <c r="O769" i="10"/>
  <c r="P769" i="10"/>
  <c r="J770" i="10"/>
  <c r="L770" i="10"/>
  <c r="K770" i="10"/>
  <c r="M770" i="10"/>
  <c r="O770" i="10"/>
  <c r="P770" i="10"/>
  <c r="J771" i="10"/>
  <c r="L771" i="10"/>
  <c r="K771" i="10"/>
  <c r="M771" i="10"/>
  <c r="O771" i="10"/>
  <c r="P771" i="10"/>
  <c r="J772" i="10"/>
  <c r="L772" i="10"/>
  <c r="N772" i="10"/>
  <c r="K772" i="10"/>
  <c r="M772" i="10"/>
  <c r="O772" i="10"/>
  <c r="P772" i="10"/>
  <c r="J773" i="10"/>
  <c r="L773" i="10"/>
  <c r="K773" i="10"/>
  <c r="M773" i="10"/>
  <c r="O773" i="10"/>
  <c r="P773" i="10"/>
  <c r="J774" i="10"/>
  <c r="L774" i="10"/>
  <c r="K774" i="10"/>
  <c r="M774" i="10"/>
  <c r="O774" i="10"/>
  <c r="P774" i="10"/>
  <c r="J775" i="10"/>
  <c r="L775" i="10"/>
  <c r="K775" i="10"/>
  <c r="M775" i="10"/>
  <c r="O775" i="10"/>
  <c r="P775" i="10"/>
  <c r="J776" i="10"/>
  <c r="L776" i="10"/>
  <c r="N776" i="10"/>
  <c r="K776" i="10"/>
  <c r="M776" i="10"/>
  <c r="O776" i="10"/>
  <c r="P776" i="10"/>
  <c r="J777" i="10"/>
  <c r="L777" i="10"/>
  <c r="K777" i="10"/>
  <c r="M777" i="10"/>
  <c r="N777" i="10"/>
  <c r="O777" i="10"/>
  <c r="P777" i="10"/>
  <c r="J778" i="10"/>
  <c r="L778" i="10"/>
  <c r="K778" i="10"/>
  <c r="M778" i="10"/>
  <c r="O778" i="10"/>
  <c r="P778" i="10"/>
  <c r="J779" i="10"/>
  <c r="L779" i="10"/>
  <c r="K779" i="10"/>
  <c r="M779" i="10"/>
  <c r="O779" i="10"/>
  <c r="P779" i="10"/>
  <c r="J780" i="10"/>
  <c r="L780" i="10"/>
  <c r="K780" i="10"/>
  <c r="M780" i="10"/>
  <c r="O780" i="10"/>
  <c r="P780" i="10"/>
  <c r="J781" i="10"/>
  <c r="L781" i="10"/>
  <c r="K781" i="10"/>
  <c r="M781" i="10"/>
  <c r="N781" i="10"/>
  <c r="O781" i="10"/>
  <c r="P781" i="10"/>
  <c r="J782" i="10"/>
  <c r="L782" i="10"/>
  <c r="K782" i="10"/>
  <c r="M782" i="10"/>
  <c r="O782" i="10"/>
  <c r="P782" i="10"/>
  <c r="J783" i="10"/>
  <c r="L783" i="10"/>
  <c r="K783" i="10"/>
  <c r="M783" i="10"/>
  <c r="O783" i="10"/>
  <c r="P783" i="10"/>
  <c r="J784" i="10"/>
  <c r="L784" i="10"/>
  <c r="N784" i="10"/>
  <c r="K784" i="10"/>
  <c r="M784" i="10"/>
  <c r="O784" i="10"/>
  <c r="P784" i="10"/>
  <c r="J785" i="10"/>
  <c r="L785" i="10"/>
  <c r="K785" i="10"/>
  <c r="M785" i="10"/>
  <c r="O785" i="10"/>
  <c r="P785" i="10"/>
  <c r="J786" i="10"/>
  <c r="L786" i="10"/>
  <c r="K786" i="10"/>
  <c r="M786" i="10"/>
  <c r="O786" i="10"/>
  <c r="P786" i="10"/>
  <c r="J787" i="10"/>
  <c r="L787" i="10"/>
  <c r="K787" i="10"/>
  <c r="M787" i="10"/>
  <c r="O787" i="10"/>
  <c r="P787" i="10"/>
  <c r="J788" i="10"/>
  <c r="L788" i="10"/>
  <c r="N788" i="10"/>
  <c r="K788" i="10"/>
  <c r="M788" i="10"/>
  <c r="O788" i="10"/>
  <c r="P788" i="10"/>
  <c r="J789" i="10"/>
  <c r="L789" i="10"/>
  <c r="K789" i="10"/>
  <c r="M789" i="10"/>
  <c r="N789" i="10"/>
  <c r="O789" i="10"/>
  <c r="P789" i="10"/>
  <c r="J790" i="10"/>
  <c r="L790" i="10"/>
  <c r="K790" i="10"/>
  <c r="M790" i="10"/>
  <c r="O790" i="10"/>
  <c r="P790" i="10"/>
  <c r="J791" i="10"/>
  <c r="L791" i="10"/>
  <c r="K791" i="10"/>
  <c r="M791" i="10"/>
  <c r="O791" i="10"/>
  <c r="P791" i="10"/>
  <c r="J792" i="10"/>
  <c r="L792" i="10"/>
  <c r="K792" i="10"/>
  <c r="M792" i="10"/>
  <c r="O792" i="10"/>
  <c r="P792" i="10"/>
  <c r="J793" i="10"/>
  <c r="L793" i="10"/>
  <c r="K793" i="10"/>
  <c r="M793" i="10"/>
  <c r="N793" i="10"/>
  <c r="O793" i="10"/>
  <c r="P793" i="10"/>
  <c r="J794" i="10"/>
  <c r="L794" i="10"/>
  <c r="N794" i="10"/>
  <c r="K794" i="10"/>
  <c r="M794" i="10"/>
  <c r="O794" i="10"/>
  <c r="P794" i="10"/>
  <c r="J795" i="10"/>
  <c r="L795" i="10"/>
  <c r="K795" i="10"/>
  <c r="M795" i="10"/>
  <c r="O795" i="10"/>
  <c r="P795" i="10"/>
  <c r="J796" i="10"/>
  <c r="L796" i="10"/>
  <c r="K796" i="10"/>
  <c r="M796" i="10"/>
  <c r="O796" i="10"/>
  <c r="P796" i="10"/>
  <c r="J797" i="10"/>
  <c r="L797" i="10"/>
  <c r="K797" i="10"/>
  <c r="M797" i="10"/>
  <c r="O797" i="10"/>
  <c r="P797" i="10"/>
  <c r="J798" i="10"/>
  <c r="L798" i="10"/>
  <c r="K798" i="10"/>
  <c r="M798" i="10"/>
  <c r="O798" i="10"/>
  <c r="P798" i="10"/>
  <c r="J799" i="10"/>
  <c r="L799" i="10"/>
  <c r="K799" i="10"/>
  <c r="M799" i="10"/>
  <c r="O799" i="10"/>
  <c r="P799" i="10"/>
  <c r="J800" i="10"/>
  <c r="L800" i="10"/>
  <c r="N800" i="10"/>
  <c r="K800" i="10"/>
  <c r="M800" i="10"/>
  <c r="O800" i="10"/>
  <c r="P800" i="10"/>
  <c r="J801" i="10"/>
  <c r="L801" i="10"/>
  <c r="K801" i="10"/>
  <c r="M801" i="10"/>
  <c r="N801" i="10"/>
  <c r="O801" i="10"/>
  <c r="P801" i="10"/>
  <c r="J802" i="10"/>
  <c r="L802" i="10"/>
  <c r="K802" i="10"/>
  <c r="M802" i="10"/>
  <c r="O802" i="10"/>
  <c r="P802" i="10"/>
  <c r="J803" i="10"/>
  <c r="L803" i="10"/>
  <c r="K803" i="10"/>
  <c r="M803" i="10"/>
  <c r="O803" i="10"/>
  <c r="P803" i="10"/>
  <c r="J804" i="10"/>
  <c r="L804" i="10"/>
  <c r="K804" i="10"/>
  <c r="M804" i="10"/>
  <c r="O804" i="10"/>
  <c r="P804" i="10"/>
  <c r="J805" i="10"/>
  <c r="L805" i="10"/>
  <c r="K805" i="10"/>
  <c r="M805" i="10"/>
  <c r="N805" i="10"/>
  <c r="O805" i="10"/>
  <c r="P805" i="10"/>
  <c r="J806" i="10"/>
  <c r="L806" i="10"/>
  <c r="K806" i="10"/>
  <c r="M806" i="10"/>
  <c r="O806" i="10"/>
  <c r="P806" i="10"/>
  <c r="J807" i="10"/>
  <c r="L807" i="10"/>
  <c r="K807" i="10"/>
  <c r="M807" i="10"/>
  <c r="O807" i="10"/>
  <c r="P807" i="10"/>
  <c r="J808" i="10"/>
  <c r="L808" i="10"/>
  <c r="N808" i="10"/>
  <c r="K808" i="10"/>
  <c r="M808" i="10"/>
  <c r="O808" i="10"/>
  <c r="P808" i="10"/>
  <c r="J809" i="10"/>
  <c r="L809" i="10"/>
  <c r="K809" i="10"/>
  <c r="M809" i="10"/>
  <c r="O809" i="10"/>
  <c r="P809" i="10"/>
  <c r="J810" i="10"/>
  <c r="L810" i="10"/>
  <c r="K810" i="10"/>
  <c r="M810" i="10"/>
  <c r="O810" i="10"/>
  <c r="P810" i="10"/>
  <c r="J811" i="10"/>
  <c r="L811" i="10"/>
  <c r="K811" i="10"/>
  <c r="M811" i="10"/>
  <c r="O811" i="10"/>
  <c r="P811" i="10"/>
  <c r="J812" i="10"/>
  <c r="L812" i="10"/>
  <c r="K812" i="10"/>
  <c r="M812" i="10"/>
  <c r="O812" i="10"/>
  <c r="P812" i="10"/>
  <c r="J813" i="10"/>
  <c r="L813" i="10"/>
  <c r="K813" i="10"/>
  <c r="M813" i="10"/>
  <c r="O813" i="10"/>
  <c r="P813" i="10"/>
  <c r="J814" i="10"/>
  <c r="L814" i="10"/>
  <c r="K814" i="10"/>
  <c r="M814" i="10"/>
  <c r="O814" i="10"/>
  <c r="P814" i="10"/>
  <c r="J815" i="10"/>
  <c r="L815" i="10"/>
  <c r="K815" i="10"/>
  <c r="M815" i="10"/>
  <c r="O815" i="10"/>
  <c r="P815" i="10"/>
  <c r="J816" i="10"/>
  <c r="L816" i="10"/>
  <c r="N816" i="10"/>
  <c r="K816" i="10"/>
  <c r="M816" i="10"/>
  <c r="O816" i="10"/>
  <c r="P816" i="10"/>
  <c r="J817" i="10"/>
  <c r="L817" i="10"/>
  <c r="K817" i="10"/>
  <c r="M817" i="10"/>
  <c r="O817" i="10"/>
  <c r="P817" i="10"/>
  <c r="J818" i="10"/>
  <c r="L818" i="10"/>
  <c r="K818" i="10"/>
  <c r="M818" i="10"/>
  <c r="O818" i="10"/>
  <c r="P818" i="10"/>
  <c r="J819" i="10"/>
  <c r="L819" i="10"/>
  <c r="K819" i="10"/>
  <c r="M819" i="10"/>
  <c r="O819" i="10"/>
  <c r="P819" i="10"/>
  <c r="J820" i="10"/>
  <c r="L820" i="10"/>
  <c r="N820" i="10"/>
  <c r="K820" i="10"/>
  <c r="M820" i="10"/>
  <c r="O820" i="10"/>
  <c r="P820" i="10"/>
  <c r="J821" i="10"/>
  <c r="L821" i="10"/>
  <c r="K821" i="10"/>
  <c r="M821" i="10"/>
  <c r="N821" i="10"/>
  <c r="O821" i="10"/>
  <c r="P821" i="10"/>
  <c r="J822" i="10"/>
  <c r="L822" i="10"/>
  <c r="K822" i="10"/>
  <c r="M822" i="10"/>
  <c r="O822" i="10"/>
  <c r="P822" i="10"/>
  <c r="J823" i="10"/>
  <c r="L823" i="10"/>
  <c r="K823" i="10"/>
  <c r="M823" i="10"/>
  <c r="O823" i="10"/>
  <c r="P823" i="10"/>
  <c r="J824" i="10"/>
  <c r="L824" i="10"/>
  <c r="N824" i="10"/>
  <c r="K824" i="10"/>
  <c r="M824" i="10"/>
  <c r="O824" i="10"/>
  <c r="P824" i="10"/>
  <c r="J825" i="10"/>
  <c r="L825" i="10"/>
  <c r="K825" i="10"/>
  <c r="M825" i="10"/>
  <c r="O825" i="10"/>
  <c r="P825" i="10"/>
  <c r="J826" i="10"/>
  <c r="L826" i="10"/>
  <c r="K826" i="10"/>
  <c r="M826" i="10"/>
  <c r="O826" i="10"/>
  <c r="P826" i="10"/>
  <c r="J827" i="10"/>
  <c r="L827" i="10"/>
  <c r="K827" i="10"/>
  <c r="M827" i="10"/>
  <c r="O827" i="10"/>
  <c r="P827" i="10"/>
  <c r="J828" i="10"/>
  <c r="L828" i="10"/>
  <c r="K828" i="10"/>
  <c r="M828" i="10"/>
  <c r="O828" i="10"/>
  <c r="P828" i="10"/>
  <c r="J829" i="10"/>
  <c r="L829" i="10"/>
  <c r="K829" i="10"/>
  <c r="M829" i="10"/>
  <c r="N829" i="10"/>
  <c r="O829" i="10"/>
  <c r="P829" i="10"/>
  <c r="J830" i="10"/>
  <c r="L830" i="10"/>
  <c r="K830" i="10"/>
  <c r="M830" i="10"/>
  <c r="O830" i="10"/>
  <c r="P830" i="10"/>
  <c r="J831" i="10"/>
  <c r="L831" i="10"/>
  <c r="K831" i="10"/>
  <c r="M831" i="10"/>
  <c r="O831" i="10"/>
  <c r="P831" i="10"/>
  <c r="J832" i="10"/>
  <c r="L832" i="10"/>
  <c r="N832" i="10"/>
  <c r="K832" i="10"/>
  <c r="M832" i="10"/>
  <c r="O832" i="10"/>
  <c r="P832" i="10"/>
  <c r="J833" i="10"/>
  <c r="L833" i="10"/>
  <c r="K833" i="10"/>
  <c r="M833" i="10"/>
  <c r="O833" i="10"/>
  <c r="P833" i="10"/>
  <c r="J834" i="10"/>
  <c r="L834" i="10"/>
  <c r="K834" i="10"/>
  <c r="M834" i="10"/>
  <c r="O834" i="10"/>
  <c r="P834" i="10"/>
  <c r="J835" i="10"/>
  <c r="L835" i="10"/>
  <c r="K835" i="10"/>
  <c r="M835" i="10"/>
  <c r="O835" i="10"/>
  <c r="P835" i="10"/>
  <c r="J836" i="10"/>
  <c r="L836" i="10"/>
  <c r="K836" i="10"/>
  <c r="M836" i="10"/>
  <c r="O836" i="10"/>
  <c r="P836" i="10"/>
  <c r="J837" i="10"/>
  <c r="L837" i="10"/>
  <c r="K837" i="10"/>
  <c r="M837" i="10"/>
  <c r="N837" i="10"/>
  <c r="O837" i="10"/>
  <c r="P837" i="10"/>
  <c r="J838" i="10"/>
  <c r="L838" i="10"/>
  <c r="K838" i="10"/>
  <c r="M838" i="10"/>
  <c r="O838" i="10"/>
  <c r="P838" i="10"/>
  <c r="J839" i="10"/>
  <c r="L839" i="10"/>
  <c r="K839" i="10"/>
  <c r="M839" i="10"/>
  <c r="O839" i="10"/>
  <c r="P839" i="10"/>
  <c r="J840" i="10"/>
  <c r="L840" i="10"/>
  <c r="K840" i="10"/>
  <c r="M840" i="10"/>
  <c r="O840" i="10"/>
  <c r="P840" i="10"/>
  <c r="J841" i="10"/>
  <c r="L841" i="10"/>
  <c r="K841" i="10"/>
  <c r="M841" i="10"/>
  <c r="O841" i="10"/>
  <c r="P841" i="10"/>
  <c r="J842" i="10"/>
  <c r="L842" i="10"/>
  <c r="K842" i="10"/>
  <c r="M842" i="10"/>
  <c r="O842" i="10"/>
  <c r="P842" i="10"/>
  <c r="J843" i="10"/>
  <c r="L843" i="10"/>
  <c r="K843" i="10"/>
  <c r="M843" i="10"/>
  <c r="O843" i="10"/>
  <c r="P843" i="10"/>
  <c r="J844" i="10"/>
  <c r="L844" i="10"/>
  <c r="K844" i="10"/>
  <c r="M844" i="10"/>
  <c r="O844" i="10"/>
  <c r="P844" i="10"/>
  <c r="J845" i="10"/>
  <c r="L845" i="10"/>
  <c r="K845" i="10"/>
  <c r="M845" i="10"/>
  <c r="N845" i="10"/>
  <c r="O845" i="10"/>
  <c r="P845" i="10"/>
  <c r="J846" i="10"/>
  <c r="L846" i="10"/>
  <c r="K846" i="10"/>
  <c r="M846" i="10"/>
  <c r="O846" i="10"/>
  <c r="P846" i="10"/>
  <c r="J847" i="10"/>
  <c r="L847" i="10"/>
  <c r="K847" i="10"/>
  <c r="M847" i="10"/>
  <c r="O847" i="10"/>
  <c r="P847" i="10"/>
  <c r="J848" i="10"/>
  <c r="L848" i="10"/>
  <c r="K848" i="10"/>
  <c r="M848" i="10"/>
  <c r="O848" i="10"/>
  <c r="P848" i="10"/>
  <c r="J849" i="10"/>
  <c r="L849" i="10"/>
  <c r="K849" i="10"/>
  <c r="M849" i="10"/>
  <c r="O849" i="10"/>
  <c r="P849" i="10"/>
  <c r="J850" i="10"/>
  <c r="L850" i="10"/>
  <c r="K850" i="10"/>
  <c r="M850" i="10"/>
  <c r="O850" i="10"/>
  <c r="P850" i="10"/>
  <c r="J851" i="10"/>
  <c r="L851" i="10"/>
  <c r="K851" i="10"/>
  <c r="M851" i="10"/>
  <c r="O851" i="10"/>
  <c r="P851" i="10"/>
  <c r="J852" i="10"/>
  <c r="L852" i="10"/>
  <c r="K852" i="10"/>
  <c r="M852" i="10"/>
  <c r="O852" i="10"/>
  <c r="P852" i="10"/>
  <c r="J853" i="10"/>
  <c r="L853" i="10"/>
  <c r="K853" i="10"/>
  <c r="M853" i="10"/>
  <c r="N853" i="10"/>
  <c r="O853" i="10"/>
  <c r="P853" i="10"/>
  <c r="J854" i="10"/>
  <c r="L854" i="10"/>
  <c r="K854" i="10"/>
  <c r="M854" i="10"/>
  <c r="O854" i="10"/>
  <c r="P854" i="10"/>
  <c r="J855" i="10"/>
  <c r="L855" i="10"/>
  <c r="K855" i="10"/>
  <c r="M855" i="10"/>
  <c r="O855" i="10"/>
  <c r="P855" i="10"/>
  <c r="J856" i="10"/>
  <c r="L856" i="10"/>
  <c r="K856" i="10"/>
  <c r="M856" i="10"/>
  <c r="O856" i="10"/>
  <c r="P856" i="10"/>
  <c r="J857" i="10"/>
  <c r="L857" i="10"/>
  <c r="K857" i="10"/>
  <c r="M857" i="10"/>
  <c r="O857" i="10"/>
  <c r="P857" i="10"/>
  <c r="J858" i="10"/>
  <c r="L858" i="10"/>
  <c r="K858" i="10"/>
  <c r="M858" i="10"/>
  <c r="O858" i="10"/>
  <c r="P858" i="10"/>
  <c r="J859" i="10"/>
  <c r="L859" i="10"/>
  <c r="K859" i="10"/>
  <c r="M859" i="10"/>
  <c r="O859" i="10"/>
  <c r="P859" i="10"/>
  <c r="J860" i="10"/>
  <c r="L860" i="10"/>
  <c r="K860" i="10"/>
  <c r="M860" i="10"/>
  <c r="O860" i="10"/>
  <c r="P860" i="10"/>
  <c r="J861" i="10"/>
  <c r="L861" i="10"/>
  <c r="K861" i="10"/>
  <c r="M861" i="10"/>
  <c r="O861" i="10"/>
  <c r="P861" i="10"/>
  <c r="J862" i="10"/>
  <c r="L862" i="10"/>
  <c r="K862" i="10"/>
  <c r="M862" i="10"/>
  <c r="O862" i="10"/>
  <c r="P862" i="10"/>
  <c r="J863" i="10"/>
  <c r="L863" i="10"/>
  <c r="K863" i="10"/>
  <c r="M863" i="10"/>
  <c r="O863" i="10"/>
  <c r="P863" i="10"/>
  <c r="J864" i="10"/>
  <c r="L864" i="10"/>
  <c r="K864" i="10"/>
  <c r="M864" i="10"/>
  <c r="O864" i="10"/>
  <c r="P864" i="10"/>
  <c r="J865" i="10"/>
  <c r="L865" i="10"/>
  <c r="K865" i="10"/>
  <c r="M865" i="10"/>
  <c r="N865" i="10"/>
  <c r="O865" i="10"/>
  <c r="P865" i="10"/>
  <c r="J866" i="10"/>
  <c r="L866" i="10"/>
  <c r="K866" i="10"/>
  <c r="M866" i="10"/>
  <c r="O866" i="10"/>
  <c r="P866" i="10"/>
  <c r="J867" i="10"/>
  <c r="L867" i="10"/>
  <c r="K867" i="10"/>
  <c r="M867" i="10"/>
  <c r="O867" i="10"/>
  <c r="P867" i="10"/>
  <c r="J868" i="10"/>
  <c r="L868" i="10"/>
  <c r="K868" i="10"/>
  <c r="M868" i="10"/>
  <c r="O868" i="10"/>
  <c r="P868" i="10"/>
  <c r="J869" i="10"/>
  <c r="L869" i="10"/>
  <c r="K869" i="10"/>
  <c r="M869" i="10"/>
  <c r="O869" i="10"/>
  <c r="P869" i="10"/>
  <c r="J870" i="10"/>
  <c r="L870" i="10"/>
  <c r="K870" i="10"/>
  <c r="M870" i="10"/>
  <c r="O870" i="10"/>
  <c r="P870" i="10"/>
  <c r="J871" i="10"/>
  <c r="L871" i="10"/>
  <c r="K871" i="10"/>
  <c r="M871" i="10"/>
  <c r="O871" i="10"/>
  <c r="P871" i="10"/>
  <c r="J872" i="10"/>
  <c r="L872" i="10"/>
  <c r="N872" i="10"/>
  <c r="K872" i="10"/>
  <c r="M872" i="10"/>
  <c r="O872" i="10"/>
  <c r="P872" i="10"/>
  <c r="J873" i="10"/>
  <c r="L873" i="10"/>
  <c r="K873" i="10"/>
  <c r="M873" i="10"/>
  <c r="N873" i="10"/>
  <c r="O873" i="10"/>
  <c r="P873" i="10"/>
  <c r="J874" i="10"/>
  <c r="L874" i="10"/>
  <c r="K874" i="10"/>
  <c r="M874" i="10"/>
  <c r="O874" i="10"/>
  <c r="P874" i="10"/>
  <c r="J875" i="10"/>
  <c r="L875" i="10"/>
  <c r="K875" i="10"/>
  <c r="M875" i="10"/>
  <c r="O875" i="10"/>
  <c r="P875" i="10"/>
  <c r="J876" i="10"/>
  <c r="L876" i="10"/>
  <c r="N876" i="10"/>
  <c r="K876" i="10"/>
  <c r="M876" i="10"/>
  <c r="O876" i="10"/>
  <c r="P876" i="10"/>
  <c r="J877" i="10"/>
  <c r="L877" i="10"/>
  <c r="K877" i="10"/>
  <c r="M877" i="10"/>
  <c r="O877" i="10"/>
  <c r="P877" i="10"/>
  <c r="J878" i="10"/>
  <c r="L878" i="10"/>
  <c r="K878" i="10"/>
  <c r="M878" i="10"/>
  <c r="O878" i="10"/>
  <c r="P878" i="10"/>
  <c r="J879" i="10"/>
  <c r="L879" i="10"/>
  <c r="K879" i="10"/>
  <c r="M879" i="10"/>
  <c r="O879" i="10"/>
  <c r="P879" i="10"/>
  <c r="J880" i="10"/>
  <c r="L880" i="10"/>
  <c r="N880" i="10"/>
  <c r="K880" i="10"/>
  <c r="M880" i="10"/>
  <c r="O880" i="10"/>
  <c r="P880" i="10"/>
  <c r="J881" i="10"/>
  <c r="L881" i="10"/>
  <c r="K881" i="10"/>
  <c r="M881" i="10"/>
  <c r="O881" i="10"/>
  <c r="P881" i="10"/>
  <c r="J882" i="10"/>
  <c r="L882" i="10"/>
  <c r="K882" i="10"/>
  <c r="M882" i="10"/>
  <c r="O882" i="10"/>
  <c r="P882" i="10"/>
  <c r="J883" i="10"/>
  <c r="L883" i="10"/>
  <c r="K883" i="10"/>
  <c r="M883" i="10"/>
  <c r="O883" i="10"/>
  <c r="P883" i="10"/>
  <c r="J884" i="10"/>
  <c r="L884" i="10"/>
  <c r="K884" i="10"/>
  <c r="M884" i="10"/>
  <c r="O884" i="10"/>
  <c r="P884" i="10"/>
  <c r="J885" i="10"/>
  <c r="L885" i="10"/>
  <c r="K885" i="10"/>
  <c r="M885" i="10"/>
  <c r="O885" i="10"/>
  <c r="P885" i="10"/>
  <c r="J886" i="10"/>
  <c r="L886" i="10"/>
  <c r="K886" i="10"/>
  <c r="M886" i="10"/>
  <c r="O886" i="10"/>
  <c r="P886" i="10"/>
  <c r="J887" i="10"/>
  <c r="L887" i="10"/>
  <c r="K887" i="10"/>
  <c r="M887" i="10"/>
  <c r="O887" i="10"/>
  <c r="P887" i="10"/>
  <c r="J888" i="10"/>
  <c r="L888" i="10"/>
  <c r="K888" i="10"/>
  <c r="M888" i="10"/>
  <c r="O888" i="10"/>
  <c r="P888" i="10"/>
  <c r="J889" i="10"/>
  <c r="L889" i="10"/>
  <c r="K889" i="10"/>
  <c r="M889" i="10"/>
  <c r="N889" i="10"/>
  <c r="O889" i="10"/>
  <c r="P889" i="10"/>
  <c r="J890" i="10"/>
  <c r="L890" i="10"/>
  <c r="K890" i="10"/>
  <c r="M890" i="10"/>
  <c r="O890" i="10"/>
  <c r="P890" i="10"/>
  <c r="J891" i="10"/>
  <c r="L891" i="10"/>
  <c r="K891" i="10"/>
  <c r="M891" i="10"/>
  <c r="O891" i="10"/>
  <c r="P891" i="10"/>
  <c r="J892" i="10"/>
  <c r="L892" i="10"/>
  <c r="K892" i="10"/>
  <c r="M892" i="10"/>
  <c r="O892" i="10"/>
  <c r="P892" i="10"/>
  <c r="J893" i="10"/>
  <c r="L893" i="10"/>
  <c r="K893" i="10"/>
  <c r="M893" i="10"/>
  <c r="N893" i="10"/>
  <c r="O893" i="10"/>
  <c r="P893" i="10"/>
  <c r="J894" i="10"/>
  <c r="L894" i="10"/>
  <c r="K894" i="10"/>
  <c r="M894" i="10"/>
  <c r="O894" i="10"/>
  <c r="P894" i="10"/>
  <c r="J895" i="10"/>
  <c r="L895" i="10"/>
  <c r="K895" i="10"/>
  <c r="M895" i="10"/>
  <c r="O895" i="10"/>
  <c r="P895" i="10"/>
  <c r="J896" i="10"/>
  <c r="L896" i="10"/>
  <c r="N896" i="10"/>
  <c r="K896" i="10"/>
  <c r="M896" i="10"/>
  <c r="O896" i="10"/>
  <c r="P896" i="10"/>
  <c r="J897" i="10"/>
  <c r="L897" i="10"/>
  <c r="K897" i="10"/>
  <c r="M897" i="10"/>
  <c r="N897" i="10"/>
  <c r="O897" i="10"/>
  <c r="P897" i="10"/>
  <c r="J898" i="10"/>
  <c r="L898" i="10"/>
  <c r="K898" i="10"/>
  <c r="M898" i="10"/>
  <c r="O898" i="10"/>
  <c r="P898" i="10"/>
  <c r="J899" i="10"/>
  <c r="L899" i="10"/>
  <c r="K899" i="10"/>
  <c r="M899" i="10"/>
  <c r="O899" i="10"/>
  <c r="P899" i="10"/>
  <c r="J900" i="10"/>
  <c r="L900" i="10"/>
  <c r="N900" i="10"/>
  <c r="K900" i="10"/>
  <c r="M900" i="10"/>
  <c r="O900" i="10"/>
  <c r="P900" i="10"/>
  <c r="J901" i="10"/>
  <c r="L901" i="10"/>
  <c r="K901" i="10"/>
  <c r="M901" i="10"/>
  <c r="O901" i="10"/>
  <c r="P901" i="10"/>
  <c r="J902" i="10"/>
  <c r="L902" i="10"/>
  <c r="K902" i="10"/>
  <c r="M902" i="10"/>
  <c r="O902" i="10"/>
  <c r="P902" i="10"/>
  <c r="J903" i="10"/>
  <c r="L903" i="10"/>
  <c r="K903" i="10"/>
  <c r="M903" i="10"/>
  <c r="O903" i="10"/>
  <c r="P903" i="10"/>
  <c r="J904" i="10"/>
  <c r="L904" i="10"/>
  <c r="N904" i="10"/>
  <c r="K904" i="10"/>
  <c r="M904" i="10"/>
  <c r="O904" i="10"/>
  <c r="P904" i="10"/>
  <c r="J905" i="10"/>
  <c r="L905" i="10"/>
  <c r="K905" i="10"/>
  <c r="M905" i="10"/>
  <c r="O905" i="10"/>
  <c r="P905" i="10"/>
  <c r="J906" i="10"/>
  <c r="L906" i="10"/>
  <c r="K906" i="10"/>
  <c r="M906" i="10"/>
  <c r="O906" i="10"/>
  <c r="P906" i="10"/>
  <c r="J907" i="10"/>
  <c r="L907" i="10"/>
  <c r="K907" i="10"/>
  <c r="M907" i="10"/>
  <c r="O907" i="10"/>
  <c r="P907" i="10"/>
  <c r="J908" i="10"/>
  <c r="L908" i="10"/>
  <c r="N908" i="10"/>
  <c r="K908" i="10"/>
  <c r="M908" i="10"/>
  <c r="O908" i="10"/>
  <c r="P908" i="10"/>
  <c r="J909" i="10"/>
  <c r="L909" i="10"/>
  <c r="K909" i="10"/>
  <c r="M909" i="10"/>
  <c r="N909" i="10"/>
  <c r="O909" i="10"/>
  <c r="P909" i="10"/>
  <c r="J910" i="10"/>
  <c r="L910" i="10"/>
  <c r="K910" i="10"/>
  <c r="M910" i="10"/>
  <c r="O910" i="10"/>
  <c r="P910" i="10"/>
  <c r="J911" i="10"/>
  <c r="L911" i="10"/>
  <c r="K911" i="10"/>
  <c r="M911" i="10"/>
  <c r="O911" i="10"/>
  <c r="P911" i="10"/>
  <c r="J912" i="10"/>
  <c r="L912" i="10"/>
  <c r="N912" i="10"/>
  <c r="K912" i="10"/>
  <c r="M912" i="10"/>
  <c r="O912" i="10"/>
  <c r="P912" i="10"/>
  <c r="J913" i="10"/>
  <c r="L913" i="10"/>
  <c r="K913" i="10"/>
  <c r="M913" i="10"/>
  <c r="O913" i="10"/>
  <c r="P913" i="10"/>
  <c r="J914" i="10"/>
  <c r="L914" i="10"/>
  <c r="K914" i="10"/>
  <c r="M914" i="10"/>
  <c r="O914" i="10"/>
  <c r="P914" i="10"/>
  <c r="J915" i="10"/>
  <c r="L915" i="10"/>
  <c r="K915" i="10"/>
  <c r="M915" i="10"/>
  <c r="O915" i="10"/>
  <c r="P915" i="10"/>
  <c r="J916" i="10"/>
  <c r="L916" i="10"/>
  <c r="N916" i="10"/>
  <c r="K916" i="10"/>
  <c r="M916" i="10"/>
  <c r="O916" i="10"/>
  <c r="P916" i="10"/>
  <c r="J917" i="10"/>
  <c r="L917" i="10"/>
  <c r="K917" i="10"/>
  <c r="M917" i="10"/>
  <c r="O917" i="10"/>
  <c r="P917" i="10"/>
  <c r="J918" i="10"/>
  <c r="L918" i="10"/>
  <c r="K918" i="10"/>
  <c r="M918" i="10"/>
  <c r="O918" i="10"/>
  <c r="P918" i="10"/>
  <c r="J919" i="10"/>
  <c r="L919" i="10"/>
  <c r="K919" i="10"/>
  <c r="M919" i="10"/>
  <c r="O919" i="10"/>
  <c r="P919" i="10"/>
  <c r="J920" i="10"/>
  <c r="L920" i="10"/>
  <c r="K920" i="10"/>
  <c r="M920" i="10"/>
  <c r="O920" i="10"/>
  <c r="P920" i="10"/>
  <c r="J921" i="10"/>
  <c r="L921" i="10"/>
  <c r="K921" i="10"/>
  <c r="M921" i="10"/>
  <c r="N921" i="10"/>
  <c r="O921" i="10"/>
  <c r="P921" i="10"/>
  <c r="J922" i="10"/>
  <c r="L922" i="10"/>
  <c r="K922" i="10"/>
  <c r="M922" i="10"/>
  <c r="O922" i="10"/>
  <c r="P922" i="10"/>
  <c r="J923" i="10"/>
  <c r="L923" i="10"/>
  <c r="K923" i="10"/>
  <c r="M923" i="10"/>
  <c r="O923" i="10"/>
  <c r="P923" i="10"/>
  <c r="J924" i="10"/>
  <c r="L924" i="10"/>
  <c r="N924" i="10"/>
  <c r="K924" i="10"/>
  <c r="M924" i="10"/>
  <c r="O924" i="10"/>
  <c r="P924" i="10"/>
  <c r="J925" i="10"/>
  <c r="L925" i="10"/>
  <c r="K925" i="10"/>
  <c r="M925" i="10"/>
  <c r="O925" i="10"/>
  <c r="P925" i="10"/>
  <c r="J926" i="10"/>
  <c r="L926" i="10"/>
  <c r="K926" i="10"/>
  <c r="M926" i="10"/>
  <c r="O926" i="10"/>
  <c r="P926" i="10"/>
  <c r="J927" i="10"/>
  <c r="L927" i="10"/>
  <c r="K927" i="10"/>
  <c r="M927" i="10"/>
  <c r="O927" i="10"/>
  <c r="P927" i="10"/>
  <c r="J928" i="10"/>
  <c r="L928" i="10"/>
  <c r="K928" i="10"/>
  <c r="M928" i="10"/>
  <c r="O928" i="10"/>
  <c r="P928" i="10"/>
  <c r="J929" i="10"/>
  <c r="L929" i="10"/>
  <c r="K929" i="10"/>
  <c r="M929" i="10"/>
  <c r="O929" i="10"/>
  <c r="P929" i="10"/>
  <c r="J930" i="10"/>
  <c r="L930" i="10"/>
  <c r="K930" i="10"/>
  <c r="M930" i="10"/>
  <c r="O930" i="10"/>
  <c r="P930" i="10"/>
  <c r="J931" i="10"/>
  <c r="L931" i="10"/>
  <c r="K931" i="10"/>
  <c r="M931" i="10"/>
  <c r="O931" i="10"/>
  <c r="P931" i="10"/>
  <c r="J932" i="10"/>
  <c r="L932" i="10"/>
  <c r="N932" i="10"/>
  <c r="K932" i="10"/>
  <c r="M932" i="10"/>
  <c r="O932" i="10"/>
  <c r="P932" i="10"/>
  <c r="J933" i="10"/>
  <c r="L933" i="10"/>
  <c r="K933" i="10"/>
  <c r="M933" i="10"/>
  <c r="O933" i="10"/>
  <c r="P933" i="10"/>
  <c r="J934" i="10"/>
  <c r="L934" i="10"/>
  <c r="K934" i="10"/>
  <c r="M934" i="10"/>
  <c r="O934" i="10"/>
  <c r="P934" i="10"/>
  <c r="J935" i="10"/>
  <c r="L935" i="10"/>
  <c r="K935" i="10"/>
  <c r="M935" i="10"/>
  <c r="O935" i="10"/>
  <c r="P935" i="10"/>
  <c r="J936" i="10"/>
  <c r="L936" i="10"/>
  <c r="N936" i="10"/>
  <c r="K936" i="10"/>
  <c r="M936" i="10"/>
  <c r="O936" i="10"/>
  <c r="P936" i="10"/>
  <c r="J937" i="10"/>
  <c r="L937" i="10"/>
  <c r="K937" i="10"/>
  <c r="M937" i="10"/>
  <c r="O937" i="10"/>
  <c r="P937" i="10"/>
  <c r="J938" i="10"/>
  <c r="L938" i="10"/>
  <c r="K938" i="10"/>
  <c r="M938" i="10"/>
  <c r="O938" i="10"/>
  <c r="P938" i="10"/>
  <c r="J939" i="10"/>
  <c r="L939" i="10"/>
  <c r="K939" i="10"/>
  <c r="M939" i="10"/>
  <c r="O939" i="10"/>
  <c r="P939" i="10"/>
  <c r="J940" i="10"/>
  <c r="L940" i="10"/>
  <c r="K940" i="10"/>
  <c r="M940" i="10"/>
  <c r="O940" i="10"/>
  <c r="P940" i="10"/>
  <c r="J941" i="10"/>
  <c r="L941" i="10"/>
  <c r="K941" i="10"/>
  <c r="M941" i="10"/>
  <c r="O941" i="10"/>
  <c r="P941" i="10"/>
  <c r="J942" i="10"/>
  <c r="L942" i="10"/>
  <c r="K942" i="10"/>
  <c r="M942" i="10"/>
  <c r="O942" i="10"/>
  <c r="P942" i="10"/>
  <c r="J943" i="10"/>
  <c r="L943" i="10"/>
  <c r="K943" i="10"/>
  <c r="M943" i="10"/>
  <c r="O943" i="10"/>
  <c r="P943" i="10"/>
  <c r="J944" i="10"/>
  <c r="L944" i="10"/>
  <c r="K944" i="10"/>
  <c r="M944" i="10"/>
  <c r="O944" i="10"/>
  <c r="P944" i="10"/>
  <c r="J945" i="10"/>
  <c r="L945" i="10"/>
  <c r="K945" i="10"/>
  <c r="M945" i="10"/>
  <c r="O945" i="10"/>
  <c r="P945" i="10"/>
  <c r="J946" i="10"/>
  <c r="L946" i="10"/>
  <c r="K946" i="10"/>
  <c r="M946" i="10"/>
  <c r="O946" i="10"/>
  <c r="P946" i="10"/>
  <c r="J947" i="10"/>
  <c r="L947" i="10"/>
  <c r="K947" i="10"/>
  <c r="M947" i="10"/>
  <c r="O947" i="10"/>
  <c r="P947" i="10"/>
  <c r="J948" i="10"/>
  <c r="L948" i="10"/>
  <c r="N948" i="10"/>
  <c r="K948" i="10"/>
  <c r="M948" i="10"/>
  <c r="O948" i="10"/>
  <c r="P948" i="10"/>
  <c r="J949" i="10"/>
  <c r="L949" i="10"/>
  <c r="K949" i="10"/>
  <c r="M949" i="10"/>
  <c r="N949" i="10"/>
  <c r="O949" i="10"/>
  <c r="P949" i="10"/>
  <c r="J950" i="10"/>
  <c r="L950" i="10"/>
  <c r="K950" i="10"/>
  <c r="M950" i="10"/>
  <c r="O950" i="10"/>
  <c r="P950" i="10"/>
  <c r="J951" i="10"/>
  <c r="L951" i="10"/>
  <c r="K951" i="10"/>
  <c r="M951" i="10"/>
  <c r="O951" i="10"/>
  <c r="P951" i="10"/>
  <c r="J952" i="10"/>
  <c r="L952" i="10"/>
  <c r="K952" i="10"/>
  <c r="M952" i="10"/>
  <c r="O952" i="10"/>
  <c r="P952" i="10"/>
  <c r="J953" i="10"/>
  <c r="L953" i="10"/>
  <c r="K953" i="10"/>
  <c r="M953" i="10"/>
  <c r="O953" i="10"/>
  <c r="P953" i="10"/>
  <c r="J954" i="10"/>
  <c r="L954" i="10"/>
  <c r="K954" i="10"/>
  <c r="M954" i="10"/>
  <c r="O954" i="10"/>
  <c r="P954" i="10"/>
  <c r="J955" i="10"/>
  <c r="L955" i="10"/>
  <c r="K955" i="10"/>
  <c r="M955" i="10"/>
  <c r="O955" i="10"/>
  <c r="P955" i="10"/>
  <c r="J956" i="10"/>
  <c r="L956" i="10"/>
  <c r="K956" i="10"/>
  <c r="M956" i="10"/>
  <c r="O956" i="10"/>
  <c r="P956" i="10"/>
  <c r="J957" i="10"/>
  <c r="L957" i="10"/>
  <c r="K957" i="10"/>
  <c r="M957" i="10"/>
  <c r="O957" i="10"/>
  <c r="P957" i="10"/>
  <c r="J958" i="10"/>
  <c r="L958" i="10"/>
  <c r="K958" i="10"/>
  <c r="M958" i="10"/>
  <c r="O958" i="10"/>
  <c r="P958" i="10"/>
  <c r="J959" i="10"/>
  <c r="L959" i="10"/>
  <c r="K959" i="10"/>
  <c r="M959" i="10"/>
  <c r="O959" i="10"/>
  <c r="P959" i="10"/>
  <c r="J960" i="10"/>
  <c r="L960" i="10"/>
  <c r="K960" i="10"/>
  <c r="M960" i="10"/>
  <c r="O960" i="10"/>
  <c r="P960" i="10"/>
  <c r="J961" i="10"/>
  <c r="L961" i="10"/>
  <c r="K961" i="10"/>
  <c r="M961" i="10"/>
  <c r="O961" i="10"/>
  <c r="P961" i="10"/>
  <c r="J962" i="10"/>
  <c r="L962" i="10"/>
  <c r="K962" i="10"/>
  <c r="M962" i="10"/>
  <c r="O962" i="10"/>
  <c r="P962" i="10"/>
  <c r="J963" i="10"/>
  <c r="L963" i="10"/>
  <c r="K963" i="10"/>
  <c r="M963" i="10"/>
  <c r="O963" i="10"/>
  <c r="P963" i="10"/>
  <c r="J964" i="10"/>
  <c r="L964" i="10"/>
  <c r="N964" i="10"/>
  <c r="K964" i="10"/>
  <c r="M964" i="10"/>
  <c r="O964" i="10"/>
  <c r="P964" i="10"/>
  <c r="J965" i="10"/>
  <c r="L965" i="10"/>
  <c r="K965" i="10"/>
  <c r="M965" i="10"/>
  <c r="N965" i="10"/>
  <c r="O965" i="10"/>
  <c r="P965" i="10"/>
  <c r="J966" i="10"/>
  <c r="L966" i="10"/>
  <c r="K966" i="10"/>
  <c r="M966" i="10"/>
  <c r="O966" i="10"/>
  <c r="P966" i="10"/>
  <c r="J967" i="10"/>
  <c r="L967" i="10"/>
  <c r="K967" i="10"/>
  <c r="M967" i="10"/>
  <c r="O967" i="10"/>
  <c r="P967" i="10"/>
  <c r="J968" i="10"/>
  <c r="L968" i="10"/>
  <c r="K968" i="10"/>
  <c r="M968" i="10"/>
  <c r="O968" i="10"/>
  <c r="P968" i="10"/>
  <c r="J969" i="10"/>
  <c r="L969" i="10"/>
  <c r="K969" i="10"/>
  <c r="M969" i="10"/>
  <c r="N969" i="10"/>
  <c r="O969" i="10"/>
  <c r="P969" i="10"/>
  <c r="J970" i="10"/>
  <c r="L970" i="10"/>
  <c r="K970" i="10"/>
  <c r="M970" i="10"/>
  <c r="O970" i="10"/>
  <c r="P970" i="10"/>
  <c r="J971" i="10"/>
  <c r="L971" i="10"/>
  <c r="K971" i="10"/>
  <c r="M971" i="10"/>
  <c r="O971" i="10"/>
  <c r="P971" i="10"/>
  <c r="J972" i="10"/>
  <c r="L972" i="10"/>
  <c r="N972" i="10"/>
  <c r="K972" i="10"/>
  <c r="M972" i="10"/>
  <c r="O972" i="10"/>
  <c r="P972" i="10"/>
  <c r="J973" i="10"/>
  <c r="L973" i="10"/>
  <c r="K973" i="10"/>
  <c r="M973" i="10"/>
  <c r="N973" i="10"/>
  <c r="O973" i="10"/>
  <c r="P973" i="10"/>
  <c r="J974" i="10"/>
  <c r="L974" i="10"/>
  <c r="K974" i="10"/>
  <c r="M974" i="10"/>
  <c r="O974" i="10"/>
  <c r="P974" i="10"/>
  <c r="J975" i="10"/>
  <c r="L975" i="10"/>
  <c r="K975" i="10"/>
  <c r="M975" i="10"/>
  <c r="O975" i="10"/>
  <c r="P975" i="10"/>
  <c r="J976" i="10"/>
  <c r="L976" i="10"/>
  <c r="K976" i="10"/>
  <c r="M976" i="10"/>
  <c r="O976" i="10"/>
  <c r="P976" i="10"/>
  <c r="J977" i="10"/>
  <c r="L977" i="10"/>
  <c r="K977" i="10"/>
  <c r="M977" i="10"/>
  <c r="O977" i="10"/>
  <c r="P977" i="10"/>
  <c r="J978" i="10"/>
  <c r="L978" i="10"/>
  <c r="K978" i="10"/>
  <c r="M978" i="10"/>
  <c r="O978" i="10"/>
  <c r="P978" i="10"/>
  <c r="J979" i="10"/>
  <c r="L979" i="10"/>
  <c r="K979" i="10"/>
  <c r="M979" i="10"/>
  <c r="O979" i="10"/>
  <c r="P979" i="10"/>
  <c r="J980" i="10"/>
  <c r="L980" i="10"/>
  <c r="K980" i="10"/>
  <c r="M980" i="10"/>
  <c r="O980" i="10"/>
  <c r="P980" i="10"/>
  <c r="J981" i="10"/>
  <c r="L981" i="10"/>
  <c r="K981" i="10"/>
  <c r="M981" i="10"/>
  <c r="O981" i="10"/>
  <c r="P981" i="10"/>
  <c r="J982" i="10"/>
  <c r="L982" i="10"/>
  <c r="K982" i="10"/>
  <c r="M982" i="10"/>
  <c r="O982" i="10"/>
  <c r="P982" i="10"/>
  <c r="J983" i="10"/>
  <c r="L983" i="10"/>
  <c r="K983" i="10"/>
  <c r="M983" i="10"/>
  <c r="O983" i="10"/>
  <c r="P983" i="10"/>
  <c r="J984" i="10"/>
  <c r="L984" i="10"/>
  <c r="K984" i="10"/>
  <c r="M984" i="10"/>
  <c r="O984" i="10"/>
  <c r="P984" i="10"/>
  <c r="J985" i="10"/>
  <c r="L985" i="10"/>
  <c r="K985" i="10"/>
  <c r="M985" i="10"/>
  <c r="O985" i="10"/>
  <c r="P985" i="10"/>
  <c r="J986" i="10"/>
  <c r="L986" i="10"/>
  <c r="K986" i="10"/>
  <c r="M986" i="10"/>
  <c r="O986" i="10"/>
  <c r="P986" i="10"/>
  <c r="J987" i="10"/>
  <c r="L987" i="10"/>
  <c r="K987" i="10"/>
  <c r="M987" i="10"/>
  <c r="O987" i="10"/>
  <c r="P987" i="10"/>
  <c r="J988" i="10"/>
  <c r="L988" i="10"/>
  <c r="K988" i="10"/>
  <c r="M988" i="10"/>
  <c r="O988" i="10"/>
  <c r="P988" i="10"/>
  <c r="J989" i="10"/>
  <c r="L989" i="10"/>
  <c r="K989" i="10"/>
  <c r="M989" i="10"/>
  <c r="O989" i="10"/>
  <c r="P989" i="10"/>
  <c r="J990" i="10"/>
  <c r="L990" i="10"/>
  <c r="K990" i="10"/>
  <c r="M990" i="10"/>
  <c r="O990" i="10"/>
  <c r="P990" i="10"/>
  <c r="J991" i="10"/>
  <c r="L991" i="10"/>
  <c r="K991" i="10"/>
  <c r="M991" i="10"/>
  <c r="O991" i="10"/>
  <c r="P991" i="10"/>
  <c r="J992" i="10"/>
  <c r="L992" i="10"/>
  <c r="N992" i="10"/>
  <c r="K992" i="10"/>
  <c r="M992" i="10"/>
  <c r="O992" i="10"/>
  <c r="P992" i="10"/>
  <c r="J993" i="10"/>
  <c r="L993" i="10"/>
  <c r="K993" i="10"/>
  <c r="M993" i="10"/>
  <c r="N993" i="10"/>
  <c r="O993" i="10"/>
  <c r="P993" i="10"/>
  <c r="J994" i="10"/>
  <c r="L994" i="10"/>
  <c r="K994" i="10"/>
  <c r="M994" i="10"/>
  <c r="O994" i="10"/>
  <c r="P994" i="10"/>
  <c r="J995" i="10"/>
  <c r="L995" i="10"/>
  <c r="K995" i="10"/>
  <c r="M995" i="10"/>
  <c r="O995" i="10"/>
  <c r="P995" i="10"/>
  <c r="J996" i="10"/>
  <c r="L996" i="10"/>
  <c r="N996" i="10"/>
  <c r="K996" i="10"/>
  <c r="M996" i="10"/>
  <c r="O996" i="10"/>
  <c r="P996" i="10"/>
  <c r="J997" i="10"/>
  <c r="L997" i="10"/>
  <c r="K997" i="10"/>
  <c r="M997" i="10"/>
  <c r="N997" i="10"/>
  <c r="O997" i="10"/>
  <c r="P997" i="10"/>
  <c r="J998" i="10"/>
  <c r="L998" i="10"/>
  <c r="K998" i="10"/>
  <c r="M998" i="10"/>
  <c r="O998" i="10"/>
  <c r="P998" i="10"/>
  <c r="J999" i="10"/>
  <c r="L999" i="10"/>
  <c r="K999" i="10"/>
  <c r="M999" i="10"/>
  <c r="O999" i="10"/>
  <c r="P999" i="10"/>
  <c r="J1000" i="10"/>
  <c r="L1000" i="10"/>
  <c r="N1000" i="10"/>
  <c r="K1000" i="10"/>
  <c r="M1000" i="10"/>
  <c r="O1000" i="10"/>
  <c r="P1000" i="10"/>
  <c r="J1001" i="10"/>
  <c r="L1001" i="10"/>
  <c r="K1001" i="10"/>
  <c r="M1001" i="10"/>
  <c r="O1001" i="10"/>
  <c r="P1001" i="10"/>
  <c r="J1002" i="10"/>
  <c r="L1002" i="10"/>
  <c r="K1002" i="10"/>
  <c r="M1002" i="10"/>
  <c r="O1002" i="10"/>
  <c r="P1002" i="10"/>
  <c r="J1003" i="10"/>
  <c r="L1003" i="10"/>
  <c r="K1003" i="10"/>
  <c r="M1003" i="10"/>
  <c r="O1003" i="10"/>
  <c r="P1003" i="10"/>
  <c r="J1004" i="10"/>
  <c r="L1004" i="10"/>
  <c r="N1004" i="10"/>
  <c r="K1004" i="10"/>
  <c r="M1004" i="10"/>
  <c r="O1004" i="10"/>
  <c r="P1004" i="10"/>
  <c r="J1005" i="10"/>
  <c r="L1005" i="10"/>
  <c r="K1005" i="10"/>
  <c r="M1005" i="10"/>
  <c r="N1005" i="10"/>
  <c r="O1005" i="10"/>
  <c r="P1005" i="10"/>
  <c r="J1006" i="10"/>
  <c r="L1006" i="10"/>
  <c r="K1006" i="10"/>
  <c r="M1006" i="10"/>
  <c r="O1006" i="10"/>
  <c r="P1006" i="10"/>
  <c r="J1007" i="10"/>
  <c r="L1007" i="10"/>
  <c r="K1007" i="10"/>
  <c r="M1007" i="10"/>
  <c r="O1007" i="10"/>
  <c r="P1007" i="10"/>
  <c r="J1008" i="10"/>
  <c r="L1008" i="10"/>
  <c r="N1008" i="10"/>
  <c r="K1008" i="10"/>
  <c r="M1008" i="10"/>
  <c r="O1008" i="10"/>
  <c r="P1008" i="10"/>
  <c r="J1009" i="10"/>
  <c r="L1009" i="10"/>
  <c r="K1009" i="10"/>
  <c r="M1009" i="10"/>
  <c r="O1009" i="10"/>
  <c r="P1009" i="10"/>
  <c r="J1010" i="10"/>
  <c r="L1010" i="10"/>
  <c r="K1010" i="10"/>
  <c r="M1010" i="10"/>
  <c r="O1010" i="10"/>
  <c r="P1010" i="10"/>
  <c r="J1011" i="10"/>
  <c r="L1011" i="10"/>
  <c r="K1011" i="10"/>
  <c r="M1011" i="10"/>
  <c r="O1011" i="10"/>
  <c r="P1011" i="10"/>
  <c r="J1012" i="10"/>
  <c r="L1012" i="10"/>
  <c r="K1012" i="10"/>
  <c r="M1012" i="10"/>
  <c r="O1012" i="10"/>
  <c r="P1012" i="10"/>
  <c r="J1013" i="10"/>
  <c r="L1013" i="10"/>
  <c r="K1013" i="10"/>
  <c r="M1013" i="10"/>
  <c r="O1013" i="10"/>
  <c r="P1013" i="10"/>
  <c r="J1014" i="10"/>
  <c r="L1014" i="10"/>
  <c r="K1014" i="10"/>
  <c r="M1014" i="10"/>
  <c r="O1014" i="10"/>
  <c r="P1014" i="10"/>
  <c r="J1015" i="10"/>
  <c r="L1015" i="10"/>
  <c r="K1015" i="10"/>
  <c r="M1015" i="10"/>
  <c r="O1015" i="10"/>
  <c r="P1015" i="10"/>
  <c r="J1016" i="10"/>
  <c r="L1016" i="10"/>
  <c r="K1016" i="10"/>
  <c r="M1016" i="10"/>
  <c r="O1016" i="10"/>
  <c r="P1016" i="10"/>
  <c r="J1017" i="10"/>
  <c r="L1017" i="10"/>
  <c r="K1017" i="10"/>
  <c r="M1017" i="10"/>
  <c r="O1017" i="10"/>
  <c r="P1017" i="10"/>
  <c r="J1018" i="10"/>
  <c r="L1018" i="10"/>
  <c r="K1018" i="10"/>
  <c r="M1018" i="10"/>
  <c r="O1018" i="10"/>
  <c r="P1018" i="10"/>
  <c r="J1019" i="10"/>
  <c r="L1019" i="10"/>
  <c r="K1019" i="10"/>
  <c r="M1019" i="10"/>
  <c r="O1019" i="10"/>
  <c r="P1019" i="10"/>
  <c r="J1020" i="10"/>
  <c r="L1020" i="10"/>
  <c r="K1020" i="10"/>
  <c r="M1020" i="10"/>
  <c r="O1020" i="10"/>
  <c r="P1020" i="10"/>
  <c r="J1021" i="10"/>
  <c r="L1021" i="10"/>
  <c r="K1021" i="10"/>
  <c r="M1021" i="10"/>
  <c r="O1021" i="10"/>
  <c r="P1021" i="10"/>
  <c r="J1022" i="10"/>
  <c r="L1022" i="10"/>
  <c r="K1022" i="10"/>
  <c r="M1022" i="10"/>
  <c r="O1022" i="10"/>
  <c r="P1022" i="10"/>
  <c r="J1023" i="10"/>
  <c r="L1023" i="10"/>
  <c r="K1023" i="10"/>
  <c r="M1023" i="10"/>
  <c r="O1023" i="10"/>
  <c r="P1023" i="10"/>
  <c r="J1024" i="10"/>
  <c r="L1024" i="10"/>
  <c r="N1024" i="10"/>
  <c r="K1024" i="10"/>
  <c r="M1024" i="10"/>
  <c r="O1024" i="10"/>
  <c r="P1024" i="10"/>
  <c r="J1025" i="10"/>
  <c r="L1025" i="10"/>
  <c r="K1025" i="10"/>
  <c r="M1025" i="10"/>
  <c r="O1025" i="10"/>
  <c r="P1025" i="10"/>
  <c r="J1026" i="10"/>
  <c r="L1026" i="10"/>
  <c r="K1026" i="10"/>
  <c r="M1026" i="10"/>
  <c r="O1026" i="10"/>
  <c r="P1026" i="10"/>
  <c r="J1027" i="10"/>
  <c r="L1027" i="10"/>
  <c r="K1027" i="10"/>
  <c r="M1027" i="10"/>
  <c r="O1027" i="10"/>
  <c r="P1027" i="10"/>
  <c r="J1028" i="10"/>
  <c r="L1028" i="10"/>
  <c r="K1028" i="10"/>
  <c r="M1028" i="10"/>
  <c r="O1028" i="10"/>
  <c r="P1028" i="10"/>
  <c r="J1029" i="10"/>
  <c r="L1029" i="10"/>
  <c r="K1029" i="10"/>
  <c r="M1029" i="10"/>
  <c r="O1029" i="10"/>
  <c r="P1029" i="10"/>
  <c r="J1030" i="10"/>
  <c r="L1030" i="10"/>
  <c r="K1030" i="10"/>
  <c r="M1030" i="10"/>
  <c r="O1030" i="10"/>
  <c r="P1030" i="10"/>
  <c r="J1031" i="10"/>
  <c r="L1031" i="10"/>
  <c r="K1031" i="10"/>
  <c r="M1031" i="10"/>
  <c r="O1031" i="10"/>
  <c r="P1031" i="10"/>
  <c r="J1032" i="10"/>
  <c r="L1032" i="10"/>
  <c r="K1032" i="10"/>
  <c r="M1032" i="10"/>
  <c r="O1032" i="10"/>
  <c r="P1032" i="10"/>
  <c r="J1033" i="10"/>
  <c r="L1033" i="10"/>
  <c r="K1033" i="10"/>
  <c r="M1033" i="10"/>
  <c r="O1033" i="10"/>
  <c r="P1033" i="10"/>
  <c r="J1034" i="10"/>
  <c r="L1034" i="10"/>
  <c r="K1034" i="10"/>
  <c r="M1034" i="10"/>
  <c r="O1034" i="10"/>
  <c r="P1034" i="10"/>
  <c r="J1035" i="10"/>
  <c r="L1035" i="10"/>
  <c r="K1035" i="10"/>
  <c r="M1035" i="10"/>
  <c r="O1035" i="10"/>
  <c r="P1035" i="10"/>
  <c r="J1036" i="10"/>
  <c r="L1036" i="10"/>
  <c r="K1036" i="10"/>
  <c r="M1036" i="10"/>
  <c r="O1036" i="10"/>
  <c r="P1036" i="10"/>
  <c r="J1037" i="10"/>
  <c r="L1037" i="10"/>
  <c r="K1037" i="10"/>
  <c r="M1037" i="10"/>
  <c r="O1037" i="10"/>
  <c r="P1037" i="10"/>
  <c r="J1038" i="10"/>
  <c r="L1038" i="10"/>
  <c r="K1038" i="10"/>
  <c r="M1038" i="10"/>
  <c r="O1038" i="10"/>
  <c r="P1038" i="10"/>
  <c r="J1039" i="10"/>
  <c r="L1039" i="10"/>
  <c r="K1039" i="10"/>
  <c r="M1039" i="10"/>
  <c r="O1039" i="10"/>
  <c r="P1039" i="10"/>
  <c r="J1040" i="10"/>
  <c r="L1040" i="10"/>
  <c r="K1040" i="10"/>
  <c r="M1040" i="10"/>
  <c r="O1040" i="10"/>
  <c r="P1040" i="10"/>
  <c r="J1041" i="10"/>
  <c r="L1041" i="10"/>
  <c r="K1041" i="10"/>
  <c r="M1041" i="10"/>
  <c r="O1041" i="10"/>
  <c r="P1041" i="10"/>
  <c r="J1042" i="10"/>
  <c r="L1042" i="10"/>
  <c r="K1042" i="10"/>
  <c r="M1042" i="10"/>
  <c r="O1042" i="10"/>
  <c r="P1042" i="10"/>
  <c r="J1043" i="10"/>
  <c r="L1043" i="10"/>
  <c r="K1043" i="10"/>
  <c r="M1043" i="10"/>
  <c r="O1043" i="10"/>
  <c r="P1043" i="10"/>
  <c r="J1044" i="10"/>
  <c r="L1044" i="10"/>
  <c r="N1044" i="10"/>
  <c r="K1044" i="10"/>
  <c r="M1044" i="10"/>
  <c r="O1044" i="10"/>
  <c r="P1044" i="10"/>
  <c r="J1045" i="10"/>
  <c r="L1045" i="10"/>
  <c r="K1045" i="10"/>
  <c r="M1045" i="10"/>
  <c r="O1045" i="10"/>
  <c r="P1045" i="10"/>
  <c r="J1046" i="10"/>
  <c r="L1046" i="10"/>
  <c r="K1046" i="10"/>
  <c r="M1046" i="10"/>
  <c r="O1046" i="10"/>
  <c r="P1046" i="10"/>
  <c r="J1047" i="10"/>
  <c r="L1047" i="10"/>
  <c r="K1047" i="10"/>
  <c r="M1047" i="10"/>
  <c r="O1047" i="10"/>
  <c r="P1047" i="10"/>
  <c r="J1048" i="10"/>
  <c r="L1048" i="10"/>
  <c r="K1048" i="10"/>
  <c r="M1048" i="10"/>
  <c r="O1048" i="10"/>
  <c r="P1048" i="10"/>
  <c r="J1049" i="10"/>
  <c r="L1049" i="10"/>
  <c r="K1049" i="10"/>
  <c r="M1049" i="10"/>
  <c r="N1049" i="10"/>
  <c r="O1049" i="10"/>
  <c r="P1049" i="10"/>
  <c r="J1050" i="10"/>
  <c r="L1050" i="10"/>
  <c r="K1050" i="10"/>
  <c r="M1050" i="10"/>
  <c r="O1050" i="10"/>
  <c r="P1050" i="10"/>
  <c r="J1051" i="10"/>
  <c r="L1051" i="10"/>
  <c r="K1051" i="10"/>
  <c r="M1051" i="10"/>
  <c r="O1051" i="10"/>
  <c r="P1051" i="10"/>
  <c r="J1052" i="10"/>
  <c r="L1052" i="10"/>
  <c r="K1052" i="10"/>
  <c r="M1052" i="10"/>
  <c r="O1052" i="10"/>
  <c r="P1052" i="10"/>
  <c r="J1053" i="10"/>
  <c r="L1053" i="10"/>
  <c r="K1053" i="10"/>
  <c r="M1053" i="10"/>
  <c r="N1053" i="10"/>
  <c r="O1053" i="10"/>
  <c r="P1053" i="10"/>
  <c r="J1054" i="10"/>
  <c r="L1054" i="10"/>
  <c r="K1054" i="10"/>
  <c r="M1054" i="10"/>
  <c r="O1054" i="10"/>
  <c r="P1054" i="10"/>
  <c r="J1055" i="10"/>
  <c r="L1055" i="10"/>
  <c r="K1055" i="10"/>
  <c r="M1055" i="10"/>
  <c r="O1055" i="10"/>
  <c r="P1055" i="10"/>
  <c r="J1056" i="10"/>
  <c r="L1056" i="10"/>
  <c r="K1056" i="10"/>
  <c r="M1056" i="10"/>
  <c r="O1056" i="10"/>
  <c r="P1056" i="10"/>
  <c r="J1057" i="10"/>
  <c r="L1057" i="10"/>
  <c r="K1057" i="10"/>
  <c r="M1057" i="10"/>
  <c r="O1057" i="10"/>
  <c r="P1057" i="10"/>
  <c r="J1058" i="10"/>
  <c r="L1058" i="10"/>
  <c r="K1058" i="10"/>
  <c r="M1058" i="10"/>
  <c r="O1058" i="10"/>
  <c r="P1058" i="10"/>
  <c r="J1059" i="10"/>
  <c r="L1059" i="10"/>
  <c r="K1059" i="10"/>
  <c r="M1059" i="10"/>
  <c r="O1059" i="10"/>
  <c r="P1059" i="10"/>
  <c r="J1060" i="10"/>
  <c r="L1060" i="10"/>
  <c r="N1060" i="10"/>
  <c r="K1060" i="10"/>
  <c r="M1060" i="10"/>
  <c r="O1060" i="10"/>
  <c r="P1060" i="10"/>
  <c r="J1061" i="10"/>
  <c r="L1061" i="10"/>
  <c r="K1061" i="10"/>
  <c r="M1061" i="10"/>
  <c r="O1061" i="10"/>
  <c r="P1061" i="10"/>
  <c r="J1062" i="10"/>
  <c r="L1062" i="10"/>
  <c r="K1062" i="10"/>
  <c r="M1062" i="10"/>
  <c r="O1062" i="10"/>
  <c r="P1062" i="10"/>
  <c r="J1063" i="10"/>
  <c r="L1063" i="10"/>
  <c r="K1063" i="10"/>
  <c r="M1063" i="10"/>
  <c r="O1063" i="10"/>
  <c r="P1063" i="10"/>
  <c r="J1064" i="10"/>
  <c r="L1064" i="10"/>
  <c r="K1064" i="10"/>
  <c r="M1064" i="10"/>
  <c r="O1064" i="10"/>
  <c r="P1064" i="10"/>
  <c r="J1065" i="10"/>
  <c r="L1065" i="10"/>
  <c r="K1065" i="10"/>
  <c r="M1065" i="10"/>
  <c r="O1065" i="10"/>
  <c r="P1065" i="10"/>
  <c r="J1066" i="10"/>
  <c r="L1066" i="10"/>
  <c r="K1066" i="10"/>
  <c r="M1066" i="10"/>
  <c r="O1066" i="10"/>
  <c r="P1066" i="10"/>
  <c r="J1067" i="10"/>
  <c r="L1067" i="10"/>
  <c r="K1067" i="10"/>
  <c r="M1067" i="10"/>
  <c r="O1067" i="10"/>
  <c r="P1067" i="10"/>
  <c r="J1068" i="10"/>
  <c r="L1068" i="10"/>
  <c r="K1068" i="10"/>
  <c r="M1068" i="10"/>
  <c r="O1068" i="10"/>
  <c r="P1068" i="10"/>
  <c r="J1069" i="10"/>
  <c r="L1069" i="10"/>
  <c r="K1069" i="10"/>
  <c r="M1069" i="10"/>
  <c r="O1069" i="10"/>
  <c r="P1069" i="10"/>
  <c r="J1070" i="10"/>
  <c r="L1070" i="10"/>
  <c r="K1070" i="10"/>
  <c r="M1070" i="10"/>
  <c r="O1070" i="10"/>
  <c r="P1070" i="10"/>
  <c r="J1071" i="10"/>
  <c r="L1071" i="10"/>
  <c r="K1071" i="10"/>
  <c r="M1071" i="10"/>
  <c r="O1071" i="10"/>
  <c r="P1071" i="10"/>
  <c r="J1072" i="10"/>
  <c r="L1072" i="10"/>
  <c r="K1072" i="10"/>
  <c r="M1072" i="10"/>
  <c r="O1072" i="10"/>
  <c r="P1072" i="10"/>
  <c r="J1073" i="10"/>
  <c r="L1073" i="10"/>
  <c r="K1073" i="10"/>
  <c r="M1073" i="10"/>
  <c r="N1073" i="10"/>
  <c r="O1073" i="10"/>
  <c r="P1073" i="10"/>
  <c r="J1074" i="10"/>
  <c r="L1074" i="10"/>
  <c r="K1074" i="10"/>
  <c r="M1074" i="10"/>
  <c r="O1074" i="10"/>
  <c r="P1074" i="10"/>
  <c r="J1075" i="10"/>
  <c r="L1075" i="10"/>
  <c r="K1075" i="10"/>
  <c r="M1075" i="10"/>
  <c r="O1075" i="10"/>
  <c r="P1075" i="10"/>
  <c r="J1076" i="10"/>
  <c r="L1076" i="10"/>
  <c r="N1076" i="10"/>
  <c r="K1076" i="10"/>
  <c r="M1076" i="10"/>
  <c r="O1076" i="10"/>
  <c r="P1076" i="10"/>
  <c r="J1077" i="10"/>
  <c r="L1077" i="10"/>
  <c r="K1077" i="10"/>
  <c r="M1077" i="10"/>
  <c r="O1077" i="10"/>
  <c r="P1077" i="10"/>
  <c r="J1078" i="10"/>
  <c r="L1078" i="10"/>
  <c r="K1078" i="10"/>
  <c r="M1078" i="10"/>
  <c r="O1078" i="10"/>
  <c r="P1078" i="10"/>
  <c r="J1079" i="10"/>
  <c r="L1079" i="10"/>
  <c r="K1079" i="10"/>
  <c r="M1079" i="10"/>
  <c r="O1079" i="10"/>
  <c r="P1079" i="10"/>
  <c r="J1080" i="10"/>
  <c r="L1080" i="10"/>
  <c r="K1080" i="10"/>
  <c r="M1080" i="10"/>
  <c r="O1080" i="10"/>
  <c r="P1080" i="10"/>
  <c r="J1081" i="10"/>
  <c r="L1081" i="10"/>
  <c r="K1081" i="10"/>
  <c r="M1081" i="10"/>
  <c r="O1081" i="10"/>
  <c r="P1081" i="10"/>
  <c r="J1082" i="10"/>
  <c r="L1082" i="10"/>
  <c r="K1082" i="10"/>
  <c r="M1082" i="10"/>
  <c r="O1082" i="10"/>
  <c r="P1082" i="10"/>
  <c r="J1083" i="10"/>
  <c r="L1083" i="10"/>
  <c r="K1083" i="10"/>
  <c r="M1083" i="10"/>
  <c r="O1083" i="10"/>
  <c r="P1083" i="10"/>
  <c r="J1084" i="10"/>
  <c r="L1084" i="10"/>
  <c r="N1084" i="10"/>
  <c r="K1084" i="10"/>
  <c r="M1084" i="10"/>
  <c r="O1084" i="10"/>
  <c r="P1084" i="10"/>
  <c r="J1085" i="10"/>
  <c r="L1085" i="10"/>
  <c r="K1085" i="10"/>
  <c r="M1085" i="10"/>
  <c r="O1085" i="10"/>
  <c r="P1085" i="10"/>
  <c r="J1086" i="10"/>
  <c r="L1086" i="10"/>
  <c r="K1086" i="10"/>
  <c r="M1086" i="10"/>
  <c r="O1086" i="10"/>
  <c r="P1086" i="10"/>
  <c r="J1087" i="10"/>
  <c r="L1087" i="10"/>
  <c r="K1087" i="10"/>
  <c r="M1087" i="10"/>
  <c r="O1087" i="10"/>
  <c r="P1087" i="10"/>
  <c r="J1088" i="10"/>
  <c r="L1088" i="10"/>
  <c r="N1088" i="10"/>
  <c r="K1088" i="10"/>
  <c r="M1088" i="10"/>
  <c r="O1088" i="10"/>
  <c r="P1088" i="10"/>
  <c r="J1089" i="10"/>
  <c r="L1089" i="10"/>
  <c r="K1089" i="10"/>
  <c r="M1089" i="10"/>
  <c r="N1089" i="10"/>
  <c r="O1089" i="10"/>
  <c r="P1089" i="10"/>
  <c r="J1090" i="10"/>
  <c r="L1090" i="10"/>
  <c r="K1090" i="10"/>
  <c r="M1090" i="10"/>
  <c r="O1090" i="10"/>
  <c r="P1090" i="10"/>
  <c r="J1091" i="10"/>
  <c r="L1091" i="10"/>
  <c r="K1091" i="10"/>
  <c r="M1091" i="10"/>
  <c r="O1091" i="10"/>
  <c r="P1091" i="10"/>
  <c r="J1092" i="10"/>
  <c r="L1092" i="10"/>
  <c r="K1092" i="10"/>
  <c r="M1092" i="10"/>
  <c r="O1092" i="10"/>
  <c r="P1092" i="10"/>
  <c r="J1093" i="10"/>
  <c r="L1093" i="10"/>
  <c r="K1093" i="10"/>
  <c r="M1093" i="10"/>
  <c r="O1093" i="10"/>
  <c r="P1093" i="10"/>
  <c r="J1094" i="10"/>
  <c r="L1094" i="10"/>
  <c r="K1094" i="10"/>
  <c r="M1094" i="10"/>
  <c r="N1094" i="10"/>
  <c r="O1094" i="10"/>
  <c r="P1094" i="10"/>
  <c r="J1095" i="10"/>
  <c r="L1095" i="10"/>
  <c r="K1095" i="10"/>
  <c r="M1095" i="10"/>
  <c r="O1095" i="10"/>
  <c r="P1095" i="10"/>
  <c r="J1096" i="10"/>
  <c r="L1096" i="10"/>
  <c r="K1096" i="10"/>
  <c r="M1096" i="10"/>
  <c r="O1096" i="10"/>
  <c r="P1096" i="10"/>
  <c r="J1097" i="10"/>
  <c r="L1097" i="10"/>
  <c r="K1097" i="10"/>
  <c r="M1097" i="10"/>
  <c r="O1097" i="10"/>
  <c r="P1097" i="10"/>
  <c r="J1098" i="10"/>
  <c r="L1098" i="10"/>
  <c r="K1098" i="10"/>
  <c r="M1098" i="10"/>
  <c r="O1098" i="10"/>
  <c r="P1098" i="10"/>
  <c r="J1099" i="10"/>
  <c r="L1099" i="10"/>
  <c r="K1099" i="10"/>
  <c r="M1099" i="10"/>
  <c r="O1099" i="10"/>
  <c r="P1099" i="10"/>
  <c r="J1100" i="10"/>
  <c r="L1100" i="10"/>
  <c r="K1100" i="10"/>
  <c r="M1100" i="10"/>
  <c r="O1100" i="10"/>
  <c r="P1100" i="10"/>
  <c r="J1101" i="10"/>
  <c r="L1101" i="10"/>
  <c r="N1101" i="10"/>
  <c r="K1101" i="10"/>
  <c r="M1101" i="10"/>
  <c r="O1101" i="10"/>
  <c r="P1101" i="10"/>
  <c r="J1102" i="10"/>
  <c r="L1102" i="10"/>
  <c r="K1102" i="10"/>
  <c r="M1102" i="10"/>
  <c r="O1102" i="10"/>
  <c r="P1102" i="10"/>
  <c r="J1103" i="10"/>
  <c r="L1103" i="10"/>
  <c r="K1103" i="10"/>
  <c r="M1103" i="10"/>
  <c r="O1103" i="10"/>
  <c r="P1103" i="10"/>
  <c r="J1104" i="10"/>
  <c r="L1104" i="10"/>
  <c r="K1104" i="10"/>
  <c r="M1104" i="10"/>
  <c r="O1104" i="10"/>
  <c r="P1104" i="10"/>
  <c r="J1105" i="10"/>
  <c r="L1105" i="10"/>
  <c r="K1105" i="10"/>
  <c r="M1105" i="10"/>
  <c r="O1105" i="10"/>
  <c r="P1105" i="10"/>
  <c r="J1106" i="10"/>
  <c r="L1106" i="10"/>
  <c r="K1106" i="10"/>
  <c r="M1106" i="10"/>
  <c r="O1106" i="10"/>
  <c r="P1106" i="10"/>
  <c r="J1107" i="10"/>
  <c r="L1107" i="10"/>
  <c r="K1107" i="10"/>
  <c r="M1107" i="10"/>
  <c r="O1107" i="10"/>
  <c r="P1107" i="10"/>
  <c r="J1108" i="10"/>
  <c r="L1108" i="10"/>
  <c r="K1108" i="10"/>
  <c r="M1108" i="10"/>
  <c r="O1108" i="10"/>
  <c r="P1108" i="10"/>
  <c r="J1109" i="10"/>
  <c r="L1109" i="10"/>
  <c r="K1109" i="10"/>
  <c r="M1109" i="10"/>
  <c r="O1109" i="10"/>
  <c r="P1109" i="10"/>
  <c r="J1110" i="10"/>
  <c r="L1110" i="10"/>
  <c r="K1110" i="10"/>
  <c r="M1110" i="10"/>
  <c r="O1110" i="10"/>
  <c r="P1110" i="10"/>
  <c r="J1111" i="10"/>
  <c r="L1111" i="10"/>
  <c r="K1111" i="10"/>
  <c r="M1111" i="10"/>
  <c r="O1111" i="10"/>
  <c r="P1111" i="10"/>
  <c r="J1112" i="10"/>
  <c r="L1112" i="10"/>
  <c r="K1112" i="10"/>
  <c r="M1112" i="10"/>
  <c r="O1112" i="10"/>
  <c r="P1112" i="10"/>
  <c r="J1113" i="10"/>
  <c r="L1113" i="10"/>
  <c r="K1113" i="10"/>
  <c r="M1113" i="10"/>
  <c r="O1113" i="10"/>
  <c r="P1113" i="10"/>
  <c r="J1114" i="10"/>
  <c r="L1114" i="10"/>
  <c r="K1114" i="10"/>
  <c r="M1114" i="10"/>
  <c r="N1114" i="10"/>
  <c r="O1114" i="10"/>
  <c r="P1114" i="10"/>
  <c r="J1115" i="10"/>
  <c r="L1115" i="10"/>
  <c r="K1115" i="10"/>
  <c r="M1115" i="10"/>
  <c r="O1115" i="10"/>
  <c r="P1115" i="10"/>
  <c r="J1116" i="10"/>
  <c r="L1116" i="10"/>
  <c r="K1116" i="10"/>
  <c r="M1116" i="10"/>
  <c r="O1116" i="10"/>
  <c r="P1116" i="10"/>
  <c r="J1117" i="10"/>
  <c r="L1117" i="10"/>
  <c r="K1117" i="10"/>
  <c r="M1117" i="10"/>
  <c r="O1117" i="10"/>
  <c r="P1117" i="10"/>
  <c r="J1118" i="10"/>
  <c r="L1118" i="10"/>
  <c r="K1118" i="10"/>
  <c r="M1118" i="10"/>
  <c r="N1118" i="10"/>
  <c r="O1118" i="10"/>
  <c r="P1118" i="10"/>
  <c r="J1119" i="10"/>
  <c r="L1119" i="10"/>
  <c r="K1119" i="10"/>
  <c r="M1119" i="10"/>
  <c r="O1119" i="10"/>
  <c r="P1119" i="10"/>
  <c r="J1120" i="10"/>
  <c r="L1120" i="10"/>
  <c r="K1120" i="10"/>
  <c r="M1120" i="10"/>
  <c r="O1120" i="10"/>
  <c r="P1120" i="10"/>
  <c r="J1121" i="10"/>
  <c r="L1121" i="10"/>
  <c r="K1121" i="10"/>
  <c r="M1121" i="10"/>
  <c r="O1121" i="10"/>
  <c r="P1121" i="10"/>
  <c r="J1122" i="10"/>
  <c r="L1122" i="10"/>
  <c r="K1122" i="10"/>
  <c r="M1122" i="10"/>
  <c r="O1122" i="10"/>
  <c r="P1122" i="10"/>
  <c r="J1123" i="10"/>
  <c r="L1123" i="10"/>
  <c r="K1123" i="10"/>
  <c r="M1123" i="10"/>
  <c r="O1123" i="10"/>
  <c r="P1123" i="10"/>
  <c r="J1124" i="10"/>
  <c r="L1124" i="10"/>
  <c r="K1124" i="10"/>
  <c r="M1124" i="10"/>
  <c r="O1124" i="10"/>
  <c r="P1124" i="10"/>
  <c r="J1125" i="10"/>
  <c r="L1125" i="10"/>
  <c r="K1125" i="10"/>
  <c r="M1125" i="10"/>
  <c r="O1125" i="10"/>
  <c r="P1125" i="10"/>
  <c r="J1126" i="10"/>
  <c r="L1126" i="10"/>
  <c r="K1126" i="10"/>
  <c r="M1126" i="10"/>
  <c r="O1126" i="10"/>
  <c r="P1126" i="10"/>
  <c r="J1127" i="10"/>
  <c r="L1127" i="10"/>
  <c r="K1127" i="10"/>
  <c r="M1127" i="10"/>
  <c r="N1127" i="10"/>
  <c r="O1127" i="10"/>
  <c r="P1127" i="10"/>
  <c r="J1128" i="10"/>
  <c r="L1128" i="10"/>
  <c r="K1128" i="10"/>
  <c r="M1128" i="10"/>
  <c r="O1128" i="10"/>
  <c r="P1128" i="10"/>
  <c r="J1129" i="10"/>
  <c r="L1129" i="10"/>
  <c r="K1129" i="10"/>
  <c r="M1129" i="10"/>
  <c r="O1129" i="10"/>
  <c r="P1129" i="10"/>
  <c r="J1130" i="10"/>
  <c r="L1130" i="10"/>
  <c r="K1130" i="10"/>
  <c r="M1130" i="10"/>
  <c r="O1130" i="10"/>
  <c r="P1130" i="10"/>
  <c r="J1131" i="10"/>
  <c r="L1131" i="10"/>
  <c r="K1131" i="10"/>
  <c r="M1131" i="10"/>
  <c r="N1131" i="10"/>
  <c r="O1131" i="10"/>
  <c r="P1131" i="10"/>
  <c r="J1132" i="10"/>
  <c r="L1132" i="10"/>
  <c r="K1132" i="10"/>
  <c r="M1132" i="10"/>
  <c r="O1132" i="10"/>
  <c r="P1132" i="10"/>
  <c r="J1133" i="10"/>
  <c r="L1133" i="10"/>
  <c r="N1133" i="10"/>
  <c r="K1133" i="10"/>
  <c r="M1133" i="10"/>
  <c r="O1133" i="10"/>
  <c r="P1133" i="10"/>
  <c r="J1134" i="10"/>
  <c r="L1134" i="10"/>
  <c r="N1134" i="10"/>
  <c r="K1134" i="10"/>
  <c r="M1134" i="10"/>
  <c r="O1134" i="10"/>
  <c r="P1134" i="10"/>
  <c r="J1135" i="10"/>
  <c r="L1135" i="10"/>
  <c r="K1135" i="10"/>
  <c r="M1135" i="10"/>
  <c r="O1135" i="10"/>
  <c r="P1135" i="10"/>
  <c r="J1136" i="10"/>
  <c r="L1136" i="10"/>
  <c r="K1136" i="10"/>
  <c r="M1136" i="10"/>
  <c r="O1136" i="10"/>
  <c r="P1136" i="10"/>
  <c r="J1137" i="10"/>
  <c r="L1137" i="10"/>
  <c r="K1137" i="10"/>
  <c r="M1137" i="10"/>
  <c r="O1137" i="10"/>
  <c r="P1137" i="10"/>
  <c r="J1138" i="10"/>
  <c r="L1138" i="10"/>
  <c r="N1138" i="10"/>
  <c r="K1138" i="10"/>
  <c r="M1138" i="10"/>
  <c r="O1138" i="10"/>
  <c r="P1138" i="10"/>
  <c r="J1139" i="10"/>
  <c r="L1139" i="10"/>
  <c r="K1139" i="10"/>
  <c r="M1139" i="10"/>
  <c r="N1139" i="10"/>
  <c r="O1139" i="10"/>
  <c r="P1139" i="10"/>
  <c r="J1140" i="10"/>
  <c r="L1140" i="10"/>
  <c r="K1140" i="10"/>
  <c r="M1140" i="10"/>
  <c r="O1140" i="10"/>
  <c r="P1140" i="10"/>
  <c r="J1141" i="10"/>
  <c r="L1141" i="10"/>
  <c r="K1141" i="10"/>
  <c r="M1141" i="10"/>
  <c r="O1141" i="10"/>
  <c r="P1141" i="10"/>
  <c r="J1142" i="10"/>
  <c r="L1142" i="10"/>
  <c r="N1142" i="10"/>
  <c r="K1142" i="10"/>
  <c r="M1142" i="10"/>
  <c r="O1142" i="10"/>
  <c r="P1142" i="10"/>
  <c r="J1143" i="10"/>
  <c r="L1143" i="10"/>
  <c r="K1143" i="10"/>
  <c r="M1143" i="10"/>
  <c r="N1143" i="10"/>
  <c r="O1143" i="10"/>
  <c r="P1143" i="10"/>
  <c r="J1144" i="10"/>
  <c r="L1144" i="10"/>
  <c r="K1144" i="10"/>
  <c r="M1144" i="10"/>
  <c r="O1144" i="10"/>
  <c r="P1144" i="10"/>
  <c r="J1145" i="10"/>
  <c r="L1145" i="10"/>
  <c r="K1145" i="10"/>
  <c r="M1145" i="10"/>
  <c r="O1145" i="10"/>
  <c r="P1145" i="10"/>
  <c r="J1146" i="10"/>
  <c r="L1146" i="10"/>
  <c r="N1146" i="10"/>
  <c r="K1146" i="10"/>
  <c r="M1146" i="10"/>
  <c r="O1146" i="10"/>
  <c r="P1146" i="10"/>
  <c r="J1147" i="10"/>
  <c r="L1147" i="10"/>
  <c r="K1147" i="10"/>
  <c r="M1147" i="10"/>
  <c r="N1147" i="10"/>
  <c r="O1147" i="10"/>
  <c r="P1147" i="10"/>
  <c r="J1148" i="10"/>
  <c r="L1148" i="10"/>
  <c r="K1148" i="10"/>
  <c r="M1148" i="10"/>
  <c r="O1148" i="10"/>
  <c r="P1148" i="10"/>
  <c r="J1149" i="10"/>
  <c r="L1149" i="10"/>
  <c r="K1149" i="10"/>
  <c r="M1149" i="10"/>
  <c r="O1149" i="10"/>
  <c r="P1149" i="10"/>
  <c r="J1150" i="10"/>
  <c r="L1150" i="10"/>
  <c r="K1150" i="10"/>
  <c r="M1150" i="10"/>
  <c r="O1150" i="10"/>
  <c r="P1150" i="10"/>
  <c r="J1151" i="10"/>
  <c r="L1151" i="10"/>
  <c r="K1151" i="10"/>
  <c r="M1151" i="10"/>
  <c r="O1151" i="10"/>
  <c r="P1151" i="10"/>
  <c r="J1152" i="10"/>
  <c r="L1152" i="10"/>
  <c r="K1152" i="10"/>
  <c r="M1152" i="10"/>
  <c r="O1152" i="10"/>
  <c r="P1152" i="10"/>
  <c r="J1153" i="10"/>
  <c r="L1153" i="10"/>
  <c r="K1153" i="10"/>
  <c r="M1153" i="10"/>
  <c r="O1153" i="10"/>
  <c r="P1153" i="10"/>
  <c r="J1154" i="10"/>
  <c r="L1154" i="10"/>
  <c r="K1154" i="10"/>
  <c r="M1154" i="10"/>
  <c r="O1154" i="10"/>
  <c r="P1154" i="10"/>
  <c r="J1155" i="10"/>
  <c r="L1155" i="10"/>
  <c r="K1155" i="10"/>
  <c r="M1155" i="10"/>
  <c r="O1155" i="10"/>
  <c r="P1155" i="10"/>
  <c r="J1156" i="10"/>
  <c r="L1156" i="10"/>
  <c r="K1156" i="10"/>
  <c r="M1156" i="10"/>
  <c r="O1156" i="10"/>
  <c r="P1156" i="10"/>
  <c r="J1157" i="10"/>
  <c r="L1157" i="10"/>
  <c r="K1157" i="10"/>
  <c r="M1157" i="10"/>
  <c r="O1157" i="10"/>
  <c r="P1157" i="10"/>
  <c r="J1158" i="10"/>
  <c r="L1158" i="10"/>
  <c r="K1158" i="10"/>
  <c r="M1158" i="10"/>
  <c r="O1158" i="10"/>
  <c r="P1158" i="10"/>
  <c r="J1159" i="10"/>
  <c r="L1159" i="10"/>
  <c r="K1159" i="10"/>
  <c r="M1159" i="10"/>
  <c r="O1159" i="10"/>
  <c r="P1159" i="10"/>
  <c r="J1160" i="10"/>
  <c r="L1160" i="10"/>
  <c r="K1160" i="10"/>
  <c r="M1160" i="10"/>
  <c r="N1160" i="10"/>
  <c r="O1160" i="10"/>
  <c r="P1160" i="10"/>
  <c r="J1161" i="10"/>
  <c r="L1161" i="10"/>
  <c r="K1161" i="10"/>
  <c r="M1161" i="10"/>
  <c r="O1161" i="10"/>
  <c r="P1161" i="10"/>
  <c r="J1162" i="10"/>
  <c r="L1162" i="10"/>
  <c r="K1162" i="10"/>
  <c r="M1162" i="10"/>
  <c r="O1162" i="10"/>
  <c r="P1162" i="10"/>
  <c r="J1163" i="10"/>
  <c r="L1163" i="10"/>
  <c r="K1163" i="10"/>
  <c r="M1163" i="10"/>
  <c r="O1163" i="10"/>
  <c r="P1163" i="10"/>
  <c r="J1164" i="10"/>
  <c r="L1164" i="10"/>
  <c r="K1164" i="10"/>
  <c r="M1164" i="10"/>
  <c r="O1164" i="10"/>
  <c r="P1164" i="10"/>
  <c r="J1165" i="10"/>
  <c r="L1165" i="10"/>
  <c r="K1165" i="10"/>
  <c r="M1165" i="10"/>
  <c r="O1165" i="10"/>
  <c r="P1165" i="10"/>
  <c r="J1166" i="10"/>
  <c r="L1166" i="10"/>
  <c r="K1166" i="10"/>
  <c r="M1166" i="10"/>
  <c r="O1166" i="10"/>
  <c r="P1166" i="10"/>
  <c r="J1167" i="10"/>
  <c r="L1167" i="10"/>
  <c r="N1167" i="10"/>
  <c r="K1167" i="10"/>
  <c r="M1167" i="10"/>
  <c r="O1167" i="10"/>
  <c r="P1167" i="10"/>
  <c r="J1168" i="10"/>
  <c r="L1168" i="10"/>
  <c r="K1168" i="10"/>
  <c r="M1168" i="10"/>
  <c r="O1168" i="10"/>
  <c r="P1168" i="10"/>
  <c r="J1169" i="10"/>
  <c r="L1169" i="10"/>
  <c r="K1169" i="10"/>
  <c r="M1169" i="10"/>
  <c r="N1169" i="10"/>
  <c r="O1169" i="10"/>
  <c r="P1169" i="10"/>
  <c r="J1170" i="10"/>
  <c r="L1170" i="10"/>
  <c r="K1170" i="10"/>
  <c r="M1170" i="10"/>
  <c r="O1170" i="10"/>
  <c r="P1170" i="10"/>
  <c r="J1171" i="10"/>
  <c r="L1171" i="10"/>
  <c r="K1171" i="10"/>
  <c r="M1171" i="10"/>
  <c r="O1171" i="10"/>
  <c r="P1171" i="10"/>
  <c r="J1172" i="10"/>
  <c r="L1172" i="10"/>
  <c r="K1172" i="10"/>
  <c r="M1172" i="10"/>
  <c r="O1172" i="10"/>
  <c r="P1172" i="10"/>
  <c r="J1173" i="10"/>
  <c r="L1173" i="10"/>
  <c r="K1173" i="10"/>
  <c r="M1173" i="10"/>
  <c r="O1173" i="10"/>
  <c r="P1173" i="10"/>
  <c r="J1174" i="10"/>
  <c r="L1174" i="10"/>
  <c r="K1174" i="10"/>
  <c r="M1174" i="10"/>
  <c r="O1174" i="10"/>
  <c r="P1174" i="10"/>
  <c r="J1175" i="10"/>
  <c r="L1175" i="10"/>
  <c r="K1175" i="10"/>
  <c r="M1175" i="10"/>
  <c r="O1175" i="10"/>
  <c r="P1175" i="10"/>
  <c r="J1176" i="10"/>
  <c r="L1176" i="10"/>
  <c r="K1176" i="10"/>
  <c r="M1176" i="10"/>
  <c r="O1176" i="10"/>
  <c r="P1176" i="10"/>
  <c r="J1177" i="10"/>
  <c r="L1177" i="10"/>
  <c r="K1177" i="10"/>
  <c r="M1177" i="10"/>
  <c r="N1177" i="10"/>
  <c r="O1177" i="10"/>
  <c r="P1177" i="10"/>
  <c r="J1178" i="10"/>
  <c r="L1178" i="10"/>
  <c r="N1178" i="10"/>
  <c r="K1178" i="10"/>
  <c r="M1178" i="10"/>
  <c r="O1178" i="10"/>
  <c r="P1178" i="10"/>
  <c r="J1179" i="10"/>
  <c r="L1179" i="10"/>
  <c r="K1179" i="10"/>
  <c r="M1179" i="10"/>
  <c r="O1179" i="10"/>
  <c r="P1179" i="10"/>
  <c r="J1180" i="10"/>
  <c r="L1180" i="10"/>
  <c r="K1180" i="10"/>
  <c r="M1180" i="10"/>
  <c r="O1180" i="10"/>
  <c r="P1180" i="10"/>
  <c r="J1181" i="10"/>
  <c r="L1181" i="10"/>
  <c r="K1181" i="10"/>
  <c r="M1181" i="10"/>
  <c r="O1181" i="10"/>
  <c r="P1181" i="10"/>
  <c r="J1182" i="10"/>
  <c r="L1182" i="10"/>
  <c r="K1182" i="10"/>
  <c r="M1182" i="10"/>
  <c r="O1182" i="10"/>
  <c r="P1182" i="10"/>
  <c r="J1183" i="10"/>
  <c r="L1183" i="10"/>
  <c r="K1183" i="10"/>
  <c r="M1183" i="10"/>
  <c r="O1183" i="10"/>
  <c r="P1183" i="10"/>
  <c r="J1184" i="10"/>
  <c r="L1184" i="10"/>
  <c r="K1184" i="10"/>
  <c r="M1184" i="10"/>
  <c r="O1184" i="10"/>
  <c r="P1184" i="10"/>
  <c r="J1185" i="10"/>
  <c r="L1185" i="10"/>
  <c r="K1185" i="10"/>
  <c r="M1185" i="10"/>
  <c r="O1185" i="10"/>
  <c r="P1185" i="10"/>
  <c r="J1186" i="10"/>
  <c r="L1186" i="10"/>
  <c r="K1186" i="10"/>
  <c r="M1186" i="10"/>
  <c r="O1186" i="10"/>
  <c r="P1186" i="10"/>
  <c r="J1187" i="10"/>
  <c r="L1187" i="10"/>
  <c r="K1187" i="10"/>
  <c r="M1187" i="10"/>
  <c r="O1187" i="10"/>
  <c r="P1187" i="10"/>
  <c r="J1188" i="10"/>
  <c r="L1188" i="10"/>
  <c r="K1188" i="10"/>
  <c r="M1188" i="10"/>
  <c r="O1188" i="10"/>
  <c r="P1188" i="10"/>
  <c r="J1189" i="10"/>
  <c r="L1189" i="10"/>
  <c r="K1189" i="10"/>
  <c r="M1189" i="10"/>
  <c r="N1189" i="10"/>
  <c r="O1189" i="10"/>
  <c r="P1189" i="10"/>
  <c r="J1190" i="10"/>
  <c r="L1190" i="10"/>
  <c r="K1190" i="10"/>
  <c r="M1190" i="10"/>
  <c r="O1190" i="10"/>
  <c r="P1190" i="10"/>
  <c r="J1191" i="10"/>
  <c r="L1191" i="10"/>
  <c r="K1191" i="10"/>
  <c r="M1191" i="10"/>
  <c r="O1191" i="10"/>
  <c r="P1191" i="10"/>
  <c r="J1192" i="10"/>
  <c r="L1192" i="10"/>
  <c r="K1192" i="10"/>
  <c r="M1192" i="10"/>
  <c r="O1192" i="10"/>
  <c r="P1192" i="10"/>
  <c r="J1193" i="10"/>
  <c r="L1193" i="10"/>
  <c r="K1193" i="10"/>
  <c r="M1193" i="10"/>
  <c r="O1193" i="10"/>
  <c r="P1193" i="10"/>
  <c r="J1194" i="10"/>
  <c r="L1194" i="10"/>
  <c r="K1194" i="10"/>
  <c r="M1194" i="10"/>
  <c r="O1194" i="10"/>
  <c r="P1194" i="10"/>
  <c r="J1195" i="10"/>
  <c r="L1195" i="10"/>
  <c r="K1195" i="10"/>
  <c r="M1195" i="10"/>
  <c r="O1195" i="10"/>
  <c r="P1195" i="10"/>
  <c r="J1196" i="10"/>
  <c r="L1196" i="10"/>
  <c r="K1196" i="10"/>
  <c r="M1196" i="10"/>
  <c r="O1196" i="10"/>
  <c r="P1196" i="10"/>
  <c r="J1197" i="10"/>
  <c r="L1197" i="10"/>
  <c r="K1197" i="10"/>
  <c r="M1197" i="10"/>
  <c r="O1197" i="10"/>
  <c r="P1197" i="10"/>
  <c r="J1198" i="10"/>
  <c r="L1198" i="10"/>
  <c r="K1198" i="10"/>
  <c r="M1198" i="10"/>
  <c r="O1198" i="10"/>
  <c r="P1198" i="10"/>
  <c r="J1199" i="10"/>
  <c r="L1199" i="10"/>
  <c r="K1199" i="10"/>
  <c r="M1199" i="10"/>
  <c r="O1199" i="10"/>
  <c r="P1199" i="10"/>
  <c r="J1200" i="10"/>
  <c r="L1200" i="10"/>
  <c r="K1200" i="10"/>
  <c r="M1200" i="10"/>
  <c r="O1200" i="10"/>
  <c r="P1200" i="10"/>
  <c r="J1201" i="10"/>
  <c r="L1201" i="10"/>
  <c r="K1201" i="10"/>
  <c r="M1201" i="10"/>
  <c r="O1201" i="10"/>
  <c r="P1201" i="10"/>
  <c r="J1202" i="10"/>
  <c r="L1202" i="10"/>
  <c r="K1202" i="10"/>
  <c r="M1202" i="10"/>
  <c r="O1202" i="10"/>
  <c r="P1202" i="10"/>
  <c r="J1203" i="10"/>
  <c r="L1203" i="10"/>
  <c r="K1203" i="10"/>
  <c r="M1203" i="10"/>
  <c r="O1203" i="10"/>
  <c r="P1203" i="10"/>
  <c r="J1204" i="10"/>
  <c r="L1204" i="10"/>
  <c r="K1204" i="10"/>
  <c r="M1204" i="10"/>
  <c r="O1204" i="10"/>
  <c r="P1204" i="10"/>
  <c r="J1205" i="10"/>
  <c r="L1205" i="10"/>
  <c r="K1205" i="10"/>
  <c r="M1205" i="10"/>
  <c r="O1205" i="10"/>
  <c r="P1205" i="10"/>
  <c r="J1206" i="10"/>
  <c r="L1206" i="10"/>
  <c r="K1206" i="10"/>
  <c r="M1206" i="10"/>
  <c r="O1206" i="10"/>
  <c r="P1206" i="10"/>
  <c r="J1207" i="10"/>
  <c r="L1207" i="10"/>
  <c r="K1207" i="10"/>
  <c r="M1207" i="10"/>
  <c r="O1207" i="10"/>
  <c r="P1207" i="10"/>
  <c r="J1208" i="10"/>
  <c r="L1208" i="10"/>
  <c r="K1208" i="10"/>
  <c r="M1208" i="10"/>
  <c r="O1208" i="10"/>
  <c r="P1208" i="10"/>
  <c r="J1209" i="10"/>
  <c r="L1209" i="10"/>
  <c r="K1209" i="10"/>
  <c r="M1209" i="10"/>
  <c r="O1209" i="10"/>
  <c r="P1209" i="10"/>
  <c r="J1210" i="10"/>
  <c r="L1210" i="10"/>
  <c r="K1210" i="10"/>
  <c r="M1210" i="10"/>
  <c r="O1210" i="10"/>
  <c r="P1210" i="10"/>
  <c r="J1211" i="10"/>
  <c r="L1211" i="10"/>
  <c r="K1211" i="10"/>
  <c r="M1211" i="10"/>
  <c r="O1211" i="10"/>
  <c r="P1211" i="10"/>
  <c r="J1212" i="10"/>
  <c r="L1212" i="10"/>
  <c r="K1212" i="10"/>
  <c r="M1212" i="10"/>
  <c r="O1212" i="10"/>
  <c r="P1212" i="10"/>
  <c r="J1213" i="10"/>
  <c r="L1213" i="10"/>
  <c r="K1213" i="10"/>
  <c r="M1213" i="10"/>
  <c r="N1213" i="10"/>
  <c r="O1213" i="10"/>
  <c r="P1213" i="10"/>
  <c r="J1214" i="10"/>
  <c r="L1214" i="10"/>
  <c r="K1214" i="10"/>
  <c r="M1214" i="10"/>
  <c r="O1214" i="10"/>
  <c r="P1214" i="10"/>
  <c r="J1215" i="10"/>
  <c r="L1215" i="10"/>
  <c r="K1215" i="10"/>
  <c r="M1215" i="10"/>
  <c r="O1215" i="10"/>
  <c r="P1215" i="10"/>
  <c r="J1216" i="10"/>
  <c r="L1216" i="10"/>
  <c r="N1216" i="10"/>
  <c r="K1216" i="10"/>
  <c r="M1216" i="10"/>
  <c r="O1216" i="10"/>
  <c r="P1216" i="10"/>
  <c r="J1217" i="10"/>
  <c r="L1217" i="10"/>
  <c r="K1217" i="10"/>
  <c r="M1217" i="10"/>
  <c r="N1217" i="10"/>
  <c r="O1217" i="10"/>
  <c r="P1217" i="10"/>
  <c r="J1218" i="10"/>
  <c r="L1218" i="10"/>
  <c r="K1218" i="10"/>
  <c r="M1218" i="10"/>
  <c r="O1218" i="10"/>
  <c r="P1218" i="10"/>
  <c r="J1219" i="10"/>
  <c r="L1219" i="10"/>
  <c r="K1219" i="10"/>
  <c r="M1219" i="10"/>
  <c r="O1219" i="10"/>
  <c r="P1219" i="10"/>
  <c r="J1220" i="10"/>
  <c r="L1220" i="10"/>
  <c r="K1220" i="10"/>
  <c r="M1220" i="10"/>
  <c r="O1220" i="10"/>
  <c r="P1220" i="10"/>
  <c r="J1221" i="10"/>
  <c r="L1221" i="10"/>
  <c r="K1221" i="10"/>
  <c r="M1221" i="10"/>
  <c r="N1221" i="10"/>
  <c r="O1221" i="10"/>
  <c r="P1221" i="10"/>
  <c r="J1222" i="10"/>
  <c r="L1222" i="10"/>
  <c r="K1222" i="10"/>
  <c r="M1222" i="10"/>
  <c r="O1222" i="10"/>
  <c r="P1222" i="10"/>
  <c r="J1223" i="10"/>
  <c r="L1223" i="10"/>
  <c r="K1223" i="10"/>
  <c r="M1223" i="10"/>
  <c r="O1223" i="10"/>
  <c r="P1223" i="10"/>
  <c r="J1224" i="10"/>
  <c r="L1224" i="10"/>
  <c r="K1224" i="10"/>
  <c r="M1224" i="10"/>
  <c r="O1224" i="10"/>
  <c r="P1224" i="10"/>
  <c r="J1225" i="10"/>
  <c r="L1225" i="10"/>
  <c r="K1225" i="10"/>
  <c r="M1225" i="10"/>
  <c r="O1225" i="10"/>
  <c r="P1225" i="10"/>
  <c r="J1226" i="10"/>
  <c r="L1226" i="10"/>
  <c r="K1226" i="10"/>
  <c r="M1226" i="10"/>
  <c r="O1226" i="10"/>
  <c r="P1226" i="10"/>
  <c r="J1227" i="10"/>
  <c r="L1227" i="10"/>
  <c r="K1227" i="10"/>
  <c r="M1227" i="10"/>
  <c r="O1227" i="10"/>
  <c r="P1227" i="10"/>
  <c r="J1228" i="10"/>
  <c r="L1228" i="10"/>
  <c r="K1228" i="10"/>
  <c r="M1228" i="10"/>
  <c r="O1228" i="10"/>
  <c r="P1228" i="10"/>
  <c r="J1229" i="10"/>
  <c r="L1229" i="10"/>
  <c r="K1229" i="10"/>
  <c r="M1229" i="10"/>
  <c r="O1229" i="10"/>
  <c r="P1229" i="10"/>
  <c r="J1230" i="10"/>
  <c r="L1230" i="10"/>
  <c r="K1230" i="10"/>
  <c r="M1230" i="10"/>
  <c r="O1230" i="10"/>
  <c r="P1230" i="10"/>
  <c r="J1231" i="10"/>
  <c r="L1231" i="10"/>
  <c r="K1231" i="10"/>
  <c r="M1231" i="10"/>
  <c r="O1231" i="10"/>
  <c r="P1231" i="10"/>
  <c r="J1232" i="10"/>
  <c r="L1232" i="10"/>
  <c r="K1232" i="10"/>
  <c r="M1232" i="10"/>
  <c r="O1232" i="10"/>
  <c r="P1232" i="10"/>
  <c r="J1233" i="10"/>
  <c r="L1233" i="10"/>
  <c r="K1233" i="10"/>
  <c r="M1233" i="10"/>
  <c r="O1233" i="10"/>
  <c r="P1233" i="10"/>
  <c r="J1234" i="10"/>
  <c r="L1234" i="10"/>
  <c r="K1234" i="10"/>
  <c r="M1234" i="10"/>
  <c r="O1234" i="10"/>
  <c r="P1234" i="10"/>
  <c r="J1235" i="10"/>
  <c r="L1235" i="10"/>
  <c r="K1235" i="10"/>
  <c r="M1235" i="10"/>
  <c r="O1235" i="10"/>
  <c r="P1235" i="10"/>
  <c r="J1236" i="10"/>
  <c r="L1236" i="10"/>
  <c r="K1236" i="10"/>
  <c r="M1236" i="10"/>
  <c r="O1236" i="10"/>
  <c r="P1236" i="10"/>
  <c r="J1237" i="10"/>
  <c r="L1237" i="10"/>
  <c r="K1237" i="10"/>
  <c r="M1237" i="10"/>
  <c r="O1237" i="10"/>
  <c r="P1237" i="10"/>
  <c r="J1238" i="10"/>
  <c r="L1238" i="10"/>
  <c r="K1238" i="10"/>
  <c r="M1238" i="10"/>
  <c r="O1238" i="10"/>
  <c r="P1238" i="10"/>
  <c r="J1239" i="10"/>
  <c r="L1239" i="10"/>
  <c r="K1239" i="10"/>
  <c r="M1239" i="10"/>
  <c r="O1239" i="10"/>
  <c r="P1239" i="10"/>
  <c r="J1240" i="10"/>
  <c r="L1240" i="10"/>
  <c r="K1240" i="10"/>
  <c r="M1240" i="10"/>
  <c r="O1240" i="10"/>
  <c r="P1240" i="10"/>
  <c r="J1241" i="10"/>
  <c r="L1241" i="10"/>
  <c r="K1241" i="10"/>
  <c r="M1241" i="10"/>
  <c r="N1241" i="10"/>
  <c r="O1241" i="10"/>
  <c r="P1241" i="10"/>
  <c r="J1242" i="10"/>
  <c r="L1242" i="10"/>
  <c r="K1242" i="10"/>
  <c r="M1242" i="10"/>
  <c r="O1242" i="10"/>
  <c r="P1242" i="10"/>
  <c r="J1243" i="10"/>
  <c r="L1243" i="10"/>
  <c r="K1243" i="10"/>
  <c r="M1243" i="10"/>
  <c r="O1243" i="10"/>
  <c r="P1243" i="10"/>
  <c r="J1244" i="10"/>
  <c r="L1244" i="10"/>
  <c r="K1244" i="10"/>
  <c r="M1244" i="10"/>
  <c r="O1244" i="10"/>
  <c r="P1244" i="10"/>
  <c r="J1245" i="10"/>
  <c r="L1245" i="10"/>
  <c r="K1245" i="10"/>
  <c r="M1245" i="10"/>
  <c r="O1245" i="10"/>
  <c r="P1245" i="10"/>
  <c r="J1246" i="10"/>
  <c r="L1246" i="10"/>
  <c r="K1246" i="10"/>
  <c r="M1246" i="10"/>
  <c r="O1246" i="10"/>
  <c r="P1246" i="10"/>
  <c r="J1247" i="10"/>
  <c r="L1247" i="10"/>
  <c r="K1247" i="10"/>
  <c r="M1247" i="10"/>
  <c r="O1247" i="10"/>
  <c r="P1247" i="10"/>
  <c r="J1248" i="10"/>
  <c r="L1248" i="10"/>
  <c r="K1248" i="10"/>
  <c r="M1248" i="10"/>
  <c r="O1248" i="10"/>
  <c r="P1248" i="10"/>
  <c r="J1249" i="10"/>
  <c r="L1249" i="10"/>
  <c r="K1249" i="10"/>
  <c r="M1249" i="10"/>
  <c r="O1249" i="10"/>
  <c r="P1249" i="10"/>
  <c r="J1250" i="10"/>
  <c r="L1250" i="10"/>
  <c r="K1250" i="10"/>
  <c r="M1250" i="10"/>
  <c r="O1250" i="10"/>
  <c r="P1250" i="10"/>
  <c r="J1251" i="10"/>
  <c r="L1251" i="10"/>
  <c r="K1251" i="10"/>
  <c r="M1251" i="10"/>
  <c r="O1251" i="10"/>
  <c r="P1251" i="10"/>
  <c r="J1252" i="10"/>
  <c r="L1252" i="10"/>
  <c r="N1252" i="10"/>
  <c r="K1252" i="10"/>
  <c r="M1252" i="10"/>
  <c r="O1252" i="10"/>
  <c r="P1252" i="10"/>
  <c r="J1253" i="10"/>
  <c r="L1253" i="10"/>
  <c r="K1253" i="10"/>
  <c r="M1253" i="10"/>
  <c r="O1253" i="10"/>
  <c r="P1253" i="10"/>
  <c r="J1254" i="10"/>
  <c r="L1254" i="10"/>
  <c r="K1254" i="10"/>
  <c r="M1254" i="10"/>
  <c r="O1254" i="10"/>
  <c r="P1254" i="10"/>
  <c r="J1255" i="10"/>
  <c r="L1255" i="10"/>
  <c r="K1255" i="10"/>
  <c r="M1255" i="10"/>
  <c r="O1255" i="10"/>
  <c r="P1255" i="10"/>
  <c r="J1256" i="10"/>
  <c r="L1256" i="10"/>
  <c r="K1256" i="10"/>
  <c r="M1256" i="10"/>
  <c r="O1256" i="10"/>
  <c r="P1256" i="10"/>
  <c r="J1257" i="10"/>
  <c r="L1257" i="10"/>
  <c r="K1257" i="10"/>
  <c r="M1257" i="10"/>
  <c r="O1257" i="10"/>
  <c r="P1257" i="10"/>
  <c r="J1258" i="10"/>
  <c r="L1258" i="10"/>
  <c r="K1258" i="10"/>
  <c r="M1258" i="10"/>
  <c r="O1258" i="10"/>
  <c r="P1258" i="10"/>
  <c r="J1259" i="10"/>
  <c r="L1259" i="10"/>
  <c r="K1259" i="10"/>
  <c r="M1259" i="10"/>
  <c r="O1259" i="10"/>
  <c r="P1259" i="10"/>
  <c r="J1260" i="10"/>
  <c r="L1260" i="10"/>
  <c r="N1260" i="10"/>
  <c r="K1260" i="10"/>
  <c r="M1260" i="10"/>
  <c r="O1260" i="10"/>
  <c r="P1260" i="10"/>
  <c r="J1261" i="10"/>
  <c r="L1261" i="10"/>
  <c r="K1261" i="10"/>
  <c r="M1261" i="10"/>
  <c r="O1261" i="10"/>
  <c r="P1261" i="10"/>
  <c r="J1262" i="10"/>
  <c r="L1262" i="10"/>
  <c r="K1262" i="10"/>
  <c r="M1262" i="10"/>
  <c r="O1262" i="10"/>
  <c r="P1262" i="10"/>
  <c r="J1263" i="10"/>
  <c r="L1263" i="10"/>
  <c r="K1263" i="10"/>
  <c r="M1263" i="10"/>
  <c r="O1263" i="10"/>
  <c r="P1263" i="10"/>
  <c r="J1264" i="10"/>
  <c r="L1264" i="10"/>
  <c r="K1264" i="10"/>
  <c r="M1264" i="10"/>
  <c r="O1264" i="10"/>
  <c r="P1264" i="10"/>
  <c r="J1265" i="10"/>
  <c r="L1265" i="10"/>
  <c r="K1265" i="10"/>
  <c r="M1265" i="10"/>
  <c r="N1265" i="10"/>
  <c r="O1265" i="10"/>
  <c r="P1265" i="10"/>
  <c r="J1266" i="10"/>
  <c r="L1266" i="10"/>
  <c r="K1266" i="10"/>
  <c r="M1266" i="10"/>
  <c r="O1266" i="10"/>
  <c r="P1266" i="10"/>
  <c r="J1267" i="10"/>
  <c r="L1267" i="10"/>
  <c r="K1267" i="10"/>
  <c r="M1267" i="10"/>
  <c r="O1267" i="10"/>
  <c r="P1267" i="10"/>
  <c r="J1268" i="10"/>
  <c r="L1268" i="10"/>
  <c r="K1268" i="10"/>
  <c r="M1268" i="10"/>
  <c r="O1268" i="10"/>
  <c r="P1268" i="10"/>
  <c r="J1269" i="10"/>
  <c r="L1269" i="10"/>
  <c r="K1269" i="10"/>
  <c r="M1269" i="10"/>
  <c r="O1269" i="10"/>
  <c r="P1269" i="10"/>
  <c r="J1270" i="10"/>
  <c r="L1270" i="10"/>
  <c r="K1270" i="10"/>
  <c r="M1270" i="10"/>
  <c r="O1270" i="10"/>
  <c r="P1270" i="10"/>
  <c r="J1271" i="10"/>
  <c r="L1271" i="10"/>
  <c r="K1271" i="10"/>
  <c r="M1271" i="10"/>
  <c r="O1271" i="10"/>
  <c r="P1271" i="10"/>
  <c r="J1272" i="10"/>
  <c r="L1272" i="10"/>
  <c r="K1272" i="10"/>
  <c r="M1272" i="10"/>
  <c r="O1272" i="10"/>
  <c r="P1272" i="10"/>
  <c r="J1273" i="10"/>
  <c r="L1273" i="10"/>
  <c r="K1273" i="10"/>
  <c r="M1273" i="10"/>
  <c r="O1273" i="10"/>
  <c r="P1273" i="10"/>
  <c r="J1274" i="10"/>
  <c r="L1274" i="10"/>
  <c r="K1274" i="10"/>
  <c r="M1274" i="10"/>
  <c r="O1274" i="10"/>
  <c r="P1274" i="10"/>
  <c r="J1275" i="10"/>
  <c r="L1275" i="10"/>
  <c r="K1275" i="10"/>
  <c r="M1275" i="10"/>
  <c r="O1275" i="10"/>
  <c r="P1275" i="10"/>
  <c r="J1276" i="10"/>
  <c r="L1276" i="10"/>
  <c r="K1276" i="10"/>
  <c r="M1276" i="10"/>
  <c r="O1276" i="10"/>
  <c r="P1276" i="10"/>
  <c r="J1277" i="10"/>
  <c r="L1277" i="10"/>
  <c r="K1277" i="10"/>
  <c r="M1277" i="10"/>
  <c r="O1277" i="10"/>
  <c r="P1277" i="10"/>
  <c r="J1278" i="10"/>
  <c r="L1278" i="10"/>
  <c r="K1278" i="10"/>
  <c r="M1278" i="10"/>
  <c r="O1278" i="10"/>
  <c r="P1278" i="10"/>
  <c r="J1279" i="10"/>
  <c r="L1279" i="10"/>
  <c r="K1279" i="10"/>
  <c r="M1279" i="10"/>
  <c r="O1279" i="10"/>
  <c r="P1279" i="10"/>
  <c r="J1280" i="10"/>
  <c r="L1280" i="10"/>
  <c r="K1280" i="10"/>
  <c r="M1280" i="10"/>
  <c r="O1280" i="10"/>
  <c r="P1280" i="10"/>
  <c r="J1281" i="10"/>
  <c r="L1281" i="10"/>
  <c r="K1281" i="10"/>
  <c r="M1281" i="10"/>
  <c r="O1281" i="10"/>
  <c r="P1281" i="10"/>
  <c r="J1282" i="10"/>
  <c r="L1282" i="10"/>
  <c r="K1282" i="10"/>
  <c r="M1282" i="10"/>
  <c r="O1282" i="10"/>
  <c r="P1282" i="10"/>
  <c r="J1283" i="10"/>
  <c r="L1283" i="10"/>
  <c r="K1283" i="10"/>
  <c r="M1283" i="10"/>
  <c r="O1283" i="10"/>
  <c r="P1283" i="10"/>
  <c r="J1284" i="10"/>
  <c r="L1284" i="10"/>
  <c r="K1284" i="10"/>
  <c r="M1284" i="10"/>
  <c r="O1284" i="10"/>
  <c r="P1284" i="10"/>
  <c r="J1285" i="10"/>
  <c r="L1285" i="10"/>
  <c r="K1285" i="10"/>
  <c r="M1285" i="10"/>
  <c r="O1285" i="10"/>
  <c r="P1285" i="10"/>
  <c r="J1286" i="10"/>
  <c r="L1286" i="10"/>
  <c r="K1286" i="10"/>
  <c r="M1286" i="10"/>
  <c r="O1286" i="10"/>
  <c r="P1286" i="10"/>
  <c r="J1287" i="10"/>
  <c r="L1287" i="10"/>
  <c r="K1287" i="10"/>
  <c r="M1287" i="10"/>
  <c r="O1287" i="10"/>
  <c r="P1287" i="10"/>
  <c r="J1288" i="10"/>
  <c r="L1288" i="10"/>
  <c r="K1288" i="10"/>
  <c r="M1288" i="10"/>
  <c r="O1288" i="10"/>
  <c r="P1288" i="10"/>
  <c r="J1289" i="10"/>
  <c r="L1289" i="10"/>
  <c r="K1289" i="10"/>
  <c r="M1289" i="10"/>
  <c r="O1289" i="10"/>
  <c r="P1289" i="10"/>
  <c r="J1290" i="10"/>
  <c r="L1290" i="10"/>
  <c r="K1290" i="10"/>
  <c r="M1290" i="10"/>
  <c r="O1290" i="10"/>
  <c r="P1290" i="10"/>
  <c r="J1291" i="10"/>
  <c r="L1291" i="10"/>
  <c r="K1291" i="10"/>
  <c r="M1291" i="10"/>
  <c r="O1291" i="10"/>
  <c r="P1291" i="10"/>
  <c r="J1292" i="10"/>
  <c r="L1292" i="10"/>
  <c r="K1292" i="10"/>
  <c r="M1292" i="10"/>
  <c r="O1292" i="10"/>
  <c r="P1292" i="10"/>
  <c r="J1293" i="10"/>
  <c r="L1293" i="10"/>
  <c r="K1293" i="10"/>
  <c r="M1293" i="10"/>
  <c r="O1293" i="10"/>
  <c r="P1293" i="10"/>
  <c r="J1294" i="10"/>
  <c r="L1294" i="10"/>
  <c r="K1294" i="10"/>
  <c r="M1294" i="10"/>
  <c r="O1294" i="10"/>
  <c r="P1294" i="10"/>
  <c r="J1295" i="10"/>
  <c r="L1295" i="10"/>
  <c r="K1295" i="10"/>
  <c r="M1295" i="10"/>
  <c r="O1295" i="10"/>
  <c r="P1295" i="10"/>
  <c r="J1296" i="10"/>
  <c r="L1296" i="10"/>
  <c r="N1296" i="10"/>
  <c r="K1296" i="10"/>
  <c r="M1296" i="10"/>
  <c r="O1296" i="10"/>
  <c r="P1296" i="10"/>
  <c r="J1297" i="10"/>
  <c r="L1297" i="10"/>
  <c r="K1297" i="10"/>
  <c r="M1297" i="10"/>
  <c r="N1297" i="10"/>
  <c r="O1297" i="10"/>
  <c r="P1297" i="10"/>
  <c r="J1298" i="10"/>
  <c r="L1298" i="10"/>
  <c r="K1298" i="10"/>
  <c r="M1298" i="10"/>
  <c r="O1298" i="10"/>
  <c r="P1298" i="10"/>
  <c r="J1299" i="10"/>
  <c r="L1299" i="10"/>
  <c r="K1299" i="10"/>
  <c r="M1299" i="10"/>
  <c r="O1299" i="10"/>
  <c r="P1299" i="10"/>
  <c r="J1300" i="10"/>
  <c r="L1300" i="10"/>
  <c r="K1300" i="10"/>
  <c r="M1300" i="10"/>
  <c r="O1300" i="10"/>
  <c r="P1300" i="10"/>
  <c r="J1301" i="10"/>
  <c r="L1301" i="10"/>
  <c r="K1301" i="10"/>
  <c r="M1301" i="10"/>
  <c r="O1301" i="10"/>
  <c r="P1301" i="10"/>
  <c r="J1302" i="10"/>
  <c r="L1302" i="10"/>
  <c r="K1302" i="10"/>
  <c r="M1302" i="10"/>
  <c r="O1302" i="10"/>
  <c r="P1302" i="10"/>
  <c r="J1303" i="10"/>
  <c r="L1303" i="10"/>
  <c r="K1303" i="10"/>
  <c r="M1303" i="10"/>
  <c r="O1303" i="10"/>
  <c r="P1303" i="10"/>
  <c r="J1304" i="10"/>
  <c r="L1304" i="10"/>
  <c r="K1304" i="10"/>
  <c r="M1304" i="10"/>
  <c r="O1304" i="10"/>
  <c r="P1304" i="10"/>
  <c r="J1305" i="10"/>
  <c r="L1305" i="10"/>
  <c r="K1305" i="10"/>
  <c r="M1305" i="10"/>
  <c r="O1305" i="10"/>
  <c r="P1305" i="10"/>
  <c r="J1306" i="10"/>
  <c r="L1306" i="10"/>
  <c r="K1306" i="10"/>
  <c r="M1306" i="10"/>
  <c r="O1306" i="10"/>
  <c r="P1306" i="10"/>
  <c r="J1307" i="10"/>
  <c r="L1307" i="10"/>
  <c r="K1307" i="10"/>
  <c r="M1307" i="10"/>
  <c r="O1307" i="10"/>
  <c r="P1307" i="10"/>
  <c r="J1308" i="10"/>
  <c r="L1308" i="10"/>
  <c r="K1308" i="10"/>
  <c r="M1308" i="10"/>
  <c r="O1308" i="10"/>
  <c r="P1308" i="10"/>
  <c r="J1309" i="10"/>
  <c r="L1309" i="10"/>
  <c r="K1309" i="10"/>
  <c r="M1309" i="10"/>
  <c r="O1309" i="10"/>
  <c r="P1309" i="10"/>
  <c r="J1310" i="10"/>
  <c r="L1310" i="10"/>
  <c r="K1310" i="10"/>
  <c r="M1310" i="10"/>
  <c r="O1310" i="10"/>
  <c r="P1310" i="10"/>
  <c r="J1311" i="10"/>
  <c r="L1311" i="10"/>
  <c r="K1311" i="10"/>
  <c r="M1311" i="10"/>
  <c r="O1311" i="10"/>
  <c r="P1311" i="10"/>
  <c r="J1312" i="10"/>
  <c r="L1312" i="10"/>
  <c r="K1312" i="10"/>
  <c r="M1312" i="10"/>
  <c r="O1312" i="10"/>
  <c r="P1312" i="10"/>
  <c r="J1313" i="10"/>
  <c r="L1313" i="10"/>
  <c r="K1313" i="10"/>
  <c r="M1313" i="10"/>
  <c r="O1313" i="10"/>
  <c r="P1313" i="10"/>
  <c r="J1314" i="10"/>
  <c r="L1314" i="10"/>
  <c r="K1314" i="10"/>
  <c r="M1314" i="10"/>
  <c r="O1314" i="10"/>
  <c r="P1314" i="10"/>
  <c r="J1315" i="10"/>
  <c r="L1315" i="10"/>
  <c r="K1315" i="10"/>
  <c r="M1315" i="10"/>
  <c r="O1315" i="10"/>
  <c r="P1315" i="10"/>
  <c r="J1316" i="10"/>
  <c r="L1316" i="10"/>
  <c r="K1316" i="10"/>
  <c r="M1316" i="10"/>
  <c r="O1316" i="10"/>
  <c r="P1316" i="10"/>
  <c r="J1317" i="10"/>
  <c r="L1317" i="10"/>
  <c r="K1317" i="10"/>
  <c r="M1317" i="10"/>
  <c r="O1317" i="10"/>
  <c r="P1317" i="10"/>
  <c r="J1318" i="10"/>
  <c r="L1318" i="10"/>
  <c r="K1318" i="10"/>
  <c r="M1318" i="10"/>
  <c r="O1318" i="10"/>
  <c r="P1318" i="10"/>
  <c r="J1319" i="10"/>
  <c r="L1319" i="10"/>
  <c r="K1319" i="10"/>
  <c r="M1319" i="10"/>
  <c r="O1319" i="10"/>
  <c r="P1319" i="10"/>
  <c r="J1320" i="10"/>
  <c r="L1320" i="10"/>
  <c r="K1320" i="10"/>
  <c r="M1320" i="10"/>
  <c r="O1320" i="10"/>
  <c r="P1320" i="10"/>
  <c r="J1321" i="10"/>
  <c r="L1321" i="10"/>
  <c r="K1321" i="10"/>
  <c r="M1321" i="10"/>
  <c r="N1321" i="10"/>
  <c r="O1321" i="10"/>
  <c r="P1321" i="10"/>
  <c r="J1322" i="10"/>
  <c r="L1322" i="10"/>
  <c r="K1322" i="10"/>
  <c r="M1322" i="10"/>
  <c r="O1322" i="10"/>
  <c r="P1322" i="10"/>
  <c r="J1323" i="10"/>
  <c r="L1323" i="10"/>
  <c r="K1323" i="10"/>
  <c r="M1323" i="10"/>
  <c r="O1323" i="10"/>
  <c r="P1323" i="10"/>
  <c r="J1324" i="10"/>
  <c r="L1324" i="10"/>
  <c r="K1324" i="10"/>
  <c r="M1324" i="10"/>
  <c r="O1324" i="10"/>
  <c r="P1324" i="10"/>
  <c r="J1325" i="10"/>
  <c r="L1325" i="10"/>
  <c r="K1325" i="10"/>
  <c r="M1325" i="10"/>
  <c r="O1325" i="10"/>
  <c r="P1325" i="10"/>
  <c r="J1326" i="10"/>
  <c r="L1326" i="10"/>
  <c r="K1326" i="10"/>
  <c r="M1326" i="10"/>
  <c r="O1326" i="10"/>
  <c r="P1326" i="10"/>
  <c r="J1327" i="10"/>
  <c r="L1327" i="10"/>
  <c r="K1327" i="10"/>
  <c r="M1327" i="10"/>
  <c r="O1327" i="10"/>
  <c r="P1327" i="10"/>
  <c r="J1328" i="10"/>
  <c r="L1328" i="10"/>
  <c r="K1328" i="10"/>
  <c r="M1328" i="10"/>
  <c r="O1328" i="10"/>
  <c r="P1328" i="10"/>
  <c r="J1329" i="10"/>
  <c r="L1329" i="10"/>
  <c r="K1329" i="10"/>
  <c r="M1329" i="10"/>
  <c r="N1329" i="10"/>
  <c r="O1329" i="10"/>
  <c r="P1329" i="10"/>
  <c r="J1330" i="10"/>
  <c r="L1330" i="10"/>
  <c r="K1330" i="10"/>
  <c r="M1330" i="10"/>
  <c r="O1330" i="10"/>
  <c r="P1330" i="10"/>
  <c r="J1331" i="10"/>
  <c r="L1331" i="10"/>
  <c r="K1331" i="10"/>
  <c r="M1331" i="10"/>
  <c r="O1331" i="10"/>
  <c r="P1331" i="10"/>
  <c r="J1332" i="10"/>
  <c r="L1332" i="10"/>
  <c r="K1332" i="10"/>
  <c r="M1332" i="10"/>
  <c r="O1332" i="10"/>
  <c r="P1332" i="10"/>
  <c r="J1333" i="10"/>
  <c r="L1333" i="10"/>
  <c r="K1333" i="10"/>
  <c r="M1333" i="10"/>
  <c r="O1333" i="10"/>
  <c r="P1333" i="10"/>
  <c r="J1334" i="10"/>
  <c r="L1334" i="10"/>
  <c r="K1334" i="10"/>
  <c r="M1334" i="10"/>
  <c r="O1334" i="10"/>
  <c r="P1334" i="10"/>
  <c r="J1335" i="10"/>
  <c r="L1335" i="10"/>
  <c r="K1335" i="10"/>
  <c r="M1335" i="10"/>
  <c r="O1335" i="10"/>
  <c r="P1335" i="10"/>
  <c r="J1336" i="10"/>
  <c r="L1336" i="10"/>
  <c r="K1336" i="10"/>
  <c r="M1336" i="10"/>
  <c r="O1336" i="10"/>
  <c r="P1336" i="10"/>
  <c r="J1337" i="10"/>
  <c r="L1337" i="10"/>
  <c r="K1337" i="10"/>
  <c r="M1337" i="10"/>
  <c r="O1337" i="10"/>
  <c r="P1337" i="10"/>
  <c r="J1338" i="10"/>
  <c r="L1338" i="10"/>
  <c r="K1338" i="10"/>
  <c r="M1338" i="10"/>
  <c r="O1338" i="10"/>
  <c r="P1338" i="10"/>
  <c r="J1339" i="10"/>
  <c r="L1339" i="10"/>
  <c r="K1339" i="10"/>
  <c r="M1339" i="10"/>
  <c r="O1339" i="10"/>
  <c r="P1339" i="10"/>
  <c r="J1340" i="10"/>
  <c r="L1340" i="10"/>
  <c r="K1340" i="10"/>
  <c r="M1340" i="10"/>
  <c r="O1340" i="10"/>
  <c r="P1340" i="10"/>
  <c r="J1341" i="10"/>
  <c r="L1341" i="10"/>
  <c r="K1341" i="10"/>
  <c r="M1341" i="10"/>
  <c r="O1341" i="10"/>
  <c r="P1341" i="10"/>
  <c r="J1342" i="10"/>
  <c r="L1342" i="10"/>
  <c r="K1342" i="10"/>
  <c r="M1342" i="10"/>
  <c r="O1342" i="10"/>
  <c r="P1342" i="10"/>
  <c r="J1343" i="10"/>
  <c r="L1343" i="10"/>
  <c r="K1343" i="10"/>
  <c r="M1343" i="10"/>
  <c r="O1343" i="10"/>
  <c r="P1343" i="10"/>
  <c r="J1344" i="10"/>
  <c r="L1344" i="10"/>
  <c r="K1344" i="10"/>
  <c r="M1344" i="10"/>
  <c r="O1344" i="10"/>
  <c r="P1344" i="10"/>
  <c r="J1345" i="10"/>
  <c r="L1345" i="10"/>
  <c r="K1345" i="10"/>
  <c r="M1345" i="10"/>
  <c r="O1345" i="10"/>
  <c r="P1345" i="10"/>
  <c r="J1346" i="10"/>
  <c r="L1346" i="10"/>
  <c r="K1346" i="10"/>
  <c r="M1346" i="10"/>
  <c r="O1346" i="10"/>
  <c r="P1346" i="10"/>
  <c r="J1347" i="10"/>
  <c r="L1347" i="10"/>
  <c r="K1347" i="10"/>
  <c r="M1347" i="10"/>
  <c r="O1347" i="10"/>
  <c r="P1347" i="10"/>
  <c r="J1348" i="10"/>
  <c r="L1348" i="10"/>
  <c r="K1348" i="10"/>
  <c r="M1348" i="10"/>
  <c r="O1348" i="10"/>
  <c r="P1348" i="10"/>
  <c r="J1349" i="10"/>
  <c r="L1349" i="10"/>
  <c r="K1349" i="10"/>
  <c r="M1349" i="10"/>
  <c r="O1349" i="10"/>
  <c r="P1349" i="10"/>
  <c r="J1350" i="10"/>
  <c r="L1350" i="10"/>
  <c r="K1350" i="10"/>
  <c r="M1350" i="10"/>
  <c r="O1350" i="10"/>
  <c r="P1350" i="10"/>
  <c r="J1351" i="10"/>
  <c r="L1351" i="10"/>
  <c r="K1351" i="10"/>
  <c r="M1351" i="10"/>
  <c r="O1351" i="10"/>
  <c r="P1351" i="10"/>
  <c r="J1352" i="10"/>
  <c r="L1352" i="10"/>
  <c r="K1352" i="10"/>
  <c r="M1352" i="10"/>
  <c r="O1352" i="10"/>
  <c r="P1352" i="10"/>
  <c r="J1353" i="10"/>
  <c r="L1353" i="10"/>
  <c r="K1353" i="10"/>
  <c r="M1353" i="10"/>
  <c r="O1353" i="10"/>
  <c r="P1353" i="10"/>
  <c r="J1354" i="10"/>
  <c r="L1354" i="10"/>
  <c r="K1354" i="10"/>
  <c r="M1354" i="10"/>
  <c r="O1354" i="10"/>
  <c r="P1354" i="10"/>
  <c r="J1355" i="10"/>
  <c r="L1355" i="10"/>
  <c r="K1355" i="10"/>
  <c r="M1355" i="10"/>
  <c r="O1355" i="10"/>
  <c r="P1355" i="10"/>
  <c r="J1356" i="10"/>
  <c r="L1356" i="10"/>
  <c r="K1356" i="10"/>
  <c r="M1356" i="10"/>
  <c r="O1356" i="10"/>
  <c r="P1356" i="10"/>
  <c r="J1357" i="10"/>
  <c r="L1357" i="10"/>
  <c r="K1357" i="10"/>
  <c r="M1357" i="10"/>
  <c r="O1357" i="10"/>
  <c r="P1357" i="10"/>
  <c r="J1358" i="10"/>
  <c r="L1358" i="10"/>
  <c r="K1358" i="10"/>
  <c r="M1358" i="10"/>
  <c r="O1358" i="10"/>
  <c r="P1358" i="10"/>
  <c r="J1359" i="10"/>
  <c r="L1359" i="10"/>
  <c r="K1359" i="10"/>
  <c r="M1359" i="10"/>
  <c r="O1359" i="10"/>
  <c r="P1359" i="10"/>
  <c r="J1360" i="10"/>
  <c r="L1360" i="10"/>
  <c r="K1360" i="10"/>
  <c r="M1360" i="10"/>
  <c r="O1360" i="10"/>
  <c r="P1360" i="10"/>
  <c r="J1361" i="10"/>
  <c r="L1361" i="10"/>
  <c r="K1361" i="10"/>
  <c r="M1361" i="10"/>
  <c r="O1361" i="10"/>
  <c r="P1361" i="10"/>
  <c r="J1362" i="10"/>
  <c r="L1362" i="10"/>
  <c r="K1362" i="10"/>
  <c r="M1362" i="10"/>
  <c r="O1362" i="10"/>
  <c r="P1362" i="10"/>
  <c r="J1363" i="10"/>
  <c r="L1363" i="10"/>
  <c r="K1363" i="10"/>
  <c r="M1363" i="10"/>
  <c r="O1363" i="10"/>
  <c r="P1363" i="10"/>
  <c r="J1364" i="10"/>
  <c r="L1364" i="10"/>
  <c r="K1364" i="10"/>
  <c r="M1364" i="10"/>
  <c r="O1364" i="10"/>
  <c r="P1364" i="10"/>
  <c r="J1365" i="10"/>
  <c r="L1365" i="10"/>
  <c r="K1365" i="10"/>
  <c r="M1365" i="10"/>
  <c r="O1365" i="10"/>
  <c r="P1365" i="10"/>
  <c r="J1366" i="10"/>
  <c r="L1366" i="10"/>
  <c r="K1366" i="10"/>
  <c r="M1366" i="10"/>
  <c r="O1366" i="10"/>
  <c r="P1366" i="10"/>
  <c r="J1367" i="10"/>
  <c r="L1367" i="10"/>
  <c r="K1367" i="10"/>
  <c r="M1367" i="10"/>
  <c r="O1367" i="10"/>
  <c r="P1367" i="10"/>
  <c r="J1368" i="10"/>
  <c r="L1368" i="10"/>
  <c r="K1368" i="10"/>
  <c r="M1368" i="10"/>
  <c r="O1368" i="10"/>
  <c r="P1368" i="10"/>
  <c r="J1369" i="10"/>
  <c r="L1369" i="10"/>
  <c r="K1369" i="10"/>
  <c r="M1369" i="10"/>
  <c r="O1369" i="10"/>
  <c r="P1369" i="10"/>
  <c r="J1370" i="10"/>
  <c r="L1370" i="10"/>
  <c r="K1370" i="10"/>
  <c r="M1370" i="10"/>
  <c r="O1370" i="10"/>
  <c r="P1370" i="10"/>
  <c r="J1371" i="10"/>
  <c r="L1371" i="10"/>
  <c r="K1371" i="10"/>
  <c r="M1371" i="10"/>
  <c r="O1371" i="10"/>
  <c r="P1371" i="10"/>
  <c r="J1372" i="10"/>
  <c r="L1372" i="10"/>
  <c r="K1372" i="10"/>
  <c r="M1372" i="10"/>
  <c r="O1372" i="10"/>
  <c r="P1372" i="10"/>
  <c r="J1373" i="10"/>
  <c r="L1373" i="10"/>
  <c r="K1373" i="10"/>
  <c r="M1373" i="10"/>
  <c r="N1373" i="10"/>
  <c r="O1373" i="10"/>
  <c r="P1373" i="10"/>
  <c r="J1374" i="10"/>
  <c r="L1374" i="10"/>
  <c r="K1374" i="10"/>
  <c r="M1374" i="10"/>
  <c r="O1374" i="10"/>
  <c r="P1374" i="10"/>
  <c r="J1375" i="10"/>
  <c r="L1375" i="10"/>
  <c r="K1375" i="10"/>
  <c r="M1375" i="10"/>
  <c r="O1375" i="10"/>
  <c r="P1375" i="10"/>
  <c r="J1376" i="10"/>
  <c r="L1376" i="10"/>
  <c r="K1376" i="10"/>
  <c r="M1376" i="10"/>
  <c r="O1376" i="10"/>
  <c r="P1376" i="10"/>
  <c r="J1377" i="10"/>
  <c r="L1377" i="10"/>
  <c r="K1377" i="10"/>
  <c r="M1377" i="10"/>
  <c r="O1377" i="10"/>
  <c r="P1377" i="10"/>
  <c r="J1378" i="10"/>
  <c r="L1378" i="10"/>
  <c r="N1378" i="10"/>
  <c r="K1378" i="10"/>
  <c r="M1378" i="10"/>
  <c r="O1378" i="10"/>
  <c r="P1378" i="10"/>
  <c r="J1379" i="10"/>
  <c r="L1379" i="10"/>
  <c r="K1379" i="10"/>
  <c r="M1379" i="10"/>
  <c r="O1379" i="10"/>
  <c r="P1379" i="10"/>
  <c r="J1380" i="10"/>
  <c r="L1380" i="10"/>
  <c r="K1380" i="10"/>
  <c r="M1380" i="10"/>
  <c r="O1380" i="10"/>
  <c r="P1380" i="10"/>
  <c r="J1381" i="10"/>
  <c r="L1381" i="10"/>
  <c r="K1381" i="10"/>
  <c r="M1381" i="10"/>
  <c r="O1381" i="10"/>
  <c r="P1381" i="10"/>
  <c r="J1382" i="10"/>
  <c r="L1382" i="10"/>
  <c r="K1382" i="10"/>
  <c r="M1382" i="10"/>
  <c r="O1382" i="10"/>
  <c r="P1382" i="10"/>
  <c r="J1383" i="10"/>
  <c r="L1383" i="10"/>
  <c r="K1383" i="10"/>
  <c r="M1383" i="10"/>
  <c r="O1383" i="10"/>
  <c r="P1383" i="10"/>
  <c r="J1384" i="10"/>
  <c r="L1384" i="10"/>
  <c r="K1384" i="10"/>
  <c r="M1384" i="10"/>
  <c r="O1384" i="10"/>
  <c r="P1384" i="10"/>
  <c r="J1385" i="10"/>
  <c r="L1385" i="10"/>
  <c r="K1385" i="10"/>
  <c r="M1385" i="10"/>
  <c r="O1385" i="10"/>
  <c r="P1385" i="10"/>
  <c r="J1386" i="10"/>
  <c r="L1386" i="10"/>
  <c r="K1386" i="10"/>
  <c r="M1386" i="10"/>
  <c r="O1386" i="10"/>
  <c r="P1386" i="10"/>
  <c r="J1387" i="10"/>
  <c r="L1387" i="10"/>
  <c r="K1387" i="10"/>
  <c r="M1387" i="10"/>
  <c r="O1387" i="10"/>
  <c r="P1387" i="10"/>
  <c r="J1388" i="10"/>
  <c r="L1388" i="10"/>
  <c r="K1388" i="10"/>
  <c r="M1388" i="10"/>
  <c r="O1388" i="10"/>
  <c r="P1388" i="10"/>
  <c r="J1389" i="10"/>
  <c r="L1389" i="10"/>
  <c r="K1389" i="10"/>
  <c r="M1389" i="10"/>
  <c r="O1389" i="10"/>
  <c r="P1389" i="10"/>
  <c r="J1390" i="10"/>
  <c r="L1390" i="10"/>
  <c r="K1390" i="10"/>
  <c r="M1390" i="10"/>
  <c r="O1390" i="10"/>
  <c r="P1390" i="10"/>
  <c r="J1391" i="10"/>
  <c r="L1391" i="10"/>
  <c r="K1391" i="10"/>
  <c r="M1391" i="10"/>
  <c r="O1391" i="10"/>
  <c r="P1391" i="10"/>
  <c r="J1392" i="10"/>
  <c r="L1392" i="10"/>
  <c r="K1392" i="10"/>
  <c r="M1392" i="10"/>
  <c r="O1392" i="10"/>
  <c r="P1392" i="10"/>
  <c r="J1393" i="10"/>
  <c r="L1393" i="10"/>
  <c r="K1393" i="10"/>
  <c r="M1393" i="10"/>
  <c r="O1393" i="10"/>
  <c r="P1393" i="10"/>
  <c r="J1394" i="10"/>
  <c r="L1394" i="10"/>
  <c r="K1394" i="10"/>
  <c r="M1394" i="10"/>
  <c r="O1394" i="10"/>
  <c r="P1394" i="10"/>
  <c r="J1395" i="10"/>
  <c r="L1395" i="10"/>
  <c r="K1395" i="10"/>
  <c r="M1395" i="10"/>
  <c r="O1395" i="10"/>
  <c r="P1395" i="10"/>
  <c r="J1396" i="10"/>
  <c r="L1396" i="10"/>
  <c r="K1396" i="10"/>
  <c r="M1396" i="10"/>
  <c r="O1396" i="10"/>
  <c r="P1396" i="10"/>
  <c r="J1397" i="10"/>
  <c r="L1397" i="10"/>
  <c r="K1397" i="10"/>
  <c r="M1397" i="10"/>
  <c r="O1397" i="10"/>
  <c r="P1397" i="10"/>
  <c r="J1398" i="10"/>
  <c r="L1398" i="10"/>
  <c r="K1398" i="10"/>
  <c r="M1398" i="10"/>
  <c r="O1398" i="10"/>
  <c r="P1398" i="10"/>
  <c r="J1399" i="10"/>
  <c r="L1399" i="10"/>
  <c r="K1399" i="10"/>
  <c r="M1399" i="10"/>
  <c r="O1399" i="10"/>
  <c r="P1399" i="10"/>
  <c r="J1400" i="10"/>
  <c r="L1400" i="10"/>
  <c r="K1400" i="10"/>
  <c r="M1400" i="10"/>
  <c r="O1400" i="10"/>
  <c r="P1400" i="10"/>
  <c r="J1401" i="10"/>
  <c r="L1401" i="10"/>
  <c r="K1401" i="10"/>
  <c r="M1401" i="10"/>
  <c r="O1401" i="10"/>
  <c r="P1401" i="10"/>
  <c r="J1402" i="10"/>
  <c r="L1402" i="10"/>
  <c r="K1402" i="10"/>
  <c r="M1402" i="10"/>
  <c r="O1402" i="10"/>
  <c r="P1402" i="10"/>
  <c r="J1403" i="10"/>
  <c r="L1403" i="10"/>
  <c r="K1403" i="10"/>
  <c r="M1403" i="10"/>
  <c r="O1403" i="10"/>
  <c r="P1403" i="10"/>
  <c r="J1404" i="10"/>
  <c r="L1404" i="10"/>
  <c r="K1404" i="10"/>
  <c r="M1404" i="10"/>
  <c r="O1404" i="10"/>
  <c r="P1404" i="10"/>
  <c r="J1405" i="10"/>
  <c r="L1405" i="10"/>
  <c r="K1405" i="10"/>
  <c r="M1405" i="10"/>
  <c r="O1405" i="10"/>
  <c r="P1405" i="10"/>
  <c r="J1406" i="10"/>
  <c r="L1406" i="10"/>
  <c r="K1406" i="10"/>
  <c r="M1406" i="10"/>
  <c r="O1406" i="10"/>
  <c r="P1406" i="10"/>
  <c r="J1407" i="10"/>
  <c r="L1407" i="10"/>
  <c r="K1407" i="10"/>
  <c r="M1407" i="10"/>
  <c r="O1407" i="10"/>
  <c r="P1407" i="10"/>
  <c r="J1408" i="10"/>
  <c r="L1408" i="10"/>
  <c r="K1408" i="10"/>
  <c r="O1408" i="10"/>
  <c r="P1408" i="10"/>
  <c r="J1409" i="10"/>
  <c r="L1409" i="10"/>
  <c r="K1409" i="10"/>
  <c r="M1409" i="10"/>
  <c r="O1409" i="10"/>
  <c r="P1409" i="10"/>
  <c r="J1410" i="10"/>
  <c r="L1410" i="10"/>
  <c r="K1410" i="10"/>
  <c r="M1410" i="10"/>
  <c r="N1410" i="10"/>
  <c r="O1410" i="10"/>
  <c r="P1410" i="10"/>
  <c r="J1411" i="10"/>
  <c r="L1411" i="10"/>
  <c r="K1411" i="10"/>
  <c r="M1411" i="10"/>
  <c r="O1411" i="10"/>
  <c r="P1411" i="10"/>
  <c r="J1412" i="10"/>
  <c r="L1412" i="10"/>
  <c r="K1412" i="10"/>
  <c r="M1412" i="10"/>
  <c r="O1412" i="10"/>
  <c r="P1412" i="10"/>
  <c r="J1413" i="10"/>
  <c r="L1413" i="10"/>
  <c r="K1413" i="10"/>
  <c r="M1413" i="10"/>
  <c r="O1413" i="10"/>
  <c r="P1413" i="10"/>
  <c r="J1414" i="10"/>
  <c r="L1414" i="10"/>
  <c r="K1414" i="10"/>
  <c r="M1414" i="10"/>
  <c r="O1414" i="10"/>
  <c r="P1414" i="10"/>
  <c r="J1415" i="10"/>
  <c r="L1415" i="10"/>
  <c r="K1415" i="10"/>
  <c r="M1415" i="10"/>
  <c r="O1415" i="10"/>
  <c r="P1415" i="10"/>
  <c r="J1416" i="10"/>
  <c r="L1416" i="10"/>
  <c r="K1416" i="10"/>
  <c r="O1416" i="10"/>
  <c r="P1416" i="10"/>
  <c r="J1417" i="10"/>
  <c r="L1417" i="10"/>
  <c r="K1417" i="10"/>
  <c r="M1417" i="10"/>
  <c r="O1417" i="10"/>
  <c r="P1417" i="10"/>
  <c r="J1418" i="10"/>
  <c r="L1418" i="10"/>
  <c r="K1418" i="10"/>
  <c r="M1418" i="10"/>
  <c r="O1418" i="10"/>
  <c r="P1418" i="10"/>
  <c r="J1419" i="10"/>
  <c r="L1419" i="10"/>
  <c r="K1419" i="10"/>
  <c r="M1419" i="10"/>
  <c r="O1419" i="10"/>
  <c r="P1419" i="10"/>
  <c r="J1420" i="10"/>
  <c r="L1420" i="10"/>
  <c r="K1420" i="10"/>
  <c r="O1420" i="10"/>
  <c r="P1420" i="10"/>
  <c r="J1421" i="10"/>
  <c r="L1421" i="10"/>
  <c r="K1421" i="10"/>
  <c r="O1421" i="10"/>
  <c r="P1421" i="10"/>
  <c r="J1422" i="10"/>
  <c r="L1422" i="10"/>
  <c r="K1422" i="10"/>
  <c r="M1422" i="10"/>
  <c r="O1422" i="10"/>
  <c r="P1422" i="10"/>
  <c r="J1423" i="10"/>
  <c r="L1423" i="10"/>
  <c r="K1423" i="10"/>
  <c r="M1423" i="10"/>
  <c r="O1423" i="10"/>
  <c r="P1423" i="10"/>
  <c r="J1424" i="10"/>
  <c r="L1424" i="10"/>
  <c r="K1424" i="10"/>
  <c r="M1424" i="10"/>
  <c r="O1424" i="10"/>
  <c r="P1424" i="10"/>
  <c r="J1425" i="10"/>
  <c r="L1425" i="10"/>
  <c r="K1425" i="10"/>
  <c r="O1425" i="10"/>
  <c r="P1425" i="10"/>
  <c r="J1426" i="10"/>
  <c r="L1426" i="10"/>
  <c r="K1426" i="10"/>
  <c r="M1426" i="10"/>
  <c r="O1426" i="10"/>
  <c r="P1426" i="10"/>
  <c r="J1427" i="10"/>
  <c r="L1427" i="10"/>
  <c r="K1427" i="10"/>
  <c r="M1427" i="10"/>
  <c r="O1427" i="10"/>
  <c r="P1427" i="10"/>
  <c r="J1428" i="10"/>
  <c r="L1428" i="10"/>
  <c r="K1428" i="10"/>
  <c r="M1428" i="10"/>
  <c r="O1428" i="10"/>
  <c r="P1428" i="10"/>
  <c r="J1429" i="10"/>
  <c r="L1429" i="10"/>
  <c r="K1429" i="10"/>
  <c r="M1429" i="10"/>
  <c r="O1429" i="10"/>
  <c r="P1429" i="10"/>
  <c r="J1430" i="10"/>
  <c r="L1430" i="10"/>
  <c r="K1430" i="10"/>
  <c r="M1430" i="10"/>
  <c r="O1430" i="10"/>
  <c r="P1430" i="10"/>
  <c r="J1431" i="10"/>
  <c r="L1431" i="10"/>
  <c r="K1431" i="10"/>
  <c r="M1431" i="10"/>
  <c r="O1431" i="10"/>
  <c r="P1431" i="10"/>
  <c r="J1432" i="10"/>
  <c r="L1432" i="10"/>
  <c r="K1432" i="10"/>
  <c r="M1432" i="10"/>
  <c r="O1432" i="10"/>
  <c r="P1432" i="10"/>
  <c r="J1433" i="10"/>
  <c r="L1433" i="10"/>
  <c r="K1433" i="10"/>
  <c r="M1433" i="10"/>
  <c r="O1433" i="10"/>
  <c r="P1433" i="10"/>
  <c r="J1434" i="10"/>
  <c r="L1434" i="10"/>
  <c r="K1434" i="10"/>
  <c r="O1434" i="10"/>
  <c r="P1434" i="10"/>
  <c r="J1435" i="10"/>
  <c r="L1435" i="10"/>
  <c r="K1435" i="10"/>
  <c r="O1435" i="10"/>
  <c r="P1435" i="10"/>
  <c r="J1436" i="10"/>
  <c r="L1436" i="10"/>
  <c r="K1436" i="10"/>
  <c r="M1436" i="10"/>
  <c r="O1436" i="10"/>
  <c r="P1436" i="10"/>
  <c r="J1437" i="10"/>
  <c r="L1437" i="10"/>
  <c r="K1437" i="10"/>
  <c r="M1437" i="10"/>
  <c r="O1437" i="10"/>
  <c r="P1437" i="10"/>
  <c r="J1438" i="10"/>
  <c r="L1438" i="10"/>
  <c r="K1438" i="10"/>
  <c r="M1438" i="10"/>
  <c r="O1438" i="10"/>
  <c r="P1438" i="10"/>
  <c r="J1439" i="10"/>
  <c r="L1439" i="10"/>
  <c r="K1439" i="10"/>
  <c r="M1439" i="10"/>
  <c r="O1439" i="10"/>
  <c r="P1439" i="10"/>
  <c r="J1440" i="10"/>
  <c r="L1440" i="10"/>
  <c r="K1440" i="10"/>
  <c r="M1440" i="10"/>
  <c r="O1440" i="10"/>
  <c r="P1440" i="10"/>
  <c r="J1441" i="10"/>
  <c r="L1441" i="10"/>
  <c r="K1441" i="10"/>
  <c r="M1441" i="10"/>
  <c r="O1441" i="10"/>
  <c r="P1441" i="10"/>
  <c r="J1442" i="10"/>
  <c r="L1442" i="10"/>
  <c r="K1442" i="10"/>
  <c r="M1442" i="10"/>
  <c r="O1442" i="10"/>
  <c r="P1442" i="10"/>
  <c r="J1443" i="10"/>
  <c r="L1443" i="10"/>
  <c r="K1443" i="10"/>
  <c r="M1443" i="10"/>
  <c r="O1443" i="10"/>
  <c r="P1443" i="10"/>
  <c r="J1444" i="10"/>
  <c r="L1444" i="10"/>
  <c r="K1444" i="10"/>
  <c r="M1444" i="10"/>
  <c r="O1444" i="10"/>
  <c r="P1444" i="10"/>
  <c r="J1445" i="10"/>
  <c r="L1445" i="10"/>
  <c r="K1445" i="10"/>
  <c r="M1445" i="10"/>
  <c r="O1445" i="10"/>
  <c r="P1445" i="10"/>
  <c r="J1446" i="10"/>
  <c r="L1446" i="10"/>
  <c r="K1446" i="10"/>
  <c r="M1446" i="10"/>
  <c r="O1446" i="10"/>
  <c r="P1446" i="10"/>
  <c r="J1447" i="10"/>
  <c r="L1447" i="10"/>
  <c r="K1447" i="10"/>
  <c r="M1447" i="10"/>
  <c r="O1447" i="10"/>
  <c r="P1447" i="10"/>
  <c r="J1448" i="10"/>
  <c r="L1448" i="10"/>
  <c r="K1448" i="10"/>
  <c r="M1448" i="10"/>
  <c r="O1448" i="10"/>
  <c r="P1448" i="10"/>
  <c r="J1449" i="10"/>
  <c r="L1449" i="10"/>
  <c r="K1449" i="10"/>
  <c r="M1449" i="10"/>
  <c r="O1449" i="10"/>
  <c r="P1449" i="10"/>
  <c r="J1450" i="10"/>
  <c r="L1450" i="10"/>
  <c r="K1450" i="10"/>
  <c r="M1450" i="10"/>
  <c r="O1450" i="10"/>
  <c r="P1450" i="10"/>
  <c r="J1451" i="10"/>
  <c r="L1451" i="10"/>
  <c r="K1451" i="10"/>
  <c r="M1451" i="10"/>
  <c r="O1451" i="10"/>
  <c r="P1451" i="10"/>
  <c r="J1452" i="10"/>
  <c r="L1452" i="10"/>
  <c r="K1452" i="10"/>
  <c r="M1452" i="10"/>
  <c r="O1452" i="10"/>
  <c r="P1452" i="10"/>
  <c r="J1453" i="10"/>
  <c r="L1453" i="10"/>
  <c r="K1453" i="10"/>
  <c r="M1453" i="10"/>
  <c r="O1453" i="10"/>
  <c r="P1453" i="10"/>
  <c r="J1454" i="10"/>
  <c r="L1454" i="10"/>
  <c r="K1454" i="10"/>
  <c r="M1454" i="10"/>
  <c r="N1454" i="10"/>
  <c r="O1454" i="10"/>
  <c r="P1454" i="10"/>
  <c r="J1455" i="10"/>
  <c r="L1455" i="10"/>
  <c r="K1455" i="10"/>
  <c r="O1455" i="10"/>
  <c r="P1455" i="10"/>
  <c r="J1456" i="10"/>
  <c r="L1456" i="10"/>
  <c r="K1456" i="10"/>
  <c r="O1456" i="10"/>
  <c r="P1456" i="10"/>
  <c r="J1457" i="10"/>
  <c r="L1457" i="10"/>
  <c r="K1457" i="10"/>
  <c r="M1457" i="10"/>
  <c r="O1457" i="10"/>
  <c r="P1457" i="10"/>
  <c r="N1057" i="10"/>
  <c r="N860" i="10"/>
  <c r="N778" i="10"/>
  <c r="N974" i="10"/>
  <c r="N892" i="10"/>
  <c r="N868" i="10"/>
  <c r="N702" i="10"/>
  <c r="N970" i="10"/>
  <c r="N827" i="10"/>
  <c r="N987" i="10"/>
  <c r="N966" i="10"/>
  <c r="N959" i="10"/>
  <c r="N957" i="10"/>
  <c r="N754" i="10"/>
  <c r="N701" i="10"/>
  <c r="N915" i="10"/>
  <c r="N1135" i="10"/>
  <c r="N1023" i="10"/>
  <c r="N961" i="10"/>
  <c r="N931" i="10"/>
  <c r="N866" i="10"/>
  <c r="N858" i="10"/>
  <c r="N834" i="10"/>
  <c r="N818" i="10"/>
  <c r="N667" i="10"/>
  <c r="N925" i="10"/>
  <c r="N879" i="10"/>
  <c r="N871" i="10"/>
  <c r="N648" i="10"/>
  <c r="N967" i="10"/>
  <c r="N944" i="10"/>
  <c r="N943" i="10"/>
  <c r="N980" i="10"/>
  <c r="N848" i="10"/>
  <c r="N899" i="10"/>
  <c r="N883" i="10"/>
  <c r="N859" i="10"/>
  <c r="N823" i="10"/>
  <c r="N715" i="10"/>
  <c r="N696" i="10"/>
  <c r="L207" i="10"/>
  <c r="P184" i="10"/>
  <c r="O7" i="10"/>
  <c r="G9" i="39"/>
  <c r="G6" i="39"/>
  <c r="C2" i="41"/>
  <c r="J7" i="10"/>
  <c r="L112" i="10"/>
  <c r="K7" i="10"/>
  <c r="M7" i="10"/>
  <c r="L172" i="10"/>
  <c r="L201" i="10"/>
  <c r="L177" i="10"/>
  <c r="L171" i="10"/>
  <c r="E36" i="39"/>
  <c r="D36" i="39"/>
  <c r="I36" i="39" s="1"/>
  <c r="G36" i="39"/>
  <c r="J15" i="39"/>
  <c r="I15" i="39"/>
  <c r="K15" i="39" s="1"/>
  <c r="H15" i="39"/>
  <c r="G15" i="39"/>
  <c r="J14" i="39"/>
  <c r="I14" i="39"/>
  <c r="K14" i="39" s="1"/>
  <c r="H14" i="39"/>
  <c r="G14" i="39"/>
  <c r="G7" i="29"/>
  <c r="F7" i="10"/>
  <c r="I7" i="10"/>
  <c r="I633" i="10"/>
  <c r="I631" i="10"/>
  <c r="I627" i="10"/>
  <c r="I623" i="10"/>
  <c r="I619" i="10"/>
  <c r="I615" i="10"/>
  <c r="I611" i="10"/>
  <c r="I607" i="10"/>
  <c r="I603" i="10"/>
  <c r="I599" i="10"/>
  <c r="I595" i="10"/>
  <c r="I591" i="10"/>
  <c r="G40" i="11"/>
  <c r="I588" i="10"/>
  <c r="I630" i="10"/>
  <c r="I626" i="10"/>
  <c r="I622" i="10"/>
  <c r="I618" i="10"/>
  <c r="I614" i="10"/>
  <c r="I610" i="10"/>
  <c r="I606" i="10"/>
  <c r="I602" i="10"/>
  <c r="I598" i="10"/>
  <c r="I594" i="10"/>
  <c r="I587" i="10"/>
  <c r="I586" i="10"/>
  <c r="I629" i="10"/>
  <c r="I625" i="10"/>
  <c r="I621" i="10"/>
  <c r="I617" i="10"/>
  <c r="I613" i="10"/>
  <c r="I609" i="10"/>
  <c r="I605" i="10"/>
  <c r="I601" i="10"/>
  <c r="I597" i="10"/>
  <c r="I593" i="10"/>
  <c r="I590" i="10"/>
  <c r="I632" i="10"/>
  <c r="I628" i="10"/>
  <c r="I624" i="10"/>
  <c r="I620" i="10"/>
  <c r="I616" i="10"/>
  <c r="I612" i="10"/>
  <c r="I608" i="10"/>
  <c r="I604" i="10"/>
  <c r="I600" i="10"/>
  <c r="I596" i="10"/>
  <c r="I592" i="10"/>
  <c r="I589" i="10"/>
  <c r="I813" i="10"/>
  <c r="I812" i="10"/>
  <c r="I809" i="10"/>
  <c r="I811" i="10"/>
  <c r="I814" i="10"/>
  <c r="I810" i="10"/>
  <c r="I766" i="10"/>
  <c r="I780" i="10"/>
  <c r="I804" i="10"/>
  <c r="I764" i="10"/>
  <c r="I762" i="10"/>
  <c r="I758" i="10"/>
  <c r="I759" i="10"/>
  <c r="I757" i="10"/>
  <c r="I760" i="10"/>
  <c r="I761" i="10"/>
  <c r="I765" i="10"/>
  <c r="I763" i="10"/>
  <c r="I538" i="10"/>
  <c r="I306" i="10"/>
  <c r="I385" i="10"/>
  <c r="I292" i="10"/>
  <c r="I299" i="10"/>
  <c r="I195" i="10"/>
  <c r="I287" i="10"/>
  <c r="I286" i="10"/>
  <c r="I119" i="10"/>
  <c r="I120" i="10"/>
  <c r="I118" i="10"/>
  <c r="I1359" i="10"/>
  <c r="I1360" i="10"/>
  <c r="I965" i="10"/>
  <c r="I966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8" i="10"/>
  <c r="I936" i="10"/>
  <c r="I870" i="10"/>
  <c r="I1240" i="10"/>
  <c r="I1282" i="10"/>
  <c r="I1441" i="10"/>
  <c r="I1439" i="10"/>
  <c r="I1437" i="10"/>
  <c r="I1442" i="10"/>
  <c r="I1440" i="10"/>
  <c r="I1438" i="10"/>
  <c r="H15" i="29"/>
  <c r="I15" i="29"/>
  <c r="J15" i="29"/>
  <c r="J14" i="29"/>
  <c r="I14" i="29"/>
  <c r="H14" i="29"/>
  <c r="K14" i="29"/>
  <c r="G14" i="29"/>
  <c r="G15" i="29"/>
  <c r="C2" i="29"/>
  <c r="N1467" i="10"/>
  <c r="N1466" i="10"/>
  <c r="G82" i="11"/>
  <c r="I14" i="10"/>
  <c r="I29" i="10"/>
  <c r="I80" i="10"/>
  <c r="I96" i="10"/>
  <c r="I113" i="10"/>
  <c r="I132" i="10"/>
  <c r="I148" i="10"/>
  <c r="I161" i="10"/>
  <c r="I201" i="10"/>
  <c r="I253" i="10"/>
  <c r="I269" i="10"/>
  <c r="I304" i="10"/>
  <c r="I320" i="10"/>
  <c r="I336" i="10"/>
  <c r="I352" i="10"/>
  <c r="I368" i="10"/>
  <c r="I384" i="10"/>
  <c r="I401" i="10"/>
  <c r="I417" i="10"/>
  <c r="I433" i="10"/>
  <c r="I449" i="10"/>
  <c r="I465" i="10"/>
  <c r="I481" i="10"/>
  <c r="I497" i="10"/>
  <c r="I513" i="10"/>
  <c r="I529" i="10"/>
  <c r="I546" i="10"/>
  <c r="I562" i="10"/>
  <c r="I578" i="10"/>
  <c r="I585" i="10"/>
  <c r="I649" i="10"/>
  <c r="I664" i="10"/>
  <c r="I680" i="10"/>
  <c r="I696" i="10"/>
  <c r="I712" i="10"/>
  <c r="I728" i="10"/>
  <c r="I744" i="10"/>
  <c r="I770" i="10"/>
  <c r="I786" i="10"/>
  <c r="I802" i="10"/>
  <c r="I822" i="10"/>
  <c r="I838" i="10"/>
  <c r="I854" i="10"/>
  <c r="I871" i="10"/>
  <c r="I879" i="10"/>
  <c r="I891" i="10"/>
  <c r="I907" i="10"/>
  <c r="I923" i="10"/>
  <c r="I940" i="10"/>
  <c r="I960" i="10"/>
  <c r="I978" i="10"/>
  <c r="I994" i="10"/>
  <c r="I1009" i="10"/>
  <c r="I1023" i="10"/>
  <c r="I1039" i="10"/>
  <c r="I1055" i="10"/>
  <c r="I38" i="10"/>
  <c r="I94" i="10"/>
  <c r="I116" i="10"/>
  <c r="I141" i="10"/>
  <c r="I159" i="10"/>
  <c r="I199" i="10"/>
  <c r="I215" i="10"/>
  <c r="I235" i="10"/>
  <c r="I272" i="10"/>
  <c r="I297" i="10"/>
  <c r="I318" i="10"/>
  <c r="I339" i="10"/>
  <c r="I361" i="10"/>
  <c r="I382" i="10"/>
  <c r="I404" i="10"/>
  <c r="I426" i="10"/>
  <c r="I447" i="10"/>
  <c r="I468" i="10"/>
  <c r="I490" i="10"/>
  <c r="I511" i="10"/>
  <c r="I532" i="10"/>
  <c r="I555" i="10"/>
  <c r="I576" i="10"/>
  <c r="I636" i="10"/>
  <c r="I658" i="10"/>
  <c r="I678" i="10"/>
  <c r="I699" i="10"/>
  <c r="I721" i="10"/>
  <c r="I742" i="10"/>
  <c r="I773" i="10"/>
  <c r="I795" i="10"/>
  <c r="I820" i="10"/>
  <c r="I841" i="10"/>
  <c r="I863" i="10"/>
  <c r="I894" i="10"/>
  <c r="I916" i="10"/>
  <c r="I938" i="10"/>
  <c r="I947" i="10"/>
  <c r="I971" i="10"/>
  <c r="I992" i="10"/>
  <c r="I1012" i="10"/>
  <c r="I1032" i="10"/>
  <c r="I1053" i="10"/>
  <c r="I1071" i="10"/>
  <c r="I1087" i="10"/>
  <c r="I1103" i="10"/>
  <c r="I1119" i="10"/>
  <c r="I1135" i="10"/>
  <c r="I1151" i="10"/>
  <c r="I1167" i="10"/>
  <c r="I1183" i="10"/>
  <c r="I1199" i="10"/>
  <c r="I1215" i="10"/>
  <c r="I1235" i="10"/>
  <c r="I1252" i="10"/>
  <c r="I1268" i="10"/>
  <c r="I1285" i="10"/>
  <c r="I1301" i="10"/>
  <c r="I1317" i="10"/>
  <c r="I1334" i="10"/>
  <c r="I1350" i="10"/>
  <c r="I1368" i="10"/>
  <c r="I1384" i="10"/>
  <c r="I1400" i="10"/>
  <c r="I1452" i="10"/>
  <c r="I1154" i="10"/>
  <c r="I1202" i="10"/>
  <c r="I1234" i="10"/>
  <c r="I1267" i="10"/>
  <c r="I1296" i="10"/>
  <c r="I1325" i="10"/>
  <c r="I1349" i="10"/>
  <c r="I1375" i="10"/>
  <c r="I24" i="10"/>
  <c r="I81" i="10"/>
  <c r="I102" i="10"/>
  <c r="I133" i="10"/>
  <c r="I188" i="10"/>
  <c r="I210" i="10"/>
  <c r="I246" i="10"/>
  <c r="I264" i="10"/>
  <c r="I288" i="10"/>
  <c r="I310" i="10"/>
  <c r="I331" i="10"/>
  <c r="I353" i="10"/>
  <c r="I379" i="10"/>
  <c r="I402" i="10"/>
  <c r="I434" i="10"/>
  <c r="G35" i="11"/>
  <c r="I466" i="10"/>
  <c r="I20" i="10"/>
  <c r="I77" i="10"/>
  <c r="I98" i="10"/>
  <c r="I123" i="10"/>
  <c r="I145" i="10"/>
  <c r="I163" i="10"/>
  <c r="I179" i="10"/>
  <c r="I204" i="10"/>
  <c r="I219" i="10"/>
  <c r="I239" i="10"/>
  <c r="I255" i="10"/>
  <c r="I276" i="10"/>
  <c r="I322" i="10"/>
  <c r="I343" i="10"/>
  <c r="I365" i="10"/>
  <c r="I387" i="10"/>
  <c r="I408" i="10"/>
  <c r="I430" i="10"/>
  <c r="I451" i="10"/>
  <c r="I472" i="10"/>
  <c r="I494" i="10"/>
  <c r="I515" i="10"/>
  <c r="I536" i="10"/>
  <c r="I559" i="10"/>
  <c r="I580" i="10"/>
  <c r="I640" i="10"/>
  <c r="I662" i="10"/>
  <c r="I682" i="10"/>
  <c r="I703" i="10"/>
  <c r="I725" i="10"/>
  <c r="I746" i="10"/>
  <c r="I777" i="10"/>
  <c r="I799" i="10"/>
  <c r="I824" i="10"/>
  <c r="I845" i="10"/>
  <c r="I867" i="10"/>
  <c r="I898" i="10"/>
  <c r="I920" i="10"/>
  <c r="I942" i="10"/>
  <c r="I951" i="10"/>
  <c r="I975" i="10"/>
  <c r="I996" i="10"/>
  <c r="I1015" i="10"/>
  <c r="I1041" i="10"/>
  <c r="I1062" i="10"/>
  <c r="I1078" i="10"/>
  <c r="I1094" i="10"/>
  <c r="I1110" i="10"/>
  <c r="I1126" i="10"/>
  <c r="I1146" i="10"/>
  <c r="I1166" i="10"/>
  <c r="I1190" i="10"/>
  <c r="I1230" i="10"/>
  <c r="I1263" i="10"/>
  <c r="I1300" i="10"/>
  <c r="I1341" i="10"/>
  <c r="I1390" i="10"/>
  <c r="I374" i="10"/>
  <c r="I18" i="10"/>
  <c r="I142" i="10"/>
  <c r="I200" i="10"/>
  <c r="I274" i="10"/>
  <c r="I362" i="10"/>
  <c r="I448" i="10"/>
  <c r="I498" i="10"/>
  <c r="I541" i="10"/>
  <c r="I584" i="10"/>
  <c r="I665" i="10"/>
  <c r="I707" i="10"/>
  <c r="I750" i="10"/>
  <c r="I803" i="10"/>
  <c r="I849" i="10"/>
  <c r="I881" i="10"/>
  <c r="I924" i="10"/>
  <c r="I955" i="10"/>
  <c r="I1000" i="10"/>
  <c r="I1040" i="10"/>
  <c r="I1077" i="10"/>
  <c r="I1109" i="10"/>
  <c r="I1141" i="10"/>
  <c r="I1173" i="10"/>
  <c r="I17" i="10"/>
  <c r="I37" i="10"/>
  <c r="I117" i="10"/>
  <c r="I140" i="10"/>
  <c r="I157" i="10"/>
  <c r="I176" i="10"/>
  <c r="I194" i="10"/>
  <c r="I197" i="10"/>
  <c r="I216" i="10"/>
  <c r="I234" i="10"/>
  <c r="I251" i="10"/>
  <c r="I273" i="10"/>
  <c r="I296" i="10"/>
  <c r="I316" i="10"/>
  <c r="I340" i="10"/>
  <c r="I360" i="10"/>
  <c r="I380" i="10"/>
  <c r="I405" i="10"/>
  <c r="I425" i="10"/>
  <c r="I445" i="10"/>
  <c r="I469" i="10"/>
  <c r="I489" i="10"/>
  <c r="I509" i="10"/>
  <c r="I533" i="10"/>
  <c r="I554" i="10"/>
  <c r="I574" i="10"/>
  <c r="I637" i="10"/>
  <c r="I657" i="10"/>
  <c r="I676" i="10"/>
  <c r="I700" i="10"/>
  <c r="I720" i="10"/>
  <c r="I740" i="10"/>
  <c r="I774" i="10"/>
  <c r="I794" i="10"/>
  <c r="I818" i="10"/>
  <c r="I842" i="10"/>
  <c r="I862" i="10"/>
  <c r="I895" i="10"/>
  <c r="I915" i="10"/>
  <c r="I935" i="10"/>
  <c r="I948" i="10"/>
  <c r="I970" i="10"/>
  <c r="I990" i="10"/>
  <c r="I1013" i="10"/>
  <c r="I1031" i="10"/>
  <c r="I1051" i="10"/>
  <c r="I22" i="10"/>
  <c r="I83" i="10"/>
  <c r="I111" i="10"/>
  <c r="I146" i="10"/>
  <c r="I170" i="10"/>
  <c r="I189" i="10"/>
  <c r="I205" i="10"/>
  <c r="I226" i="10"/>
  <c r="I278" i="10"/>
  <c r="I308" i="10"/>
  <c r="I334" i="10"/>
  <c r="I366" i="10"/>
  <c r="I394" i="10"/>
  <c r="I420" i="10"/>
  <c r="I452" i="10"/>
  <c r="I479" i="10"/>
  <c r="I506" i="10"/>
  <c r="I539" i="10"/>
  <c r="I565" i="10"/>
  <c r="I663" i="10"/>
  <c r="I689" i="10"/>
  <c r="I715" i="10"/>
  <c r="I747" i="10"/>
  <c r="I784" i="10"/>
  <c r="I815" i="10"/>
  <c r="I847" i="10"/>
  <c r="I874" i="10"/>
  <c r="I889" i="10"/>
  <c r="I921" i="10"/>
  <c r="I963" i="10"/>
  <c r="I997" i="10"/>
  <c r="G32" i="11"/>
  <c r="I1021" i="10"/>
  <c r="I1048" i="10"/>
  <c r="I1075" i="10"/>
  <c r="I1095" i="10"/>
  <c r="I1115" i="10"/>
  <c r="I1139" i="10"/>
  <c r="I1159" i="10"/>
  <c r="I1179" i="10"/>
  <c r="I1203" i="10"/>
  <c r="I1227" i="10"/>
  <c r="I1248" i="10"/>
  <c r="I1272" i="10"/>
  <c r="I1293" i="10"/>
  <c r="I1313" i="10"/>
  <c r="I1338" i="10"/>
  <c r="I1358" i="10"/>
  <c r="I1380" i="10"/>
  <c r="I1036" i="10"/>
  <c r="I1194" i="10"/>
  <c r="I1243" i="10"/>
  <c r="I1279" i="10"/>
  <c r="I1316" i="10"/>
  <c r="I1357" i="10"/>
  <c r="I1387" i="10"/>
  <c r="I15" i="10"/>
  <c r="I60" i="10"/>
  <c r="I143" i="10"/>
  <c r="I167" i="10"/>
  <c r="I192" i="10"/>
  <c r="I203" i="10"/>
  <c r="I223" i="10"/>
  <c r="I250" i="10"/>
  <c r="I275" i="10"/>
  <c r="I305" i="10"/>
  <c r="I337" i="10"/>
  <c r="I363" i="10"/>
  <c r="I396" i="10"/>
  <c r="I439" i="10"/>
  <c r="G37" i="11"/>
  <c r="I12" i="10"/>
  <c r="I36" i="10"/>
  <c r="I103" i="10"/>
  <c r="I134" i="10"/>
  <c r="I158" i="10"/>
  <c r="I185" i="10"/>
  <c r="I243" i="10"/>
  <c r="I266" i="10"/>
  <c r="I295" i="10"/>
  <c r="I327" i="10"/>
  <c r="I354" i="10"/>
  <c r="I381" i="10"/>
  <c r="I414" i="10"/>
  <c r="I440" i="10"/>
  <c r="I467" i="10"/>
  <c r="I499" i="10"/>
  <c r="I526" i="10"/>
  <c r="I553" i="10"/>
  <c r="I651" i="10"/>
  <c r="I677" i="10"/>
  <c r="I709" i="10"/>
  <c r="I735" i="10"/>
  <c r="I772" i="10"/>
  <c r="I835" i="10"/>
  <c r="I861" i="10"/>
  <c r="I882" i="10"/>
  <c r="I909" i="10"/>
  <c r="I937" i="10"/>
  <c r="I957" i="10"/>
  <c r="I985" i="10"/>
  <c r="I1011" i="10"/>
  <c r="I1046" i="10"/>
  <c r="I1070" i="10"/>
  <c r="I1090" i="10"/>
  <c r="I1114" i="10"/>
  <c r="I1138" i="10"/>
  <c r="I1162" i="10"/>
  <c r="I1198" i="10"/>
  <c r="I1247" i="10"/>
  <c r="I1292" i="10"/>
  <c r="I1353" i="10"/>
  <c r="I1407" i="10"/>
  <c r="I412" i="10"/>
  <c r="I95" i="10"/>
  <c r="I298" i="10"/>
  <c r="I406" i="10"/>
  <c r="I487" i="10"/>
  <c r="I552" i="10"/>
  <c r="I644" i="10"/>
  <c r="I697" i="10"/>
  <c r="I771" i="10"/>
  <c r="I828" i="10"/>
  <c r="I934" i="10"/>
  <c r="I979" i="10"/>
  <c r="I1029" i="10"/>
  <c r="I1085" i="10"/>
  <c r="I1125" i="10"/>
  <c r="I1165" i="10"/>
  <c r="I1205" i="10"/>
  <c r="I1237" i="10"/>
  <c r="I1270" i="10"/>
  <c r="I1303" i="10"/>
  <c r="I1336" i="10"/>
  <c r="I1370" i="10"/>
  <c r="I859" i="10"/>
  <c r="I1038" i="10"/>
  <c r="I1108" i="10"/>
  <c r="I1172" i="10"/>
  <c r="I1228" i="10"/>
  <c r="I1286" i="10"/>
  <c r="I1351" i="10"/>
  <c r="I1453" i="10"/>
  <c r="I723" i="10"/>
  <c r="I855" i="10"/>
  <c r="I918" i="10"/>
  <c r="I973" i="10"/>
  <c r="I1073" i="10"/>
  <c r="I1129" i="10"/>
  <c r="I1193" i="10"/>
  <c r="I1242" i="10"/>
  <c r="I1307" i="10"/>
  <c r="I1382" i="10"/>
  <c r="I101" i="10"/>
  <c r="I182" i="10"/>
  <c r="I241" i="10"/>
  <c r="I325" i="10"/>
  <c r="I411" i="10"/>
  <c r="I480" i="10"/>
  <c r="I523" i="10"/>
  <c r="I567" i="10"/>
  <c r="I648" i="10"/>
  <c r="I690" i="10"/>
  <c r="I733" i="10"/>
  <c r="I785" i="10"/>
  <c r="I832" i="10"/>
  <c r="I876" i="10"/>
  <c r="I906" i="10"/>
  <c r="I983" i="10"/>
  <c r="I1022" i="10"/>
  <c r="I1064" i="10"/>
  <c r="I1096" i="10"/>
  <c r="I1128" i="10"/>
  <c r="I1160" i="10"/>
  <c r="I1192" i="10"/>
  <c r="I1224" i="10"/>
  <c r="I1257" i="10"/>
  <c r="I1290" i="10"/>
  <c r="I1323" i="10"/>
  <c r="I1355" i="10"/>
  <c r="I1389" i="10"/>
  <c r="I1405" i="10"/>
  <c r="I1457" i="10"/>
  <c r="I112" i="10"/>
  <c r="I191" i="10"/>
  <c r="I249" i="10"/>
  <c r="I335" i="10"/>
  <c r="I422" i="10"/>
  <c r="I486" i="10"/>
  <c r="I528" i="10"/>
  <c r="I572" i="10"/>
  <c r="I654" i="10"/>
  <c r="I695" i="10"/>
  <c r="I738" i="10"/>
  <c r="I801" i="10"/>
  <c r="I848" i="10"/>
  <c r="I901" i="10"/>
  <c r="I977" i="10"/>
  <c r="I1049" i="10"/>
  <c r="I1116" i="10"/>
  <c r="I1180" i="10"/>
  <c r="I1253" i="10"/>
  <c r="I1327" i="10"/>
  <c r="I1385" i="10"/>
  <c r="I1401" i="10"/>
  <c r="I106" i="10"/>
  <c r="I187" i="10"/>
  <c r="I330" i="10"/>
  <c r="I416" i="10"/>
  <c r="I482" i="10"/>
  <c r="I524" i="10"/>
  <c r="I579" i="10"/>
  <c r="I660" i="10"/>
  <c r="I713" i="10"/>
  <c r="I787" i="10"/>
  <c r="I865" i="10"/>
  <c r="I961" i="10"/>
  <c r="I1034" i="10"/>
  <c r="I1097" i="10"/>
  <c r="I1169" i="10"/>
  <c r="I1250" i="10"/>
  <c r="I1315" i="10"/>
  <c r="I1374" i="10"/>
  <c r="I1450" i="10"/>
  <c r="I11" i="10"/>
  <c r="I33" i="10"/>
  <c r="I109" i="10"/>
  <c r="I136" i="10"/>
  <c r="I153" i="10"/>
  <c r="I172" i="10"/>
  <c r="I190" i="10"/>
  <c r="I211" i="10"/>
  <c r="I230" i="10"/>
  <c r="I248" i="10"/>
  <c r="I265" i="10"/>
  <c r="I291" i="10"/>
  <c r="I312" i="10"/>
  <c r="I332" i="10"/>
  <c r="I356" i="10"/>
  <c r="I376" i="10"/>
  <c r="I397" i="10"/>
  <c r="G26" i="11"/>
  <c r="I421" i="10"/>
  <c r="I441" i="10"/>
  <c r="I461" i="10"/>
  <c r="I485" i="10"/>
  <c r="I505" i="10"/>
  <c r="I525" i="10"/>
  <c r="I550" i="10"/>
  <c r="I570" i="10"/>
  <c r="I653" i="10"/>
  <c r="I672" i="10"/>
  <c r="I692" i="10"/>
  <c r="I716" i="10"/>
  <c r="I736" i="10"/>
  <c r="I756" i="10"/>
  <c r="I790" i="10"/>
  <c r="I808" i="10"/>
  <c r="I834" i="10"/>
  <c r="I858" i="10"/>
  <c r="I877" i="10"/>
  <c r="I887" i="10"/>
  <c r="I911" i="10"/>
  <c r="I931" i="10"/>
  <c r="I964" i="10"/>
  <c r="I986" i="10"/>
  <c r="I1005" i="10"/>
  <c r="I1027" i="10"/>
  <c r="I1047" i="10"/>
  <c r="I78" i="10"/>
  <c r="I105" i="10"/>
  <c r="I135" i="10"/>
  <c r="I164" i="10"/>
  <c r="I186" i="10"/>
  <c r="I221" i="10"/>
  <c r="I244" i="10"/>
  <c r="I267" i="10"/>
  <c r="I302" i="10"/>
  <c r="I329" i="10"/>
  <c r="I355" i="10"/>
  <c r="I388" i="10"/>
  <c r="I415" i="10"/>
  <c r="I442" i="10"/>
  <c r="I474" i="10"/>
  <c r="I500" i="10"/>
  <c r="I527" i="10"/>
  <c r="I560" i="10"/>
  <c r="I652" i="10"/>
  <c r="I683" i="10"/>
  <c r="I710" i="10"/>
  <c r="I737" i="10"/>
  <c r="I779" i="10"/>
  <c r="I836" i="10"/>
  <c r="I868" i="10"/>
  <c r="I884" i="10"/>
  <c r="I910" i="10"/>
  <c r="I943" i="10"/>
  <c r="I958" i="10"/>
  <c r="I987" i="10"/>
  <c r="I1016" i="10"/>
  <c r="I1042" i="10"/>
  <c r="I1067" i="10"/>
  <c r="I1091" i="10"/>
  <c r="I1111" i="10"/>
  <c r="I1131" i="10"/>
  <c r="I1155" i="10"/>
  <c r="I1175" i="10"/>
  <c r="I1195" i="10"/>
  <c r="I1219" i="10"/>
  <c r="I1244" i="10"/>
  <c r="I1264" i="10"/>
  <c r="I1289" i="10"/>
  <c r="I1309" i="10"/>
  <c r="I1330" i="10"/>
  <c r="I1354" i="10"/>
  <c r="I1376" i="10"/>
  <c r="I1395" i="10"/>
  <c r="I1456" i="10"/>
  <c r="I1186" i="10"/>
  <c r="I1226" i="10"/>
  <c r="I1275" i="10"/>
  <c r="I1308" i="10"/>
  <c r="I1345" i="10"/>
  <c r="I1383" i="10"/>
  <c r="I1403" i="10"/>
  <c r="I35" i="10"/>
  <c r="I97" i="10"/>
  <c r="I138" i="10"/>
  <c r="I162" i="10"/>
  <c r="I183" i="10"/>
  <c r="I196" i="10"/>
  <c r="I218" i="10"/>
  <c r="I242" i="10"/>
  <c r="I270" i="10"/>
  <c r="I300" i="10"/>
  <c r="I326" i="10"/>
  <c r="I358" i="10"/>
  <c r="I391" i="10"/>
  <c r="I423" i="10"/>
  <c r="I31" i="10"/>
  <c r="I93" i="10"/>
  <c r="I129" i="10"/>
  <c r="I152" i="10"/>
  <c r="I212" i="10"/>
  <c r="I233" i="10"/>
  <c r="I260" i="10"/>
  <c r="I289" i="10"/>
  <c r="I317" i="10"/>
  <c r="I349" i="10"/>
  <c r="I375" i="10"/>
  <c r="I403" i="10"/>
  <c r="I435" i="10"/>
  <c r="I462" i="10"/>
  <c r="I488" i="10"/>
  <c r="I520" i="10"/>
  <c r="I548" i="10"/>
  <c r="I575" i="10"/>
  <c r="I646" i="10"/>
  <c r="I671" i="10"/>
  <c r="I698" i="10"/>
  <c r="I730" i="10"/>
  <c r="I767" i="10"/>
  <c r="I793" i="10"/>
  <c r="I829" i="10"/>
  <c r="I856" i="10"/>
  <c r="I878" i="10"/>
  <c r="I904" i="10"/>
  <c r="I930" i="10"/>
  <c r="I946" i="10"/>
  <c r="I980" i="10"/>
  <c r="I1006" i="10"/>
  <c r="I1030" i="10"/>
  <c r="I1066" i="10"/>
  <c r="I1086" i="10"/>
  <c r="I1106" i="10"/>
  <c r="I1134" i="10"/>
  <c r="I1158" i="10"/>
  <c r="I1182" i="10"/>
  <c r="I1238" i="10"/>
  <c r="I1284" i="10"/>
  <c r="I1329" i="10"/>
  <c r="I1399" i="10"/>
  <c r="I122" i="10"/>
  <c r="I58" i="10"/>
  <c r="I177" i="10"/>
  <c r="I252" i="10"/>
  <c r="I383" i="10"/>
  <c r="I476" i="10"/>
  <c r="I530" i="10"/>
  <c r="I634" i="10"/>
  <c r="I686" i="10"/>
  <c r="I739" i="10"/>
  <c r="I817" i="10"/>
  <c r="I872" i="10"/>
  <c r="I913" i="10"/>
  <c r="I968" i="10"/>
  <c r="I1018" i="10"/>
  <c r="I1069" i="10"/>
  <c r="I1117" i="10"/>
  <c r="I1157" i="10"/>
  <c r="I1197" i="10"/>
  <c r="I1229" i="10"/>
  <c r="I1262" i="10"/>
  <c r="I1295" i="10"/>
  <c r="I1328" i="10"/>
  <c r="I1362" i="10"/>
  <c r="I1393" i="10"/>
  <c r="I933" i="10"/>
  <c r="I1017" i="10"/>
  <c r="I1092" i="10"/>
  <c r="I1156" i="10"/>
  <c r="I1212" i="10"/>
  <c r="I1277" i="10"/>
  <c r="I1335" i="10"/>
  <c r="I25" i="10"/>
  <c r="I184" i="10"/>
  <c r="I245" i="10"/>
  <c r="I282" i="10"/>
  <c r="I328" i="10"/>
  <c r="I372" i="10"/>
  <c r="I413" i="10"/>
  <c r="I457" i="10"/>
  <c r="I501" i="10"/>
  <c r="I542" i="10"/>
  <c r="I668" i="10"/>
  <c r="I708" i="10"/>
  <c r="I752" i="10"/>
  <c r="I805" i="10"/>
  <c r="I850" i="10"/>
  <c r="I883" i="10"/>
  <c r="I927" i="10"/>
  <c r="G67" i="11"/>
  <c r="I956" i="10"/>
  <c r="I1002" i="10"/>
  <c r="I1043" i="10"/>
  <c r="I32" i="10"/>
  <c r="I130" i="10"/>
  <c r="I181" i="10"/>
  <c r="I213" i="10"/>
  <c r="I262" i="10"/>
  <c r="I323" i="10"/>
  <c r="I377" i="10"/>
  <c r="I436" i="10"/>
  <c r="I495" i="10"/>
  <c r="I549" i="10"/>
  <c r="I647" i="10"/>
  <c r="I705" i="10"/>
  <c r="I768" i="10"/>
  <c r="I831" i="10"/>
  <c r="I932" i="10"/>
  <c r="I981" i="10"/>
  <c r="I1037" i="10"/>
  <c r="I1083" i="10"/>
  <c r="I1127" i="10"/>
  <c r="I1171" i="10"/>
  <c r="I1211" i="10"/>
  <c r="I1260" i="10"/>
  <c r="I1305" i="10"/>
  <c r="I1346" i="10"/>
  <c r="I1391" i="10"/>
  <c r="I1448" i="10"/>
  <c r="I1218" i="10"/>
  <c r="I1304" i="10"/>
  <c r="I1371" i="10"/>
  <c r="I30" i="10"/>
  <c r="I127" i="10"/>
  <c r="I178" i="10"/>
  <c r="I259" i="10"/>
  <c r="I321" i="10"/>
  <c r="I386" i="10"/>
  <c r="I455" i="10"/>
  <c r="I87" i="10"/>
  <c r="I150" i="10"/>
  <c r="I193" i="10"/>
  <c r="I228" i="10"/>
  <c r="I283" i="10"/>
  <c r="I338" i="10"/>
  <c r="I398" i="10"/>
  <c r="I456" i="10"/>
  <c r="I510" i="10"/>
  <c r="I569" i="10"/>
  <c r="I666" i="10"/>
  <c r="I719" i="10"/>
  <c r="I788" i="10"/>
  <c r="I851" i="10"/>
  <c r="I893" i="10"/>
  <c r="I1001" i="10"/>
  <c r="I1057" i="10"/>
  <c r="I1102" i="10"/>
  <c r="I1150" i="10"/>
  <c r="I1214" i="10"/>
  <c r="I1321" i="10"/>
  <c r="I444" i="10"/>
  <c r="I236" i="10"/>
  <c r="I464" i="10"/>
  <c r="I573" i="10"/>
  <c r="I729" i="10"/>
  <c r="I860" i="10"/>
  <c r="I1061" i="10"/>
  <c r="I1149" i="10"/>
  <c r="I1221" i="10"/>
  <c r="I1287" i="10"/>
  <c r="I1352" i="10"/>
  <c r="I1454" i="10"/>
  <c r="I999" i="10"/>
  <c r="I1140" i="10"/>
  <c r="I1261" i="10"/>
  <c r="I1445" i="10"/>
  <c r="I776" i="10"/>
  <c r="I950" i="10"/>
  <c r="I1089" i="10"/>
  <c r="I1161" i="10"/>
  <c r="I1233" i="10"/>
  <c r="I1332" i="10"/>
  <c r="I79" i="10"/>
  <c r="I279" i="10"/>
  <c r="I390" i="10"/>
  <c r="I491" i="10"/>
  <c r="I545" i="10"/>
  <c r="I638" i="10"/>
  <c r="I701" i="10"/>
  <c r="I754" i="10"/>
  <c r="I821" i="10"/>
  <c r="I928" i="10"/>
  <c r="I972" i="10"/>
  <c r="I1033" i="10"/>
  <c r="I1080" i="10"/>
  <c r="I1120" i="10"/>
  <c r="I1168" i="10"/>
  <c r="I1208" i="10"/>
  <c r="I1249" i="10"/>
  <c r="I1298" i="10"/>
  <c r="I1339" i="10"/>
  <c r="I1381" i="10"/>
  <c r="I90" i="10"/>
  <c r="I293" i="10"/>
  <c r="I400" i="10"/>
  <c r="I496" i="10"/>
  <c r="I551" i="10"/>
  <c r="I643" i="10"/>
  <c r="I706" i="10"/>
  <c r="I769" i="10"/>
  <c r="I837" i="10"/>
  <c r="I922" i="10"/>
  <c r="I1008" i="10"/>
  <c r="I1100" i="10"/>
  <c r="I1196" i="10"/>
  <c r="I1294" i="10"/>
  <c r="I1369" i="10"/>
  <c r="I227" i="10"/>
  <c r="I351" i="10"/>
  <c r="I459" i="10"/>
  <c r="I514" i="10"/>
  <c r="I691" i="10"/>
  <c r="I755" i="10"/>
  <c r="I886" i="10"/>
  <c r="I1081" i="10"/>
  <c r="I1185" i="10"/>
  <c r="I1291" i="10"/>
  <c r="I1356" i="10"/>
  <c r="I21" i="10"/>
  <c r="I144" i="10"/>
  <c r="I180" i="10"/>
  <c r="I206" i="10"/>
  <c r="I238" i="10"/>
  <c r="I277" i="10"/>
  <c r="I324" i="10"/>
  <c r="I364" i="10"/>
  <c r="I409" i="10"/>
  <c r="I453" i="10"/>
  <c r="I493" i="10"/>
  <c r="I537" i="10"/>
  <c r="I582" i="10"/>
  <c r="I661" i="10"/>
  <c r="I704" i="10"/>
  <c r="I748" i="10"/>
  <c r="I798" i="10"/>
  <c r="I846" i="10"/>
  <c r="I919" i="10"/>
  <c r="I952" i="10"/>
  <c r="I998" i="10"/>
  <c r="I1035" i="10"/>
  <c r="I27" i="10"/>
  <c r="I125" i="10"/>
  <c r="I174" i="10"/>
  <c r="I256" i="10"/>
  <c r="I313" i="10"/>
  <c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="I1123" i="10"/>
  <c r="I1163" i="10"/>
  <c r="I1207" i="10"/>
  <c r="I1256" i="10"/>
  <c r="I1297" i="10"/>
  <c r="I1342" i="10"/>
  <c r="I1388" i="10"/>
  <c r="I1444" i="10"/>
  <c r="I1210" i="10"/>
  <c r="I1288" i="10"/>
  <c r="I1363" i="10"/>
  <c r="I19" i="10"/>
  <c r="I114" i="10"/>
  <c r="I208" i="10"/>
  <c r="I254" i="10"/>
  <c r="I315" i="10"/>
  <c r="I369" i="10"/>
  <c r="I450" i="10"/>
  <c r="I82" i="10"/>
  <c r="I139" i="10"/>
  <c r="I225" i="10"/>
  <c r="I271" i="10"/>
  <c r="I333" i="10"/>
  <c r="I392" i="10"/>
  <c r="I446" i="10"/>
  <c r="G25" i="11"/>
  <c r="I504" i="10"/>
  <c r="I564" i="10"/>
  <c r="I656" i="10"/>
  <c r="I714" i="10"/>
  <c r="I783" i="10"/>
  <c r="I840" i="10"/>
  <c r="I888" i="10"/>
  <c r="I991" i="10"/>
  <c r="I1052" i="10"/>
  <c r="I1098" i="10"/>
  <c r="I1142" i="10"/>
  <c r="I1206" i="10"/>
  <c r="I1312" i="10"/>
  <c r="I428" i="10"/>
  <c r="I427" i="10"/>
  <c r="I563" i="10"/>
  <c r="I718" i="10"/>
  <c r="I839" i="10"/>
  <c r="I1050" i="10"/>
  <c r="I1133" i="10"/>
  <c r="I1213" i="10"/>
  <c r="I1278" i="10"/>
  <c r="I1344" i="10"/>
  <c r="I1446" i="10"/>
  <c r="I967" i="10"/>
  <c r="I1124" i="10"/>
  <c r="I1245" i="10"/>
  <c r="I1377" i="10"/>
  <c r="I681" i="10"/>
  <c r="I1045" i="10"/>
  <c r="I1145" i="10"/>
  <c r="I1217" i="10"/>
  <c r="I1283" i="10"/>
  <c r="I23" i="10"/>
  <c r="I166" i="10"/>
  <c r="I258" i="10"/>
  <c r="I367" i="10"/>
  <c r="G30" i="11"/>
  <c r="I470" i="10"/>
  <c r="I534" i="10"/>
  <c r="I679" i="10"/>
  <c r="I743" i="10"/>
  <c r="I864" i="10"/>
  <c r="I917" i="10"/>
  <c r="I959" i="10"/>
  <c r="I1072" i="10"/>
  <c r="I1112" i="10"/>
  <c r="I1152" i="10"/>
  <c r="I1200" i="10"/>
  <c r="I1241" i="10"/>
  <c r="I1281" i="10"/>
  <c r="I1331" i="10"/>
  <c r="I1373" i="10"/>
  <c r="I34" i="10"/>
  <c r="I175" i="10"/>
  <c r="I268" i="10"/>
  <c r="I378" i="10"/>
  <c r="I475" i="10"/>
  <c r="I540" i="10"/>
  <c r="I685" i="10"/>
  <c r="I749" i="10"/>
  <c r="I827" i="10"/>
  <c r="I890" i="10"/>
  <c r="I988" i="10"/>
  <c r="I1084" i="10"/>
  <c r="I1164" i="10"/>
  <c r="I1269" i="10"/>
  <c r="I1361" i="10"/>
  <c r="I131" i="10"/>
  <c r="I209" i="10"/>
  <c r="I309" i="10"/>
  <c r="I438" i="10"/>
  <c r="I503" i="10"/>
  <c r="I568" i="10"/>
  <c r="I670" i="10"/>
  <c r="I745" i="10"/>
  <c r="I833" i="10"/>
  <c r="I984" i="10"/>
  <c r="I1065" i="10"/>
  <c r="I1153" i="10"/>
  <c r="I1274" i="10"/>
  <c r="I1340" i="10"/>
  <c r="I8" i="10"/>
  <c r="I84" i="10"/>
  <c r="I128" i="10"/>
  <c r="I169" i="10"/>
  <c r="I224" i="10"/>
  <c r="I261" i="10"/>
  <c r="I348" i="10"/>
  <c r="I393" i="10"/>
  <c r="I437" i="10"/>
  <c r="I477" i="10"/>
  <c r="I521" i="10"/>
  <c r="I566" i="10"/>
  <c r="I645" i="10"/>
  <c r="I688" i="10"/>
  <c r="I732" i="10"/>
  <c r="I782" i="10"/>
  <c r="I830" i="10"/>
  <c r="I875" i="10"/>
  <c r="I903" i="10"/>
  <c r="I982" i="10"/>
  <c r="I1019" i="10"/>
  <c r="I99" i="10"/>
  <c r="I154" i="10"/>
  <c r="I240" i="10"/>
  <c r="I290" i="10"/>
  <c r="I350" i="10"/>
  <c r="I410" i="10"/>
  <c r="G28" i="11"/>
  <c r="I463" i="10"/>
  <c r="I522" i="10"/>
  <c r="I581" i="10"/>
  <c r="I673" i="10"/>
  <c r="I731" i="10"/>
  <c r="I800" i="10"/>
  <c r="I857" i="10"/>
  <c r="I905" i="10"/>
  <c r="I953" i="10"/>
  <c r="I1007" i="10"/>
  <c r="I1063" i="10"/>
  <c r="I1107" i="10"/>
  <c r="I1147" i="10"/>
  <c r="I1191" i="10"/>
  <c r="I1239" i="10"/>
  <c r="I1280" i="10"/>
  <c r="I1326" i="10"/>
  <c r="I1372" i="10"/>
  <c r="I1398" i="10"/>
  <c r="I1170" i="10"/>
  <c r="I1259" i="10"/>
  <c r="I1337" i="10"/>
  <c r="I1455" i="10"/>
  <c r="I91" i="10"/>
  <c r="I156" i="10"/>
  <c r="I237" i="10"/>
  <c r="I294" i="10"/>
  <c r="I347" i="10"/>
  <c r="I418" i="10"/>
  <c r="I26" i="10"/>
  <c r="I115" i="10"/>
  <c r="I173" i="10"/>
  <c r="I311" i="10"/>
  <c r="I370" i="10"/>
  <c r="I424" i="10"/>
  <c r="I483" i="10"/>
  <c r="I543" i="10"/>
  <c r="I635" i="10"/>
  <c r="I693" i="10"/>
  <c r="I751" i="10"/>
  <c r="I819" i="10"/>
  <c r="I925" i="10"/>
  <c r="I969" i="10"/>
  <c r="I1025" i="10"/>
  <c r="I1082" i="10"/>
  <c r="I1122" i="10"/>
  <c r="I1178" i="10"/>
  <c r="I1271" i="10"/>
  <c r="I1379" i="10"/>
  <c r="I1451" i="10"/>
  <c r="I160" i="10"/>
  <c r="I341" i="10"/>
  <c r="I519" i="10"/>
  <c r="I675" i="10"/>
  <c r="I792" i="10"/>
  <c r="I902" i="10"/>
  <c r="I1010" i="10"/>
  <c r="I1101" i="10"/>
  <c r="I1189" i="10"/>
  <c r="I1254" i="10"/>
  <c r="I1320" i="10"/>
  <c r="I1386" i="10"/>
  <c r="I1402" i="10"/>
  <c r="I912" i="10"/>
  <c r="I1076" i="10"/>
  <c r="I1204" i="10"/>
  <c r="I1319" i="10"/>
  <c r="I557" i="10"/>
  <c r="I844" i="10"/>
  <c r="I929" i="10"/>
  <c r="I1024" i="10"/>
  <c r="I1121" i="10"/>
  <c r="I1209" i="10"/>
  <c r="I1266" i="10"/>
  <c r="I1366" i="10"/>
  <c r="I10" i="10"/>
  <c r="I147" i="10"/>
  <c r="I222" i="10"/>
  <c r="I346" i="10"/>
  <c r="I454" i="10"/>
  <c r="I512" i="10"/>
  <c r="I577" i="10"/>
  <c r="I669" i="10"/>
  <c r="I722" i="10"/>
  <c r="I796" i="10"/>
  <c r="I853" i="10"/>
  <c r="I896" i="10"/>
  <c r="I949" i="10"/>
  <c r="I1004" i="10"/>
  <c r="I1054" i="10"/>
  <c r="I1104" i="10"/>
  <c r="I1144" i="10"/>
  <c r="I1184" i="10"/>
  <c r="I1232" i="10"/>
  <c r="I1273" i="10"/>
  <c r="I1314" i="10"/>
  <c r="I1365" i="10"/>
  <c r="I13" i="10"/>
  <c r="I155" i="10"/>
  <c r="I231" i="10"/>
  <c r="I357" i="10"/>
  <c r="I460" i="10"/>
  <c r="I518" i="10"/>
  <c r="I583" i="10"/>
  <c r="I674" i="10"/>
  <c r="I727" i="10"/>
  <c r="I816" i="10"/>
  <c r="I954" i="10"/>
  <c r="I1068" i="10"/>
  <c r="I1148" i="10"/>
  <c r="I1236" i="10"/>
  <c r="I1343" i="10"/>
  <c r="I85" i="10"/>
  <c r="I285" i="10"/>
  <c r="I395" i="10"/>
  <c r="I492" i="10"/>
  <c r="I547" i="10"/>
  <c r="I650" i="10"/>
  <c r="I734" i="10"/>
  <c r="I823" i="10"/>
  <c r="I941" i="10"/>
  <c r="I1056" i="10"/>
  <c r="I1137" i="10"/>
  <c r="I1225" i="10"/>
  <c r="I1324" i="10"/>
  <c r="I1397" i="10"/>
  <c r="B173" i="29"/>
  <c r="I76" i="10"/>
  <c r="I124" i="10"/>
  <c r="I165" i="10"/>
  <c r="I220" i="10"/>
  <c r="I257" i="10"/>
  <c r="I301" i="10"/>
  <c r="I344" i="10"/>
  <c r="I389" i="10"/>
  <c r="I429" i="10"/>
  <c r="I473" i="10"/>
  <c r="I517" i="10"/>
  <c r="I558" i="10"/>
  <c r="I641" i="10"/>
  <c r="I684" i="10"/>
  <c r="I724" i="10"/>
  <c r="I778" i="10"/>
  <c r="I826" i="10"/>
  <c r="I866" i="10"/>
  <c r="I899" i="10"/>
  <c r="I944" i="10"/>
  <c r="I974" i="10"/>
  <c r="I1059" i="10"/>
  <c r="I89" i="10"/>
  <c r="I151" i="10"/>
  <c r="I284" i="10"/>
  <c r="I345" i="10"/>
  <c r="I399" i="10"/>
  <c r="I458" i="10"/>
  <c r="I516" i="10"/>
  <c r="I571" i="10"/>
  <c r="I667" i="10"/>
  <c r="I726" i="10"/>
  <c r="I789" i="10"/>
  <c r="I852" i="10"/>
  <c r="I900" i="10"/>
  <c r="I1003" i="10"/>
  <c r="I1058" i="10"/>
  <c r="I1099" i="10"/>
  <c r="I1143" i="10"/>
  <c r="I1187" i="10"/>
  <c r="I1231" i="10"/>
  <c r="I1276" i="10"/>
  <c r="I1322" i="10"/>
  <c r="I1364" i="10"/>
  <c r="I1404" i="10"/>
  <c r="I1130" i="10"/>
  <c r="I1251" i="10"/>
  <c r="I1333" i="10"/>
  <c r="I1394" i="10"/>
  <c r="I1447" i="10"/>
  <c r="G81" i="11"/>
  <c r="I86" i="10"/>
  <c r="I149" i="10"/>
  <c r="I232" i="10"/>
  <c r="I281" i="10"/>
  <c r="I342" i="10"/>
  <c r="I407" i="10"/>
  <c r="I110" i="10"/>
  <c r="I168" i="10"/>
  <c r="I198" i="10"/>
  <c r="I247" i="10"/>
  <c r="I307" i="10"/>
  <c r="I359" i="10"/>
  <c r="I419" i="10"/>
  <c r="I478" i="10"/>
  <c r="I531" i="10"/>
  <c r="I687" i="10"/>
  <c r="I741" i="10"/>
  <c r="I807" i="10"/>
  <c r="I873" i="10"/>
  <c r="I914" i="10"/>
  <c r="I962" i="10"/>
  <c r="I1020" i="10"/>
  <c r="I1074" i="10"/>
  <c r="I1118" i="10"/>
  <c r="I1174" i="10"/>
  <c r="I1255" i="10"/>
  <c r="I1367" i="10"/>
  <c r="I1443" i="10"/>
  <c r="I121" i="10"/>
  <c r="I319" i="10"/>
  <c r="I508" i="10"/>
  <c r="I655" i="10"/>
  <c r="I781" i="10"/>
  <c r="I892" i="10"/>
  <c r="I989" i="10"/>
  <c r="I1093" i="10"/>
  <c r="I1181" i="10"/>
  <c r="I1246" i="10"/>
  <c r="I1311" i="10"/>
  <c r="I1378" i="10"/>
  <c r="I880" i="10"/>
  <c r="I1060" i="10"/>
  <c r="I1188" i="10"/>
  <c r="I1302" i="10"/>
  <c r="I806" i="10"/>
  <c r="I897" i="10"/>
  <c r="I995" i="10"/>
  <c r="I1105" i="10"/>
  <c r="I1177" i="10"/>
  <c r="I1258" i="10"/>
  <c r="I1348" i="10"/>
  <c r="I126" i="10"/>
  <c r="I207" i="10"/>
  <c r="I303" i="10"/>
  <c r="I432" i="10"/>
  <c r="I502" i="10"/>
  <c r="I556" i="10"/>
  <c r="I659" i="10"/>
  <c r="I711" i="10"/>
  <c r="I775" i="10"/>
  <c r="I843" i="10"/>
  <c r="I885" i="10"/>
  <c r="I939" i="10"/>
  <c r="I993" i="10"/>
  <c r="I1044" i="10"/>
  <c r="I1088" i="10"/>
  <c r="I1136" i="10"/>
  <c r="I1176" i="10"/>
  <c r="I1216" i="10"/>
  <c r="I1265" i="10"/>
  <c r="I1306" i="10"/>
  <c r="I1347" i="10"/>
  <c r="I1396" i="10"/>
  <c r="I1449" i="10"/>
  <c r="I137" i="10"/>
  <c r="I214" i="10"/>
  <c r="I314" i="10"/>
  <c r="I443" i="10"/>
  <c r="I507" i="10"/>
  <c r="I561" i="10"/>
  <c r="I717" i="10"/>
  <c r="I791" i="10"/>
  <c r="I869" i="10"/>
  <c r="I945" i="10"/>
  <c r="I1028" i="10"/>
  <c r="I1132" i="10"/>
  <c r="I1220" i="10"/>
  <c r="I1310" i="10"/>
  <c r="I1392" i="10"/>
  <c r="I28" i="10"/>
  <c r="I171" i="10"/>
  <c r="I263" i="10"/>
  <c r="I373" i="10"/>
  <c r="I471" i="10"/>
  <c r="I535" i="10"/>
  <c r="I639" i="10"/>
  <c r="I702" i="10"/>
  <c r="I797" i="10"/>
  <c r="I908" i="10"/>
  <c r="I1014" i="10"/>
  <c r="I1113" i="10"/>
  <c r="I1201" i="10"/>
  <c r="I1299" i="10"/>
  <c r="I1406" i="10"/>
  <c r="B89" i="11"/>
  <c r="I1223" i="10"/>
  <c r="I1222" i="10"/>
  <c r="I9" i="10"/>
  <c r="P191" i="10"/>
  <c r="P189" i="10"/>
  <c r="P193" i="10"/>
  <c r="P190" i="10"/>
  <c r="P7" i="10"/>
  <c r="P194" i="10"/>
  <c r="L31" i="10"/>
  <c r="N31" i="10"/>
  <c r="L108" i="10"/>
  <c r="L111" i="10"/>
  <c r="L204" i="10"/>
  <c r="L203" i="10"/>
  <c r="L126" i="10"/>
  <c r="L200" i="10"/>
  <c r="L176" i="10"/>
  <c r="L205" i="10"/>
  <c r="I1432" i="10"/>
  <c r="I1415" i="10"/>
  <c r="I1420" i="10"/>
  <c r="I1418" i="10"/>
  <c r="I1430" i="10"/>
  <c r="I1413" i="10"/>
  <c r="I1416" i="10"/>
  <c r="I1429" i="10"/>
  <c r="I1426" i="10"/>
  <c r="I1431" i="10"/>
  <c r="I1427" i="10"/>
  <c r="I1428" i="10"/>
  <c r="G6" i="29"/>
  <c r="G7" i="39"/>
  <c r="G9" i="29"/>
  <c r="N1019" i="10"/>
  <c r="N1011" i="10"/>
  <c r="L172" i="29"/>
  <c r="B171" i="29" s="1"/>
  <c r="L42" i="39"/>
  <c r="B41" i="39" s="1"/>
  <c r="L206" i="10"/>
  <c r="L129" i="10"/>
  <c r="N1158" i="10"/>
  <c r="N1102" i="10"/>
  <c r="N1062" i="10"/>
  <c r="G8" i="39"/>
  <c r="I107" i="10"/>
  <c r="I1411" i="10"/>
  <c r="I1414" i="10"/>
  <c r="I1417" i="10"/>
  <c r="M120" i="10"/>
  <c r="M141" i="10"/>
  <c r="M231" i="10"/>
  <c r="M230" i="10"/>
  <c r="M145" i="10"/>
  <c r="M228" i="10"/>
  <c r="M1420" i="10"/>
  <c r="M1408" i="10"/>
  <c r="M146" i="10"/>
  <c r="M224" i="10"/>
  <c r="M144" i="10"/>
  <c r="M140" i="10"/>
  <c r="M245" i="10"/>
  <c r="M273" i="10"/>
  <c r="M197" i="10"/>
  <c r="N197" i="10"/>
  <c r="M232" i="10"/>
  <c r="M192" i="10"/>
  <c r="M119" i="10"/>
  <c r="M1435" i="10"/>
  <c r="M118" i="10"/>
  <c r="M1416" i="10"/>
  <c r="M226" i="10"/>
  <c r="P80" i="10"/>
  <c r="N1301" i="10"/>
  <c r="N1054" i="10"/>
  <c r="N1099" i="10"/>
  <c r="G8" i="29"/>
  <c r="N1362" i="10"/>
  <c r="N1211" i="10"/>
  <c r="N1063" i="10"/>
  <c r="N1006" i="10"/>
  <c r="N1055" i="10"/>
  <c r="N1111" i="10"/>
  <c r="N926" i="10"/>
  <c r="N919" i="10"/>
  <c r="N870" i="10"/>
  <c r="N822" i="10"/>
  <c r="N814" i="10"/>
  <c r="N770" i="10"/>
  <c r="N762" i="10"/>
  <c r="N750" i="10"/>
  <c r="N746" i="10"/>
  <c r="N738" i="10"/>
  <c r="N730" i="10"/>
  <c r="N722" i="10"/>
  <c r="N718" i="10"/>
  <c r="N905" i="10"/>
  <c r="N852" i="10"/>
  <c r="N847" i="10"/>
  <c r="N937" i="10"/>
  <c r="N842" i="10"/>
  <c r="N698" i="10"/>
  <c r="N690" i="10"/>
  <c r="N686" i="10"/>
  <c r="N678" i="10"/>
  <c r="N670" i="10"/>
  <c r="N654" i="10"/>
  <c r="N650" i="10"/>
  <c r="P202" i="10"/>
  <c r="N1255" i="10"/>
  <c r="L70" i="10"/>
  <c r="N70" i="10"/>
  <c r="L9" i="10"/>
  <c r="N1188" i="10"/>
  <c r="N1322" i="10"/>
  <c r="L86" i="10"/>
  <c r="N86" i="10"/>
  <c r="N1214" i="10"/>
  <c r="N1148" i="10"/>
  <c r="N975" i="10"/>
  <c r="N854" i="10"/>
  <c r="N1257" i="10"/>
  <c r="N1166" i="10"/>
  <c r="N1051" i="10"/>
  <c r="N906" i="10"/>
  <c r="N863" i="10"/>
  <c r="N830" i="10"/>
  <c r="N815" i="10"/>
  <c r="N1115" i="10"/>
  <c r="N1082" i="10"/>
  <c r="N918" i="10"/>
  <c r="N888" i="10"/>
  <c r="N886" i="10"/>
  <c r="N867" i="10"/>
  <c r="N836" i="10"/>
  <c r="N785" i="10"/>
  <c r="N1100" i="10"/>
  <c r="N1095" i="10"/>
  <c r="N1087" i="10"/>
  <c r="N681" i="10"/>
  <c r="N649" i="10"/>
  <c r="N1014" i="10"/>
  <c r="N1001" i="10"/>
  <c r="N983" i="10"/>
  <c r="N978" i="10"/>
  <c r="N977" i="10"/>
  <c r="N962" i="10"/>
  <c r="N946" i="10"/>
  <c r="N923" i="10"/>
  <c r="N907" i="10"/>
  <c r="N898" i="10"/>
  <c r="N875" i="10"/>
  <c r="N855" i="10"/>
  <c r="N844" i="10"/>
  <c r="N839" i="10"/>
  <c r="N835" i="10"/>
  <c r="N819" i="10"/>
  <c r="N803" i="10"/>
  <c r="N796" i="10"/>
  <c r="N791" i="10"/>
  <c r="N783" i="10"/>
  <c r="N775" i="10"/>
  <c r="N771" i="10"/>
  <c r="N767" i="10"/>
  <c r="N763" i="10"/>
  <c r="N759" i="10"/>
  <c r="N755" i="10"/>
  <c r="N751" i="10"/>
  <c r="N747" i="10"/>
  <c r="N743" i="10"/>
  <c r="N739" i="10"/>
  <c r="N735" i="10"/>
  <c r="N731" i="10"/>
  <c r="N727" i="10"/>
  <c r="N723" i="10"/>
  <c r="N717" i="10"/>
  <c r="N710" i="10"/>
  <c r="N699" i="10"/>
  <c r="N691" i="10"/>
  <c r="N687" i="10"/>
  <c r="N675" i="10"/>
  <c r="N663" i="10"/>
  <c r="N659" i="10"/>
  <c r="N651" i="10"/>
  <c r="N1299" i="10"/>
  <c r="N1171" i="10"/>
  <c r="N1161" i="10"/>
  <c r="N1144" i="10"/>
  <c r="N1140" i="10"/>
  <c r="N1137" i="10"/>
  <c r="N1136" i="10"/>
  <c r="N1093" i="10"/>
  <c r="N1074" i="10"/>
  <c r="N1210" i="10"/>
  <c r="L208" i="10"/>
  <c r="L259" i="10"/>
  <c r="L271" i="10"/>
  <c r="L258" i="10"/>
  <c r="L242" i="10"/>
  <c r="L235" i="10"/>
  <c r="L270" i="10"/>
  <c r="L237" i="10"/>
  <c r="N1176" i="10"/>
  <c r="N1275" i="10"/>
  <c r="N1132" i="10"/>
  <c r="N1112" i="10"/>
  <c r="N1052" i="10"/>
  <c r="N1239" i="10"/>
  <c r="N1219" i="10"/>
  <c r="N1174" i="10"/>
  <c r="N1141" i="10"/>
  <c r="N1128" i="10"/>
  <c r="N1113" i="10"/>
  <c r="N1079" i="10"/>
  <c r="N1066" i="10"/>
  <c r="N1305" i="10"/>
  <c r="N1243" i="10"/>
  <c r="N1163" i="10"/>
  <c r="N1162" i="10"/>
  <c r="P10" i="10"/>
  <c r="P198" i="10"/>
  <c r="P201" i="10"/>
  <c r="M1455" i="10"/>
  <c r="N1455" i="10"/>
  <c r="M98" i="10"/>
  <c r="M609" i="10"/>
  <c r="N609" i="10"/>
  <c r="M183" i="10"/>
  <c r="M99" i="10"/>
  <c r="M317" i="10"/>
  <c r="N317" i="10"/>
  <c r="M642" i="10"/>
  <c r="N642" i="10"/>
  <c r="M193" i="10"/>
  <c r="M106" i="10"/>
  <c r="N106" i="10"/>
  <c r="M262" i="10"/>
  <c r="M102" i="10"/>
  <c r="M1425" i="10"/>
  <c r="M1434" i="10"/>
  <c r="N1434" i="10"/>
  <c r="M318" i="10"/>
  <c r="N318" i="10"/>
  <c r="M105" i="10"/>
  <c r="N105" i="10"/>
  <c r="M100" i="10"/>
  <c r="M610" i="10"/>
  <c r="M188" i="10"/>
  <c r="M103" i="10"/>
  <c r="M364" i="10"/>
  <c r="N364" i="10"/>
  <c r="M600" i="10"/>
  <c r="M108" i="10"/>
  <c r="M1421" i="10"/>
  <c r="M104" i="10"/>
  <c r="M97" i="10"/>
  <c r="M559" i="10"/>
  <c r="N559" i="10"/>
  <c r="M147" i="10"/>
  <c r="M247" i="10"/>
  <c r="M101" i="10"/>
  <c r="M107" i="10"/>
  <c r="N107" i="10"/>
  <c r="M275" i="10"/>
  <c r="N275" i="10"/>
  <c r="M560" i="10"/>
  <c r="N560" i="10"/>
  <c r="M246" i="10"/>
  <c r="M233" i="10"/>
  <c r="N1425" i="10"/>
  <c r="L120" i="10"/>
  <c r="N120" i="10"/>
  <c r="N1421" i="10"/>
  <c r="N1231" i="10"/>
  <c r="N1116" i="10"/>
  <c r="N1104" i="10"/>
  <c r="N1046" i="10"/>
  <c r="N1043" i="10"/>
  <c r="N934" i="10"/>
  <c r="N198" i="10"/>
  <c r="L217" i="10"/>
  <c r="N217" i="10"/>
  <c r="L229" i="10"/>
  <c r="N229" i="10"/>
  <c r="N1318" i="10"/>
  <c r="N1223" i="10"/>
  <c r="N1212" i="10"/>
  <c r="N1207" i="10"/>
  <c r="N1202" i="10"/>
  <c r="N989" i="10"/>
  <c r="N952" i="10"/>
  <c r="N911" i="10"/>
  <c r="N831" i="10"/>
  <c r="N1328" i="10"/>
  <c r="N1287" i="10"/>
  <c r="N1226" i="10"/>
  <c r="N955" i="10"/>
  <c r="N950" i="10"/>
  <c r="N947" i="10"/>
  <c r="N914" i="10"/>
  <c r="N913" i="10"/>
  <c r="N773" i="10"/>
  <c r="N1359" i="10"/>
  <c r="N1309" i="10"/>
  <c r="N1273" i="10"/>
  <c r="N1264" i="10"/>
  <c r="N1248" i="10"/>
  <c r="N935" i="10"/>
  <c r="N933" i="10"/>
  <c r="N930" i="10"/>
  <c r="N864" i="10"/>
  <c r="N802" i="10"/>
  <c r="N799" i="10"/>
  <c r="N797" i="10"/>
  <c r="N768" i="10"/>
  <c r="N760" i="10"/>
  <c r="N725" i="10"/>
  <c r="N704" i="10"/>
  <c r="N668" i="10"/>
  <c r="N655" i="10"/>
  <c r="N125" i="10"/>
  <c r="N1330" i="10"/>
  <c r="N1311" i="10"/>
  <c r="N1307" i="10"/>
  <c r="N1303" i="10"/>
  <c r="N1300" i="10"/>
  <c r="N1295" i="10"/>
  <c r="N1279" i="10"/>
  <c r="N1263" i="10"/>
  <c r="N1250" i="10"/>
  <c r="N1249" i="10"/>
  <c r="N1032" i="10"/>
  <c r="N1003" i="10"/>
  <c r="N887" i="10"/>
  <c r="N857" i="10"/>
  <c r="N841" i="10"/>
  <c r="N838" i="10"/>
  <c r="N833" i="10"/>
  <c r="N828" i="10"/>
  <c r="N825" i="10"/>
  <c r="N817" i="10"/>
  <c r="N780" i="10"/>
  <c r="N679" i="10"/>
  <c r="N674" i="10"/>
  <c r="N671" i="10"/>
  <c r="N666" i="10"/>
  <c r="N658" i="10"/>
  <c r="N653" i="10"/>
  <c r="N637" i="10"/>
  <c r="G41" i="11"/>
  <c r="G38" i="11"/>
  <c r="G31" i="11"/>
  <c r="N1457" i="10"/>
  <c r="N1452" i="10"/>
  <c r="N1397" i="10"/>
  <c r="N1389" i="10"/>
  <c r="N1368" i="10"/>
  <c r="N1350" i="10"/>
  <c r="N1339" i="10"/>
  <c r="N1338" i="10"/>
  <c r="N1334" i="10"/>
  <c r="N1281" i="10"/>
  <c r="N1272" i="10"/>
  <c r="N1271" i="10"/>
  <c r="N1244" i="10"/>
  <c r="N1240" i="10"/>
  <c r="N1229" i="10"/>
  <c r="N1195" i="10"/>
  <c r="N1170" i="10"/>
  <c r="N1124" i="10"/>
  <c r="N1106" i="10"/>
  <c r="N1086" i="10"/>
  <c r="N1038" i="10"/>
  <c r="N1037" i="10"/>
  <c r="N1015" i="10"/>
  <c r="N1012" i="10"/>
  <c r="N940" i="10"/>
  <c r="N895" i="10"/>
  <c r="N890" i="10"/>
  <c r="N885" i="10"/>
  <c r="N877" i="10"/>
  <c r="N874" i="10"/>
  <c r="N840" i="10"/>
  <c r="N807" i="10"/>
  <c r="N804" i="10"/>
  <c r="N707" i="10"/>
  <c r="L248" i="10"/>
  <c r="L226" i="10"/>
  <c r="N226" i="10"/>
  <c r="L218" i="10"/>
  <c r="N218" i="10"/>
  <c r="G42" i="11"/>
  <c r="N1370" i="10"/>
  <c r="N1349" i="10"/>
  <c r="N1332" i="10"/>
  <c r="N1256" i="10"/>
  <c r="N1245" i="10"/>
  <c r="N1230" i="10"/>
  <c r="N1180" i="10"/>
  <c r="N1125" i="10"/>
  <c r="N1091" i="10"/>
  <c r="N1083" i="10"/>
  <c r="N1080" i="10"/>
  <c r="N1075" i="10"/>
  <c r="N1067" i="10"/>
  <c r="N1059" i="10"/>
  <c r="N1056" i="10"/>
  <c r="N1048" i="10"/>
  <c r="N979" i="10"/>
  <c r="N976" i="10"/>
  <c r="N971" i="10"/>
  <c r="N968" i="10"/>
  <c r="N963" i="10"/>
  <c r="N942" i="10"/>
  <c r="N939" i="10"/>
  <c r="N928" i="10"/>
  <c r="N920" i="10"/>
  <c r="N851" i="10"/>
  <c r="N846" i="10"/>
  <c r="N843" i="10"/>
  <c r="N809" i="10"/>
  <c r="N795" i="10"/>
  <c r="N792" i="10"/>
  <c r="N787" i="10"/>
  <c r="N779" i="10"/>
  <c r="N774" i="10"/>
  <c r="N769" i="10"/>
  <c r="N766" i="10"/>
  <c r="N758" i="10"/>
  <c r="N742" i="10"/>
  <c r="N734" i="10"/>
  <c r="N729" i="10"/>
  <c r="N726" i="10"/>
  <c r="N713" i="10"/>
  <c r="N703" i="10"/>
  <c r="N700" i="10"/>
  <c r="N695" i="10"/>
  <c r="N692" i="10"/>
  <c r="N684" i="10"/>
  <c r="L93" i="10"/>
  <c r="N93" i="10"/>
  <c r="L85" i="10"/>
  <c r="N85" i="10"/>
  <c r="L29" i="10"/>
  <c r="N29" i="10"/>
  <c r="L225" i="10"/>
  <c r="N225" i="10"/>
  <c r="G36" i="11"/>
  <c r="G23" i="11"/>
  <c r="G27" i="11"/>
  <c r="G39" i="11"/>
  <c r="N1315" i="10"/>
  <c r="N986" i="10"/>
  <c r="N1238" i="10"/>
  <c r="N1122" i="10"/>
  <c r="L135" i="10"/>
  <c r="N135" i="10"/>
  <c r="L128" i="10"/>
  <c r="N1366" i="10"/>
  <c r="N1351" i="10"/>
  <c r="N1288" i="10"/>
  <c r="N1218" i="10"/>
  <c r="N1215" i="10"/>
  <c r="N1096" i="10"/>
  <c r="N901" i="10"/>
  <c r="N849" i="10"/>
  <c r="N810" i="10"/>
  <c r="N764" i="10"/>
  <c r="N748" i="10"/>
  <c r="N640" i="10"/>
  <c r="L223" i="10"/>
  <c r="N223" i="10"/>
  <c r="L117" i="10"/>
  <c r="N117" i="10"/>
  <c r="L123" i="10"/>
  <c r="N123" i="10"/>
  <c r="L239" i="10"/>
  <c r="N1402" i="10"/>
  <c r="N1363" i="10"/>
  <c r="N1280" i="10"/>
  <c r="N1237" i="10"/>
  <c r="N1232" i="10"/>
  <c r="N903" i="10"/>
  <c r="N639" i="10"/>
  <c r="L186" i="10"/>
  <c r="N186" i="10"/>
  <c r="N1337" i="10"/>
  <c r="N1282" i="10"/>
  <c r="N1270" i="10"/>
  <c r="N1105" i="10"/>
  <c r="L146" i="10"/>
  <c r="L90" i="10"/>
  <c r="N90" i="10"/>
  <c r="L127" i="10"/>
  <c r="N108" i="10"/>
  <c r="G66" i="11"/>
  <c r="L234" i="10"/>
  <c r="N1422" i="10"/>
  <c r="N709" i="10"/>
  <c r="N662" i="10"/>
  <c r="N600" i="10"/>
  <c r="L230" i="10"/>
  <c r="N230" i="10"/>
  <c r="L137" i="10"/>
  <c r="N137" i="10"/>
  <c r="N1406" i="10"/>
  <c r="N1364" i="10"/>
  <c r="N1316" i="10"/>
  <c r="N1306" i="10"/>
  <c r="N813" i="10"/>
  <c r="N688" i="10"/>
  <c r="N1377" i="10"/>
  <c r="N910" i="10"/>
  <c r="L7" i="10"/>
  <c r="N1430" i="10"/>
  <c r="N1411" i="10"/>
  <c r="N1394" i="10"/>
  <c r="N1390" i="10"/>
  <c r="N1386" i="10"/>
  <c r="N1361" i="10"/>
  <c r="N1327" i="10"/>
  <c r="N1323" i="10"/>
  <c r="N1314" i="10"/>
  <c r="N1313" i="10"/>
  <c r="N1308" i="10"/>
  <c r="N1293" i="10"/>
  <c r="N1234" i="10"/>
  <c r="N1016" i="10"/>
  <c r="L251" i="10"/>
  <c r="N7" i="10"/>
  <c r="N1356" i="10"/>
  <c r="N1251" i="10"/>
  <c r="N1198" i="10"/>
  <c r="N1192" i="10"/>
  <c r="K15" i="29"/>
  <c r="N1451" i="10"/>
  <c r="N1447" i="10"/>
  <c r="N1380" i="10"/>
  <c r="N1357" i="10"/>
  <c r="N1354" i="10"/>
  <c r="N1344" i="10"/>
  <c r="N1343" i="10"/>
  <c r="N1320" i="10"/>
  <c r="N1304" i="10"/>
  <c r="N1294" i="10"/>
  <c r="N1289" i="10"/>
  <c r="N1283" i="10"/>
  <c r="N1269" i="10"/>
  <c r="N1259" i="10"/>
  <c r="N1233" i="10"/>
  <c r="N1072" i="10"/>
  <c r="L274" i="10"/>
  <c r="N274" i="10"/>
  <c r="L119" i="10"/>
  <c r="N119" i="10"/>
  <c r="L79" i="10"/>
  <c r="N79" i="10"/>
  <c r="L49" i="10"/>
  <c r="N49" i="10"/>
  <c r="L48" i="10"/>
  <c r="N48" i="10"/>
  <c r="N1186" i="10"/>
  <c r="N1159" i="10"/>
  <c r="N1117" i="10"/>
  <c r="N1107" i="10"/>
  <c r="N1040" i="10"/>
  <c r="N1029" i="10"/>
  <c r="N1010" i="10"/>
  <c r="N922" i="10"/>
  <c r="N891" i="10"/>
  <c r="N856" i="10"/>
  <c r="N826" i="10"/>
  <c r="N714" i="10"/>
  <c r="N694" i="10"/>
  <c r="N677" i="10"/>
  <c r="L151" i="10"/>
  <c r="L145" i="10"/>
  <c r="N145" i="10"/>
  <c r="L101" i="10"/>
  <c r="N101" i="10"/>
  <c r="L99" i="10"/>
  <c r="N99" i="10"/>
  <c r="A9" i="54"/>
  <c r="P205" i="10"/>
  <c r="L142" i="10"/>
  <c r="N142" i="10"/>
  <c r="L138" i="10"/>
  <c r="N138" i="10"/>
  <c r="L65" i="10"/>
  <c r="N65" i="10"/>
  <c r="L64" i="10"/>
  <c r="N64" i="10"/>
  <c r="N1183" i="10"/>
  <c r="N1172" i="10"/>
  <c r="N1156" i="10"/>
  <c r="N1152" i="10"/>
  <c r="N1110" i="10"/>
  <c r="N1109" i="10"/>
  <c r="N1035" i="10"/>
  <c r="N929" i="10"/>
  <c r="N894" i="10"/>
  <c r="N811" i="10"/>
  <c r="N719" i="10"/>
  <c r="L148" i="10"/>
  <c r="L102" i="10"/>
  <c r="N102" i="10"/>
  <c r="N1365" i="10"/>
  <c r="N1360" i="10"/>
  <c r="N1352" i="10"/>
  <c r="N1335" i="10"/>
  <c r="N1319" i="10"/>
  <c r="N1312" i="10"/>
  <c r="N1261" i="10"/>
  <c r="N1414" i="10"/>
  <c r="N1412" i="10"/>
  <c r="N1409" i="10"/>
  <c r="N1379" i="10"/>
  <c r="N1371" i="10"/>
  <c r="N1358" i="10"/>
  <c r="N1353" i="10"/>
  <c r="N1345" i="10"/>
  <c r="N1326" i="10"/>
  <c r="N1324" i="10"/>
  <c r="N1262" i="10"/>
  <c r="N1433" i="10"/>
  <c r="N1393" i="10"/>
  <c r="N1355" i="10"/>
  <c r="N1347" i="10"/>
  <c r="N1340" i="10"/>
  <c r="N1310" i="10"/>
  <c r="N146" i="10"/>
  <c r="N1436" i="10"/>
  <c r="N1428" i="10"/>
  <c r="N1381" i="10"/>
  <c r="N1342" i="10"/>
  <c r="N1317" i="10"/>
  <c r="N1285" i="10"/>
  <c r="N1325" i="10"/>
  <c r="N1302" i="10"/>
  <c r="N1298" i="10"/>
  <c r="N1278" i="10"/>
  <c r="N1277" i="10"/>
  <c r="N1268" i="10"/>
  <c r="N1258" i="10"/>
  <c r="N1246" i="10"/>
  <c r="N1236" i="10"/>
  <c r="N1235" i="10"/>
  <c r="N1225" i="10"/>
  <c r="N1224" i="10"/>
  <c r="N1200" i="10"/>
  <c r="N1197" i="10"/>
  <c r="N1194" i="10"/>
  <c r="N1185" i="10"/>
  <c r="N1151" i="10"/>
  <c r="N1149" i="10"/>
  <c r="N1145" i="10"/>
  <c r="N1130" i="10"/>
  <c r="N1129" i="10"/>
  <c r="N1126" i="10"/>
  <c r="N1123" i="10"/>
  <c r="N1098" i="10"/>
  <c r="N1071" i="10"/>
  <c r="N1020" i="10"/>
  <c r="N958" i="10"/>
  <c r="N861" i="10"/>
  <c r="N1045" i="10"/>
  <c r="N1042" i="10"/>
  <c r="N1036" i="10"/>
  <c r="N1220" i="10"/>
  <c r="N1209" i="10"/>
  <c r="N1203" i="10"/>
  <c r="N1193" i="10"/>
  <c r="N1168" i="10"/>
  <c r="N1154" i="10"/>
  <c r="N1153" i="10"/>
  <c r="N1103" i="10"/>
  <c r="N1085" i="10"/>
  <c r="N1081" i="10"/>
  <c r="N1058" i="10"/>
  <c r="N1050" i="10"/>
  <c r="N1031" i="10"/>
  <c r="N1027" i="10"/>
  <c r="N984" i="10"/>
  <c r="N1284" i="10"/>
  <c r="N1266" i="10"/>
  <c r="N1254" i="10"/>
  <c r="N1253" i="10"/>
  <c r="N1242" i="10"/>
  <c r="N1206" i="10"/>
  <c r="N1205" i="10"/>
  <c r="N1196" i="10"/>
  <c r="N1191" i="10"/>
  <c r="N1190" i="10"/>
  <c r="N1187" i="10"/>
  <c r="N1173" i="10"/>
  <c r="N1157" i="10"/>
  <c r="N1120" i="10"/>
  <c r="N1119" i="10"/>
  <c r="N1108" i="10"/>
  <c r="N1097" i="10"/>
  <c r="N1092" i="10"/>
  <c r="N1070" i="10"/>
  <c r="N1068" i="10"/>
  <c r="N1065" i="10"/>
  <c r="N1064" i="10"/>
  <c r="N1033" i="10"/>
  <c r="N1030" i="10"/>
  <c r="N1026" i="10"/>
  <c r="N1025" i="10"/>
  <c r="N1022" i="10"/>
  <c r="N1017" i="10"/>
  <c r="N1013" i="10"/>
  <c r="N1002" i="10"/>
  <c r="N999" i="10"/>
  <c r="N998" i="10"/>
  <c r="N995" i="10"/>
  <c r="N994" i="10"/>
  <c r="N990" i="10"/>
  <c r="N982" i="10"/>
  <c r="N981" i="10"/>
  <c r="N960" i="10"/>
  <c r="N956" i="10"/>
  <c r="N953" i="10"/>
  <c r="N941" i="10"/>
  <c r="N938" i="10"/>
  <c r="N902" i="10"/>
  <c r="N882" i="10"/>
  <c r="N862" i="10"/>
  <c r="N812" i="10"/>
  <c r="N765" i="10"/>
  <c r="N761" i="10"/>
  <c r="N757" i="10"/>
  <c r="N753" i="10"/>
  <c r="N745" i="10"/>
  <c r="N741" i="10"/>
  <c r="N737" i="10"/>
  <c r="N712" i="10"/>
  <c r="N711" i="10"/>
  <c r="N706" i="10"/>
  <c r="N693" i="10"/>
  <c r="N689" i="10"/>
  <c r="N683" i="10"/>
  <c r="N682" i="10"/>
  <c r="N676" i="10"/>
  <c r="N661" i="10"/>
  <c r="N657" i="10"/>
  <c r="N884" i="10"/>
  <c r="N850" i="10"/>
  <c r="N790" i="10"/>
  <c r="N736" i="10"/>
  <c r="P206" i="10"/>
  <c r="L103" i="10"/>
  <c r="N103" i="10"/>
  <c r="L100" i="10"/>
  <c r="N100" i="10"/>
  <c r="L263" i="10"/>
  <c r="L216" i="10"/>
  <c r="N216" i="10"/>
  <c r="P208" i="10"/>
  <c r="P207" i="10"/>
  <c r="L192" i="10"/>
  <c r="N192" i="10"/>
  <c r="L104" i="10"/>
  <c r="N104" i="10"/>
  <c r="L97" i="10"/>
  <c r="N97" i="10"/>
  <c r="P209" i="10"/>
  <c r="L193" i="10"/>
  <c r="N193" i="10"/>
  <c r="L189" i="10"/>
  <c r="L98" i="10"/>
  <c r="N98" i="10"/>
  <c r="L78" i="10"/>
  <c r="N78" i="10"/>
  <c r="L261" i="10"/>
  <c r="N261" i="10"/>
  <c r="L13" i="10"/>
  <c r="N13" i="10"/>
  <c r="L233" i="10"/>
  <c r="N233" i="10"/>
  <c r="L11" i="10"/>
  <c r="N11" i="10"/>
  <c r="L18" i="10"/>
  <c r="N18" i="10"/>
  <c r="L262" i="10"/>
  <c r="N262" i="10"/>
  <c r="L52" i="10"/>
  <c r="N52" i="10"/>
  <c r="L12" i="10"/>
  <c r="N12" i="10"/>
  <c r="L219" i="10"/>
  <c r="N219" i="10"/>
  <c r="L121" i="10"/>
  <c r="N121" i="10"/>
  <c r="L38" i="10"/>
  <c r="L66" i="10"/>
  <c r="N66" i="10"/>
  <c r="L72" i="10"/>
  <c r="N72" i="10"/>
  <c r="L59" i="10"/>
  <c r="N59" i="10"/>
  <c r="L26" i="10"/>
  <c r="N26" i="10"/>
  <c r="L21" i="10"/>
  <c r="N21" i="10"/>
  <c r="L67" i="10"/>
  <c r="N67" i="10"/>
  <c r="L40" i="10"/>
  <c r="L47" i="10"/>
  <c r="N47" i="10"/>
  <c r="L44" i="10"/>
  <c r="L62" i="10"/>
  <c r="N62" i="10"/>
  <c r="L69" i="10"/>
  <c r="N69" i="10"/>
  <c r="L57" i="10"/>
  <c r="N57" i="10"/>
  <c r="L24" i="10"/>
  <c r="N24" i="10"/>
  <c r="L15" i="10"/>
  <c r="N15" i="10"/>
  <c r="L71" i="10"/>
  <c r="N71" i="10"/>
  <c r="L27" i="10"/>
  <c r="N27" i="10"/>
  <c r="L236" i="10"/>
  <c r="L53" i="10"/>
  <c r="N53" i="10"/>
  <c r="L28" i="10"/>
  <c r="N28" i="10"/>
  <c r="L51" i="10"/>
  <c r="N51" i="10"/>
  <c r="L54" i="10"/>
  <c r="N54" i="10"/>
  <c r="L68" i="10"/>
  <c r="N68" i="10"/>
  <c r="L23" i="10"/>
  <c r="N23" i="10"/>
  <c r="L87" i="10"/>
  <c r="N87" i="10"/>
  <c r="L222" i="10"/>
  <c r="N222" i="10"/>
  <c r="P200" i="10"/>
  <c r="L114" i="10"/>
  <c r="N114" i="10"/>
  <c r="L232" i="10"/>
  <c r="N232" i="10"/>
  <c r="L213" i="10"/>
  <c r="N213" i="10"/>
  <c r="L116" i="10"/>
  <c r="N116" i="10"/>
  <c r="L76" i="10"/>
  <c r="N76" i="10"/>
  <c r="L231" i="10"/>
  <c r="N231" i="10"/>
  <c r="L131" i="10"/>
  <c r="L25" i="10"/>
  <c r="N25" i="10"/>
  <c r="L92" i="10"/>
  <c r="N92" i="10"/>
  <c r="L60" i="10"/>
  <c r="N60" i="10"/>
  <c r="L14" i="10"/>
  <c r="N14" i="10"/>
  <c r="N1392" i="10"/>
  <c r="N1184" i="10"/>
  <c r="L73" i="10"/>
  <c r="N73" i="10"/>
  <c r="L81" i="10"/>
  <c r="N81" i="10"/>
  <c r="L220" i="10"/>
  <c r="N220" i="10"/>
  <c r="L58" i="10"/>
  <c r="N58" i="10"/>
  <c r="L133" i="10"/>
  <c r="N133" i="10"/>
  <c r="L8" i="10"/>
  <c r="L143" i="10"/>
  <c r="N143" i="10"/>
  <c r="L96" i="10"/>
  <c r="N96" i="10"/>
  <c r="L95" i="10"/>
  <c r="N95" i="10"/>
  <c r="L182" i="10"/>
  <c r="L89" i="10"/>
  <c r="N89" i="10"/>
  <c r="L82" i="10"/>
  <c r="N82" i="10"/>
  <c r="L42" i="10"/>
  <c r="L43" i="10"/>
  <c r="L41" i="10"/>
  <c r="L20" i="10"/>
  <c r="N20" i="10"/>
  <c r="L56" i="10"/>
  <c r="N56" i="10"/>
  <c r="L211" i="10"/>
  <c r="L19" i="10"/>
  <c r="N19" i="10"/>
  <c r="L22" i="10"/>
  <c r="N22" i="10"/>
  <c r="L50" i="10"/>
  <c r="N50" i="10"/>
  <c r="N1376" i="10"/>
  <c r="N1208" i="10"/>
  <c r="N1182" i="10"/>
  <c r="N1165" i="10"/>
  <c r="L260" i="10"/>
  <c r="L88" i="10"/>
  <c r="N88" i="10"/>
  <c r="L132" i="10"/>
  <c r="N132" i="10"/>
  <c r="L115" i="10"/>
  <c r="L214" i="10"/>
  <c r="N214" i="10"/>
  <c r="L61" i="10"/>
  <c r="N61" i="10"/>
  <c r="L46" i="10"/>
  <c r="N46" i="10"/>
  <c r="P199" i="10"/>
  <c r="L228" i="10"/>
  <c r="N228" i="10"/>
  <c r="L113" i="10"/>
  <c r="N113" i="10"/>
  <c r="L209" i="10"/>
  <c r="L94" i="10"/>
  <c r="N94" i="10"/>
  <c r="L140" i="10"/>
  <c r="N140" i="10"/>
  <c r="L139" i="10"/>
  <c r="N139" i="10"/>
  <c r="N610" i="10"/>
  <c r="L84" i="10"/>
  <c r="N84" i="10"/>
  <c r="L136" i="10"/>
  <c r="N136" i="10"/>
  <c r="L83" i="10"/>
  <c r="N83" i="10"/>
  <c r="L77" i="10"/>
  <c r="N77" i="10"/>
  <c r="L74" i="10"/>
  <c r="N74" i="10"/>
  <c r="L210" i="10"/>
  <c r="N210" i="10"/>
  <c r="L134" i="10"/>
  <c r="N134" i="10"/>
  <c r="L187" i="10"/>
  <c r="N187" i="10"/>
  <c r="L245" i="10"/>
  <c r="N245" i="10"/>
  <c r="L221" i="10"/>
  <c r="N221" i="10"/>
  <c r="L75" i="10"/>
  <c r="N75" i="10"/>
  <c r="L118" i="10"/>
  <c r="N118" i="10"/>
  <c r="L212" i="10"/>
  <c r="N212" i="10"/>
  <c r="L124" i="10"/>
  <c r="N124" i="10"/>
  <c r="L227" i="10"/>
  <c r="N227" i="10"/>
  <c r="L30" i="10"/>
  <c r="N30" i="10"/>
  <c r="L16" i="10"/>
  <c r="N16" i="10"/>
  <c r="L55" i="10"/>
  <c r="N55" i="10"/>
  <c r="L250" i="10"/>
  <c r="L63" i="10"/>
  <c r="N63" i="10"/>
  <c r="L39" i="10"/>
  <c r="N1435" i="10"/>
  <c r="N1375" i="10"/>
  <c r="N1181" i="10"/>
  <c r="N1453" i="10"/>
  <c r="N1449" i="10"/>
  <c r="N1445" i="10"/>
  <c r="N1440" i="10"/>
  <c r="N1431" i="10"/>
  <c r="N1429" i="10"/>
  <c r="N1426" i="10"/>
  <c r="N1424" i="10"/>
  <c r="N1419" i="10"/>
  <c r="N1417" i="10"/>
  <c r="N1415" i="10"/>
  <c r="N1413" i="10"/>
  <c r="N1408" i="10"/>
  <c r="N1404" i="10"/>
  <c r="N1398" i="10"/>
  <c r="N1395" i="10"/>
  <c r="N1388" i="10"/>
  <c r="N1384" i="10"/>
  <c r="N1382" i="10"/>
  <c r="N1346" i="10"/>
  <c r="N1333" i="10"/>
  <c r="N1292" i="10"/>
  <c r="N1291" i="10"/>
  <c r="N1290" i="10"/>
  <c r="N1276" i="10"/>
  <c r="N1267" i="10"/>
  <c r="N1222" i="10"/>
  <c r="N1204" i="10"/>
  <c r="N1155" i="10"/>
  <c r="N1150" i="10"/>
  <c r="N1078" i="10"/>
  <c r="N1077" i="10"/>
  <c r="N1047" i="10"/>
  <c r="N1007" i="10"/>
  <c r="N1437" i="10"/>
  <c r="N1427" i="10"/>
  <c r="N1420" i="10"/>
  <c r="N1418" i="10"/>
  <c r="N1416" i="10"/>
  <c r="N1372" i="10"/>
  <c r="N1369" i="10"/>
  <c r="N1367" i="10"/>
  <c r="N1331" i="10"/>
  <c r="N1286" i="10"/>
  <c r="N1274" i="10"/>
  <c r="N1247" i="10"/>
  <c r="N1179" i="10"/>
  <c r="L224" i="10"/>
  <c r="N224" i="10"/>
  <c r="N1443" i="10"/>
  <c r="N1432" i="10"/>
  <c r="N1400" i="10"/>
  <c r="N1383" i="10"/>
  <c r="N1374" i="10"/>
  <c r="N1175" i="10"/>
  <c r="N988" i="10"/>
  <c r="N1164" i="10"/>
  <c r="N1041" i="10"/>
  <c r="N1028" i="10"/>
  <c r="N1021" i="10"/>
  <c r="N991" i="10"/>
  <c r="N951" i="10"/>
  <c r="N786" i="10"/>
  <c r="N985" i="10"/>
  <c r="N954" i="10"/>
  <c r="N927" i="10"/>
  <c r="N869" i="10"/>
  <c r="N782" i="10"/>
  <c r="N732" i="10"/>
  <c r="N720" i="10"/>
  <c r="N878" i="10"/>
  <c r="N806" i="10"/>
  <c r="N752" i="10"/>
  <c r="N705" i="10"/>
  <c r="N641" i="10"/>
  <c r="L247" i="10"/>
  <c r="N247" i="10"/>
  <c r="L246" i="10"/>
  <c r="N246" i="10"/>
  <c r="L272" i="10"/>
  <c r="L238" i="10"/>
  <c r="N728" i="10"/>
  <c r="N716" i="10"/>
  <c r="L273" i="10"/>
  <c r="N273" i="10"/>
  <c r="N1450" i="10"/>
  <c r="N1446" i="10"/>
  <c r="N1442" i="10"/>
  <c r="N1441" i="10"/>
  <c r="N1405" i="10"/>
  <c r="N1401" i="10"/>
  <c r="N1399" i="10"/>
  <c r="N1396" i="10"/>
  <c r="N1385" i="10"/>
  <c r="N1438" i="10"/>
  <c r="C274" i="29"/>
  <c r="D274" i="29" s="1"/>
  <c r="C285" i="29"/>
  <c r="D285" i="29" s="1"/>
  <c r="C280" i="29"/>
  <c r="D280" i="29" s="1"/>
  <c r="E280" i="29" s="1"/>
  <c r="C245" i="29"/>
  <c r="D245" i="29" s="1"/>
  <c r="F245" i="29" s="1"/>
  <c r="C309" i="29"/>
  <c r="D309" i="29" s="1"/>
  <c r="C267" i="29"/>
  <c r="D267" i="29" s="1"/>
  <c r="F267" i="29" s="1"/>
  <c r="C243" i="29"/>
  <c r="D243" i="29" s="1"/>
  <c r="F243" i="29" s="1"/>
  <c r="C234" i="29"/>
  <c r="D234" i="29" s="1"/>
  <c r="F234" i="29" s="1"/>
  <c r="C315" i="29"/>
  <c r="D315" i="29" s="1"/>
  <c r="E315" i="29" s="1"/>
  <c r="N9" i="10"/>
  <c r="C228" i="29"/>
  <c r="D228" i="29" s="1"/>
  <c r="E228" i="29" s="1"/>
  <c r="C252" i="29"/>
  <c r="D252" i="29" s="1"/>
  <c r="E252" i="29" s="1"/>
  <c r="C317" i="29"/>
  <c r="D317" i="29" s="1"/>
  <c r="C270" i="29"/>
  <c r="D270" i="29" s="1"/>
  <c r="E270" i="29" s="1"/>
  <c r="C263" i="29"/>
  <c r="D263" i="29" s="1"/>
  <c r="N1448" i="10"/>
  <c r="N1444" i="10"/>
  <c r="N1439" i="10"/>
  <c r="N1423" i="10"/>
  <c r="N1407" i="10"/>
  <c r="N1403" i="10"/>
  <c r="N1391" i="10"/>
  <c r="N1387" i="10"/>
  <c r="N1348" i="10"/>
  <c r="N1336" i="10"/>
  <c r="N1227" i="10"/>
  <c r="N1341" i="10"/>
  <c r="N1228" i="10"/>
  <c r="N1201" i="10"/>
  <c r="N1199" i="10"/>
  <c r="N1121" i="10"/>
  <c r="N1069" i="10"/>
  <c r="N1039" i="10"/>
  <c r="N1034" i="10"/>
  <c r="N1018" i="10"/>
  <c r="N1090" i="10"/>
  <c r="N1061" i="10"/>
  <c r="N917" i="10"/>
  <c r="N1009" i="10"/>
  <c r="N945" i="10"/>
  <c r="N881" i="10"/>
  <c r="N798" i="10"/>
  <c r="N740" i="10"/>
  <c r="N756" i="10"/>
  <c r="N744" i="10"/>
  <c r="N638" i="10"/>
  <c r="N724" i="10"/>
  <c r="L215" i="10"/>
  <c r="N215" i="10"/>
  <c r="L144" i="10"/>
  <c r="L147" i="10"/>
  <c r="N147" i="10"/>
  <c r="P204" i="10"/>
  <c r="L188" i="10"/>
  <c r="N188" i="10"/>
  <c r="L183" i="10"/>
  <c r="N183" i="10"/>
  <c r="B31" i="54"/>
  <c r="B32" i="54"/>
  <c r="C324" i="29"/>
  <c r="D324" i="29" s="1"/>
  <c r="E324" i="29" s="1"/>
  <c r="C293" i="29"/>
  <c r="D293" i="29" s="1"/>
  <c r="C235" i="29"/>
  <c r="D235" i="29" s="1"/>
  <c r="E235" i="29" s="1"/>
  <c r="C275" i="29"/>
  <c r="D275" i="29" s="1"/>
  <c r="C239" i="29"/>
  <c r="D239" i="29" s="1"/>
  <c r="E239" i="29" s="1"/>
  <c r="C286" i="29"/>
  <c r="D286" i="29" s="1"/>
  <c r="F286" i="29" s="1"/>
  <c r="C318" i="29"/>
  <c r="D318" i="29" s="1"/>
  <c r="C304" i="29"/>
  <c r="D304" i="29" s="1"/>
  <c r="E304" i="29" s="1"/>
  <c r="C321" i="29"/>
  <c r="D321" i="29" s="1"/>
  <c r="F321" i="29" s="1"/>
  <c r="C236" i="29"/>
  <c r="D236" i="29" s="1"/>
  <c r="F236" i="29" s="1"/>
  <c r="C278" i="29"/>
  <c r="D278" i="29" s="1"/>
  <c r="C316" i="29"/>
  <c r="D316" i="29" s="1"/>
  <c r="C277" i="29"/>
  <c r="D277" i="29" s="1"/>
  <c r="F277" i="29" s="1"/>
  <c r="C290" i="29"/>
  <c r="D290" i="29" s="1"/>
  <c r="C265" i="29"/>
  <c r="D265" i="29" s="1"/>
  <c r="F265" i="29" s="1"/>
  <c r="C283" i="29"/>
  <c r="D283" i="29" s="1"/>
  <c r="C273" i="29"/>
  <c r="D273" i="29" s="1"/>
  <c r="F273" i="29" s="1"/>
  <c r="C271" i="29"/>
  <c r="D271" i="29" s="1"/>
  <c r="C229" i="29"/>
  <c r="D229" i="29" s="1"/>
  <c r="E229" i="29" s="1"/>
  <c r="C305" i="29"/>
  <c r="D305" i="29" s="1"/>
  <c r="C75" i="39"/>
  <c r="D75" i="39" s="1"/>
  <c r="C246" i="29"/>
  <c r="D246" i="29" s="1"/>
  <c r="C287" i="29"/>
  <c r="D287" i="29" s="1"/>
  <c r="C261" i="29"/>
  <c r="D261" i="29" s="1"/>
  <c r="C296" i="29"/>
  <c r="D296" i="29" s="1"/>
  <c r="E296" i="29" s="1"/>
  <c r="C314" i="29"/>
  <c r="D314" i="29" s="1"/>
  <c r="E314" i="29" s="1"/>
  <c r="C253" i="29"/>
  <c r="D253" i="29" s="1"/>
  <c r="F253" i="29" s="1"/>
  <c r="C282" i="29"/>
  <c r="D282" i="29" s="1"/>
  <c r="F282" i="29" s="1"/>
  <c r="C227" i="29"/>
  <c r="D227" i="29" s="1"/>
  <c r="C260" i="29"/>
  <c r="D260" i="29" s="1"/>
  <c r="F260" i="29" s="1"/>
  <c r="C311" i="29"/>
  <c r="D311" i="29" s="1"/>
  <c r="C247" i="29"/>
  <c r="D247" i="29" s="1"/>
  <c r="C232" i="29"/>
  <c r="D232" i="29" s="1"/>
  <c r="E232" i="29" s="1"/>
  <c r="C240" i="29"/>
  <c r="D240" i="29" s="1"/>
  <c r="E240" i="29" s="1"/>
  <c r="C308" i="29"/>
  <c r="D308" i="29" s="1"/>
  <c r="E308" i="29" s="1"/>
  <c r="C303" i="29"/>
  <c r="D303" i="29" s="1"/>
  <c r="C256" i="29"/>
  <c r="D256" i="29" s="1"/>
  <c r="C306" i="29"/>
  <c r="D306" i="29" s="1"/>
  <c r="C251" i="29"/>
  <c r="D251" i="29" s="1"/>
  <c r="C298" i="29"/>
  <c r="D298" i="29" s="1"/>
  <c r="C264" i="29"/>
  <c r="D264" i="29" s="1"/>
  <c r="F264" i="29" s="1"/>
  <c r="C250" i="29"/>
  <c r="D250" i="29" s="1"/>
  <c r="E250" i="29" s="1"/>
  <c r="C299" i="29"/>
  <c r="D299" i="29" s="1"/>
  <c r="E299" i="29" s="1"/>
  <c r="C302" i="29"/>
  <c r="D302" i="29" s="1"/>
  <c r="C268" i="29"/>
  <c r="D268" i="29" s="1"/>
  <c r="F268" i="29" s="1"/>
  <c r="C266" i="29"/>
  <c r="D266" i="29" s="1"/>
  <c r="C284" i="29"/>
  <c r="D284" i="29" s="1"/>
  <c r="F284" i="29" s="1"/>
  <c r="C289" i="29"/>
  <c r="D289" i="29" s="1"/>
  <c r="E289" i="29" s="1"/>
  <c r="C254" i="29"/>
  <c r="D254" i="29" s="1"/>
  <c r="C281" i="29"/>
  <c r="D281" i="29" s="1"/>
  <c r="F281" i="29" s="1"/>
  <c r="C249" i="29"/>
  <c r="D249" i="29" s="1"/>
  <c r="E249" i="29" s="1"/>
  <c r="C233" i="29"/>
  <c r="D233" i="29" s="1"/>
  <c r="E233" i="29" s="1"/>
  <c r="C288" i="29"/>
  <c r="D288" i="29" s="1"/>
  <c r="C313" i="29"/>
  <c r="D313" i="29" s="1"/>
  <c r="C276" i="29"/>
  <c r="D276" i="29" s="1"/>
  <c r="C294" i="29"/>
  <c r="D294" i="29" s="1"/>
  <c r="C310" i="29"/>
  <c r="D310" i="29" s="1"/>
  <c r="E310" i="29" s="1"/>
  <c r="C279" i="29"/>
  <c r="D279" i="29" s="1"/>
  <c r="C244" i="29"/>
  <c r="D244" i="29" s="1"/>
  <c r="C300" i="29"/>
  <c r="D300" i="29" s="1"/>
  <c r="E300" i="29" s="1"/>
  <c r="C292" i="29"/>
  <c r="D292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C57" i="39"/>
  <c r="D57" i="39" s="1"/>
  <c r="E57" i="39" s="1"/>
  <c r="F57" i="39" s="1"/>
  <c r="C60" i="39"/>
  <c r="D60" i="39" s="1"/>
  <c r="E60" i="39" s="1"/>
  <c r="C58" i="39"/>
  <c r="D58" i="39" s="1"/>
  <c r="F58" i="39" s="1"/>
  <c r="C343" i="29"/>
  <c r="D343" i="29" s="1"/>
  <c r="C237" i="29"/>
  <c r="D237" i="29" s="1"/>
  <c r="C242" i="29"/>
  <c r="D242" i="29" s="1"/>
  <c r="C272" i="29"/>
  <c r="D272" i="29" s="1"/>
  <c r="F272" i="29" s="1"/>
  <c r="C307" i="29"/>
  <c r="D307" i="29" s="1"/>
  <c r="C258" i="29"/>
  <c r="D258" i="29" s="1"/>
  <c r="C312" i="29"/>
  <c r="C241" i="29"/>
  <c r="D241" i="29" s="1"/>
  <c r="C248" i="29"/>
  <c r="D248" i="29" s="1"/>
  <c r="E248" i="29" s="1"/>
  <c r="C295" i="29"/>
  <c r="D295" i="29" s="1"/>
  <c r="E295" i="29" s="1"/>
  <c r="C297" i="29"/>
  <c r="D297" i="29" s="1"/>
  <c r="C231" i="29"/>
  <c r="D231" i="29" s="1"/>
  <c r="E231" i="29" s="1"/>
  <c r="C319" i="29"/>
  <c r="D319" i="29" s="1"/>
  <c r="E319" i="29" s="1"/>
  <c r="N8" i="10"/>
  <c r="C269" i="29"/>
  <c r="D269" i="29" s="1"/>
  <c r="C224" i="29"/>
  <c r="D224" i="29" s="1"/>
  <c r="C255" i="29"/>
  <c r="D255" i="29" s="1"/>
  <c r="C238" i="29"/>
  <c r="D238" i="29" s="1"/>
  <c r="C257" i="29"/>
  <c r="D257" i="29" s="1"/>
  <c r="F257" i="29" s="1"/>
  <c r="C291" i="29"/>
  <c r="D291" i="29" s="1"/>
  <c r="E291" i="29" s="1"/>
  <c r="C225" i="29"/>
  <c r="D225" i="29" s="1"/>
  <c r="E225" i="29" s="1"/>
  <c r="C259" i="29"/>
  <c r="D259" i="29" s="1"/>
  <c r="C226" i="29"/>
  <c r="D226" i="29" s="1"/>
  <c r="E226" i="29" s="1"/>
  <c r="C301" i="29"/>
  <c r="D301" i="29" s="1"/>
  <c r="E301" i="29" s="1"/>
  <c r="C262" i="29"/>
  <c r="D262" i="29" s="1"/>
  <c r="E262" i="29" s="1"/>
  <c r="C230" i="29"/>
  <c r="D230" i="29" s="1"/>
  <c r="F230" i="29" s="1"/>
  <c r="C320" i="29"/>
  <c r="D320" i="29" s="1"/>
  <c r="E320" i="29" s="1"/>
  <c r="C352" i="29"/>
  <c r="D352" i="29" s="1"/>
  <c r="C334" i="29"/>
  <c r="D334" i="29" s="1"/>
  <c r="C341" i="29"/>
  <c r="D341" i="29" s="1"/>
  <c r="C353" i="29"/>
  <c r="D353" i="29" s="1"/>
  <c r="C328" i="29"/>
  <c r="D328" i="29" s="1"/>
  <c r="C365" i="29"/>
  <c r="D365" i="29" s="1"/>
  <c r="C350" i="29"/>
  <c r="D350" i="29" s="1"/>
  <c r="E350" i="29" s="1"/>
  <c r="C326" i="29"/>
  <c r="D326" i="29" s="1"/>
  <c r="E326" i="29" s="1"/>
  <c r="C337" i="29"/>
  <c r="D337" i="29" s="1"/>
  <c r="E337" i="29" s="1"/>
  <c r="C62" i="39"/>
  <c r="D62" i="39" s="1"/>
  <c r="F62" i="39" s="1"/>
  <c r="C65" i="39"/>
  <c r="D65" i="39" s="1"/>
  <c r="C331" i="29"/>
  <c r="D331" i="29" s="1"/>
  <c r="E331" i="29" s="1"/>
  <c r="C364" i="29"/>
  <c r="D364" i="29" s="1"/>
  <c r="C714" i="41"/>
  <c r="D714" i="41" s="1"/>
  <c r="C339" i="29"/>
  <c r="C329" i="29"/>
  <c r="D329" i="29" s="1"/>
  <c r="E329" i="29" s="1"/>
  <c r="C373" i="29"/>
  <c r="D373" i="29" s="1"/>
  <c r="E373" i="29" s="1"/>
  <c r="C369" i="29"/>
  <c r="D369" i="29" s="1"/>
  <c r="C372" i="29"/>
  <c r="D372" i="29" s="1"/>
  <c r="E372" i="29" s="1"/>
  <c r="C67" i="39"/>
  <c r="D67" i="39" s="1"/>
  <c r="C73" i="39"/>
  <c r="D73" i="39" s="1"/>
  <c r="N144" i="10"/>
  <c r="C363" i="29"/>
  <c r="D363" i="29" s="1"/>
  <c r="C346" i="29"/>
  <c r="C358" i="29"/>
  <c r="D358" i="29" s="1"/>
  <c r="E358" i="29" s="1"/>
  <c r="C371" i="29"/>
  <c r="D371" i="29" s="1"/>
  <c r="C351" i="29"/>
  <c r="D351" i="29" s="1"/>
  <c r="C340" i="29"/>
  <c r="D340" i="29" s="1"/>
  <c r="F340" i="29" s="1"/>
  <c r="C359" i="29"/>
  <c r="D359" i="29" s="1"/>
  <c r="F359" i="29" s="1"/>
  <c r="C330" i="29"/>
  <c r="D330" i="29" s="1"/>
  <c r="C356" i="29"/>
  <c r="D356" i="29" s="1"/>
  <c r="C355" i="29"/>
  <c r="D355" i="29" s="1"/>
  <c r="F355" i="29" s="1"/>
  <c r="C333" i="29"/>
  <c r="D333" i="29" s="1"/>
  <c r="F333" i="29" s="1"/>
  <c r="C360" i="29"/>
  <c r="D360" i="29" s="1"/>
  <c r="C366" i="29"/>
  <c r="D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C362" i="29"/>
  <c r="D362" i="29" s="1"/>
  <c r="C325" i="29"/>
  <c r="D325" i="29" s="1"/>
  <c r="F325" i="29" s="1"/>
  <c r="C342" i="29"/>
  <c r="D342" i="29" s="1"/>
  <c r="E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C74" i="39"/>
  <c r="D74" i="39" s="1"/>
  <c r="C68" i="39"/>
  <c r="D68" i="39" s="1"/>
  <c r="C72" i="39"/>
  <c r="D72" i="39" s="1"/>
  <c r="C332" i="29"/>
  <c r="D332" i="29" s="1"/>
  <c r="E332" i="29" s="1"/>
  <c r="C370" i="29"/>
  <c r="D370" i="29" s="1"/>
  <c r="C357" i="29"/>
  <c r="D357" i="29" s="1"/>
  <c r="C361" i="29"/>
  <c r="D361" i="29" s="1"/>
  <c r="C336" i="29"/>
  <c r="D336" i="29" s="1"/>
  <c r="C349" i="29"/>
  <c r="D349" i="29" s="1"/>
  <c r="C368" i="29"/>
  <c r="D368" i="29" s="1"/>
  <c r="C327" i="29"/>
  <c r="D327" i="29" s="1"/>
  <c r="K6" i="10"/>
  <c r="M280" i="10"/>
  <c r="N280" i="10"/>
  <c r="C354" i="29"/>
  <c r="D354" i="29" s="1"/>
  <c r="C63" i="39"/>
  <c r="D63" i="39" s="1"/>
  <c r="E63" i="39" s="1"/>
  <c r="C71" i="39"/>
  <c r="D71" i="39" s="1"/>
  <c r="C345" i="29"/>
  <c r="A11" i="54"/>
  <c r="O10" i="54"/>
  <c r="M38" i="10"/>
  <c r="N38" i="10"/>
  <c r="M272" i="10"/>
  <c r="N272" i="10"/>
  <c r="M205" i="10"/>
  <c r="N205" i="10"/>
  <c r="M180" i="10"/>
  <c r="N180" i="10"/>
  <c r="M238" i="10"/>
  <c r="N238" i="10"/>
  <c r="M260" i="10"/>
  <c r="N260" i="10"/>
  <c r="M185" i="10"/>
  <c r="N185" i="10"/>
  <c r="M250" i="10"/>
  <c r="N250" i="10"/>
  <c r="M236" i="10"/>
  <c r="N236" i="10"/>
  <c r="M244" i="10"/>
  <c r="N244" i="10"/>
  <c r="M179" i="10"/>
  <c r="N179" i="10"/>
  <c r="M115" i="10"/>
  <c r="N115" i="10"/>
  <c r="M211" i="10"/>
  <c r="N211" i="10"/>
  <c r="M42" i="10"/>
  <c r="N42" i="10"/>
  <c r="M208" i="10"/>
  <c r="N208" i="10"/>
  <c r="M110" i="10"/>
  <c r="N110" i="10"/>
  <c r="M45" i="10"/>
  <c r="N45" i="10"/>
  <c r="M182" i="10"/>
  <c r="N182" i="10"/>
  <c r="M130" i="10"/>
  <c r="N130" i="10"/>
  <c r="M209" i="10"/>
  <c r="N209" i="10"/>
  <c r="M44" i="10"/>
  <c r="N44" i="10"/>
  <c r="M111" i="10"/>
  <c r="N111" i="10"/>
  <c r="M41" i="10"/>
  <c r="N41" i="10"/>
  <c r="M207" i="10"/>
  <c r="N207" i="10"/>
  <c r="M129" i="10"/>
  <c r="N129" i="10"/>
  <c r="M43" i="10"/>
  <c r="N43" i="10"/>
  <c r="M131" i="10"/>
  <c r="N131" i="10"/>
  <c r="M39" i="10"/>
  <c r="N39" i="10"/>
  <c r="M40" i="10"/>
  <c r="N40" i="10"/>
  <c r="M109" i="10"/>
  <c r="N109" i="10"/>
  <c r="M235" i="10"/>
  <c r="N235" i="10"/>
  <c r="M181" i="10"/>
  <c r="N181" i="10"/>
  <c r="M204" i="10"/>
  <c r="N204" i="10"/>
  <c r="M206" i="10"/>
  <c r="N206" i="10"/>
  <c r="M624" i="10"/>
  <c r="N624" i="10"/>
  <c r="M628" i="10"/>
  <c r="N628" i="10"/>
  <c r="M645" i="10"/>
  <c r="N645" i="10"/>
  <c r="M184" i="10"/>
  <c r="N184" i="10"/>
  <c r="M243" i="10"/>
  <c r="N243" i="10"/>
  <c r="M595" i="10"/>
  <c r="N595" i="10"/>
  <c r="M191" i="10"/>
  <c r="N191" i="10"/>
  <c r="M354" i="10"/>
  <c r="N354" i="10"/>
  <c r="M271" i="10"/>
  <c r="N271" i="10"/>
  <c r="M622" i="10"/>
  <c r="N622" i="10"/>
  <c r="M237" i="10"/>
  <c r="N237" i="10"/>
  <c r="M590" i="10"/>
  <c r="N590" i="10"/>
  <c r="M493" i="10"/>
  <c r="N493" i="10"/>
  <c r="M341" i="10"/>
  <c r="N341" i="10"/>
  <c r="M296" i="10"/>
  <c r="N296" i="10"/>
  <c r="M566" i="10"/>
  <c r="N566" i="10"/>
  <c r="M479" i="10"/>
  <c r="N479" i="10"/>
  <c r="M459" i="10"/>
  <c r="N459" i="10"/>
  <c r="M339" i="10"/>
  <c r="N339" i="10"/>
  <c r="M597" i="10"/>
  <c r="N597" i="10"/>
  <c r="M607" i="10"/>
  <c r="N607" i="10"/>
  <c r="M410" i="10"/>
  <c r="N410" i="10"/>
  <c r="M165" i="10"/>
  <c r="N165" i="10"/>
  <c r="M332" i="10"/>
  <c r="N332" i="10"/>
  <c r="M416" i="10"/>
  <c r="N416" i="10"/>
  <c r="M466" i="10"/>
  <c r="N466" i="10"/>
  <c r="M282" i="10"/>
  <c r="N282" i="10"/>
  <c r="M169" i="10"/>
  <c r="N169" i="10"/>
  <c r="M239" i="10"/>
  <c r="N239" i="10"/>
  <c r="M200" i="10"/>
  <c r="N200" i="10"/>
  <c r="M472" i="10"/>
  <c r="N472" i="10"/>
  <c r="M562" i="10"/>
  <c r="N562" i="10"/>
  <c r="M336" i="10"/>
  <c r="N336" i="10"/>
  <c r="M422" i="10"/>
  <c r="N422" i="10"/>
  <c r="M357" i="10"/>
  <c r="N357" i="10"/>
  <c r="M552" i="10"/>
  <c r="N552" i="10"/>
  <c r="M128" i="10"/>
  <c r="N128" i="10"/>
  <c r="M631" i="10"/>
  <c r="N631" i="10"/>
  <c r="M159" i="10"/>
  <c r="N159" i="10"/>
  <c r="M325" i="10"/>
  <c r="N325" i="10"/>
  <c r="M162" i="10"/>
  <c r="N162" i="10"/>
  <c r="M155" i="10"/>
  <c r="N155" i="10"/>
  <c r="M424" i="10"/>
  <c r="N424" i="10"/>
  <c r="M476" i="10"/>
  <c r="N476" i="10"/>
  <c r="M330" i="10"/>
  <c r="N330" i="10"/>
  <c r="M528" i="10"/>
  <c r="N528" i="10"/>
  <c r="M611" i="10"/>
  <c r="N611" i="10"/>
  <c r="M539" i="10"/>
  <c r="N539" i="10"/>
  <c r="M593" i="10"/>
  <c r="N593" i="10"/>
  <c r="M370" i="10"/>
  <c r="N370" i="10"/>
  <c r="M368" i="10"/>
  <c r="N368" i="10"/>
  <c r="M1456" i="10"/>
  <c r="N1456" i="10"/>
  <c r="M377" i="10"/>
  <c r="N377" i="10"/>
  <c r="M167" i="10"/>
  <c r="N167" i="10"/>
  <c r="M286" i="10"/>
  <c r="N286" i="10"/>
  <c r="M294" i="10"/>
  <c r="N294" i="10"/>
  <c r="M581" i="10"/>
  <c r="N581" i="10"/>
  <c r="M548" i="10"/>
  <c r="N548" i="10"/>
  <c r="M521" i="10"/>
  <c r="N521" i="10"/>
  <c r="M467" i="10"/>
  <c r="N467" i="10"/>
  <c r="M388" i="10"/>
  <c r="N388" i="10"/>
  <c r="M384" i="10"/>
  <c r="N384" i="10"/>
  <c r="M395" i="10"/>
  <c r="N395" i="10"/>
  <c r="M252" i="10"/>
  <c r="N252" i="10"/>
  <c r="M474" i="10"/>
  <c r="N474" i="10"/>
  <c r="M269" i="10"/>
  <c r="N269" i="10"/>
  <c r="M518" i="10"/>
  <c r="N518" i="10"/>
  <c r="M36" i="10"/>
  <c r="N36" i="10"/>
  <c r="M240" i="10"/>
  <c r="N240" i="10"/>
  <c r="M369" i="10"/>
  <c r="N369" i="10"/>
  <c r="M331" i="10"/>
  <c r="N331" i="10"/>
  <c r="M405" i="10"/>
  <c r="N405" i="10"/>
  <c r="M148" i="10"/>
  <c r="N148" i="10"/>
  <c r="M345" i="10"/>
  <c r="N345" i="10"/>
  <c r="M436" i="10"/>
  <c r="N436" i="10"/>
  <c r="M177" i="10"/>
  <c r="N177" i="10"/>
  <c r="M251" i="10"/>
  <c r="N251" i="10"/>
  <c r="M201" i="10"/>
  <c r="N201" i="10"/>
  <c r="M168" i="10"/>
  <c r="N168" i="10"/>
  <c r="M279" i="10"/>
  <c r="N279" i="10"/>
  <c r="M509" i="10"/>
  <c r="N509" i="10"/>
  <c r="M523" i="10"/>
  <c r="N523" i="10"/>
  <c r="M481" i="10"/>
  <c r="N481" i="10"/>
  <c r="M596" i="10"/>
  <c r="N596" i="10"/>
  <c r="M242" i="10"/>
  <c r="N242" i="10"/>
  <c r="M353" i="10"/>
  <c r="N353" i="10"/>
  <c r="M587" i="10"/>
  <c r="N587" i="10"/>
  <c r="M259" i="10"/>
  <c r="N259" i="10"/>
  <c r="M270" i="10"/>
  <c r="N270" i="10"/>
  <c r="M311" i="10"/>
  <c r="N311" i="10"/>
  <c r="M178" i="10"/>
  <c r="N178" i="10"/>
  <c r="M546" i="10"/>
  <c r="N546" i="10"/>
  <c r="M258" i="10"/>
  <c r="N258" i="10"/>
  <c r="M248" i="10"/>
  <c r="N248" i="10"/>
  <c r="M623" i="10"/>
  <c r="N623" i="10"/>
  <c r="M312" i="10"/>
  <c r="N312" i="10"/>
  <c r="M432" i="10"/>
  <c r="N432" i="10"/>
  <c r="M350" i="10"/>
  <c r="N350" i="10"/>
  <c r="M372" i="10"/>
  <c r="N372" i="10"/>
  <c r="M35" i="10"/>
  <c r="N35" i="10"/>
  <c r="M127" i="10"/>
  <c r="N127" i="10"/>
  <c r="M268" i="10"/>
  <c r="N268" i="10"/>
  <c r="M492" i="10"/>
  <c r="N492" i="10"/>
  <c r="M417" i="10"/>
  <c r="N417" i="10"/>
  <c r="M506" i="10"/>
  <c r="N506" i="10"/>
  <c r="M524" i="10"/>
  <c r="N524" i="10"/>
  <c r="M358" i="10"/>
  <c r="N358" i="10"/>
  <c r="M532" i="10"/>
  <c r="N532" i="10"/>
  <c r="M254" i="10"/>
  <c r="N254" i="10"/>
  <c r="M394" i="10"/>
  <c r="N394" i="10"/>
  <c r="M278" i="10"/>
  <c r="N278" i="10"/>
  <c r="M194" i="10"/>
  <c r="N194" i="10"/>
  <c r="M374" i="10"/>
  <c r="N374" i="10"/>
  <c r="M498" i="10"/>
  <c r="N498" i="10"/>
  <c r="M381" i="10"/>
  <c r="N381" i="10"/>
  <c r="M284" i="10"/>
  <c r="N284" i="10"/>
  <c r="M34" i="10"/>
  <c r="N34" i="10"/>
  <c r="M527" i="10"/>
  <c r="N527" i="10"/>
  <c r="M426" i="10"/>
  <c r="N426" i="10"/>
  <c r="M555" i="10"/>
  <c r="N555" i="10"/>
  <c r="M469" i="10"/>
  <c r="N469" i="10"/>
  <c r="M465" i="10"/>
  <c r="N465" i="10"/>
  <c r="M451" i="10"/>
  <c r="N451" i="10"/>
  <c r="M391" i="10"/>
  <c r="N391" i="10"/>
  <c r="M572" i="10"/>
  <c r="N572" i="10"/>
  <c r="M298" i="10"/>
  <c r="N298" i="10"/>
  <c r="M461" i="10"/>
  <c r="N461" i="10"/>
  <c r="M158" i="10"/>
  <c r="N158" i="10"/>
  <c r="M300" i="10"/>
  <c r="N300" i="10"/>
  <c r="M633" i="10"/>
  <c r="N633" i="10"/>
  <c r="M126" i="10"/>
  <c r="N126" i="10"/>
  <c r="M308" i="10"/>
  <c r="N308" i="10"/>
  <c r="M161" i="10"/>
  <c r="N161" i="10"/>
  <c r="M365" i="10"/>
  <c r="N365" i="10"/>
  <c r="M551" i="10"/>
  <c r="N551" i="10"/>
  <c r="M496" i="10"/>
  <c r="N496" i="10"/>
  <c r="M608" i="10"/>
  <c r="N608" i="10"/>
  <c r="M522" i="10"/>
  <c r="N522" i="10"/>
  <c r="M431" i="10"/>
  <c r="N431" i="10"/>
  <c r="M408" i="10"/>
  <c r="N408" i="10"/>
  <c r="M349" i="10"/>
  <c r="N349" i="10"/>
  <c r="M419" i="10"/>
  <c r="N419" i="10"/>
  <c r="M399" i="10"/>
  <c r="N399" i="10"/>
  <c r="M441" i="10"/>
  <c r="N441" i="10"/>
  <c r="M612" i="10"/>
  <c r="N612" i="10"/>
  <c r="M199" i="10"/>
  <c r="N199" i="10"/>
  <c r="M575" i="10"/>
  <c r="N575" i="10"/>
  <c r="M413" i="10"/>
  <c r="N413" i="10"/>
  <c r="M540" i="10"/>
  <c r="N540" i="10"/>
  <c r="M305" i="10"/>
  <c r="N305" i="10"/>
  <c r="M534" i="10"/>
  <c r="N534" i="10"/>
  <c r="M241" i="10"/>
  <c r="N241" i="10"/>
  <c r="M454" i="10"/>
  <c r="N454" i="10"/>
  <c r="M403" i="10"/>
  <c r="N403" i="10"/>
  <c r="M338" i="10"/>
  <c r="N338" i="10"/>
  <c r="M443" i="10"/>
  <c r="N443" i="10"/>
  <c r="M150" i="10"/>
  <c r="N150" i="10"/>
  <c r="M567" i="10"/>
  <c r="N567" i="10"/>
  <c r="M558" i="10"/>
  <c r="N558" i="10"/>
  <c r="M263" i="10"/>
  <c r="N263" i="10"/>
  <c r="M618" i="10"/>
  <c r="N618" i="10"/>
  <c r="M310" i="10"/>
  <c r="N310" i="10"/>
  <c r="M549" i="10"/>
  <c r="N549" i="10"/>
  <c r="M385" i="10"/>
  <c r="N385" i="10"/>
  <c r="M526" i="10"/>
  <c r="N526" i="10"/>
  <c r="M306" i="10"/>
  <c r="N306" i="10"/>
  <c r="M383" i="10"/>
  <c r="N383" i="10"/>
  <c r="M428" i="10"/>
  <c r="N428" i="10"/>
  <c r="M573" i="10"/>
  <c r="N573" i="10"/>
  <c r="M490" i="10"/>
  <c r="N490" i="10"/>
  <c r="M319" i="10"/>
  <c r="N319" i="10"/>
  <c r="M414" i="10"/>
  <c r="N414" i="10"/>
  <c r="M520" i="10"/>
  <c r="N520" i="10"/>
  <c r="M404" i="10"/>
  <c r="N404" i="10"/>
  <c r="M154" i="10"/>
  <c r="N154" i="10"/>
  <c r="M203" i="10"/>
  <c r="N203" i="10"/>
  <c r="M171" i="10"/>
  <c r="N171" i="10"/>
  <c r="M495" i="10"/>
  <c r="N495" i="10"/>
  <c r="M347" i="10"/>
  <c r="N347" i="10"/>
  <c r="M486" i="10"/>
  <c r="N486" i="10"/>
  <c r="M407" i="10"/>
  <c r="N407" i="10"/>
  <c r="M297" i="10"/>
  <c r="N297" i="10"/>
  <c r="M591" i="10"/>
  <c r="N591" i="10"/>
  <c r="M470" i="10"/>
  <c r="N470" i="10"/>
  <c r="M190" i="10"/>
  <c r="N190" i="10"/>
  <c r="M489" i="10"/>
  <c r="N489" i="10"/>
  <c r="M234" i="10"/>
  <c r="N234" i="10"/>
  <c r="M346" i="10"/>
  <c r="N346" i="10"/>
  <c r="M473" i="10"/>
  <c r="N473" i="10"/>
  <c r="M478" i="10"/>
  <c r="N478" i="10"/>
  <c r="M580" i="10"/>
  <c r="N580" i="10"/>
  <c r="M348" i="10"/>
  <c r="N348" i="10"/>
  <c r="M324" i="10"/>
  <c r="N324" i="10"/>
  <c r="M554" i="10"/>
  <c r="N554" i="10"/>
  <c r="M502" i="10"/>
  <c r="N502" i="10"/>
  <c r="M160" i="10"/>
  <c r="N160" i="10"/>
  <c r="M544" i="10"/>
  <c r="N544" i="10"/>
  <c r="M429" i="10"/>
  <c r="N429" i="10"/>
  <c r="M561" i="10"/>
  <c r="N561" i="10"/>
  <c r="M511" i="10"/>
  <c r="N511" i="10"/>
  <c r="M265" i="10"/>
  <c r="N265" i="10"/>
  <c r="M392" i="10"/>
  <c r="N392" i="10"/>
  <c r="M447" i="10"/>
  <c r="N447" i="10"/>
  <c r="M464" i="10"/>
  <c r="N464" i="10"/>
  <c r="M176" i="10"/>
  <c r="N176" i="10"/>
  <c r="M619" i="10"/>
  <c r="N619" i="10"/>
  <c r="M583" i="10"/>
  <c r="N583" i="10"/>
  <c r="M291" i="10"/>
  <c r="N291" i="10"/>
  <c r="M292" i="10"/>
  <c r="N292" i="10"/>
  <c r="M574" i="10"/>
  <c r="N574" i="10"/>
  <c r="M340" i="10"/>
  <c r="N340" i="10"/>
  <c r="M409" i="10"/>
  <c r="N409" i="10"/>
  <c r="M507" i="10"/>
  <c r="N507" i="10"/>
  <c r="M288" i="10"/>
  <c r="N288" i="10"/>
  <c r="M538" i="10"/>
  <c r="N538" i="10"/>
  <c r="M401" i="10"/>
  <c r="N401" i="10"/>
  <c r="M277" i="10"/>
  <c r="N277" i="10"/>
  <c r="M585" i="10"/>
  <c r="N585" i="10"/>
  <c r="M112" i="10"/>
  <c r="N112" i="10"/>
  <c r="M411" i="10"/>
  <c r="N411" i="10"/>
  <c r="M485" i="10"/>
  <c r="N485" i="10"/>
  <c r="M471" i="10"/>
  <c r="N471" i="10"/>
  <c r="M342" i="10"/>
  <c r="N342" i="10"/>
  <c r="M594" i="10"/>
  <c r="N594" i="10"/>
  <c r="M570" i="10"/>
  <c r="N570" i="10"/>
  <c r="M373" i="10"/>
  <c r="N373" i="10"/>
  <c r="M497" i="10"/>
  <c r="N497" i="10"/>
  <c r="M505" i="10"/>
  <c r="N505" i="10"/>
  <c r="M412" i="10"/>
  <c r="N412" i="10"/>
  <c r="M463" i="10"/>
  <c r="N463" i="10"/>
  <c r="M537" i="10"/>
  <c r="N537" i="10"/>
  <c r="M615" i="10"/>
  <c r="N615" i="10"/>
  <c r="M433" i="10"/>
  <c r="N433" i="10"/>
  <c r="M423" i="10"/>
  <c r="N423" i="10"/>
  <c r="M400" i="10"/>
  <c r="N400" i="10"/>
  <c r="M553" i="10"/>
  <c r="N553" i="10"/>
  <c r="M568" i="10"/>
  <c r="N568" i="10"/>
  <c r="M448" i="10"/>
  <c r="N448" i="10"/>
  <c r="M257" i="10"/>
  <c r="N257" i="10"/>
  <c r="M389" i="10"/>
  <c r="N389" i="10"/>
  <c r="M334" i="10"/>
  <c r="N334" i="10"/>
  <c r="M430" i="10"/>
  <c r="N430" i="10"/>
  <c r="M525" i="10"/>
  <c r="N525" i="10"/>
  <c r="M571" i="10"/>
  <c r="N571" i="10"/>
  <c r="M195" i="10"/>
  <c r="N195" i="10"/>
  <c r="M356" i="10"/>
  <c r="N356" i="10"/>
  <c r="M151" i="10"/>
  <c r="N151" i="10"/>
  <c r="M462" i="10"/>
  <c r="N462" i="10"/>
  <c r="M569" i="10"/>
  <c r="N569" i="10"/>
  <c r="M290" i="10"/>
  <c r="N290" i="10"/>
  <c r="M535" i="10"/>
  <c r="N535" i="10"/>
  <c r="M616" i="10"/>
  <c r="N616" i="10"/>
  <c r="M249" i="10"/>
  <c r="N249" i="10"/>
  <c r="M579" i="10"/>
  <c r="N579" i="10"/>
  <c r="M578" i="10"/>
  <c r="N578" i="10"/>
  <c r="M396" i="10"/>
  <c r="N396" i="10"/>
  <c r="M313" i="10"/>
  <c r="N313" i="10"/>
  <c r="M299" i="10"/>
  <c r="N299" i="10"/>
  <c r="M458" i="10"/>
  <c r="N458" i="10"/>
  <c r="M438" i="10"/>
  <c r="N438" i="10"/>
  <c r="M387" i="10"/>
  <c r="N387" i="10"/>
  <c r="M542" i="10"/>
  <c r="N542" i="10"/>
  <c r="M449" i="10"/>
  <c r="N449" i="10"/>
  <c r="M439" i="10"/>
  <c r="N439" i="10"/>
  <c r="M503" i="10"/>
  <c r="N503" i="10"/>
  <c r="M545" i="10"/>
  <c r="N545" i="10"/>
  <c r="M577" i="10"/>
  <c r="N577" i="10"/>
  <c r="M453" i="10"/>
  <c r="N453" i="10"/>
  <c r="M442" i="10"/>
  <c r="N442" i="10"/>
  <c r="M267" i="10"/>
  <c r="N267" i="10"/>
  <c r="M588" i="10"/>
  <c r="N588" i="10"/>
  <c r="M589" i="10"/>
  <c r="N589" i="10"/>
  <c r="M307" i="10"/>
  <c r="N307" i="10"/>
  <c r="M617" i="10"/>
  <c r="N617" i="10"/>
  <c r="M10" i="10"/>
  <c r="M329" i="10"/>
  <c r="N329" i="10"/>
  <c r="M606" i="10"/>
  <c r="N606" i="10"/>
  <c r="M264" i="10"/>
  <c r="N264" i="10"/>
  <c r="M397" i="10"/>
  <c r="N397" i="10"/>
  <c r="M333" i="10"/>
  <c r="N333" i="10"/>
  <c r="M156" i="10"/>
  <c r="N156" i="10"/>
  <c r="M460" i="10"/>
  <c r="N460" i="10"/>
  <c r="M304" i="10"/>
  <c r="N304" i="10"/>
  <c r="M517" i="10"/>
  <c r="N517" i="10"/>
  <c r="M149" i="10"/>
  <c r="N149" i="10"/>
  <c r="M541" i="10"/>
  <c r="N541" i="10"/>
  <c r="M604" i="10"/>
  <c r="N604" i="10"/>
  <c r="M427" i="10"/>
  <c r="N427" i="10"/>
  <c r="M351" i="10"/>
  <c r="N351" i="10"/>
  <c r="M418" i="10"/>
  <c r="N418" i="10"/>
  <c r="M17" i="10"/>
  <c r="N17" i="10"/>
  <c r="M344" i="10"/>
  <c r="N344" i="10"/>
  <c r="M343" i="10"/>
  <c r="N343" i="10"/>
  <c r="M475" i="10"/>
  <c r="N475" i="10"/>
  <c r="M445" i="10"/>
  <c r="N445" i="10"/>
  <c r="M371" i="10"/>
  <c r="N371" i="10"/>
  <c r="M437" i="10"/>
  <c r="N437" i="10"/>
  <c r="M276" i="10"/>
  <c r="N276" i="10"/>
  <c r="M398" i="10"/>
  <c r="N398" i="10"/>
  <c r="M450" i="10"/>
  <c r="N450" i="10"/>
  <c r="M321" i="10"/>
  <c r="N321" i="10"/>
  <c r="M529" i="10"/>
  <c r="N529" i="10"/>
  <c r="M314" i="10"/>
  <c r="N314" i="10"/>
  <c r="M515" i="10"/>
  <c r="N515" i="10"/>
  <c r="M390" i="10"/>
  <c r="N390" i="10"/>
  <c r="M293" i="10"/>
  <c r="N293" i="10"/>
  <c r="M322" i="10"/>
  <c r="N322" i="10"/>
  <c r="M584" i="10"/>
  <c r="N584" i="10"/>
  <c r="M613" i="10"/>
  <c r="N613" i="10"/>
  <c r="M173" i="10"/>
  <c r="N173" i="10"/>
  <c r="M157" i="10"/>
  <c r="N157" i="10"/>
  <c r="M564" i="10"/>
  <c r="N564" i="10"/>
  <c r="M315" i="10"/>
  <c r="N315" i="10"/>
  <c r="M421" i="10"/>
  <c r="N421" i="10"/>
  <c r="M435" i="10"/>
  <c r="N435" i="10"/>
  <c r="M425" i="10"/>
  <c r="N425" i="10"/>
  <c r="M32" i="10"/>
  <c r="N32" i="10"/>
  <c r="M499" i="10"/>
  <c r="N499" i="10"/>
  <c r="M361" i="10"/>
  <c r="N361" i="10"/>
  <c r="M605" i="10"/>
  <c r="N605" i="10"/>
  <c r="M415" i="10"/>
  <c r="N415" i="10"/>
  <c r="M362" i="10"/>
  <c r="N362" i="10"/>
  <c r="M295" i="10"/>
  <c r="N295" i="10"/>
  <c r="M484" i="10"/>
  <c r="N484" i="10"/>
  <c r="M335" i="10"/>
  <c r="N335" i="10"/>
  <c r="M491" i="10"/>
  <c r="N491" i="10"/>
  <c r="M482" i="10"/>
  <c r="N482" i="10"/>
  <c r="M508" i="10"/>
  <c r="N508" i="10"/>
  <c r="M283" i="10"/>
  <c r="N283" i="10"/>
  <c r="M592" i="10"/>
  <c r="N592" i="10"/>
  <c r="M153" i="10"/>
  <c r="N153" i="10"/>
  <c r="M163" i="10"/>
  <c r="N163" i="10"/>
  <c r="M352" i="10"/>
  <c r="N352" i="10"/>
  <c r="M366" i="10"/>
  <c r="N366" i="10"/>
  <c r="M320" i="10"/>
  <c r="N320" i="10"/>
  <c r="M602" i="10"/>
  <c r="N602" i="10"/>
  <c r="M287" i="10"/>
  <c r="N287" i="10"/>
  <c r="M629" i="10"/>
  <c r="N629" i="10"/>
  <c r="M536" i="10"/>
  <c r="N536" i="10"/>
  <c r="M434" i="10"/>
  <c r="N434" i="10"/>
  <c r="M630" i="10"/>
  <c r="N630" i="10"/>
  <c r="M557" i="10"/>
  <c r="N557" i="10"/>
  <c r="M457" i="10"/>
  <c r="N457" i="10"/>
  <c r="M164" i="10"/>
  <c r="N164" i="10"/>
  <c r="M376" i="10"/>
  <c r="N376" i="10"/>
  <c r="M393" i="10"/>
  <c r="N393" i="10"/>
  <c r="M510" i="10"/>
  <c r="N510" i="10"/>
  <c r="M337" i="10"/>
  <c r="N337" i="10"/>
  <c r="M289" i="10"/>
  <c r="N289" i="10"/>
  <c r="M302" i="10"/>
  <c r="N302" i="10"/>
  <c r="M420" i="10"/>
  <c r="N420" i="10"/>
  <c r="M266" i="10"/>
  <c r="N266" i="10"/>
  <c r="M152" i="10"/>
  <c r="N152" i="10"/>
  <c r="M550" i="10"/>
  <c r="N550" i="10"/>
  <c r="M455" i="10"/>
  <c r="N455" i="10"/>
  <c r="M514" i="10"/>
  <c r="N514" i="10"/>
  <c r="M379" i="10"/>
  <c r="N379" i="10"/>
  <c r="M440" i="10"/>
  <c r="N440" i="10"/>
  <c r="M301" i="10"/>
  <c r="N301" i="10"/>
  <c r="M281" i="10"/>
  <c r="N281" i="10"/>
  <c r="M285" i="10"/>
  <c r="N285" i="10"/>
  <c r="M175" i="10"/>
  <c r="N175" i="10"/>
  <c r="M328" i="10"/>
  <c r="N328" i="10"/>
  <c r="M513" i="10"/>
  <c r="N513" i="10"/>
  <c r="M565" i="10"/>
  <c r="N565" i="10"/>
  <c r="M556" i="10"/>
  <c r="N556" i="10"/>
  <c r="M603" i="10"/>
  <c r="N603" i="10"/>
  <c r="M531" i="10"/>
  <c r="N531" i="10"/>
  <c r="M468" i="10"/>
  <c r="N468" i="10"/>
  <c r="M576" i="10"/>
  <c r="N576" i="10"/>
  <c r="M519" i="10"/>
  <c r="N519" i="10"/>
  <c r="M375" i="10"/>
  <c r="N375" i="10"/>
  <c r="M303" i="10"/>
  <c r="N303" i="10"/>
  <c r="M406" i="10"/>
  <c r="N406" i="10"/>
  <c r="M323" i="10"/>
  <c r="N323" i="10"/>
  <c r="M326" i="10"/>
  <c r="N326" i="10"/>
  <c r="M530" i="10"/>
  <c r="N530" i="10"/>
  <c r="M533" i="10"/>
  <c r="N533" i="10"/>
  <c r="M170" i="10"/>
  <c r="N170" i="10"/>
  <c r="M598" i="10"/>
  <c r="N598" i="10"/>
  <c r="M504" i="10"/>
  <c r="N504" i="10"/>
  <c r="M477" i="10"/>
  <c r="N477" i="10"/>
  <c r="M446" i="10"/>
  <c r="N446" i="10"/>
  <c r="M256" i="10"/>
  <c r="N256" i="10"/>
  <c r="M494" i="10"/>
  <c r="N494" i="10"/>
  <c r="M632" i="10"/>
  <c r="N632" i="10"/>
  <c r="M488" i="10"/>
  <c r="N488" i="10"/>
  <c r="M33" i="10"/>
  <c r="N33" i="10"/>
  <c r="M360" i="10"/>
  <c r="N360" i="10"/>
  <c r="M386" i="10"/>
  <c r="N386" i="10"/>
  <c r="M614" i="10"/>
  <c r="N614" i="10"/>
  <c r="M480" i="10"/>
  <c r="N480" i="10"/>
  <c r="M253" i="10"/>
  <c r="N253" i="10"/>
  <c r="M621" i="10"/>
  <c r="N621" i="10"/>
  <c r="M255" i="10"/>
  <c r="N255" i="10"/>
  <c r="M327" i="10"/>
  <c r="N327" i="10"/>
  <c r="M582" i="10"/>
  <c r="N582" i="10"/>
  <c r="M172" i="10"/>
  <c r="N172" i="10"/>
  <c r="M359" i="10"/>
  <c r="N359" i="10"/>
  <c r="M456" i="10"/>
  <c r="N456" i="10"/>
  <c r="M500" i="10"/>
  <c r="N500" i="10"/>
  <c r="M501" i="10"/>
  <c r="N501" i="10"/>
  <c r="M483" i="10"/>
  <c r="N483" i="10"/>
  <c r="M174" i="10"/>
  <c r="N174" i="10"/>
  <c r="M563" i="10"/>
  <c r="N563" i="10"/>
  <c r="M620" i="10"/>
  <c r="N620" i="10"/>
  <c r="M378" i="10"/>
  <c r="N378" i="10"/>
  <c r="M37" i="10"/>
  <c r="N37" i="10"/>
  <c r="M543" i="10"/>
  <c r="N543" i="10"/>
  <c r="M512" i="10"/>
  <c r="N512" i="10"/>
  <c r="M402" i="10"/>
  <c r="N402" i="10"/>
  <c r="M516" i="10"/>
  <c r="N516" i="10"/>
  <c r="M452" i="10"/>
  <c r="N452" i="10"/>
  <c r="M380" i="10"/>
  <c r="N380" i="10"/>
  <c r="M355" i="10"/>
  <c r="N355" i="10"/>
  <c r="M444" i="10"/>
  <c r="N444" i="10"/>
  <c r="M189" i="10"/>
  <c r="N189" i="10"/>
  <c r="M316" i="10"/>
  <c r="N316" i="10"/>
  <c r="M599" i="10"/>
  <c r="N599" i="10"/>
  <c r="M367" i="10"/>
  <c r="N367" i="10"/>
  <c r="M309" i="10"/>
  <c r="N309" i="10"/>
  <c r="M382" i="10"/>
  <c r="N382" i="10"/>
  <c r="M166" i="10"/>
  <c r="N166" i="10"/>
  <c r="M487" i="10"/>
  <c r="N487" i="10"/>
  <c r="M202" i="10"/>
  <c r="N202" i="10"/>
  <c r="M627" i="10"/>
  <c r="N627" i="10"/>
  <c r="M647" i="10"/>
  <c r="N647" i="10"/>
  <c r="M586" i="10"/>
  <c r="N586" i="10"/>
  <c r="M547" i="10"/>
  <c r="N547" i="10"/>
  <c r="M646" i="10"/>
  <c r="N646" i="10"/>
  <c r="M656" i="10"/>
  <c r="N656" i="10"/>
  <c r="M196" i="10"/>
  <c r="N196" i="10"/>
  <c r="M643" i="10"/>
  <c r="N643" i="10"/>
  <c r="M634" i="10"/>
  <c r="N634" i="10"/>
  <c r="M644" i="10"/>
  <c r="N644" i="10"/>
  <c r="M625" i="10"/>
  <c r="N625" i="10"/>
  <c r="M626" i="10"/>
  <c r="N626" i="10"/>
  <c r="M635" i="10"/>
  <c r="N635" i="10"/>
  <c r="A12" i="54"/>
  <c r="O11" i="54"/>
  <c r="M6" i="10"/>
  <c r="N10" i="10"/>
  <c r="A13" i="54"/>
  <c r="O12" i="54"/>
  <c r="C1201" i="41"/>
  <c r="D1201" i="41" s="1"/>
  <c r="C744" i="41"/>
  <c r="D744" i="41" s="1"/>
  <c r="C1165" i="41"/>
  <c r="D1165" i="41" s="1"/>
  <c r="C997" i="41"/>
  <c r="D997" i="41" s="1"/>
  <c r="E997" i="41" s="1"/>
  <c r="C1192" i="41"/>
  <c r="D1192" i="41" s="1"/>
  <c r="E1192" i="41" s="1"/>
  <c r="C1028" i="41"/>
  <c r="D1028" i="41" s="1"/>
  <c r="C1212" i="41"/>
  <c r="D1212" i="41" s="1"/>
  <c r="C1238" i="41"/>
  <c r="D1238" i="41" s="1"/>
  <c r="E1238" i="41" s="1"/>
  <c r="C1285" i="41"/>
  <c r="D1285" i="41" s="1"/>
  <c r="C762" i="41"/>
  <c r="D762" i="41" s="1"/>
  <c r="E762" i="41" s="1"/>
  <c r="C858" i="41"/>
  <c r="D858" i="41" s="1"/>
  <c r="E858" i="41" s="1"/>
  <c r="C743" i="41"/>
  <c r="D743" i="41" s="1"/>
  <c r="E743" i="41" s="1"/>
  <c r="C1116" i="41"/>
  <c r="D1116" i="41" s="1"/>
  <c r="C862" i="41"/>
  <c r="D862" i="41" s="1"/>
  <c r="E862" i="41" s="1"/>
  <c r="C1061" i="41"/>
  <c r="D1061" i="41" s="1"/>
  <c r="E1061" i="41" s="1"/>
  <c r="C1102" i="41"/>
  <c r="D1102" i="41" s="1"/>
  <c r="C1059" i="41"/>
  <c r="D1059" i="41" s="1"/>
  <c r="E1059" i="41" s="1"/>
  <c r="C920" i="41"/>
  <c r="D920" i="41" s="1"/>
  <c r="C1108" i="41"/>
  <c r="D1108" i="41" s="1"/>
  <c r="E1108" i="41" s="1"/>
  <c r="C802" i="41"/>
  <c r="C985" i="41"/>
  <c r="D985" i="41" s="1"/>
  <c r="C1065" i="41"/>
  <c r="D1065" i="41" s="1"/>
  <c r="E1065" i="41" s="1"/>
  <c r="C717" i="41"/>
  <c r="D717" i="41" s="1"/>
  <c r="E717" i="41" s="1"/>
  <c r="C748" i="41"/>
  <c r="D748" i="41" s="1"/>
  <c r="C1060" i="41"/>
  <c r="D1060" i="41" s="1"/>
  <c r="E1060" i="41" s="1"/>
  <c r="C845" i="41"/>
  <c r="D845" i="41" s="1"/>
  <c r="E845" i="41" s="1"/>
  <c r="C1223" i="41"/>
  <c r="D1223" i="41" s="1"/>
  <c r="E1223" i="41" s="1"/>
  <c r="C1103" i="41"/>
  <c r="D1103" i="41" s="1"/>
  <c r="C1115" i="41"/>
  <c r="D1115" i="41" s="1"/>
  <c r="E1115" i="41" s="1"/>
  <c r="C1235" i="41"/>
  <c r="D1235" i="41" s="1"/>
  <c r="C1256" i="41"/>
  <c r="D1256" i="41" s="1"/>
  <c r="C929" i="41"/>
  <c r="D929" i="41" s="1"/>
  <c r="E929" i="41" s="1"/>
  <c r="C1130" i="41"/>
  <c r="D1130" i="41" s="1"/>
  <c r="C731" i="41"/>
  <c r="D731" i="41" s="1"/>
  <c r="E731" i="41" s="1"/>
  <c r="C1167" i="41"/>
  <c r="D1167" i="41" s="1"/>
  <c r="E1167" i="41" s="1"/>
  <c r="C856" i="41"/>
  <c r="D856" i="41" s="1"/>
  <c r="F856" i="41" s="1"/>
  <c r="C764" i="41"/>
  <c r="D764" i="41" s="1"/>
  <c r="E764" i="41" s="1"/>
  <c r="C916" i="41"/>
  <c r="D916" i="41" s="1"/>
  <c r="E916" i="41" s="1"/>
  <c r="C1248" i="41"/>
  <c r="D1248" i="41" s="1"/>
  <c r="E1248" i="41" s="1"/>
  <c r="C1252" i="41"/>
  <c r="D1252" i="41" s="1"/>
  <c r="E1252" i="41" s="1"/>
  <c r="C970" i="41"/>
  <c r="D970" i="41" s="1"/>
  <c r="E970" i="41" s="1"/>
  <c r="C1284" i="41"/>
  <c r="D1284" i="41" s="1"/>
  <c r="C875" i="41"/>
  <c r="D875" i="41" s="1"/>
  <c r="E875" i="41" s="1"/>
  <c r="C842" i="41"/>
  <c r="D842" i="41" s="1"/>
  <c r="F842" i="41" s="1"/>
  <c r="C1172" i="41"/>
  <c r="D1172" i="41" s="1"/>
  <c r="C747" i="41"/>
  <c r="D747" i="41" s="1"/>
  <c r="E747" i="41" s="1"/>
  <c r="C811" i="41"/>
  <c r="D811" i="41" s="1"/>
  <c r="E811" i="41" s="1"/>
  <c r="C986" i="41"/>
  <c r="D986" i="41" s="1"/>
  <c r="C813" i="41"/>
  <c r="D813" i="41" s="1"/>
  <c r="F813" i="41" s="1"/>
  <c r="C951" i="41"/>
  <c r="D951" i="41" s="1"/>
  <c r="E951" i="41" s="1"/>
  <c r="C1051" i="41"/>
  <c r="D1051" i="41" s="1"/>
  <c r="E1051" i="41" s="1"/>
  <c r="C879" i="41"/>
  <c r="D879" i="41" s="1"/>
  <c r="E879" i="41" s="1"/>
  <c r="C1222" i="41"/>
  <c r="D1222" i="41" s="1"/>
  <c r="C769" i="41"/>
  <c r="D769" i="41" s="1"/>
  <c r="E769" i="41" s="1"/>
  <c r="C1074" i="41"/>
  <c r="D1074" i="41" s="1"/>
  <c r="C900" i="41"/>
  <c r="D900" i="41" s="1"/>
  <c r="E900" i="41" s="1"/>
  <c r="C1194" i="41"/>
  <c r="D1194" i="41" s="1"/>
  <c r="C1057" i="41"/>
  <c r="D1057" i="41" s="1"/>
  <c r="E1057" i="41" s="1"/>
  <c r="C941" i="41"/>
  <c r="D941" i="41" s="1"/>
  <c r="E941" i="41" s="1"/>
  <c r="C1030" i="41"/>
  <c r="D1030" i="41" s="1"/>
  <c r="C1055" i="41"/>
  <c r="D1055" i="41" s="1"/>
  <c r="C831" i="41"/>
  <c r="D831" i="41" s="1"/>
  <c r="E831" i="41" s="1"/>
  <c r="C866" i="41"/>
  <c r="D866" i="41" s="1"/>
  <c r="E866" i="41" s="1"/>
  <c r="C903" i="41"/>
  <c r="D903" i="41" s="1"/>
  <c r="C1105" i="41"/>
  <c r="D1105" i="41" s="1"/>
  <c r="E1105" i="41" s="1"/>
  <c r="C766" i="41"/>
  <c r="D766" i="41" s="1"/>
  <c r="C761" i="41"/>
  <c r="D761" i="41" s="1"/>
  <c r="F761" i="41" s="1"/>
  <c r="C797" i="41"/>
  <c r="D797" i="41" s="1"/>
  <c r="E797" i="41" s="1"/>
  <c r="C1287" i="41"/>
  <c r="D1287" i="41" s="1"/>
  <c r="E1287" i="41" s="1"/>
  <c r="C1270" i="41"/>
  <c r="D1270" i="41" s="1"/>
  <c r="E1270" i="41" s="1"/>
  <c r="C1107" i="41"/>
  <c r="D1107" i="41" s="1"/>
  <c r="E1107" i="41" s="1"/>
  <c r="C1181" i="41"/>
  <c r="D1181" i="41" s="1"/>
  <c r="E1181" i="41" s="1"/>
  <c r="C1174" i="41"/>
  <c r="D1174" i="41" s="1"/>
  <c r="E1174" i="41" s="1"/>
  <c r="C1048" i="41"/>
  <c r="D1048" i="41" s="1"/>
  <c r="C738" i="41"/>
  <c r="D738" i="41" s="1"/>
  <c r="E738" i="41" s="1"/>
  <c r="C788" i="41"/>
  <c r="D788" i="41" s="1"/>
  <c r="F788" i="41" s="1"/>
  <c r="C1205" i="41"/>
  <c r="D1205" i="41" s="1"/>
  <c r="C1160" i="41"/>
  <c r="D1160" i="41" s="1"/>
  <c r="C1163" i="41"/>
  <c r="D1163" i="41" s="1"/>
  <c r="C834" i="41"/>
  <c r="D834" i="41" s="1"/>
  <c r="F834" i="41" s="1"/>
  <c r="C1183" i="41"/>
  <c r="D1183" i="41" s="1"/>
  <c r="C992" i="41"/>
  <c r="D992" i="41" s="1"/>
  <c r="E992" i="41" s="1"/>
  <c r="C751" i="41"/>
  <c r="D751" i="41" s="1"/>
  <c r="E751" i="41" s="1"/>
  <c r="C988" i="41"/>
  <c r="D988" i="41" s="1"/>
  <c r="E988" i="41" s="1"/>
  <c r="C1319" i="41"/>
  <c r="D1319" i="41" s="1"/>
  <c r="E1319" i="41" s="1"/>
  <c r="C897" i="41"/>
  <c r="D897" i="41" s="1"/>
  <c r="E897" i="41" s="1"/>
  <c r="C914" i="41"/>
  <c r="D914" i="41" s="1"/>
  <c r="C1281" i="41"/>
  <c r="D1281" i="41" s="1"/>
  <c r="C913" i="41"/>
  <c r="D913" i="41" s="1"/>
  <c r="E913" i="41" s="1"/>
  <c r="C1001" i="41"/>
  <c r="D1001" i="41" s="1"/>
  <c r="C967" i="41"/>
  <c r="D967" i="41" s="1"/>
  <c r="E967" i="41" s="1"/>
  <c r="C1250" i="41"/>
  <c r="D1250" i="41" s="1"/>
  <c r="C949" i="41"/>
  <c r="D949" i="41" s="1"/>
  <c r="C836" i="41"/>
  <c r="C1312" i="41"/>
  <c r="D1312" i="41" s="1"/>
  <c r="C718" i="41"/>
  <c r="D718" i="41" s="1"/>
  <c r="E718" i="41" s="1"/>
  <c r="C716" i="41"/>
  <c r="D716" i="41" s="1"/>
  <c r="E716" i="41" s="1"/>
  <c r="C938" i="41"/>
  <c r="D938" i="41" s="1"/>
  <c r="E938" i="41" s="1"/>
  <c r="C1104" i="41"/>
  <c r="D1104" i="41" s="1"/>
  <c r="E1104" i="41" s="1"/>
  <c r="C794" i="41"/>
  <c r="D794" i="41" s="1"/>
  <c r="C1217" i="41"/>
  <c r="D1217" i="41" s="1"/>
  <c r="E1217" i="41" s="1"/>
  <c r="C1024" i="41"/>
  <c r="D1024" i="41" s="1"/>
  <c r="C732" i="41"/>
  <c r="D732" i="41" s="1"/>
  <c r="E732" i="41" s="1"/>
  <c r="C1078" i="41"/>
  <c r="D1078" i="41" s="1"/>
  <c r="E1078" i="41" s="1"/>
  <c r="C1314" i="41"/>
  <c r="D1314" i="41" s="1"/>
  <c r="E1314" i="41" s="1"/>
  <c r="C882" i="41"/>
  <c r="D882" i="41" s="1"/>
  <c r="E882" i="41" s="1"/>
  <c r="C1044" i="41"/>
  <c r="D1044" i="41" s="1"/>
  <c r="E1044" i="41" s="1"/>
  <c r="C1144" i="41"/>
  <c r="D1144" i="41" s="1"/>
  <c r="C968" i="41"/>
  <c r="D968" i="41" s="1"/>
  <c r="E968" i="41" s="1"/>
  <c r="C1227" i="41"/>
  <c r="D1227" i="41" s="1"/>
  <c r="E1227" i="41" s="1"/>
  <c r="C1098" i="41"/>
  <c r="D1098" i="41" s="1"/>
  <c r="E1098" i="41" s="1"/>
  <c r="C795" i="41"/>
  <c r="D795" i="41" s="1"/>
  <c r="E795" i="41" s="1"/>
  <c r="C1127" i="41"/>
  <c r="D1127" i="41" s="1"/>
  <c r="C1243" i="41"/>
  <c r="D1243" i="41" s="1"/>
  <c r="E1243" i="41" s="1"/>
  <c r="C1015" i="41"/>
  <c r="D1015" i="41" s="1"/>
  <c r="E1015" i="41" s="1"/>
  <c r="C942" i="41"/>
  <c r="D942" i="41" s="1"/>
  <c r="E942" i="41" s="1"/>
  <c r="C1008" i="41"/>
  <c r="D1008" i="41" s="1"/>
  <c r="E1008" i="41" s="1"/>
  <c r="C936" i="41"/>
  <c r="D936" i="41" s="1"/>
  <c r="C940" i="41"/>
  <c r="D940" i="41" s="1"/>
  <c r="C1085" i="41"/>
  <c r="D1085" i="41" s="1"/>
  <c r="E1085" i="41" s="1"/>
  <c r="C753" i="41"/>
  <c r="D753" i="41" s="1"/>
  <c r="F753" i="41" s="1"/>
  <c r="C890" i="41"/>
  <c r="D890" i="41" s="1"/>
  <c r="C945" i="41"/>
  <c r="D945" i="41" s="1"/>
  <c r="C740" i="41"/>
  <c r="D740" i="41" s="1"/>
  <c r="F740" i="41" s="1"/>
  <c r="C832" i="41"/>
  <c r="D832" i="41" s="1"/>
  <c r="C955" i="41"/>
  <c r="D955" i="41" s="1"/>
  <c r="C1157" i="41"/>
  <c r="D1157" i="41" s="1"/>
  <c r="E1157" i="41" s="1"/>
  <c r="C1023" i="41"/>
  <c r="D1023" i="41" s="1"/>
  <c r="E1023" i="41" s="1"/>
  <c r="C1017" i="41"/>
  <c r="D1017" i="41" s="1"/>
  <c r="C963" i="41"/>
  <c r="D963" i="41" s="1"/>
  <c r="E963" i="41" s="1"/>
  <c r="C723" i="41"/>
  <c r="D723" i="41" s="1"/>
  <c r="E723" i="41" s="1"/>
  <c r="C999" i="41"/>
  <c r="D999" i="41" s="1"/>
  <c r="C1075" i="41"/>
  <c r="D1075" i="41" s="1"/>
  <c r="E1075" i="41" s="1"/>
  <c r="C859" i="41"/>
  <c r="D859" i="41" s="1"/>
  <c r="F859" i="41" s="1"/>
  <c r="C733" i="41"/>
  <c r="D733" i="41" s="1"/>
  <c r="F733" i="41" s="1"/>
  <c r="C720" i="41"/>
  <c r="D720" i="41" s="1"/>
  <c r="C803" i="41"/>
  <c r="D803" i="41" s="1"/>
  <c r="F803" i="41" s="1"/>
  <c r="C853" i="41"/>
  <c r="D853" i="41" s="1"/>
  <c r="E853" i="41" s="1"/>
  <c r="C1224" i="41"/>
  <c r="D1224" i="41" s="1"/>
  <c r="C798" i="41"/>
  <c r="D798" i="41" s="1"/>
  <c r="F798" i="41" s="1"/>
  <c r="C1029" i="41"/>
  <c r="D1029" i="41" s="1"/>
  <c r="C895" i="41"/>
  <c r="D895" i="41" s="1"/>
  <c r="C1296" i="41"/>
  <c r="D1296" i="41" s="1"/>
  <c r="C1095" i="41"/>
  <c r="D1095" i="41" s="1"/>
  <c r="E1095" i="41" s="1"/>
  <c r="C1046" i="41"/>
  <c r="D1046" i="41" s="1"/>
  <c r="E1046" i="41" s="1"/>
  <c r="C869" i="41"/>
  <c r="D869" i="41" s="1"/>
  <c r="C1275" i="41"/>
  <c r="D1275" i="41" s="1"/>
  <c r="C935" i="41"/>
  <c r="D935" i="41" s="1"/>
  <c r="E935" i="41" s="1"/>
  <c r="C1155" i="41"/>
  <c r="D1155" i="41" s="1"/>
  <c r="C950" i="41"/>
  <c r="D950" i="41" s="1"/>
  <c r="C987" i="41"/>
  <c r="D987" i="41" s="1"/>
  <c r="E987" i="41" s="1"/>
  <c r="C952" i="41"/>
  <c r="D952" i="41" s="1"/>
  <c r="C899" i="41"/>
  <c r="D899" i="41" s="1"/>
  <c r="C1269" i="41"/>
  <c r="D1269" i="41" s="1"/>
  <c r="C1228" i="41"/>
  <c r="D1228" i="41" s="1"/>
  <c r="E1228" i="41" s="1"/>
  <c r="C993" i="41"/>
  <c r="D993" i="41" s="1"/>
  <c r="E993" i="41" s="1"/>
  <c r="C1282" i="41"/>
  <c r="D1282" i="41" s="1"/>
  <c r="E1282" i="41" s="1"/>
  <c r="C1231" i="41"/>
  <c r="D1231" i="41" s="1"/>
  <c r="E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E1086" i="41" s="1"/>
  <c r="C1042" i="41"/>
  <c r="D1042" i="41" s="1"/>
  <c r="C905" i="41"/>
  <c r="D905" i="41" s="1"/>
  <c r="C1279" i="41"/>
  <c r="D1279" i="41" s="1"/>
  <c r="E1279" i="41" s="1"/>
  <c r="C1280" i="41"/>
  <c r="D1280" i="41" s="1"/>
  <c r="E1280" i="41" s="1"/>
  <c r="C1135" i="41"/>
  <c r="D1135" i="41" s="1"/>
  <c r="E1135" i="41" s="1"/>
  <c r="C868" i="41"/>
  <c r="D868" i="41" s="1"/>
  <c r="E868" i="41" s="1"/>
  <c r="C958" i="41"/>
  <c r="D958" i="41" s="1"/>
  <c r="E958" i="41" s="1"/>
  <c r="C1120" i="41"/>
  <c r="D1120" i="41" s="1"/>
  <c r="E1120" i="41" s="1"/>
  <c r="C736" i="41"/>
  <c r="D736" i="41" s="1"/>
  <c r="E736" i="41" s="1"/>
  <c r="C1069" i="41"/>
  <c r="D1069" i="41" s="1"/>
  <c r="E1069" i="41" s="1"/>
  <c r="C1050" i="41"/>
  <c r="D1050" i="41" s="1"/>
  <c r="E1050" i="41" s="1"/>
  <c r="C1239" i="41"/>
  <c r="D1239" i="41" s="1"/>
  <c r="E1239" i="41" s="1"/>
  <c r="C1067" i="41"/>
  <c r="D1067" i="41" s="1"/>
  <c r="C1097" i="41"/>
  <c r="D1097" i="41" s="1"/>
  <c r="E1097" i="41" s="1"/>
  <c r="C1303" i="41"/>
  <c r="D1303" i="41" s="1"/>
  <c r="C1013" i="41"/>
  <c r="D1013" i="41" s="1"/>
  <c r="C719" i="41"/>
  <c r="D719" i="41" s="1"/>
  <c r="E719" i="41" s="1"/>
  <c r="C1191" i="41"/>
  <c r="D1191" i="41" s="1"/>
  <c r="C1039" i="41"/>
  <c r="D1039" i="41" s="1"/>
  <c r="E1039" i="41" s="1"/>
  <c r="C1195" i="41"/>
  <c r="D1195" i="41" s="1"/>
  <c r="E1195" i="41" s="1"/>
  <c r="C874" i="41"/>
  <c r="D874" i="41" s="1"/>
  <c r="E874" i="41" s="1"/>
  <c r="C984" i="41"/>
  <c r="D984" i="41" s="1"/>
  <c r="C1031" i="41"/>
  <c r="D1031" i="41" s="1"/>
  <c r="E1031" i="41" s="1"/>
  <c r="C752" i="41"/>
  <c r="D752" i="41" s="1"/>
  <c r="C969" i="41"/>
  <c r="D969" i="41" s="1"/>
  <c r="C975" i="41"/>
  <c r="D975" i="41" s="1"/>
  <c r="E975" i="41" s="1"/>
  <c r="C1079" i="41"/>
  <c r="D1079" i="41" s="1"/>
  <c r="E1079" i="41" s="1"/>
  <c r="C1276" i="41"/>
  <c r="D1276" i="41" s="1"/>
  <c r="C1310" i="41"/>
  <c r="D1310" i="41" s="1"/>
  <c r="E1310" i="41" s="1"/>
  <c r="C921" i="41"/>
  <c r="D921" i="41" s="1"/>
  <c r="E921" i="41" s="1"/>
  <c r="C1011" i="41"/>
  <c r="D1011" i="41" s="1"/>
  <c r="C759" i="41"/>
  <c r="D759" i="41" s="1"/>
  <c r="E759" i="41" s="1"/>
  <c r="C1099" i="41"/>
  <c r="D1099" i="41" s="1"/>
  <c r="E1099" i="41" s="1"/>
  <c r="C786" i="41"/>
  <c r="D786" i="41" s="1"/>
  <c r="E786" i="41" s="1"/>
  <c r="C1169" i="41"/>
  <c r="D1169" i="41" s="1"/>
  <c r="E1169" i="41" s="1"/>
  <c r="C923" i="41"/>
  <c r="D923" i="41" s="1"/>
  <c r="E923" i="41" s="1"/>
  <c r="C1317" i="41"/>
  <c r="D1317" i="41" s="1"/>
  <c r="E1317" i="41" s="1"/>
  <c r="C932" i="41"/>
  <c r="D932" i="41" s="1"/>
  <c r="E932" i="41" s="1"/>
  <c r="C1131" i="41"/>
  <c r="D1131" i="41" s="1"/>
  <c r="E1131" i="41" s="1"/>
  <c r="C939" i="41"/>
  <c r="D939" i="41" s="1"/>
  <c r="C784" i="41"/>
  <c r="D784" i="41" s="1"/>
  <c r="F784" i="41" s="1"/>
  <c r="C1198" i="41"/>
  <c r="D1198" i="41" s="1"/>
  <c r="C734" i="41"/>
  <c r="D734" i="41" s="1"/>
  <c r="F734" i="41" s="1"/>
  <c r="C1242" i="41"/>
  <c r="D1242" i="41" s="1"/>
  <c r="C754" i="41"/>
  <c r="D754" i="41" s="1"/>
  <c r="E754" i="41" s="1"/>
  <c r="C765" i="41"/>
  <c r="D765" i="41" s="1"/>
  <c r="C1187" i="41"/>
  <c r="D1187" i="41" s="1"/>
  <c r="E1187" i="41" s="1"/>
  <c r="C1219" i="41"/>
  <c r="D1219" i="41" s="1"/>
  <c r="E1219" i="41" s="1"/>
  <c r="C799" i="41"/>
  <c r="D799" i="41" s="1"/>
  <c r="F799" i="41" s="1"/>
  <c r="C861" i="41"/>
  <c r="D861" i="41" s="1"/>
  <c r="C1247" i="41"/>
  <c r="D1247" i="41" s="1"/>
  <c r="E1247" i="41" s="1"/>
  <c r="C835" i="41"/>
  <c r="C961" i="41"/>
  <c r="D961" i="41" s="1"/>
  <c r="C1265" i="41"/>
  <c r="D1265" i="41" s="1"/>
  <c r="E1265" i="41" s="1"/>
  <c r="C1125" i="41"/>
  <c r="D1125" i="41" s="1"/>
  <c r="C757" i="41"/>
  <c r="D757" i="41" s="1"/>
  <c r="E757" i="41" s="1"/>
  <c r="C966" i="41"/>
  <c r="D966" i="41" s="1"/>
  <c r="E966" i="41" s="1"/>
  <c r="C907" i="41"/>
  <c r="D907" i="41" s="1"/>
  <c r="E907" i="41" s="1"/>
  <c r="C1220" i="41"/>
  <c r="D1220" i="41" s="1"/>
  <c r="C841" i="41"/>
  <c r="D841" i="41" s="1"/>
  <c r="E841" i="41" s="1"/>
  <c r="C1264" i="41"/>
  <c r="D1264" i="41" s="1"/>
  <c r="E1264" i="41" s="1"/>
  <c r="C768" i="41"/>
  <c r="D768" i="41" s="1"/>
  <c r="E768" i="41" s="1"/>
  <c r="C1301" i="41"/>
  <c r="D1301" i="41" s="1"/>
  <c r="C1288" i="41"/>
  <c r="D1288" i="41" s="1"/>
  <c r="C780" i="41"/>
  <c r="D780" i="41" s="1"/>
  <c r="E780" i="41" s="1"/>
  <c r="C998" i="41"/>
  <c r="D998" i="41" s="1"/>
  <c r="C822" i="41"/>
  <c r="D822" i="41" s="1"/>
  <c r="E822" i="41" s="1"/>
  <c r="C1145" i="41"/>
  <c r="D1145" i="41" s="1"/>
  <c r="E1145" i="41" s="1"/>
  <c r="C931" i="41"/>
  <c r="D931" i="41" s="1"/>
  <c r="C1315" i="41"/>
  <c r="D1315" i="41" s="1"/>
  <c r="C871" i="41"/>
  <c r="D871" i="41" s="1"/>
  <c r="E871" i="41" s="1"/>
  <c r="C771" i="41"/>
  <c r="D771" i="41" s="1"/>
  <c r="F771" i="41" s="1"/>
  <c r="C1180" i="41"/>
  <c r="D1180" i="41" s="1"/>
  <c r="C1302" i="41"/>
  <c r="D1302" i="41" s="1"/>
  <c r="E1302" i="41" s="1"/>
  <c r="C1152" i="41"/>
  <c r="D1152" i="41" s="1"/>
  <c r="E1152" i="41" s="1"/>
  <c r="C1258" i="41"/>
  <c r="D1258" i="41" s="1"/>
  <c r="E1258" i="41" s="1"/>
  <c r="C721" i="41"/>
  <c r="D721" i="41" s="1"/>
  <c r="E721" i="41" s="1"/>
  <c r="C1305" i="41"/>
  <c r="D1305" i="41" s="1"/>
  <c r="C1209" i="41"/>
  <c r="D1209" i="41" s="1"/>
  <c r="E1209" i="41" s="1"/>
  <c r="C1232" i="41"/>
  <c r="D1232" i="41" s="1"/>
  <c r="E1232" i="41" s="1"/>
  <c r="C933" i="41"/>
  <c r="D933" i="41" s="1"/>
  <c r="E933" i="41" s="1"/>
  <c r="C1257" i="41"/>
  <c r="D1257" i="41" s="1"/>
  <c r="E1257" i="41" s="1"/>
  <c r="C915" i="41"/>
  <c r="D915" i="41" s="1"/>
  <c r="E915" i="41" s="1"/>
  <c r="C846" i="41"/>
  <c r="D846" i="41" s="1"/>
  <c r="E846" i="41" s="1"/>
  <c r="C901" i="41"/>
  <c r="D901" i="41" s="1"/>
  <c r="E901" i="41" s="1"/>
  <c r="C745" i="41"/>
  <c r="D745" i="41" s="1"/>
  <c r="E745" i="41" s="1"/>
  <c r="C894" i="41"/>
  <c r="D894" i="41" s="1"/>
  <c r="E894" i="41" s="1"/>
  <c r="C758" i="41"/>
  <c r="D758" i="41" s="1"/>
  <c r="E758" i="41" s="1"/>
  <c r="C1094" i="41"/>
  <c r="D1094" i="41" s="1"/>
  <c r="E1094" i="41" s="1"/>
  <c r="C791" i="41"/>
  <c r="D791" i="41" s="1"/>
  <c r="F791" i="41" s="1"/>
  <c r="C1080" i="41"/>
  <c r="D1080" i="41" s="1"/>
  <c r="C1129" i="41"/>
  <c r="D1129" i="41" s="1"/>
  <c r="E1129" i="41" s="1"/>
  <c r="C1151" i="41"/>
  <c r="D1151" i="41" s="1"/>
  <c r="E1151" i="41" s="1"/>
  <c r="C1234" i="41"/>
  <c r="D1234" i="41" s="1"/>
  <c r="C1041" i="41"/>
  <c r="D1041" i="41" s="1"/>
  <c r="C781" i="41"/>
  <c r="D781" i="41" s="1"/>
  <c r="F781" i="41" s="1"/>
  <c r="C1308" i="41"/>
  <c r="D1308" i="41" s="1"/>
  <c r="E1308" i="41" s="1"/>
  <c r="C922" i="41"/>
  <c r="D922" i="41" s="1"/>
  <c r="E922" i="41" s="1"/>
  <c r="C1123" i="41"/>
  <c r="D1123" i="41" s="1"/>
  <c r="E1123" i="41" s="1"/>
  <c r="C957" i="41"/>
  <c r="D957" i="41" s="1"/>
  <c r="C994" i="41"/>
  <c r="D994" i="41" s="1"/>
  <c r="E994" i="41" s="1"/>
  <c r="C1118" i="41"/>
  <c r="D1118" i="41" s="1"/>
  <c r="C1170" i="41"/>
  <c r="D1170" i="41" s="1"/>
  <c r="C1176" i="41"/>
  <c r="D1176" i="41" s="1"/>
  <c r="E1176" i="41" s="1"/>
  <c r="C973" i="41"/>
  <c r="D973" i="41" s="1"/>
  <c r="C1038" i="41"/>
  <c r="D1038" i="41" s="1"/>
  <c r="E1038" i="41" s="1"/>
  <c r="C1226" i="41"/>
  <c r="D1226" i="41" s="1"/>
  <c r="E1226" i="41" s="1"/>
  <c r="C959" i="41"/>
  <c r="D959" i="41" s="1"/>
  <c r="E959" i="41" s="1"/>
  <c r="C857" i="41"/>
  <c r="D857" i="41" s="1"/>
  <c r="E857" i="41" s="1"/>
  <c r="C1316" i="41"/>
  <c r="D1316" i="41" s="1"/>
  <c r="E1316" i="41" s="1"/>
  <c r="C1173" i="41"/>
  <c r="D1173" i="41" s="1"/>
  <c r="C809" i="41"/>
  <c r="D809" i="41" s="1"/>
  <c r="F809" i="41" s="1"/>
  <c r="C1208" i="41"/>
  <c r="D1208" i="41" s="1"/>
  <c r="E1208" i="41" s="1"/>
  <c r="C1199" i="41"/>
  <c r="D1199" i="41" s="1"/>
  <c r="C1117" i="41"/>
  <c r="D1117" i="41" s="1"/>
  <c r="C818" i="41"/>
  <c r="D818" i="41" s="1"/>
  <c r="F818" i="41" s="1"/>
  <c r="C1058" i="41"/>
  <c r="D1058" i="41" s="1"/>
  <c r="C946" i="41"/>
  <c r="D946" i="41" s="1"/>
  <c r="C974" i="41"/>
  <c r="D974" i="41" s="1"/>
  <c r="E974" i="41" s="1"/>
  <c r="C1274" i="41"/>
  <c r="D1274" i="41" s="1"/>
  <c r="E1274" i="41" s="1"/>
  <c r="C1273" i="41"/>
  <c r="D1273" i="41" s="1"/>
  <c r="C1295" i="41"/>
  <c r="D1295" i="41" s="1"/>
  <c r="C1249" i="41"/>
  <c r="D1249" i="41" s="1"/>
  <c r="C792" i="41"/>
  <c r="D792" i="41" s="1"/>
  <c r="E792" i="41" s="1"/>
  <c r="C1021" i="41"/>
  <c r="D1021" i="41" s="1"/>
  <c r="C847" i="41"/>
  <c r="D847" i="41" s="1"/>
  <c r="C796" i="41"/>
  <c r="D796" i="41" s="1"/>
  <c r="F796" i="41" s="1"/>
  <c r="C800" i="41"/>
  <c r="D800" i="41" s="1"/>
  <c r="E800" i="41" s="1"/>
  <c r="C789" i="41"/>
  <c r="D789" i="41" s="1"/>
  <c r="E789" i="41" s="1"/>
  <c r="C911" i="41"/>
  <c r="D911" i="41" s="1"/>
  <c r="E911" i="41" s="1"/>
  <c r="C1110" i="41"/>
  <c r="D1110" i="41" s="1"/>
  <c r="C1141" i="41"/>
  <c r="D1141" i="41" s="1"/>
  <c r="E1141" i="41" s="1"/>
  <c r="C735" i="41"/>
  <c r="D735" i="41" s="1"/>
  <c r="F735" i="41" s="1"/>
  <c r="C1293" i="41"/>
  <c r="D1293" i="41" s="1"/>
  <c r="C1207" i="41"/>
  <c r="D1207" i="41" s="1"/>
  <c r="C1068" i="41"/>
  <c r="D1068" i="41" s="1"/>
  <c r="E1068" i="41" s="1"/>
  <c r="C1213" i="41"/>
  <c r="D1213" i="41" s="1"/>
  <c r="E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E1073" i="41" s="1"/>
  <c r="C806" i="41"/>
  <c r="D806" i="41" s="1"/>
  <c r="E806" i="41" s="1"/>
  <c r="C1088" i="41"/>
  <c r="D1088" i="41" s="1"/>
  <c r="C1253" i="41"/>
  <c r="D1253" i="41" s="1"/>
  <c r="C891" i="41"/>
  <c r="D891" i="41" s="1"/>
  <c r="C1197" i="41"/>
  <c r="D1197" i="41" s="1"/>
  <c r="E1197" i="41" s="1"/>
  <c r="C1007" i="41"/>
  <c r="D1007" i="41" s="1"/>
  <c r="C860" i="41"/>
  <c r="D860" i="41" s="1"/>
  <c r="E860" i="41" s="1"/>
  <c r="C917" i="41"/>
  <c r="D917" i="41" s="1"/>
  <c r="E917" i="41" s="1"/>
  <c r="C1311" i="41"/>
  <c r="D1311" i="41" s="1"/>
  <c r="E1311" i="41" s="1"/>
  <c r="C1309" i="41"/>
  <c r="D1309" i="41" s="1"/>
  <c r="E1309" i="41" s="1"/>
  <c r="C1002" i="41"/>
  <c r="D1002" i="41" s="1"/>
  <c r="E1002" i="41" s="1"/>
  <c r="C1035" i="41"/>
  <c r="D1035" i="41" s="1"/>
  <c r="C837" i="41"/>
  <c r="D837" i="41" s="1"/>
  <c r="E837" i="41" s="1"/>
  <c r="C1283" i="41"/>
  <c r="D1283" i="41" s="1"/>
  <c r="C826" i="41"/>
  <c r="D826" i="41" s="1"/>
  <c r="E826" i="41" s="1"/>
  <c r="C995" i="41"/>
  <c r="D995" i="41" s="1"/>
  <c r="E995" i="41" s="1"/>
  <c r="C1266" i="41"/>
  <c r="D1266" i="41" s="1"/>
  <c r="C1188" i="41"/>
  <c r="D1188" i="41" s="1"/>
  <c r="C902" i="41"/>
  <c r="D902" i="41" s="1"/>
  <c r="E902" i="41" s="1"/>
  <c r="C850" i="41"/>
  <c r="D850" i="41" s="1"/>
  <c r="F850" i="41" s="1"/>
  <c r="C810" i="41"/>
  <c r="D810" i="41" s="1"/>
  <c r="E810" i="41" s="1"/>
  <c r="C964" i="41"/>
  <c r="D964" i="41" s="1"/>
  <c r="E964" i="41" s="1"/>
  <c r="C824" i="41"/>
  <c r="D824" i="41" s="1"/>
  <c r="E824" i="41" s="1"/>
  <c r="C960" i="41"/>
  <c r="D960" i="41" s="1"/>
  <c r="E960" i="41" s="1"/>
  <c r="C1255" i="41"/>
  <c r="D1255" i="41" s="1"/>
  <c r="C1101" i="41"/>
  <c r="D1101" i="41" s="1"/>
  <c r="C1036" i="41"/>
  <c r="D1036" i="41" s="1"/>
  <c r="E1036" i="41" s="1"/>
  <c r="C888" i="41"/>
  <c r="D888" i="41" s="1"/>
  <c r="E888" i="41" s="1"/>
  <c r="C1306" i="41"/>
  <c r="D1306" i="41" s="1"/>
  <c r="C739" i="41"/>
  <c r="D739" i="41" s="1"/>
  <c r="F739" i="41" s="1"/>
  <c r="C1204" i="41"/>
  <c r="D1204" i="41" s="1"/>
  <c r="C1263" i="41"/>
  <c r="D1263" i="41" s="1"/>
  <c r="C827" i="41"/>
  <c r="D827" i="41" s="1"/>
  <c r="C829" i="41"/>
  <c r="C727" i="41"/>
  <c r="D727" i="41" s="1"/>
  <c r="E727" i="41" s="1"/>
  <c r="C1136" i="41"/>
  <c r="D1136" i="41" s="1"/>
  <c r="C855" i="41"/>
  <c r="D855" i="41" s="1"/>
  <c r="E855" i="41" s="1"/>
  <c r="C848" i="41"/>
  <c r="D848" i="41" s="1"/>
  <c r="F848" i="41" s="1"/>
  <c r="C1175" i="41"/>
  <c r="D1175" i="41" s="1"/>
  <c r="E1175" i="41" s="1"/>
  <c r="C776" i="41"/>
  <c r="D776" i="41" s="1"/>
  <c r="F776" i="41" s="1"/>
  <c r="C1026" i="41"/>
  <c r="D1026" i="41" s="1"/>
  <c r="C867" i="41"/>
  <c r="D867" i="41" s="1"/>
  <c r="C1087" i="41"/>
  <c r="D1087" i="41" s="1"/>
  <c r="E1087" i="41" s="1"/>
  <c r="C1299" i="41"/>
  <c r="D1299" i="41" s="1"/>
  <c r="E1299" i="41" s="1"/>
  <c r="C728" i="41"/>
  <c r="D728" i="41" s="1"/>
  <c r="E728" i="41" s="1"/>
  <c r="C801" i="41"/>
  <c r="D801" i="41" s="1"/>
  <c r="F801" i="41" s="1"/>
  <c r="C830" i="41"/>
  <c r="D830" i="41" s="1"/>
  <c r="F830" i="41" s="1"/>
  <c r="C825" i="41"/>
  <c r="D825" i="41" s="1"/>
  <c r="E825" i="41" s="1"/>
  <c r="C896" i="41"/>
  <c r="D896" i="41" s="1"/>
  <c r="E896" i="41" s="1"/>
  <c r="C715" i="41"/>
  <c r="D715" i="41" s="1"/>
  <c r="C1114" i="41"/>
  <c r="D1114" i="41" s="1"/>
  <c r="C804" i="41"/>
  <c r="D804" i="41" s="1"/>
  <c r="C1025" i="41"/>
  <c r="D1025" i="41" s="1"/>
  <c r="E1025" i="41" s="1"/>
  <c r="C774" i="41"/>
  <c r="D774" i="41" s="1"/>
  <c r="E774" i="41" s="1"/>
  <c r="C1010" i="41"/>
  <c r="D1010" i="41" s="1"/>
  <c r="E1010" i="41" s="1"/>
  <c r="C956" i="41"/>
  <c r="D956" i="41" s="1"/>
  <c r="E956" i="41" s="1"/>
  <c r="C1045" i="41"/>
  <c r="D1045" i="41" s="1"/>
  <c r="C1229" i="41"/>
  <c r="D1229" i="41" s="1"/>
  <c r="E1229" i="41" s="1"/>
  <c r="C872" i="41"/>
  <c r="D872" i="41" s="1"/>
  <c r="E872" i="41" s="1"/>
  <c r="C1150" i="41"/>
  <c r="D1150" i="41" s="1"/>
  <c r="E1150" i="41" s="1"/>
  <c r="C1000" i="41"/>
  <c r="D1000" i="41" s="1"/>
  <c r="E1000" i="41" s="1"/>
  <c r="C910" i="41"/>
  <c r="D910" i="41" s="1"/>
  <c r="E910" i="41" s="1"/>
  <c r="C1162" i="41"/>
  <c r="D1162" i="41" s="1"/>
  <c r="E1162" i="41" s="1"/>
  <c r="C1014" i="41"/>
  <c r="D1014" i="41" s="1"/>
  <c r="C849" i="41"/>
  <c r="D849" i="41" s="1"/>
  <c r="E849" i="41" s="1"/>
  <c r="C805" i="41"/>
  <c r="D805" i="41" s="1"/>
  <c r="F805" i="41" s="1"/>
  <c r="C1112" i="41"/>
  <c r="D1112" i="41" s="1"/>
  <c r="E1112" i="41" s="1"/>
  <c r="C1027" i="41"/>
  <c r="D1027" i="41" s="1"/>
  <c r="C1278" i="41"/>
  <c r="D1278" i="41" s="1"/>
  <c r="C1096" i="41"/>
  <c r="D1096" i="41" s="1"/>
  <c r="E1096" i="41" s="1"/>
  <c r="C1216" i="41"/>
  <c r="D1216" i="41" s="1"/>
  <c r="E1216" i="41" s="1"/>
  <c r="C947" i="41"/>
  <c r="D947" i="41" s="1"/>
  <c r="C815" i="41"/>
  <c r="D815" i="41" s="1"/>
  <c r="F815" i="41" s="1"/>
  <c r="C996" i="41"/>
  <c r="D996" i="41" s="1"/>
  <c r="C1004" i="41"/>
  <c r="D1004" i="41" s="1"/>
  <c r="E1004" i="41" s="1"/>
  <c r="C1159" i="41"/>
  <c r="D1159" i="41" s="1"/>
  <c r="E1159" i="41" s="1"/>
  <c r="C851" i="41"/>
  <c r="D851" i="41" s="1"/>
  <c r="E851" i="41" s="1"/>
  <c r="C1064" i="41"/>
  <c r="D1064" i="41" s="1"/>
  <c r="C724" i="41"/>
  <c r="D724" i="41" s="1"/>
  <c r="F724" i="41" s="1"/>
  <c r="C885" i="41"/>
  <c r="D885" i="41" s="1"/>
  <c r="E885" i="41" s="1"/>
  <c r="C1128" i="41"/>
  <c r="D1128" i="41" s="1"/>
  <c r="E1128" i="41" s="1"/>
  <c r="C1210" i="41"/>
  <c r="D1210" i="41" s="1"/>
  <c r="E1210" i="41" s="1"/>
  <c r="C1109" i="41"/>
  <c r="D1109" i="41" s="1"/>
  <c r="E1109" i="41" s="1"/>
  <c r="C1012" i="41"/>
  <c r="D1012" i="41" s="1"/>
  <c r="C989" i="41"/>
  <c r="D989" i="41" s="1"/>
  <c r="C817" i="41"/>
  <c r="D817" i="41" s="1"/>
  <c r="E817" i="41" s="1"/>
  <c r="C750" i="41"/>
  <c r="D750" i="41" s="1"/>
  <c r="C1066" i="41"/>
  <c r="D1066" i="41" s="1"/>
  <c r="C1113" i="41"/>
  <c r="D1113" i="41" s="1"/>
  <c r="E1113" i="41" s="1"/>
  <c r="C991" i="41"/>
  <c r="D991" i="41" s="1"/>
  <c r="E991" i="41" s="1"/>
  <c r="C1153" i="41"/>
  <c r="D1153" i="41" s="1"/>
  <c r="C909" i="41"/>
  <c r="D909" i="41" s="1"/>
  <c r="E909" i="41" s="1"/>
  <c r="C948" i="41"/>
  <c r="D948" i="41" s="1"/>
  <c r="E948" i="41" s="1"/>
  <c r="C1290" i="41"/>
  <c r="D1290" i="41" s="1"/>
  <c r="C1260" i="41"/>
  <c r="D1260" i="41" s="1"/>
  <c r="E1260" i="41" s="1"/>
  <c r="C1251" i="41"/>
  <c r="D1251" i="41" s="1"/>
  <c r="E1251" i="41" s="1"/>
  <c r="C756" i="41"/>
  <c r="D756" i="41" s="1"/>
  <c r="E756" i="41" s="1"/>
  <c r="C742" i="41"/>
  <c r="D742" i="41" s="1"/>
  <c r="F742" i="41" s="1"/>
  <c r="C927" i="41"/>
  <c r="D927" i="41" s="1"/>
  <c r="E927" i="41" s="1"/>
  <c r="C1009" i="41"/>
  <c r="D1009" i="41" s="1"/>
  <c r="E1009" i="41" s="1"/>
  <c r="C1082" i="41"/>
  <c r="D1082" i="41" s="1"/>
  <c r="E1082" i="41" s="1"/>
  <c r="C767" i="41"/>
  <c r="D767" i="41" s="1"/>
  <c r="E767" i="41" s="1"/>
  <c r="C1189" i="41"/>
  <c r="D1189" i="41" s="1"/>
  <c r="C1261" i="41"/>
  <c r="D1261" i="41" s="1"/>
  <c r="E1261" i="41" s="1"/>
  <c r="C726" i="41"/>
  <c r="D726" i="41" s="1"/>
  <c r="C770" i="41"/>
  <c r="D770" i="41" s="1"/>
  <c r="E770" i="41" s="1"/>
  <c r="C779" i="41"/>
  <c r="D779" i="41" s="1"/>
  <c r="E779" i="41" s="1"/>
  <c r="C1182" i="41"/>
  <c r="D1182" i="41" s="1"/>
  <c r="C1126" i="41"/>
  <c r="D1126" i="41" s="1"/>
  <c r="C1052" i="41"/>
  <c r="D1052" i="41" s="1"/>
  <c r="E1052" i="41" s="1"/>
  <c r="C737" i="41"/>
  <c r="D737" i="41" s="1"/>
  <c r="F737" i="41" s="1"/>
  <c r="C1221" i="41"/>
  <c r="D1221" i="41" s="1"/>
  <c r="C773" i="41"/>
  <c r="D773" i="41" s="1"/>
  <c r="E773" i="41" s="1"/>
  <c r="C1298" i="41"/>
  <c r="D1298" i="41" s="1"/>
  <c r="E1298" i="41" s="1"/>
  <c r="C1202" i="41"/>
  <c r="D1202" i="41" s="1"/>
  <c r="C1054" i="41"/>
  <c r="D1054" i="41" s="1"/>
  <c r="E1054" i="41" s="1"/>
  <c r="C1272" i="41"/>
  <c r="D1272" i="41" s="1"/>
  <c r="E1272" i="41" s="1"/>
  <c r="C1033" i="41"/>
  <c r="D1033" i="41" s="1"/>
  <c r="C990" i="41"/>
  <c r="D990" i="41" s="1"/>
  <c r="E990" i="41" s="1"/>
  <c r="C1070" i="41"/>
  <c r="D1070" i="41" s="1"/>
  <c r="E1070" i="41" s="1"/>
  <c r="C1313" i="41"/>
  <c r="D1313" i="41" s="1"/>
  <c r="C1177" i="41"/>
  <c r="D1177" i="41" s="1"/>
  <c r="E1177" i="41" s="1"/>
  <c r="C819" i="41"/>
  <c r="D819" i="41" s="1"/>
  <c r="E819" i="41" s="1"/>
  <c r="C1292" i="41"/>
  <c r="D1292" i="41" s="1"/>
  <c r="C884" i="41"/>
  <c r="D884" i="41" s="1"/>
  <c r="C887" i="41"/>
  <c r="D887" i="41" s="1"/>
  <c r="C1277" i="41"/>
  <c r="D1277" i="41" s="1"/>
  <c r="E1277" i="41" s="1"/>
  <c r="C1040" i="41"/>
  <c r="D1040" i="41" s="1"/>
  <c r="C1142" i="41"/>
  <c r="D1142" i="41" s="1"/>
  <c r="E1142" i="41" s="1"/>
  <c r="C1215" i="41"/>
  <c r="D1215" i="41" s="1"/>
  <c r="E1215" i="41" s="1"/>
  <c r="C943" i="41"/>
  <c r="D943" i="41" s="1"/>
  <c r="C1225" i="41"/>
  <c r="D1225" i="41" s="1"/>
  <c r="E1225" i="41" s="1"/>
  <c r="C1089" i="41"/>
  <c r="D1089" i="41" s="1"/>
  <c r="E1089" i="41" s="1"/>
  <c r="C1233" i="41"/>
  <c r="D1233" i="41" s="1"/>
  <c r="C1154" i="41"/>
  <c r="D1154" i="41" s="1"/>
  <c r="C843" i="41"/>
  <c r="D843" i="41" s="1"/>
  <c r="E843" i="41" s="1"/>
  <c r="C749" i="41"/>
  <c r="D749" i="41" s="1"/>
  <c r="F749" i="41" s="1"/>
  <c r="C870" i="41"/>
  <c r="D870" i="41" s="1"/>
  <c r="E870" i="41" s="1"/>
  <c r="C1190" i="41"/>
  <c r="D1190" i="41" s="1"/>
  <c r="E1190" i="41" s="1"/>
  <c r="C1168" i="41"/>
  <c r="D1168" i="41" s="1"/>
  <c r="C1245" i="41"/>
  <c r="D1245" i="41" s="1"/>
  <c r="C1093" i="41"/>
  <c r="D1093" i="41" s="1"/>
  <c r="E1093" i="41" s="1"/>
  <c r="C808" i="41"/>
  <c r="D808" i="41" s="1"/>
  <c r="E808" i="41" s="1"/>
  <c r="C1297" i="41"/>
  <c r="D1297" i="41" s="1"/>
  <c r="C763" i="41"/>
  <c r="D763" i="41" s="1"/>
  <c r="F763" i="41" s="1"/>
  <c r="C1320" i="41"/>
  <c r="D1320" i="41" s="1"/>
  <c r="E1320" i="41" s="1"/>
  <c r="C1218" i="41"/>
  <c r="D1218" i="41" s="1"/>
  <c r="C1132" i="41"/>
  <c r="D1132" i="41" s="1"/>
  <c r="C880" i="41"/>
  <c r="D880" i="41" s="1"/>
  <c r="E880" i="41" s="1"/>
  <c r="C1206" i="41"/>
  <c r="D1206" i="41" s="1"/>
  <c r="C1134" i="41"/>
  <c r="D1134" i="41" s="1"/>
  <c r="C823" i="41"/>
  <c r="D823" i="41" s="1"/>
  <c r="F823" i="41" s="1"/>
  <c r="C892" i="41"/>
  <c r="D892" i="41" s="1"/>
  <c r="C962" i="41"/>
  <c r="D962" i="41" s="1"/>
  <c r="E962" i="41" s="1"/>
  <c r="C1006" i="41"/>
  <c r="D1006" i="41" s="1"/>
  <c r="C1146" i="41"/>
  <c r="D1146" i="41" s="1"/>
  <c r="E1146" i="41" s="1"/>
  <c r="C908" i="41"/>
  <c r="D908" i="41" s="1"/>
  <c r="C1200" i="41"/>
  <c r="D1200" i="41" s="1"/>
  <c r="C1121" i="41"/>
  <c r="D1121" i="41" s="1"/>
  <c r="E1121" i="41" s="1"/>
  <c r="C1156" i="41"/>
  <c r="D1156" i="41" s="1"/>
  <c r="E1156" i="41" s="1"/>
  <c r="C904" i="41"/>
  <c r="D904" i="41" s="1"/>
  <c r="C1164" i="41"/>
  <c r="D1164" i="41" s="1"/>
  <c r="E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E980" i="41" s="1"/>
  <c r="C1184" i="41"/>
  <c r="D1184" i="41" s="1"/>
  <c r="E1184" i="41" s="1"/>
  <c r="C937" i="41"/>
  <c r="D937" i="41" s="1"/>
  <c r="C877" i="41"/>
  <c r="D877" i="41" s="1"/>
  <c r="C934" i="41"/>
  <c r="D934" i="41" s="1"/>
  <c r="E934" i="41" s="1"/>
  <c r="C864" i="41"/>
  <c r="D864" i="41" s="1"/>
  <c r="E864" i="41" s="1"/>
  <c r="C876" i="41"/>
  <c r="D876" i="41" s="1"/>
  <c r="C1083" i="41"/>
  <c r="D1083" i="41" s="1"/>
  <c r="C1037" i="41"/>
  <c r="D1037" i="41" s="1"/>
  <c r="E1037" i="41" s="1"/>
  <c r="C729" i="41"/>
  <c r="D729" i="41" s="1"/>
  <c r="E729" i="41" s="1"/>
  <c r="C1005" i="41"/>
  <c r="D1005" i="41" s="1"/>
  <c r="E1005" i="41" s="1"/>
  <c r="C1196" i="41"/>
  <c r="D1196" i="41" s="1"/>
  <c r="E1196" i="41" s="1"/>
  <c r="C1049" i="41"/>
  <c r="D1049" i="41" s="1"/>
  <c r="E1049" i="41" s="1"/>
  <c r="C1071" i="41"/>
  <c r="D1071" i="41" s="1"/>
  <c r="C924" i="41"/>
  <c r="D924" i="41" s="1"/>
  <c r="E924" i="41" s="1"/>
  <c r="C898" i="41"/>
  <c r="D898" i="41" s="1"/>
  <c r="E898" i="41" s="1"/>
  <c r="C1020" i="41"/>
  <c r="D1020" i="41" s="1"/>
  <c r="C944" i="41"/>
  <c r="D944" i="41" s="1"/>
  <c r="E944" i="41" s="1"/>
  <c r="C1077" i="41"/>
  <c r="D1077" i="41" s="1"/>
  <c r="C782" i="41"/>
  <c r="D782" i="41" s="1"/>
  <c r="E782" i="41" s="1"/>
  <c r="C982" i="41"/>
  <c r="D982" i="41" s="1"/>
  <c r="E982" i="41" s="1"/>
  <c r="C1016" i="41"/>
  <c r="D1016" i="41" s="1"/>
  <c r="C722" i="41"/>
  <c r="D722" i="41" s="1"/>
  <c r="E722" i="41" s="1"/>
  <c r="C1259" i="41"/>
  <c r="D1259" i="41" s="1"/>
  <c r="C1090" i="41"/>
  <c r="D1090" i="41" s="1"/>
  <c r="C790" i="41"/>
  <c r="D790" i="41" s="1"/>
  <c r="E790" i="41" s="1"/>
  <c r="C883" i="41"/>
  <c r="D883" i="41" s="1"/>
  <c r="C1158" i="41"/>
  <c r="D1158" i="41" s="1"/>
  <c r="E1158" i="41" s="1"/>
  <c r="C1291" i="41"/>
  <c r="D1291" i="41" s="1"/>
  <c r="C1149" i="41"/>
  <c r="D1149" i="41" s="1"/>
  <c r="C821" i="41"/>
  <c r="D821" i="41" s="1"/>
  <c r="E821" i="41" s="1"/>
  <c r="C730" i="41"/>
  <c r="D730" i="41" s="1"/>
  <c r="E730" i="41" s="1"/>
  <c r="C760" i="41"/>
  <c r="D760" i="41" s="1"/>
  <c r="E760" i="41" s="1"/>
  <c r="C1161" i="41"/>
  <c r="D1161" i="41" s="1"/>
  <c r="C816" i="41"/>
  <c r="D816" i="41" s="1"/>
  <c r="E816" i="41" s="1"/>
  <c r="C863" i="41"/>
  <c r="D863" i="41" s="1"/>
  <c r="E863" i="41" s="1"/>
  <c r="C976" i="41"/>
  <c r="D976" i="41" s="1"/>
  <c r="C787" i="41"/>
  <c r="D787" i="41" s="1"/>
  <c r="F787" i="41" s="1"/>
  <c r="C1062" i="41"/>
  <c r="D1062" i="41" s="1"/>
  <c r="E1062" i="41" s="1"/>
  <c r="C1166" i="41"/>
  <c r="D1166" i="41" s="1"/>
  <c r="E1166" i="41" s="1"/>
  <c r="C1019" i="41"/>
  <c r="D1019" i="41" s="1"/>
  <c r="C981" i="41"/>
  <c r="D981" i="41" s="1"/>
  <c r="E981" i="41" s="1"/>
  <c r="C1034" i="41"/>
  <c r="D1034" i="41" s="1"/>
  <c r="E1034" i="41" s="1"/>
  <c r="C972" i="41"/>
  <c r="D972" i="41" s="1"/>
  <c r="C1053" i="41"/>
  <c r="D1053" i="41" s="1"/>
  <c r="C840" i="41"/>
  <c r="D840" i="41" s="1"/>
  <c r="E840" i="41" s="1"/>
  <c r="C1018" i="41"/>
  <c r="D1018" i="41" s="1"/>
  <c r="C1214" i="41"/>
  <c r="D1214" i="41" s="1"/>
  <c r="C839" i="41"/>
  <c r="D839" i="41" s="1"/>
  <c r="C983" i="41"/>
  <c r="D983" i="41" s="1"/>
  <c r="E983" i="41" s="1"/>
  <c r="C777" i="41"/>
  <c r="D777" i="41" s="1"/>
  <c r="C1185" i="41"/>
  <c r="D1185" i="41" s="1"/>
  <c r="E1185" i="41" s="1"/>
  <c r="C814" i="41"/>
  <c r="D814" i="41" s="1"/>
  <c r="E814" i="41" s="1"/>
  <c r="C1230" i="41"/>
  <c r="D1230" i="41" s="1"/>
  <c r="E1230" i="41" s="1"/>
  <c r="C1318" i="41"/>
  <c r="D1318" i="41" s="1"/>
  <c r="C953" i="41"/>
  <c r="D953" i="41" s="1"/>
  <c r="E953" i="41" s="1"/>
  <c r="C854" i="41"/>
  <c r="D854" i="41" s="1"/>
  <c r="C893" i="41"/>
  <c r="D893" i="41" s="1"/>
  <c r="E893" i="41" s="1"/>
  <c r="C1138" i="41"/>
  <c r="D1138" i="41" s="1"/>
  <c r="E1138" i="41" s="1"/>
  <c r="C772" i="41"/>
  <c r="D772" i="41" s="1"/>
  <c r="E772" i="41" s="1"/>
  <c r="C1081" i="41"/>
  <c r="D1081" i="41" s="1"/>
  <c r="C1106" i="41"/>
  <c r="D1106" i="41" s="1"/>
  <c r="C1148" i="41"/>
  <c r="D1148" i="41" s="1"/>
  <c r="C886" i="41"/>
  <c r="D886" i="41" s="1"/>
  <c r="E886" i="41" s="1"/>
  <c r="C1076" i="41"/>
  <c r="D1076" i="41" s="1"/>
  <c r="E1076" i="41" s="1"/>
  <c r="C1111" i="41"/>
  <c r="D1111" i="41" s="1"/>
  <c r="C889" i="41"/>
  <c r="D889" i="41" s="1"/>
  <c r="E889" i="41" s="1"/>
  <c r="C1300" i="41"/>
  <c r="D1300" i="41" s="1"/>
  <c r="E1300" i="41" s="1"/>
  <c r="C1100" i="41"/>
  <c r="D1100" i="41" s="1"/>
  <c r="E1100" i="41" s="1"/>
  <c r="C793" i="41"/>
  <c r="D793" i="41" s="1"/>
  <c r="F793" i="41" s="1"/>
  <c r="C1139" i="41"/>
  <c r="D1139" i="41" s="1"/>
  <c r="C1171" i="41"/>
  <c r="D1171" i="41" s="1"/>
  <c r="E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E1133" i="41" s="1"/>
  <c r="C1043" i="41"/>
  <c r="D1043" i="41" s="1"/>
  <c r="C783" i="41"/>
  <c r="D783" i="41" s="1"/>
  <c r="E783" i="41" s="1"/>
  <c r="C807" i="41"/>
  <c r="D807" i="41" s="1"/>
  <c r="C1211" i="41"/>
  <c r="D1211" i="41" s="1"/>
  <c r="C881" i="41"/>
  <c r="D881" i="41" s="1"/>
  <c r="C965" i="41"/>
  <c r="D965" i="41" s="1"/>
  <c r="E965" i="41" s="1"/>
  <c r="C906" i="41"/>
  <c r="D906" i="41" s="1"/>
  <c r="E906" i="41" s="1"/>
  <c r="C1072" i="41"/>
  <c r="D1072" i="41" s="1"/>
  <c r="E1072" i="41" s="1"/>
  <c r="C1119" i="41"/>
  <c r="D1119" i="41" s="1"/>
  <c r="C1178" i="41"/>
  <c r="D1178" i="41" s="1"/>
  <c r="C919" i="41"/>
  <c r="D919" i="41" s="1"/>
  <c r="E919" i="41" s="1"/>
  <c r="C1092" i="41"/>
  <c r="D1092" i="41" s="1"/>
  <c r="C1286" i="41"/>
  <c r="D1286" i="41" s="1"/>
  <c r="E1286" i="41" s="1"/>
  <c r="C1262" i="41"/>
  <c r="D1262" i="41" s="1"/>
  <c r="C918" i="41"/>
  <c r="D918" i="41" s="1"/>
  <c r="C1137" i="41"/>
  <c r="D1137" i="41" s="1"/>
  <c r="E1137" i="41" s="1"/>
  <c r="C1179" i="41"/>
  <c r="D1179" i="41" s="1"/>
  <c r="C971" i="41"/>
  <c r="D971" i="41" s="1"/>
  <c r="E971" i="41" s="1"/>
  <c r="C1240" i="41"/>
  <c r="D1240" i="41" s="1"/>
  <c r="C1186" i="41"/>
  <c r="D1186" i="41" s="1"/>
  <c r="E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E838" i="41" s="1"/>
  <c r="C833" i="41"/>
  <c r="D833" i="41" s="1"/>
  <c r="E833" i="41" s="1"/>
  <c r="C828" i="41"/>
  <c r="D828" i="41" s="1"/>
  <c r="C930" i="41"/>
  <c r="D930" i="41" s="1"/>
  <c r="C1304" i="41"/>
  <c r="D1304" i="41" s="1"/>
  <c r="E1304" i="41" s="1"/>
  <c r="C978" i="41"/>
  <c r="D978" i="41" s="1"/>
  <c r="E978" i="41" s="1"/>
  <c r="C1244" i="41"/>
  <c r="D1244" i="41" s="1"/>
  <c r="E1244" i="41" s="1"/>
  <c r="C1047" i="41"/>
  <c r="D1047" i="41" s="1"/>
  <c r="C1236" i="41"/>
  <c r="D1236" i="41" s="1"/>
  <c r="E1236" i="41" s="1"/>
  <c r="C1193" i="41"/>
  <c r="D1193" i="41" s="1"/>
  <c r="C1268" i="41"/>
  <c r="D1268" i="41" s="1"/>
  <c r="E1268" i="41" s="1"/>
  <c r="C1091" i="41"/>
  <c r="D1091" i="41" s="1"/>
  <c r="C1032" i="41"/>
  <c r="D1032" i="41" s="1"/>
  <c r="E1032" i="41" s="1"/>
  <c r="C1124" i="41"/>
  <c r="D1124" i="41" s="1"/>
  <c r="C844" i="41"/>
  <c r="D844" i="41" s="1"/>
  <c r="E844" i="41" s="1"/>
  <c r="C775" i="41"/>
  <c r="D775" i="41" s="1"/>
  <c r="E775" i="41" s="1"/>
  <c r="C1122" i="41"/>
  <c r="D1122" i="41" s="1"/>
  <c r="C873" i="41"/>
  <c r="D873" i="41" s="1"/>
  <c r="E873" i="41" s="1"/>
  <c r="C785" i="41"/>
  <c r="D785" i="41" s="1"/>
  <c r="C977" i="41"/>
  <c r="D977" i="41" s="1"/>
  <c r="E977" i="41" s="1"/>
  <c r="C954" i="41"/>
  <c r="D954" i="41" s="1"/>
  <c r="C1084" i="41"/>
  <c r="D1084" i="41" s="1"/>
  <c r="C741" i="41"/>
  <c r="D741" i="41" s="1"/>
  <c r="E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F812" i="41" s="1"/>
  <c r="C1271" i="41"/>
  <c r="D1271" i="41" s="1"/>
  <c r="C852" i="41"/>
  <c r="D852" i="41" s="1"/>
  <c r="F852" i="41" s="1"/>
  <c r="C1307" i="41"/>
  <c r="D1307" i="41" s="1"/>
  <c r="E1307" i="41" s="1"/>
  <c r="C1294" i="41"/>
  <c r="D1294" i="41" s="1"/>
  <c r="C1003" i="41"/>
  <c r="D1003" i="41" s="1"/>
  <c r="A14" i="54"/>
  <c r="O13" i="54"/>
  <c r="A15" i="54"/>
  <c r="O14" i="54"/>
  <c r="O15" i="54"/>
  <c r="A16" i="54"/>
  <c r="O16" i="54"/>
  <c r="A17" i="54"/>
  <c r="A18" i="54"/>
  <c r="O17" i="54"/>
  <c r="O18" i="54"/>
  <c r="A19" i="54"/>
  <c r="A20" i="54"/>
  <c r="O19" i="54"/>
  <c r="A21" i="54"/>
  <c r="O20" i="54"/>
  <c r="O21" i="54"/>
  <c r="A22" i="54"/>
  <c r="O22" i="54"/>
  <c r="A23" i="54"/>
  <c r="A24" i="54"/>
  <c r="O23" i="54"/>
  <c r="A25" i="54"/>
  <c r="O24" i="54"/>
  <c r="O25" i="54"/>
  <c r="A26" i="54"/>
  <c r="O26" i="54"/>
  <c r="A27" i="54"/>
  <c r="O27" i="54"/>
  <c r="A28" i="54"/>
  <c r="A29" i="54"/>
  <c r="O28" i="54"/>
  <c r="A30" i="54"/>
  <c r="O29" i="54"/>
  <c r="A31" i="54"/>
  <c r="O30" i="54"/>
  <c r="O31" i="54"/>
  <c r="A32" i="54"/>
  <c r="O32" i="54"/>
  <c r="D836" i="41" l="1"/>
  <c r="E836" i="41" s="1"/>
  <c r="D346" i="29"/>
  <c r="E346" i="29" s="1"/>
  <c r="H67" i="11"/>
  <c r="D312" i="29"/>
  <c r="E312" i="29" s="1"/>
  <c r="D802" i="41"/>
  <c r="E802" i="41" s="1"/>
  <c r="D22" i="59"/>
  <c r="K8" i="60" s="1"/>
  <c r="D21" i="59"/>
  <c r="K17" i="11"/>
  <c r="D829" i="41"/>
  <c r="E829" i="41" s="1"/>
  <c r="D835" i="41"/>
  <c r="E835" i="41" s="1"/>
  <c r="D345" i="29"/>
  <c r="E345" i="29" s="1"/>
  <c r="E1116" i="41"/>
  <c r="J36" i="39"/>
  <c r="D339" i="29"/>
  <c r="E339" i="29" s="1"/>
  <c r="F3" i="54"/>
  <c r="E776" i="41"/>
  <c r="E272" i="29"/>
  <c r="F717" i="41"/>
  <c r="F291" i="29"/>
  <c r="E788" i="41"/>
  <c r="E321" i="29"/>
  <c r="E1144" i="41"/>
  <c r="E1194" i="41"/>
  <c r="E856" i="41"/>
  <c r="E1267" i="41"/>
  <c r="E753" i="41"/>
  <c r="E1205" i="41"/>
  <c r="E903" i="41"/>
  <c r="F296" i="29"/>
  <c r="E1234" i="41"/>
  <c r="E1022" i="41"/>
  <c r="F764" i="41"/>
  <c r="E946" i="41"/>
  <c r="F324" i="29"/>
  <c r="E62" i="39"/>
  <c r="E1255" i="41"/>
  <c r="F792" i="41"/>
  <c r="E761" i="41"/>
  <c r="E1188" i="41"/>
  <c r="E945" i="41"/>
  <c r="E877" i="41"/>
  <c r="E733" i="41"/>
  <c r="F718" i="41"/>
  <c r="E1155" i="41"/>
  <c r="E1254" i="41"/>
  <c r="E842" i="41"/>
  <c r="E834" i="41"/>
  <c r="E1191" i="41"/>
  <c r="E1040" i="41"/>
  <c r="E1102" i="41"/>
  <c r="E1030" i="41"/>
  <c r="E268" i="29"/>
  <c r="F232" i="29"/>
  <c r="F301" i="29"/>
  <c r="E1201" i="41"/>
  <c r="E1055" i="41"/>
  <c r="E1315" i="41"/>
  <c r="E1066" i="41"/>
  <c r="E1165" i="41"/>
  <c r="F811" i="41"/>
  <c r="F757" i="41"/>
  <c r="E1259" i="41"/>
  <c r="J29" i="11"/>
  <c r="F837" i="41"/>
  <c r="E1048" i="41"/>
  <c r="E1170" i="41"/>
  <c r="E1130" i="41"/>
  <c r="E1136" i="41"/>
  <c r="E813" i="41"/>
  <c r="E1106" i="41"/>
  <c r="E895" i="41"/>
  <c r="F810" i="41"/>
  <c r="E1053" i="41"/>
  <c r="F838" i="41"/>
  <c r="F769" i="41"/>
  <c r="E1080" i="41"/>
  <c r="E1303" i="41"/>
  <c r="E891" i="41"/>
  <c r="E955" i="41"/>
  <c r="E1306" i="41"/>
  <c r="E918" i="41"/>
  <c r="E1103" i="41"/>
  <c r="E986" i="41"/>
  <c r="F797" i="41"/>
  <c r="J30" i="11"/>
  <c r="E1172" i="41"/>
  <c r="E1183" i="41"/>
  <c r="E984" i="41"/>
  <c r="E1147" i="41"/>
  <c r="F723" i="41"/>
  <c r="E1222" i="41"/>
  <c r="E949" i="41"/>
  <c r="F745" i="41"/>
  <c r="E850" i="41"/>
  <c r="E1012" i="41"/>
  <c r="F762" i="41"/>
  <c r="F853" i="41"/>
  <c r="E1207" i="41"/>
  <c r="E1045" i="41"/>
  <c r="E940" i="41"/>
  <c r="E1275" i="41"/>
  <c r="E887" i="41"/>
  <c r="E1250" i="41"/>
  <c r="F754" i="41"/>
  <c r="F61" i="39"/>
  <c r="E1127" i="41"/>
  <c r="E1256" i="41"/>
  <c r="F738" i="41"/>
  <c r="E1290" i="41"/>
  <c r="F743" i="41"/>
  <c r="E969" i="41"/>
  <c r="F240" i="29"/>
  <c r="F270" i="29"/>
  <c r="I27" i="11"/>
  <c r="I41" i="11"/>
  <c r="I25" i="11"/>
  <c r="H27" i="11"/>
  <c r="F826" i="41"/>
  <c r="E899" i="41"/>
  <c r="F775" i="41"/>
  <c r="E1083" i="41"/>
  <c r="E928" i="41"/>
  <c r="E1024" i="41"/>
  <c r="F773" i="41"/>
  <c r="E1074" i="41"/>
  <c r="F751" i="41"/>
  <c r="E957" i="41"/>
  <c r="F770" i="41"/>
  <c r="F225" i="29"/>
  <c r="E281" i="29"/>
  <c r="E277" i="29"/>
  <c r="F314" i="29"/>
  <c r="H36" i="39"/>
  <c r="J37" i="11"/>
  <c r="F866" i="41"/>
  <c r="E1029" i="41"/>
  <c r="E784" i="41"/>
  <c r="E973" i="41"/>
  <c r="F315" i="29"/>
  <c r="F322" i="29"/>
  <c r="F250" i="29"/>
  <c r="E273" i="29"/>
  <c r="I30" i="11"/>
  <c r="E1292" i="41"/>
  <c r="E1132" i="41"/>
  <c r="E939" i="41"/>
  <c r="E781" i="41"/>
  <c r="E818" i="41"/>
  <c r="E1203" i="41"/>
  <c r="E952" i="41"/>
  <c r="E1090" i="41"/>
  <c r="F228" i="29"/>
  <c r="F320" i="29"/>
  <c r="F229" i="29"/>
  <c r="F868" i="41"/>
  <c r="F841" i="41"/>
  <c r="F790" i="41"/>
  <c r="E1235" i="41"/>
  <c r="F851" i="41"/>
  <c r="E1288" i="41"/>
  <c r="E809" i="41"/>
  <c r="F800" i="41"/>
  <c r="E848" i="41"/>
  <c r="E1240" i="41"/>
  <c r="F736" i="41"/>
  <c r="E1273" i="41"/>
  <c r="F326" i="29"/>
  <c r="F249" i="29"/>
  <c r="E245" i="29"/>
  <c r="E905" i="41"/>
  <c r="E1168" i="41"/>
  <c r="E1284" i="41"/>
  <c r="E1276" i="41"/>
  <c r="E805" i="41"/>
  <c r="F772" i="41"/>
  <c r="F795" i="41"/>
  <c r="F719" i="41"/>
  <c r="E799" i="41"/>
  <c r="F295" i="29"/>
  <c r="F308" i="29"/>
  <c r="E265" i="29"/>
  <c r="F235" i="29"/>
  <c r="E243" i="29"/>
  <c r="I14" i="11"/>
  <c r="E1153" i="41"/>
  <c r="E244" i="29"/>
  <c r="F244" i="29"/>
  <c r="E1071" i="41"/>
  <c r="E912" i="41"/>
  <c r="E920" i="41"/>
  <c r="F731" i="41"/>
  <c r="F747" i="41"/>
  <c r="F831" i="41"/>
  <c r="E1001" i="41"/>
  <c r="E989" i="41"/>
  <c r="E1212" i="41"/>
  <c r="E926" i="41"/>
  <c r="E771" i="41"/>
  <c r="E801" i="41"/>
  <c r="F730" i="41"/>
  <c r="E740" i="41"/>
  <c r="E1021" i="41"/>
  <c r="E830" i="41"/>
  <c r="E364" i="29"/>
  <c r="E68" i="39"/>
  <c r="I38" i="11"/>
  <c r="H22" i="11"/>
  <c r="F822" i="41"/>
  <c r="F864" i="41"/>
  <c r="F845" i="41"/>
  <c r="E1199" i="41"/>
  <c r="E1035" i="41"/>
  <c r="E1182" i="41"/>
  <c r="E1016" i="41"/>
  <c r="E791" i="41"/>
  <c r="F849" i="41"/>
  <c r="F858" i="41"/>
  <c r="F774" i="41"/>
  <c r="E798" i="41"/>
  <c r="E735" i="41"/>
  <c r="E1114" i="41"/>
  <c r="I67" i="11"/>
  <c r="F860" i="41"/>
  <c r="F863" i="41"/>
  <c r="F862" i="41"/>
  <c r="F824" i="41"/>
  <c r="E734" i="41"/>
  <c r="E1278" i="41"/>
  <c r="E852" i="41"/>
  <c r="F304" i="29"/>
  <c r="E1134" i="41"/>
  <c r="E1163" i="41"/>
  <c r="E878" i="41"/>
  <c r="F746" i="41"/>
  <c r="E746" i="41"/>
  <c r="E1110" i="41"/>
  <c r="E1180" i="41"/>
  <c r="E238" i="29"/>
  <c r="F269" i="29"/>
  <c r="E269" i="29"/>
  <c r="F307" i="29"/>
  <c r="E307" i="29"/>
  <c r="E294" i="29"/>
  <c r="F294" i="29"/>
  <c r="E302" i="29"/>
  <c r="F302" i="29"/>
  <c r="E305" i="29"/>
  <c r="F305" i="29"/>
  <c r="E275" i="29"/>
  <c r="F275" i="29"/>
  <c r="F817" i="41"/>
  <c r="E947" i="41"/>
  <c r="E787" i="41"/>
  <c r="E930" i="41"/>
  <c r="E1028" i="41"/>
  <c r="E1289" i="41"/>
  <c r="F758" i="41"/>
  <c r="E999" i="41"/>
  <c r="E931" i="41"/>
  <c r="E1204" i="41"/>
  <c r="E724" i="41"/>
  <c r="F844" i="41"/>
  <c r="E881" i="41"/>
  <c r="E925" i="41"/>
  <c r="E748" i="41"/>
  <c r="F748" i="41"/>
  <c r="E1285" i="41"/>
  <c r="E237" i="29"/>
  <c r="F248" i="29"/>
  <c r="E330" i="29"/>
  <c r="F330" i="29"/>
  <c r="E318" i="29"/>
  <c r="F318" i="29"/>
  <c r="F819" i="41"/>
  <c r="E823" i="41"/>
  <c r="E1091" i="41"/>
  <c r="E778" i="41"/>
  <c r="F778" i="41"/>
  <c r="E1200" i="41"/>
  <c r="F715" i="41"/>
  <c r="E715" i="41"/>
  <c r="E720" i="41"/>
  <c r="F720" i="41"/>
  <c r="F231" i="29"/>
  <c r="E282" i="29"/>
  <c r="J66" i="11"/>
  <c r="I66" i="11"/>
  <c r="F806" i="41"/>
  <c r="E1081" i="41"/>
  <c r="E1027" i="41"/>
  <c r="F861" i="41"/>
  <c r="E861" i="41"/>
  <c r="E230" i="29"/>
  <c r="E274" i="29"/>
  <c r="F274" i="29"/>
  <c r="H82" i="11"/>
  <c r="J82" i="11"/>
  <c r="I37" i="11"/>
  <c r="J35" i="11"/>
  <c r="F332" i="29"/>
  <c r="I42" i="11"/>
  <c r="J67" i="11"/>
  <c r="H33" i="11"/>
  <c r="I34" i="11"/>
  <c r="E340" i="29"/>
  <c r="H28" i="11"/>
  <c r="I33" i="11"/>
  <c r="I49" i="11"/>
  <c r="F821" i="41"/>
  <c r="F807" i="41"/>
  <c r="E807" i="41"/>
  <c r="E979" i="41"/>
  <c r="E1237" i="41"/>
  <c r="E1301" i="41"/>
  <c r="F752" i="41"/>
  <c r="E752" i="41"/>
  <c r="E794" i="41"/>
  <c r="F794" i="41"/>
  <c r="E1281" i="41"/>
  <c r="E366" i="29"/>
  <c r="E313" i="29"/>
  <c r="F313" i="29"/>
  <c r="E266" i="29"/>
  <c r="F266" i="29"/>
  <c r="F306" i="29"/>
  <c r="E306" i="29"/>
  <c r="E246" i="29"/>
  <c r="F246" i="29"/>
  <c r="E293" i="29"/>
  <c r="F293" i="29"/>
  <c r="E1293" i="41"/>
  <c r="E1220" i="41"/>
  <c r="F855" i="41"/>
  <c r="F732" i="41"/>
  <c r="E1242" i="41"/>
  <c r="E1084" i="41"/>
  <c r="E1124" i="41"/>
  <c r="F828" i="41"/>
  <c r="E828" i="41"/>
  <c r="F755" i="41"/>
  <c r="E755" i="41"/>
  <c r="E1249" i="41"/>
  <c r="E1305" i="41"/>
  <c r="E998" i="41"/>
  <c r="E1017" i="41"/>
  <c r="F832" i="41"/>
  <c r="E832" i="41"/>
  <c r="E914" i="41"/>
  <c r="F361" i="29"/>
  <c r="E361" i="29"/>
  <c r="E334" i="29"/>
  <c r="F334" i="29"/>
  <c r="E278" i="29"/>
  <c r="F278" i="29"/>
  <c r="F317" i="29"/>
  <c r="E317" i="29"/>
  <c r="E1218" i="41"/>
  <c r="E827" i="41"/>
  <c r="E1101" i="41"/>
  <c r="E1283" i="41"/>
  <c r="E1253" i="41"/>
  <c r="F865" i="41"/>
  <c r="E865" i="41"/>
  <c r="E950" i="41"/>
  <c r="E1296" i="41"/>
  <c r="E1224" i="41"/>
  <c r="E744" i="41"/>
  <c r="F744" i="41"/>
  <c r="E259" i="29"/>
  <c r="F259" i="29"/>
  <c r="F808" i="41"/>
  <c r="E936" i="41"/>
  <c r="F759" i="41"/>
  <c r="E737" i="41"/>
  <c r="E1148" i="41"/>
  <c r="E1214" i="41"/>
  <c r="E1019" i="41"/>
  <c r="E976" i="41"/>
  <c r="E908" i="41"/>
  <c r="E892" i="41"/>
  <c r="E1206" i="41"/>
  <c r="E1313" i="41"/>
  <c r="E1064" i="41"/>
  <c r="E996" i="41"/>
  <c r="E1014" i="41"/>
  <c r="E804" i="41"/>
  <c r="F804" i="41"/>
  <c r="E1160" i="41"/>
  <c r="E766" i="41"/>
  <c r="F766" i="41"/>
  <c r="E363" i="29"/>
  <c r="E241" i="29"/>
  <c r="F241" i="29"/>
  <c r="E343" i="29"/>
  <c r="F343" i="29"/>
  <c r="F276" i="29"/>
  <c r="E276" i="29"/>
  <c r="F251" i="29"/>
  <c r="E251" i="29"/>
  <c r="F311" i="29"/>
  <c r="E311" i="29"/>
  <c r="E263" i="29"/>
  <c r="F263" i="29"/>
  <c r="E333" i="29"/>
  <c r="I26" i="11"/>
  <c r="J14" i="11"/>
  <c r="J26" i="11"/>
  <c r="H36" i="11"/>
  <c r="E1149" i="41"/>
  <c r="F833" i="41"/>
  <c r="H49" i="11"/>
  <c r="F816" i="41"/>
  <c r="F780" i="41"/>
  <c r="F786" i="41"/>
  <c r="E1198" i="41"/>
  <c r="F768" i="41"/>
  <c r="E1118" i="41"/>
  <c r="E1295" i="41"/>
  <c r="E803" i="41"/>
  <c r="E1179" i="41"/>
  <c r="E859" i="41"/>
  <c r="E815" i="41"/>
  <c r="F756" i="41"/>
  <c r="E1058" i="41"/>
  <c r="E1056" i="41"/>
  <c r="F779" i="41"/>
  <c r="F331" i="29"/>
  <c r="E267" i="29"/>
  <c r="H23" i="11"/>
  <c r="J34" i="11"/>
  <c r="I20" i="11"/>
  <c r="I15" i="11"/>
  <c r="E1042" i="41"/>
  <c r="E1241" i="41"/>
  <c r="E1312" i="41"/>
  <c r="E1262" i="41"/>
  <c r="E1233" i="41"/>
  <c r="E1318" i="41"/>
  <c r="F722" i="41"/>
  <c r="E1271" i="41"/>
  <c r="E954" i="41"/>
  <c r="E1193" i="41"/>
  <c r="E972" i="41"/>
  <c r="E1088" i="41"/>
  <c r="E1067" i="41"/>
  <c r="E1011" i="41"/>
  <c r="E1173" i="41"/>
  <c r="E1122" i="41"/>
  <c r="E1140" i="41"/>
  <c r="E1092" i="41"/>
  <c r="E1119" i="41"/>
  <c r="E1139" i="41"/>
  <c r="F854" i="41"/>
  <c r="E854" i="41"/>
  <c r="E1006" i="41"/>
  <c r="E1154" i="41"/>
  <c r="E1189" i="41"/>
  <c r="E750" i="41"/>
  <c r="F750" i="41"/>
  <c r="E1263" i="41"/>
  <c r="E961" i="41"/>
  <c r="E765" i="41"/>
  <c r="F765" i="41"/>
  <c r="E1063" i="41"/>
  <c r="E1294" i="41"/>
  <c r="E1018" i="41"/>
  <c r="E1077" i="41"/>
  <c r="E1266" i="41"/>
  <c r="E1007" i="41"/>
  <c r="E847" i="41"/>
  <c r="F847" i="41"/>
  <c r="E1041" i="41"/>
  <c r="E1013" i="41"/>
  <c r="E742" i="41"/>
  <c r="F782" i="41"/>
  <c r="F789" i="41"/>
  <c r="E749" i="41"/>
  <c r="F783" i="41"/>
  <c r="E1003" i="41"/>
  <c r="E785" i="41"/>
  <c r="F785" i="41"/>
  <c r="E1047" i="41"/>
  <c r="E1211" i="41"/>
  <c r="E1043" i="41"/>
  <c r="E839" i="41"/>
  <c r="F839" i="41"/>
  <c r="E1020" i="41"/>
  <c r="E876" i="41"/>
  <c r="E1297" i="41"/>
  <c r="E1245" i="41"/>
  <c r="E943" i="41"/>
  <c r="E884" i="41"/>
  <c r="E1202" i="41"/>
  <c r="E1221" i="41"/>
  <c r="E1126" i="41"/>
  <c r="E867" i="41"/>
  <c r="F867" i="41"/>
  <c r="E890" i="41"/>
  <c r="E1178" i="41"/>
  <c r="E883" i="41"/>
  <c r="E1033" i="41"/>
  <c r="E726" i="41"/>
  <c r="F726" i="41"/>
  <c r="E1026" i="41"/>
  <c r="E1117" i="41"/>
  <c r="E1125" i="41"/>
  <c r="E1269" i="41"/>
  <c r="E869" i="41"/>
  <c r="E985" i="41"/>
  <c r="E354" i="29"/>
  <c r="F354" i="29"/>
  <c r="F327" i="29"/>
  <c r="E327" i="29"/>
  <c r="E336" i="29"/>
  <c r="F336" i="29"/>
  <c r="E357" i="29"/>
  <c r="F357" i="29"/>
  <c r="F329" i="29"/>
  <c r="E359" i="29"/>
  <c r="F342" i="29"/>
  <c r="F351" i="29"/>
  <c r="E351" i="29"/>
  <c r="E70" i="39"/>
  <c r="E338" i="29"/>
  <c r="F338" i="29"/>
  <c r="F360" i="29"/>
  <c r="E360" i="29"/>
  <c r="E793" i="41"/>
  <c r="E796" i="41"/>
  <c r="F846" i="41"/>
  <c r="E739" i="41"/>
  <c r="F767" i="41"/>
  <c r="F721" i="41"/>
  <c r="F741" i="41"/>
  <c r="E355" i="29"/>
  <c r="F356" i="29"/>
  <c r="E356" i="29"/>
  <c r="E369" i="29"/>
  <c r="E253" i="29"/>
  <c r="E271" i="29"/>
  <c r="F271" i="29"/>
  <c r="I21" i="11"/>
  <c r="J21" i="11"/>
  <c r="H21" i="11"/>
  <c r="H32" i="11"/>
  <c r="J32" i="11"/>
  <c r="I29" i="11"/>
  <c r="E287" i="29"/>
  <c r="F287" i="29"/>
  <c r="E348" i="29"/>
  <c r="F348" i="29"/>
  <c r="E59" i="39"/>
  <c r="F59" i="39"/>
  <c r="E290" i="29"/>
  <c r="F290" i="29"/>
  <c r="I28" i="11"/>
  <c r="F323" i="29"/>
  <c r="E260" i="29"/>
  <c r="E236" i="29"/>
  <c r="E73" i="39"/>
  <c r="E341" i="29"/>
  <c r="F341" i="29"/>
  <c r="F299" i="29"/>
  <c r="H39" i="11"/>
  <c r="J39" i="11"/>
  <c r="J41" i="11"/>
  <c r="H41" i="11"/>
  <c r="J65" i="11"/>
  <c r="H65" i="11"/>
  <c r="I65" i="11"/>
  <c r="F300" i="29"/>
  <c r="E284" i="29"/>
  <c r="J19" i="11"/>
  <c r="J16" i="11"/>
  <c r="I43" i="11"/>
  <c r="F233" i="29"/>
  <c r="E58" i="39"/>
  <c r="F319" i="29"/>
  <c r="F310" i="29"/>
  <c r="I39" i="11"/>
  <c r="I36" i="11"/>
  <c r="I31" i="11"/>
  <c r="I35" i="11"/>
  <c r="H66" i="11"/>
  <c r="J22" i="11"/>
  <c r="J20" i="11"/>
  <c r="K18" i="11"/>
  <c r="H16" i="11"/>
  <c r="E725" i="41"/>
  <c r="F725" i="41"/>
  <c r="E777" i="41"/>
  <c r="F777" i="41"/>
  <c r="E1291" i="41"/>
  <c r="E1143" i="41"/>
  <c r="F814" i="41"/>
  <c r="E1111" i="41"/>
  <c r="F820" i="41"/>
  <c r="E820" i="41"/>
  <c r="E1246" i="41"/>
  <c r="E937" i="41"/>
  <c r="E904" i="41"/>
  <c r="E1161" i="41"/>
  <c r="E812" i="41"/>
  <c r="F843" i="41"/>
  <c r="E763" i="41"/>
  <c r="F760" i="41"/>
  <c r="E362" i="29"/>
  <c r="F362" i="29"/>
  <c r="F347" i="29"/>
  <c r="E347" i="29"/>
  <c r="E371" i="29"/>
  <c r="E67" i="39"/>
  <c r="E714" i="41"/>
  <c r="E65" i="39"/>
  <c r="E365" i="29"/>
  <c r="F352" i="29"/>
  <c r="E352" i="29"/>
  <c r="E255" i="29"/>
  <c r="F255" i="29"/>
  <c r="F297" i="29"/>
  <c r="E297" i="29"/>
  <c r="E258" i="29"/>
  <c r="F258" i="29"/>
  <c r="F242" i="29"/>
  <c r="E242" i="29"/>
  <c r="F36" i="39"/>
  <c r="E292" i="29"/>
  <c r="F292" i="29"/>
  <c r="F288" i="29"/>
  <c r="E288" i="29"/>
  <c r="E256" i="29"/>
  <c r="F256" i="29"/>
  <c r="F247" i="29"/>
  <c r="E247" i="29"/>
  <c r="E75" i="39"/>
  <c r="E283" i="29"/>
  <c r="F283" i="29"/>
  <c r="E368" i="29"/>
  <c r="E72" i="39"/>
  <c r="F262" i="29"/>
  <c r="F289" i="29"/>
  <c r="F309" i="29"/>
  <c r="E309" i="29"/>
  <c r="E370" i="29"/>
  <c r="E76" i="39"/>
  <c r="E64" i="39"/>
  <c r="E325" i="29"/>
  <c r="F349" i="29"/>
  <c r="E349" i="29"/>
  <c r="E71" i="39"/>
  <c r="E74" i="39"/>
  <c r="E344" i="29"/>
  <c r="F344" i="29"/>
  <c r="F328" i="29"/>
  <c r="E328" i="29"/>
  <c r="E224" i="29"/>
  <c r="F224" i="29" s="1"/>
  <c r="F303" i="29"/>
  <c r="E303" i="29"/>
  <c r="F285" i="29"/>
  <c r="E285" i="29"/>
  <c r="F358" i="29"/>
  <c r="E257" i="29"/>
  <c r="E335" i="29"/>
  <c r="E353" i="29"/>
  <c r="F353" i="29"/>
  <c r="E279" i="29"/>
  <c r="F279" i="29"/>
  <c r="F298" i="29"/>
  <c r="E298" i="29"/>
  <c r="F227" i="29"/>
  <c r="E227" i="29"/>
  <c r="E261" i="29"/>
  <c r="F261" i="29"/>
  <c r="E264" i="29"/>
  <c r="E254" i="29"/>
  <c r="F254" i="29"/>
  <c r="F316" i="29"/>
  <c r="E316" i="29"/>
  <c r="E286" i="29"/>
  <c r="F252" i="29"/>
  <c r="E234" i="29"/>
  <c r="F280" i="29"/>
  <c r="J44" i="11"/>
  <c r="H44" i="11"/>
  <c r="H48" i="11"/>
  <c r="J48" i="11"/>
  <c r="I48" i="11"/>
  <c r="J52" i="11"/>
  <c r="I52" i="11"/>
  <c r="H52" i="11"/>
  <c r="J56" i="11"/>
  <c r="H56" i="11"/>
  <c r="I60" i="11"/>
  <c r="J60" i="11"/>
  <c r="H60" i="11"/>
  <c r="J25" i="11"/>
  <c r="H25" i="11"/>
  <c r="I40" i="11"/>
  <c r="H40" i="11"/>
  <c r="J42" i="11"/>
  <c r="H42" i="11"/>
  <c r="I44" i="11"/>
  <c r="I47" i="11"/>
  <c r="H47" i="11"/>
  <c r="J47" i="11"/>
  <c r="I51" i="11"/>
  <c r="J51" i="11"/>
  <c r="H51" i="11"/>
  <c r="H55" i="11"/>
  <c r="I55" i="11"/>
  <c r="I59" i="11"/>
  <c r="J59" i="11"/>
  <c r="I63" i="11"/>
  <c r="H63" i="11"/>
  <c r="J63" i="11"/>
  <c r="I82" i="11"/>
  <c r="J40" i="11"/>
  <c r="I32" i="11"/>
  <c r="J24" i="11"/>
  <c r="H24" i="11"/>
  <c r="I24" i="11"/>
  <c r="J46" i="11"/>
  <c r="H46" i="11"/>
  <c r="I46" i="11"/>
  <c r="J50" i="11"/>
  <c r="H50" i="11"/>
  <c r="I50" i="11"/>
  <c r="I54" i="11"/>
  <c r="H54" i="11"/>
  <c r="J58" i="11"/>
  <c r="H58" i="11"/>
  <c r="I58" i="11"/>
  <c r="H62" i="11"/>
  <c r="I62" i="11"/>
  <c r="I56" i="11"/>
  <c r="H45" i="11"/>
  <c r="J45" i="11"/>
  <c r="I53" i="11"/>
  <c r="H53" i="11"/>
  <c r="J53" i="11"/>
  <c r="J57" i="11"/>
  <c r="H57" i="11"/>
  <c r="I57" i="11"/>
  <c r="J61" i="11"/>
  <c r="H61" i="11"/>
  <c r="I64" i="11"/>
  <c r="I80" i="11"/>
  <c r="J69" i="11"/>
  <c r="H31" i="11"/>
  <c r="J64" i="11"/>
  <c r="I19" i="11"/>
  <c r="J15" i="11"/>
  <c r="H80" i="11"/>
  <c r="I69" i="11"/>
  <c r="H38" i="11"/>
  <c r="I23" i="11"/>
  <c r="J43" i="11"/>
  <c r="F727" i="41" l="1"/>
  <c r="F237" i="29"/>
  <c r="F857" i="41"/>
  <c r="F728" i="41"/>
  <c r="F238" i="29"/>
  <c r="F69" i="39"/>
  <c r="F75" i="39"/>
  <c r="F368" i="29"/>
  <c r="F74" i="39"/>
  <c r="F1311" i="41"/>
  <c r="M70" i="11"/>
  <c r="F1297" i="41"/>
  <c r="F1047" i="41"/>
  <c r="F1279" i="41"/>
  <c r="F71" i="39"/>
  <c r="F64" i="39"/>
  <c r="F1063" i="41"/>
  <c r="F961" i="41"/>
  <c r="F76" i="39"/>
  <c r="F1138" i="41"/>
  <c r="F1133" i="41"/>
  <c r="F68" i="39"/>
  <c r="F958" i="41"/>
  <c r="K7" i="60"/>
  <c r="K9" i="60" s="1"/>
  <c r="K16" i="60" s="1"/>
  <c r="K20" i="60" s="1"/>
  <c r="F714" i="41"/>
  <c r="F346" i="29"/>
  <c r="F836" i="41"/>
  <c r="F1186" i="41"/>
  <c r="F1049" i="41"/>
  <c r="F943" i="41"/>
  <c r="F364" i="29"/>
  <c r="F1223" i="41"/>
  <c r="F887" i="41"/>
  <c r="F1212" i="41"/>
  <c r="F1289" i="41"/>
  <c r="F877" i="41"/>
  <c r="F1288" i="41"/>
  <c r="F1074" i="41"/>
  <c r="F1011" i="41"/>
  <c r="F928" i="41"/>
  <c r="F1111" i="41"/>
  <c r="F1016" i="41"/>
  <c r="F1168" i="41"/>
  <c r="F1066" i="41"/>
  <c r="F1035" i="41"/>
  <c r="F946" i="41"/>
  <c r="F1315" i="41"/>
  <c r="F905" i="41"/>
  <c r="F1127" i="41"/>
  <c r="F1055" i="41"/>
  <c r="F1130" i="41"/>
  <c r="F1240" i="41"/>
  <c r="F1242" i="41"/>
  <c r="F1122" i="41"/>
  <c r="F1045" i="41"/>
  <c r="F1080" i="41"/>
  <c r="F1024" i="41"/>
  <c r="F1091" i="41"/>
  <c r="F1090" i="41"/>
  <c r="F1021" i="41"/>
  <c r="F931" i="41"/>
  <c r="F999" i="41"/>
  <c r="F1030" i="41"/>
  <c r="F1108" i="41"/>
  <c r="F1061" i="41"/>
  <c r="F879" i="41"/>
  <c r="F1059" i="41"/>
  <c r="F1192" i="41"/>
  <c r="F1174" i="41"/>
  <c r="F1086" i="41"/>
  <c r="F886" i="41"/>
  <c r="F1239" i="41"/>
  <c r="F1000" i="41"/>
  <c r="F909" i="41"/>
  <c r="F1075" i="41"/>
  <c r="F1226" i="41"/>
  <c r="F871" i="41"/>
  <c r="F1187" i="41"/>
  <c r="F1152" i="41"/>
  <c r="F974" i="41"/>
  <c r="F970" i="41"/>
  <c r="F1167" i="41"/>
  <c r="F1104" i="41"/>
  <c r="F1248" i="41"/>
  <c r="F967" i="41"/>
  <c r="F994" i="41"/>
  <c r="F1232" i="41"/>
  <c r="F1175" i="41"/>
  <c r="F1184" i="41"/>
  <c r="F1002" i="41"/>
  <c r="F1070" i="41"/>
  <c r="F1153" i="41"/>
  <c r="F953" i="41"/>
  <c r="F1010" i="41"/>
  <c r="F968" i="41"/>
  <c r="F1208" i="41"/>
  <c r="F1158" i="41"/>
  <c r="F1314" i="41"/>
  <c r="F992" i="41"/>
  <c r="F1095" i="41"/>
  <c r="F1280" i="41"/>
  <c r="F1290" i="41"/>
  <c r="F1165" i="41"/>
  <c r="F920" i="41"/>
  <c r="F1233" i="41"/>
  <c r="F1276" i="41"/>
  <c r="F1271" i="41"/>
  <c r="F895" i="41"/>
  <c r="F912" i="41"/>
  <c r="F1106" i="41"/>
  <c r="F1071" i="41"/>
  <c r="F1040" i="41"/>
  <c r="F1012" i="41"/>
  <c r="F891" i="41"/>
  <c r="F1199" i="41"/>
  <c r="F1198" i="41"/>
  <c r="F899" i="41"/>
  <c r="F949" i="41"/>
  <c r="F1194" i="41"/>
  <c r="F1116" i="41"/>
  <c r="F1259" i="41"/>
  <c r="F926" i="41"/>
  <c r="F1318" i="41"/>
  <c r="F1255" i="41"/>
  <c r="F1220" i="41"/>
  <c r="F1001" i="41"/>
  <c r="F930" i="41"/>
  <c r="F1114" i="41"/>
  <c r="F1273" i="41"/>
  <c r="F969" i="41"/>
  <c r="F1144" i="41"/>
  <c r="F986" i="41"/>
  <c r="F1078" i="41"/>
  <c r="F988" i="41"/>
  <c r="F1015" i="41"/>
  <c r="F962" i="41"/>
  <c r="F1107" i="41"/>
  <c r="F1112" i="41"/>
  <c r="F885" i="41"/>
  <c r="F1050" i="41"/>
  <c r="F1025" i="41"/>
  <c r="F1319" i="41"/>
  <c r="F1094" i="41"/>
  <c r="F929" i="41"/>
  <c r="F1038" i="41"/>
  <c r="F1005" i="41"/>
  <c r="F1097" i="41"/>
  <c r="F993" i="41"/>
  <c r="F1151" i="41"/>
  <c r="F882" i="41"/>
  <c r="F941" i="41"/>
  <c r="F1141" i="41"/>
  <c r="F1219" i="41"/>
  <c r="F1146" i="41"/>
  <c r="F901" i="41"/>
  <c r="F1069" i="41"/>
  <c r="F1036" i="41"/>
  <c r="F1120" i="41"/>
  <c r="F1131" i="41"/>
  <c r="F1082" i="41"/>
  <c r="F1087" i="41"/>
  <c r="F897" i="41"/>
  <c r="F1270" i="41"/>
  <c r="F1057" i="41"/>
  <c r="F1180" i="41"/>
  <c r="F1129" i="41"/>
  <c r="F1023" i="41"/>
  <c r="F991" i="41"/>
  <c r="F881" i="41"/>
  <c r="F1004" i="41"/>
  <c r="F1200" i="41"/>
  <c r="F927" i="41"/>
  <c r="F1073" i="41"/>
  <c r="F1124" i="41"/>
  <c r="F1283" i="41"/>
  <c r="F1296" i="41"/>
  <c r="F896" i="41"/>
  <c r="F1148" i="41"/>
  <c r="F1019" i="41"/>
  <c r="F1206" i="41"/>
  <c r="F1064" i="41"/>
  <c r="F1014" i="41"/>
  <c r="F1164" i="41"/>
  <c r="F939" i="41"/>
  <c r="F1028" i="41"/>
  <c r="F1203" i="41"/>
  <c r="F1013" i="41"/>
  <c r="F1306" i="41"/>
  <c r="F955" i="41"/>
  <c r="F1179" i="41"/>
  <c r="F1161" i="41"/>
  <c r="F1147" i="41"/>
  <c r="F1292" i="41"/>
  <c r="F947" i="41"/>
  <c r="F1293" i="41"/>
  <c r="F1118" i="41"/>
  <c r="F984" i="41"/>
  <c r="F1155" i="41"/>
  <c r="F1183" i="41"/>
  <c r="F1222" i="41"/>
  <c r="F1201" i="41"/>
  <c r="F1083" i="41"/>
  <c r="F1275" i="41"/>
  <c r="F989" i="41"/>
  <c r="F1207" i="41"/>
  <c r="F1022" i="41"/>
  <c r="F1048" i="41"/>
  <c r="F1081" i="41"/>
  <c r="F1204" i="41"/>
  <c r="F1058" i="41"/>
  <c r="F1267" i="41"/>
  <c r="F1250" i="41"/>
  <c r="F1103" i="41"/>
  <c r="F1302" i="41"/>
  <c r="F900" i="41"/>
  <c r="F1150" i="41"/>
  <c r="F1258" i="41"/>
  <c r="F1123" i="41"/>
  <c r="F1190" i="41"/>
  <c r="F911" i="41"/>
  <c r="F1105" i="41"/>
  <c r="F1231" i="41"/>
  <c r="F960" i="41"/>
  <c r="F1115" i="41"/>
  <c r="F934" i="41"/>
  <c r="F932" i="41"/>
  <c r="F1247" i="41"/>
  <c r="F1181" i="41"/>
  <c r="F1287" i="41"/>
  <c r="F1308" i="41"/>
  <c r="F1310" i="41"/>
  <c r="F983" i="41"/>
  <c r="F872" i="41"/>
  <c r="F875" i="41"/>
  <c r="F1225" i="41"/>
  <c r="F919" i="41"/>
  <c r="F1099" i="41"/>
  <c r="F1145" i="41"/>
  <c r="F1052" i="41"/>
  <c r="F1089" i="41"/>
  <c r="F1268" i="41"/>
  <c r="F1307" i="41"/>
  <c r="F1156" i="41"/>
  <c r="F1096" i="41"/>
  <c r="F1072" i="41"/>
  <c r="F1065" i="41"/>
  <c r="F888" i="41"/>
  <c r="F910" i="41"/>
  <c r="F1244" i="41"/>
  <c r="F1163" i="41"/>
  <c r="F948" i="41"/>
  <c r="F990" i="41"/>
  <c r="F978" i="41"/>
  <c r="F980" i="41"/>
  <c r="F1237" i="41"/>
  <c r="F1281" i="41"/>
  <c r="F1121" i="41"/>
  <c r="F1305" i="41"/>
  <c r="F1017" i="41"/>
  <c r="F914" i="41"/>
  <c r="F950" i="41"/>
  <c r="F1260" i="41"/>
  <c r="F892" i="41"/>
  <c r="F996" i="41"/>
  <c r="F1300" i="41"/>
  <c r="F1256" i="41"/>
  <c r="F940" i="41"/>
  <c r="F1149" i="41"/>
  <c r="F1295" i="41"/>
  <c r="F1205" i="41"/>
  <c r="F945" i="41"/>
  <c r="F1284" i="41"/>
  <c r="F952" i="41"/>
  <c r="F1252" i="41"/>
  <c r="F874" i="41"/>
  <c r="F1257" i="41"/>
  <c r="F1195" i="41"/>
  <c r="F951" i="41"/>
  <c r="F1303" i="41"/>
  <c r="F1044" i="41"/>
  <c r="F1282" i="41"/>
  <c r="F964" i="41"/>
  <c r="F1316" i="41"/>
  <c r="F1169" i="41"/>
  <c r="F1134" i="41"/>
  <c r="F1076" i="41"/>
  <c r="F1054" i="41"/>
  <c r="F1171" i="41"/>
  <c r="F979" i="41"/>
  <c r="F1100" i="41"/>
  <c r="F971" i="41"/>
  <c r="F1214" i="41"/>
  <c r="F908" i="41"/>
  <c r="F1109" i="41"/>
  <c r="F1162" i="41"/>
  <c r="F1229" i="41"/>
  <c r="F995" i="41"/>
  <c r="F944" i="41"/>
  <c r="F1042" i="41"/>
  <c r="F1312" i="41"/>
  <c r="F954" i="41"/>
  <c r="F972" i="41"/>
  <c r="F1067" i="41"/>
  <c r="F1135" i="41"/>
  <c r="F1196" i="41"/>
  <c r="F1263" i="41"/>
  <c r="F1185" i="41"/>
  <c r="F1018" i="41"/>
  <c r="F1266" i="41"/>
  <c r="F1243" i="41"/>
  <c r="F906" i="41"/>
  <c r="F1003" i="41"/>
  <c r="F1043" i="41"/>
  <c r="F1020" i="41"/>
  <c r="F1202" i="41"/>
  <c r="F1126" i="41"/>
  <c r="F890" i="41"/>
  <c r="F883" i="41"/>
  <c r="F1117" i="41"/>
  <c r="F1269" i="41"/>
  <c r="F985" i="41"/>
  <c r="F1142" i="41"/>
  <c r="F1274" i="41"/>
  <c r="F1286" i="41"/>
  <c r="F1291" i="41"/>
  <c r="F1304" i="41"/>
  <c r="F1246" i="41"/>
  <c r="F904" i="41"/>
  <c r="F893" i="41"/>
  <c r="F1136" i="41"/>
  <c r="F1188" i="41"/>
  <c r="F973" i="41"/>
  <c r="F916" i="41"/>
  <c r="F873" i="41"/>
  <c r="F917" i="41"/>
  <c r="F878" i="41"/>
  <c r="F902" i="41"/>
  <c r="F1027" i="41"/>
  <c r="F1301" i="41"/>
  <c r="F1037" i="41"/>
  <c r="F1264" i="41"/>
  <c r="F977" i="41"/>
  <c r="F1320" i="41"/>
  <c r="F1140" i="41"/>
  <c r="F1170" i="41"/>
  <c r="F1132" i="41"/>
  <c r="F1234" i="41"/>
  <c r="F1172" i="41"/>
  <c r="F1278" i="41"/>
  <c r="F1053" i="41"/>
  <c r="F903" i="41"/>
  <c r="F997" i="41"/>
  <c r="F1265" i="41"/>
  <c r="F956" i="41"/>
  <c r="F975" i="41"/>
  <c r="F1098" i="41"/>
  <c r="F1157" i="41"/>
  <c r="F1227" i="41"/>
  <c r="F982" i="41"/>
  <c r="F1317" i="41"/>
  <c r="F987" i="41"/>
  <c r="F1009" i="41"/>
  <c r="F1209" i="41"/>
  <c r="F923" i="41"/>
  <c r="F998" i="41"/>
  <c r="F1253" i="41"/>
  <c r="F1309" i="41"/>
  <c r="F1313" i="41"/>
  <c r="F1197" i="41"/>
  <c r="F965" i="41"/>
  <c r="F1034" i="41"/>
  <c r="F1215" i="41"/>
  <c r="F922" i="41"/>
  <c r="F1261" i="41"/>
  <c r="F1262" i="41"/>
  <c r="F1031" i="41"/>
  <c r="F1176" i="41"/>
  <c r="F1032" i="41"/>
  <c r="F1092" i="41"/>
  <c r="F1139" i="41"/>
  <c r="F1006" i="41"/>
  <c r="F1189" i="41"/>
  <c r="F1007" i="41"/>
  <c r="F1041" i="41"/>
  <c r="F1213" i="41"/>
  <c r="F1211" i="41"/>
  <c r="F1125" i="41"/>
  <c r="F1251" i="41"/>
  <c r="F1085" i="41"/>
  <c r="F1046" i="41"/>
  <c r="F1299" i="41"/>
  <c r="F981" i="41"/>
  <c r="F889" i="41"/>
  <c r="F1254" i="41"/>
  <c r="F870" i="41"/>
  <c r="F976" i="41"/>
  <c r="F966" i="41"/>
  <c r="F1068" i="41"/>
  <c r="F1128" i="41"/>
  <c r="F918" i="41"/>
  <c r="F1235" i="41"/>
  <c r="F1182" i="41"/>
  <c r="F1191" i="41"/>
  <c r="F1173" i="41"/>
  <c r="F1056" i="41"/>
  <c r="F1102" i="41"/>
  <c r="F907" i="41"/>
  <c r="F921" i="41"/>
  <c r="F1051" i="41"/>
  <c r="F1008" i="41"/>
  <c r="F1113" i="41"/>
  <c r="F942" i="41"/>
  <c r="F1217" i="41"/>
  <c r="F1177" i="41"/>
  <c r="F1228" i="41"/>
  <c r="F925" i="41"/>
  <c r="F1277" i="41"/>
  <c r="F1084" i="41"/>
  <c r="F1249" i="41"/>
  <c r="F1101" i="41"/>
  <c r="F1166" i="41"/>
  <c r="F935" i="41"/>
  <c r="F1039" i="41"/>
  <c r="F894" i="41"/>
  <c r="F880" i="41"/>
  <c r="F1159" i="41"/>
  <c r="F1230" i="41"/>
  <c r="F1241" i="41"/>
  <c r="F1193" i="41"/>
  <c r="F1088" i="41"/>
  <c r="F924" i="41"/>
  <c r="F1298" i="41"/>
  <c r="F959" i="41"/>
  <c r="F1294" i="41"/>
  <c r="F1077" i="41"/>
  <c r="F1079" i="41"/>
  <c r="F876" i="41"/>
  <c r="F1245" i="41"/>
  <c r="F884" i="41"/>
  <c r="F1221" i="41"/>
  <c r="F1178" i="41"/>
  <c r="F1033" i="41"/>
  <c r="F1026" i="41"/>
  <c r="F869" i="41"/>
  <c r="F898" i="41"/>
  <c r="F1216" i="41"/>
  <c r="F913" i="41"/>
  <c r="F938" i="41"/>
  <c r="F1143" i="41"/>
  <c r="F1236" i="41"/>
  <c r="F937" i="41"/>
  <c r="F1137" i="41"/>
  <c r="F957" i="41"/>
  <c r="F1029" i="41"/>
  <c r="F936" i="41"/>
  <c r="F1062" i="41"/>
  <c r="F1060" i="41"/>
  <c r="F1238" i="41"/>
  <c r="F933" i="41"/>
  <c r="F1210" i="41"/>
  <c r="F1110" i="41"/>
  <c r="F963" i="41"/>
  <c r="F1285" i="41"/>
  <c r="F1093" i="41"/>
  <c r="F1218" i="41"/>
  <c r="F1224" i="41"/>
  <c r="F1160" i="41"/>
  <c r="F915" i="41"/>
  <c r="F1119" i="41"/>
  <c r="F1154" i="41"/>
  <c r="F1272" i="41"/>
  <c r="F370" i="29"/>
  <c r="F65" i="39"/>
  <c r="F67" i="39"/>
  <c r="F366" i="29"/>
  <c r="F72" i="39"/>
  <c r="F73" i="39"/>
  <c r="F66" i="39"/>
  <c r="F367" i="29"/>
  <c r="F369" i="29"/>
  <c r="F363" i="29"/>
  <c r="F373" i="29"/>
  <c r="F365" i="29"/>
  <c r="F371" i="29"/>
  <c r="F372" i="29"/>
  <c r="F70" i="39"/>
  <c r="F63" i="39"/>
  <c r="F827" i="41"/>
  <c r="F337" i="29"/>
  <c r="F335" i="29"/>
  <c r="F825" i="41"/>
  <c r="K36" i="39"/>
  <c r="K27" i="11"/>
  <c r="M27" i="11" s="1"/>
  <c r="F60" i="39"/>
  <c r="D9" i="59"/>
  <c r="K7" i="54" s="1"/>
  <c r="C7" i="54"/>
  <c r="C8" i="54"/>
  <c r="K14" i="11"/>
  <c r="M14" i="11" s="1"/>
  <c r="K69" i="11"/>
  <c r="K33" i="11"/>
  <c r="M33" i="11" s="1"/>
  <c r="K35" i="11"/>
  <c r="M35" i="11" s="1"/>
  <c r="K37" i="11"/>
  <c r="M37" i="11" s="1"/>
  <c r="K43" i="11"/>
  <c r="M43" i="11" s="1"/>
  <c r="K29" i="11"/>
  <c r="M29" i="11" s="1"/>
  <c r="K30" i="11"/>
  <c r="M30" i="11" s="1"/>
  <c r="K38" i="11"/>
  <c r="M38" i="11" s="1"/>
  <c r="K59" i="11"/>
  <c r="M59" i="11" s="1"/>
  <c r="K49" i="11"/>
  <c r="M49" i="11" s="1"/>
  <c r="K67" i="11"/>
  <c r="M67" i="11" s="1"/>
  <c r="K22" i="11"/>
  <c r="M22" i="11" s="1"/>
  <c r="K16" i="11"/>
  <c r="K36" i="11"/>
  <c r="M36" i="11" s="1"/>
  <c r="K34" i="11"/>
  <c r="K20" i="11"/>
  <c r="K26" i="11"/>
  <c r="M26" i="11" s="1"/>
  <c r="K19" i="11"/>
  <c r="M19" i="11" s="1"/>
  <c r="K42" i="11"/>
  <c r="M42" i="11" s="1"/>
  <c r="K25" i="11"/>
  <c r="M25" i="11" s="1"/>
  <c r="K28" i="11"/>
  <c r="M28" i="11" s="1"/>
  <c r="M79" i="11"/>
  <c r="K82" i="11"/>
  <c r="K65" i="11"/>
  <c r="M65" i="11" s="1"/>
  <c r="K39" i="11"/>
  <c r="M39" i="11" s="1"/>
  <c r="K41" i="11"/>
  <c r="M41" i="11" s="1"/>
  <c r="K66" i="11"/>
  <c r="M66" i="11" s="1"/>
  <c r="K23" i="11"/>
  <c r="F350" i="29"/>
  <c r="K62" i="11"/>
  <c r="M62" i="11" s="1"/>
  <c r="K64" i="11"/>
  <c r="M64" i="11" s="1"/>
  <c r="K45" i="11"/>
  <c r="M45" i="11" s="1"/>
  <c r="K32" i="11"/>
  <c r="M32" i="11" s="1"/>
  <c r="K55" i="11"/>
  <c r="M55" i="11" s="1"/>
  <c r="K48" i="11"/>
  <c r="M48" i="11" s="1"/>
  <c r="K21" i="11"/>
  <c r="M21" i="11" s="1"/>
  <c r="K31" i="11"/>
  <c r="M31" i="11" s="1"/>
  <c r="K53" i="11"/>
  <c r="M53" i="11" s="1"/>
  <c r="K80" i="11"/>
  <c r="K50" i="11"/>
  <c r="M50" i="11" s="1"/>
  <c r="K24" i="11"/>
  <c r="M24" i="11" s="1"/>
  <c r="H81" i="11"/>
  <c r="H84" i="11" s="1"/>
  <c r="K40" i="11"/>
  <c r="M40" i="11" s="1"/>
  <c r="F312" i="29"/>
  <c r="F339" i="29"/>
  <c r="F226" i="29"/>
  <c r="C19" i="29" s="1"/>
  <c r="F345" i="29"/>
  <c r="F239" i="29"/>
  <c r="I81" i="11"/>
  <c r="I84" i="11" s="1"/>
  <c r="J81" i="11"/>
  <c r="J84" i="11" s="1"/>
  <c r="K54" i="11"/>
  <c r="M54" i="11" s="1"/>
  <c r="K63" i="11"/>
  <c r="M63" i="11" s="1"/>
  <c r="K56" i="11"/>
  <c r="M56" i="11" s="1"/>
  <c r="K44" i="11"/>
  <c r="K57" i="11"/>
  <c r="M57" i="11" s="1"/>
  <c r="K60" i="11"/>
  <c r="M60" i="11" s="1"/>
  <c r="K61" i="11"/>
  <c r="M61" i="11" s="1"/>
  <c r="K15" i="11"/>
  <c r="K58" i="11"/>
  <c r="M58" i="11" s="1"/>
  <c r="K46" i="11"/>
  <c r="M46" i="11" s="1"/>
  <c r="K51" i="11"/>
  <c r="M51" i="11" s="1"/>
  <c r="K47" i="11"/>
  <c r="M47" i="11" s="1"/>
  <c r="K52" i="11"/>
  <c r="M52" i="11" s="1"/>
  <c r="F716" i="41"/>
  <c r="F840" i="41"/>
  <c r="F835" i="41"/>
  <c r="F729" i="41"/>
  <c r="F802" i="41"/>
  <c r="F829" i="41"/>
  <c r="F21" i="29" l="1"/>
  <c r="F20" i="29"/>
  <c r="F23" i="29"/>
  <c r="F22" i="29"/>
  <c r="F19" i="29"/>
  <c r="C23" i="29"/>
  <c r="C21" i="29"/>
  <c r="C20" i="29"/>
  <c r="C22" i="29"/>
  <c r="D22" i="29" s="1"/>
  <c r="C16" i="39"/>
  <c r="F16" i="39"/>
  <c r="F17" i="39"/>
  <c r="C30" i="39"/>
  <c r="G30" i="39" s="1"/>
  <c r="C17" i="39"/>
  <c r="C21" i="39"/>
  <c r="B21" i="39" s="1"/>
  <c r="E21" i="39" s="1"/>
  <c r="C35" i="39"/>
  <c r="D35" i="39" s="1"/>
  <c r="F24" i="39"/>
  <c r="F33" i="39"/>
  <c r="F27" i="39"/>
  <c r="F29" i="39"/>
  <c r="C20" i="39"/>
  <c r="B20" i="39" s="1"/>
  <c r="E20" i="39" s="1"/>
  <c r="C22" i="39"/>
  <c r="C31" i="39"/>
  <c r="B31" i="39" s="1"/>
  <c r="E31" i="39" s="1"/>
  <c r="C27" i="39"/>
  <c r="D27" i="39" s="1"/>
  <c r="C28" i="39"/>
  <c r="G28" i="39" s="1"/>
  <c r="C19" i="39"/>
  <c r="C26" i="39"/>
  <c r="B26" i="39" s="1"/>
  <c r="E26" i="39" s="1"/>
  <c r="F21" i="39"/>
  <c r="C29" i="39"/>
  <c r="B29" i="39" s="1"/>
  <c r="E29" i="39" s="1"/>
  <c r="C32" i="39"/>
  <c r="F23" i="39"/>
  <c r="F18" i="39"/>
  <c r="C18" i="39"/>
  <c r="D18" i="39" s="1"/>
  <c r="F28" i="39"/>
  <c r="F26" i="39"/>
  <c r="F22" i="39"/>
  <c r="F35" i="39"/>
  <c r="C34" i="39"/>
  <c r="F19" i="39"/>
  <c r="C25" i="39"/>
  <c r="B25" i="39" s="1"/>
  <c r="E25" i="39" s="1"/>
  <c r="C33" i="39"/>
  <c r="B33" i="39" s="1"/>
  <c r="E33" i="39" s="1"/>
  <c r="F20" i="39"/>
  <c r="C23" i="39"/>
  <c r="D23" i="39" s="1"/>
  <c r="F25" i="39"/>
  <c r="F32" i="39"/>
  <c r="C24" i="39"/>
  <c r="F34" i="39"/>
  <c r="F31" i="39"/>
  <c r="F30" i="39"/>
  <c r="H7" i="54"/>
  <c r="D7" i="54"/>
  <c r="E7" i="54" s="1"/>
  <c r="L7" i="54" s="1"/>
  <c r="M7" i="54" s="1"/>
  <c r="I7" i="54"/>
  <c r="H8" i="54"/>
  <c r="C9" i="54"/>
  <c r="I8" i="54"/>
  <c r="D8" i="54"/>
  <c r="E8" i="54" s="1"/>
  <c r="L8" i="54" s="1"/>
  <c r="M8" i="54" s="1"/>
  <c r="D30" i="39"/>
  <c r="J30" i="39" s="1"/>
  <c r="C18" i="29"/>
  <c r="D18" i="29" s="1"/>
  <c r="F38" i="29"/>
  <c r="C135" i="29"/>
  <c r="D135" i="29" s="1"/>
  <c r="F93" i="29"/>
  <c r="F90" i="29"/>
  <c r="C71" i="29"/>
  <c r="D71" i="29" s="1"/>
  <c r="C82" i="29"/>
  <c r="G82" i="29" s="1"/>
  <c r="F42" i="29"/>
  <c r="C158" i="29"/>
  <c r="D158" i="29" s="1"/>
  <c r="F51" i="29"/>
  <c r="C92" i="29"/>
  <c r="B92" i="29" s="1"/>
  <c r="E92" i="29" s="1"/>
  <c r="C133" i="29"/>
  <c r="G133" i="29" s="1"/>
  <c r="F126" i="29"/>
  <c r="C87" i="29"/>
  <c r="B87" i="29" s="1"/>
  <c r="E87" i="29" s="1"/>
  <c r="F137" i="29"/>
  <c r="C33" i="29"/>
  <c r="B33" i="29" s="1"/>
  <c r="E33" i="29" s="1"/>
  <c r="F82" i="29"/>
  <c r="C129" i="29"/>
  <c r="B129" i="29" s="1"/>
  <c r="E129" i="29" s="1"/>
  <c r="F127" i="29"/>
  <c r="F157" i="29"/>
  <c r="F115" i="29"/>
  <c r="F75" i="29"/>
  <c r="C106" i="29"/>
  <c r="G106" i="29" s="1"/>
  <c r="C115" i="29"/>
  <c r="B115" i="29" s="1"/>
  <c r="E115" i="29" s="1"/>
  <c r="C17" i="29"/>
  <c r="G17" i="29" s="1"/>
  <c r="F139" i="29"/>
  <c r="C143" i="29"/>
  <c r="B143" i="29" s="1"/>
  <c r="E143" i="29" s="1"/>
  <c r="C132" i="29"/>
  <c r="G132" i="29" s="1"/>
  <c r="C163" i="29"/>
  <c r="G163" i="29" s="1"/>
  <c r="C79" i="29"/>
  <c r="G79" i="29" s="1"/>
  <c r="C58" i="29"/>
  <c r="B58" i="29" s="1"/>
  <c r="E58" i="29" s="1"/>
  <c r="F34" i="29"/>
  <c r="F144" i="29"/>
  <c r="C36" i="29"/>
  <c r="G36" i="29" s="1"/>
  <c r="C112" i="29"/>
  <c r="D112" i="29" s="1"/>
  <c r="C80" i="29"/>
  <c r="G80" i="29" s="1"/>
  <c r="F18" i="29"/>
  <c r="C68" i="29"/>
  <c r="B68" i="29" s="1"/>
  <c r="E68" i="29" s="1"/>
  <c r="C122" i="29"/>
  <c r="G122" i="29" s="1"/>
  <c r="C94" i="29"/>
  <c r="B94" i="29" s="1"/>
  <c r="E94" i="29" s="1"/>
  <c r="F128" i="29"/>
  <c r="C90" i="29"/>
  <c r="G90" i="29" s="1"/>
  <c r="F59" i="29"/>
  <c r="F85" i="29"/>
  <c r="C37" i="29"/>
  <c r="G37" i="29" s="1"/>
  <c r="F165" i="29"/>
  <c r="F249" i="41"/>
  <c r="F133" i="29"/>
  <c r="C67" i="29"/>
  <c r="B67" i="29" s="1"/>
  <c r="E67" i="29" s="1"/>
  <c r="C113" i="29"/>
  <c r="G113" i="29" s="1"/>
  <c r="C134" i="29"/>
  <c r="G134" i="29" s="1"/>
  <c r="F53" i="29"/>
  <c r="C97" i="29"/>
  <c r="D97" i="29" s="1"/>
  <c r="C102" i="29"/>
  <c r="G102" i="29" s="1"/>
  <c r="F99" i="29"/>
  <c r="F36" i="29"/>
  <c r="F104" i="29"/>
  <c r="C138" i="29"/>
  <c r="D138" i="29" s="1"/>
  <c r="F162" i="29"/>
  <c r="F47" i="29"/>
  <c r="C32" i="29"/>
  <c r="G32" i="29" s="1"/>
  <c r="C157" i="29"/>
  <c r="B157" i="29" s="1"/>
  <c r="E157" i="29" s="1"/>
  <c r="C124" i="29"/>
  <c r="D124" i="29" s="1"/>
  <c r="F130" i="29"/>
  <c r="C25" i="29"/>
  <c r="D25" i="29" s="1"/>
  <c r="F124" i="29"/>
  <c r="C160" i="29"/>
  <c r="B160" i="29" s="1"/>
  <c r="E160" i="29" s="1"/>
  <c r="C100" i="29"/>
  <c r="D100" i="29" s="1"/>
  <c r="F58" i="29"/>
  <c r="F109" i="29"/>
  <c r="C65" i="29"/>
  <c r="D65" i="29" s="1"/>
  <c r="C66" i="29"/>
  <c r="B66" i="29" s="1"/>
  <c r="E66" i="29" s="1"/>
  <c r="F88" i="29"/>
  <c r="C85" i="29"/>
  <c r="G85" i="29" s="1"/>
  <c r="C111" i="29"/>
  <c r="B111" i="29" s="1"/>
  <c r="E111" i="29" s="1"/>
  <c r="C54" i="29"/>
  <c r="D54" i="29" s="1"/>
  <c r="F108" i="29"/>
  <c r="C77" i="29"/>
  <c r="B77" i="29" s="1"/>
  <c r="E77" i="29" s="1"/>
  <c r="D23" i="29"/>
  <c r="C69" i="29"/>
  <c r="D69" i="29" s="1"/>
  <c r="C137" i="29"/>
  <c r="B137" i="29" s="1"/>
  <c r="E137" i="29" s="1"/>
  <c r="C149" i="29"/>
  <c r="G149" i="29" s="1"/>
  <c r="C81" i="29"/>
  <c r="G81" i="29" s="1"/>
  <c r="F164" i="29"/>
  <c r="F142" i="29"/>
  <c r="F76" i="29"/>
  <c r="F54" i="29"/>
  <c r="F96" i="29"/>
  <c r="F69" i="29"/>
  <c r="F158" i="29"/>
  <c r="F145" i="29"/>
  <c r="C126" i="29"/>
  <c r="D126" i="29" s="1"/>
  <c r="C43" i="29"/>
  <c r="D43" i="29" s="1"/>
  <c r="C59" i="29"/>
  <c r="B59" i="29" s="1"/>
  <c r="E59" i="29" s="1"/>
  <c r="F125" i="29"/>
  <c r="C45" i="29"/>
  <c r="G45" i="29" s="1"/>
  <c r="F55" i="29"/>
  <c r="C148" i="29"/>
  <c r="G148" i="29" s="1"/>
  <c r="F50" i="29"/>
  <c r="F100" i="29"/>
  <c r="C56" i="29"/>
  <c r="D56" i="29" s="1"/>
  <c r="F160" i="29"/>
  <c r="C114" i="29"/>
  <c r="G114" i="29" s="1"/>
  <c r="F156" i="29"/>
  <c r="C84" i="29"/>
  <c r="G84" i="29" s="1"/>
  <c r="C103" i="29"/>
  <c r="D103" i="29" s="1"/>
  <c r="C152" i="29"/>
  <c r="B152" i="29" s="1"/>
  <c r="E152" i="29" s="1"/>
  <c r="C110" i="29"/>
  <c r="G110" i="29" s="1"/>
  <c r="F122" i="29"/>
  <c r="F49" i="29"/>
  <c r="C159" i="29"/>
  <c r="G159" i="29" s="1"/>
  <c r="C53" i="29"/>
  <c r="B53" i="29" s="1"/>
  <c r="E53" i="29" s="1"/>
  <c r="C99" i="29"/>
  <c r="B99" i="29" s="1"/>
  <c r="E99" i="29" s="1"/>
  <c r="G20" i="29"/>
  <c r="C42" i="29"/>
  <c r="G42" i="29" s="1"/>
  <c r="C107" i="29"/>
  <c r="D107" i="29" s="1"/>
  <c r="F44" i="29"/>
  <c r="C29" i="29"/>
  <c r="D29" i="29" s="1"/>
  <c r="C121" i="29"/>
  <c r="D121" i="29" s="1"/>
  <c r="C38" i="29"/>
  <c r="D38" i="29" s="1"/>
  <c r="C105" i="29"/>
  <c r="B105" i="29" s="1"/>
  <c r="E105" i="29" s="1"/>
  <c r="C142" i="29"/>
  <c r="D142" i="29" s="1"/>
  <c r="F43" i="29"/>
  <c r="F62" i="29"/>
  <c r="F61" i="29"/>
  <c r="C153" i="29"/>
  <c r="B153" i="29" s="1"/>
  <c r="E153" i="29" s="1"/>
  <c r="F84" i="29"/>
  <c r="F117" i="29"/>
  <c r="F57" i="29"/>
  <c r="F107" i="29"/>
  <c r="C76" i="29"/>
  <c r="B76" i="29" s="1"/>
  <c r="E76" i="29" s="1"/>
  <c r="C24" i="29"/>
  <c r="D24" i="29" s="1"/>
  <c r="F79" i="29"/>
  <c r="F68" i="29"/>
  <c r="C35" i="29"/>
  <c r="G35" i="29" s="1"/>
  <c r="F66" i="29"/>
  <c r="C164" i="29"/>
  <c r="G164" i="29" s="1"/>
  <c r="C30" i="29"/>
  <c r="G30" i="29" s="1"/>
  <c r="F136" i="29"/>
  <c r="F148" i="29"/>
  <c r="F94" i="29"/>
  <c r="C44" i="29"/>
  <c r="B44" i="29" s="1"/>
  <c r="E44" i="29" s="1"/>
  <c r="C74" i="29"/>
  <c r="B74" i="29" s="1"/>
  <c r="E74" i="29" s="1"/>
  <c r="F154" i="29"/>
  <c r="F64" i="29"/>
  <c r="F52" i="29"/>
  <c r="F37" i="29"/>
  <c r="C104" i="29"/>
  <c r="B104" i="29" s="1"/>
  <c r="E104" i="29" s="1"/>
  <c r="F123" i="29"/>
  <c r="C73" i="29"/>
  <c r="D73" i="29" s="1"/>
  <c r="C57" i="29"/>
  <c r="B57" i="29" s="1"/>
  <c r="E57" i="29" s="1"/>
  <c r="F56" i="29"/>
  <c r="C118" i="29"/>
  <c r="B118" i="29" s="1"/>
  <c r="E118" i="29" s="1"/>
  <c r="F112" i="29"/>
  <c r="C40" i="29"/>
  <c r="G40" i="29" s="1"/>
  <c r="C144" i="29"/>
  <c r="D144" i="29" s="1"/>
  <c r="F150" i="29"/>
  <c r="C34" i="29"/>
  <c r="G34" i="29" s="1"/>
  <c r="C109" i="29"/>
  <c r="G109" i="29" s="1"/>
  <c r="F163" i="29"/>
  <c r="C95" i="29"/>
  <c r="B95" i="29" s="1"/>
  <c r="E95" i="29" s="1"/>
  <c r="C51" i="29"/>
  <c r="G51" i="29" s="1"/>
  <c r="F67" i="29"/>
  <c r="F129" i="29"/>
  <c r="F98" i="29"/>
  <c r="C47" i="29"/>
  <c r="B47" i="29" s="1"/>
  <c r="E47" i="29" s="1"/>
  <c r="C117" i="29"/>
  <c r="D117" i="29" s="1"/>
  <c r="C128" i="29"/>
  <c r="D128" i="29" s="1"/>
  <c r="C62" i="29"/>
  <c r="D62" i="29" s="1"/>
  <c r="F147" i="29"/>
  <c r="F161" i="29"/>
  <c r="C26" i="29"/>
  <c r="B26" i="29" s="1"/>
  <c r="E26" i="29" s="1"/>
  <c r="F81" i="29"/>
  <c r="C55" i="29"/>
  <c r="D55" i="29" s="1"/>
  <c r="F153" i="29"/>
  <c r="F77" i="29"/>
  <c r="C31" i="29"/>
  <c r="G31" i="29" s="1"/>
  <c r="C89" i="29"/>
  <c r="D89" i="29" s="1"/>
  <c r="F135" i="29"/>
  <c r="C83" i="29"/>
  <c r="G83" i="29" s="1"/>
  <c r="F46" i="29"/>
  <c r="F102" i="29"/>
  <c r="C156" i="29"/>
  <c r="G156" i="29" s="1"/>
  <c r="C125" i="29"/>
  <c r="B125" i="29" s="1"/>
  <c r="E125" i="29" s="1"/>
  <c r="F149" i="29"/>
  <c r="C131" i="29"/>
  <c r="D131" i="29" s="1"/>
  <c r="G19" i="29"/>
  <c r="C16" i="29"/>
  <c r="G16" i="29" s="1"/>
  <c r="F119" i="29"/>
  <c r="C86" i="29"/>
  <c r="B86" i="29" s="1"/>
  <c r="E86" i="29" s="1"/>
  <c r="F72" i="29"/>
  <c r="C70" i="29"/>
  <c r="G70" i="29" s="1"/>
  <c r="C75" i="29"/>
  <c r="G75" i="29" s="1"/>
  <c r="F105" i="29"/>
  <c r="F71" i="29"/>
  <c r="F33" i="29"/>
  <c r="C48" i="29"/>
  <c r="D48" i="29" s="1"/>
  <c r="F78" i="29"/>
  <c r="F65" i="29"/>
  <c r="F91" i="29"/>
  <c r="F146" i="29"/>
  <c r="F132" i="29"/>
  <c r="C61" i="29"/>
  <c r="G61" i="29" s="1"/>
  <c r="F45" i="29"/>
  <c r="C154" i="29"/>
  <c r="B154" i="29" s="1"/>
  <c r="E154" i="29" s="1"/>
  <c r="C72" i="29"/>
  <c r="D72" i="29" s="1"/>
  <c r="F116" i="29"/>
  <c r="F140" i="29"/>
  <c r="C64" i="29"/>
  <c r="D64" i="29" s="1"/>
  <c r="C150" i="29"/>
  <c r="D150" i="29" s="1"/>
  <c r="F83" i="29"/>
  <c r="F74" i="29"/>
  <c r="C120" i="29"/>
  <c r="B120" i="29" s="1"/>
  <c r="E120" i="29" s="1"/>
  <c r="F138" i="29"/>
  <c r="F155" i="29"/>
  <c r="F113" i="29"/>
  <c r="C19" i="41"/>
  <c r="B19" i="41" s="1"/>
  <c r="C140" i="29"/>
  <c r="G140" i="29" s="1"/>
  <c r="C60" i="29"/>
  <c r="B60" i="29" s="1"/>
  <c r="E60" i="29" s="1"/>
  <c r="F141" i="29"/>
  <c r="F110" i="29"/>
  <c r="F86" i="29"/>
  <c r="C151" i="29"/>
  <c r="B151" i="29" s="1"/>
  <c r="E151" i="29" s="1"/>
  <c r="C155" i="29"/>
  <c r="B155" i="29" s="1"/>
  <c r="E155" i="29" s="1"/>
  <c r="C88" i="29"/>
  <c r="G88" i="29" s="1"/>
  <c r="F92" i="29"/>
  <c r="C93" i="29"/>
  <c r="G93" i="29" s="1"/>
  <c r="C116" i="29"/>
  <c r="D116" i="29" s="1"/>
  <c r="F103" i="29"/>
  <c r="F118" i="29"/>
  <c r="C136" i="29"/>
  <c r="D136" i="29" s="1"/>
  <c r="F143" i="29"/>
  <c r="C46" i="29"/>
  <c r="B46" i="29" s="1"/>
  <c r="E46" i="29" s="1"/>
  <c r="C127" i="29"/>
  <c r="B127" i="29" s="1"/>
  <c r="E127" i="29" s="1"/>
  <c r="F114" i="29"/>
  <c r="F41" i="29"/>
  <c r="F63" i="29"/>
  <c r="F97" i="29"/>
  <c r="C119" i="29"/>
  <c r="G119" i="29" s="1"/>
  <c r="C141" i="29"/>
  <c r="D141" i="29" s="1"/>
  <c r="F48" i="29"/>
  <c r="C96" i="29"/>
  <c r="D96" i="29" s="1"/>
  <c r="F151" i="29"/>
  <c r="C101" i="29"/>
  <c r="D101" i="29" s="1"/>
  <c r="C130" i="29"/>
  <c r="G130" i="29" s="1"/>
  <c r="C27" i="29"/>
  <c r="B27" i="29" s="1"/>
  <c r="E27" i="29" s="1"/>
  <c r="C91" i="29"/>
  <c r="B91" i="29" s="1"/>
  <c r="E91" i="29" s="1"/>
  <c r="C139" i="29"/>
  <c r="D139" i="29" s="1"/>
  <c r="F80" i="29"/>
  <c r="C41" i="29"/>
  <c r="G41" i="29" s="1"/>
  <c r="C161" i="29"/>
  <c r="B161" i="29" s="1"/>
  <c r="E161" i="29" s="1"/>
  <c r="C146" i="29"/>
  <c r="D146" i="29" s="1"/>
  <c r="F87" i="29"/>
  <c r="C123" i="29"/>
  <c r="B123" i="29" s="1"/>
  <c r="E123" i="29" s="1"/>
  <c r="F131" i="29"/>
  <c r="F89" i="29"/>
  <c r="C39" i="29"/>
  <c r="G39" i="29" s="1"/>
  <c r="F40" i="29"/>
  <c r="F101" i="29"/>
  <c r="F121" i="29"/>
  <c r="C63" i="29"/>
  <c r="D63" i="29" s="1"/>
  <c r="D21" i="29"/>
  <c r="C28" i="29"/>
  <c r="B28" i="29" s="1"/>
  <c r="E28" i="29" s="1"/>
  <c r="F70" i="29"/>
  <c r="C162" i="29"/>
  <c r="B162" i="29" s="1"/>
  <c r="E162" i="29" s="1"/>
  <c r="F120" i="29"/>
  <c r="F35" i="29"/>
  <c r="F159" i="29"/>
  <c r="F111" i="29"/>
  <c r="F106" i="29"/>
  <c r="F39" i="29"/>
  <c r="C147" i="29"/>
  <c r="D147" i="29" s="1"/>
  <c r="F134" i="29"/>
  <c r="C78" i="29"/>
  <c r="D78" i="29" s="1"/>
  <c r="F60" i="29"/>
  <c r="F95" i="29"/>
  <c r="C165" i="29"/>
  <c r="G165" i="29" s="1"/>
  <c r="C49" i="29"/>
  <c r="G49" i="29" s="1"/>
  <c r="C50" i="29"/>
  <c r="D50" i="29" s="1"/>
  <c r="C108" i="29"/>
  <c r="D108" i="29" s="1"/>
  <c r="C145" i="29"/>
  <c r="G145" i="29" s="1"/>
  <c r="C98" i="29"/>
  <c r="D98" i="29" s="1"/>
  <c r="F152" i="29"/>
  <c r="F73" i="29"/>
  <c r="C52" i="29"/>
  <c r="G52" i="29" s="1"/>
  <c r="F16" i="29"/>
  <c r="F17" i="29"/>
  <c r="J85" i="11"/>
  <c r="J86" i="11" s="1"/>
  <c r="H85" i="11"/>
  <c r="H86" i="11" s="1"/>
  <c r="I85" i="11"/>
  <c r="I86" i="11" s="1"/>
  <c r="C494" i="41"/>
  <c r="C169" i="41"/>
  <c r="F414" i="41"/>
  <c r="F635" i="41"/>
  <c r="F80" i="41"/>
  <c r="F342" i="41"/>
  <c r="F446" i="41"/>
  <c r="F173" i="41"/>
  <c r="C406" i="41"/>
  <c r="F89" i="41"/>
  <c r="F682" i="41"/>
  <c r="C363" i="41"/>
  <c r="C269" i="41"/>
  <c r="F667" i="41"/>
  <c r="C273" i="41"/>
  <c r="C535" i="41"/>
  <c r="C497" i="41"/>
  <c r="F529" i="41"/>
  <c r="F627" i="41"/>
  <c r="F102" i="41"/>
  <c r="C223" i="41"/>
  <c r="F499" i="41"/>
  <c r="F129" i="41"/>
  <c r="F236" i="41"/>
  <c r="C260" i="41"/>
  <c r="C451" i="41"/>
  <c r="F396" i="41"/>
  <c r="C293" i="41"/>
  <c r="F262" i="41"/>
  <c r="C222" i="41"/>
  <c r="F376" i="41"/>
  <c r="C581" i="41"/>
  <c r="C555" i="41"/>
  <c r="F395" i="41"/>
  <c r="F269" i="41"/>
  <c r="F389" i="41"/>
  <c r="C477" i="41"/>
  <c r="C484" i="41"/>
  <c r="C197" i="41"/>
  <c r="F354" i="41"/>
  <c r="F227" i="41"/>
  <c r="F649" i="41"/>
  <c r="C384" i="41"/>
  <c r="C87" i="41"/>
  <c r="F642" i="41"/>
  <c r="C597" i="41"/>
  <c r="C187" i="41"/>
  <c r="C503" i="41"/>
  <c r="C582" i="41"/>
  <c r="C587" i="41"/>
  <c r="F32" i="41"/>
  <c r="C379" i="41"/>
  <c r="F613" i="41"/>
  <c r="C103" i="41"/>
  <c r="F332" i="41"/>
  <c r="C138" i="41"/>
  <c r="C88" i="41"/>
  <c r="F45" i="41"/>
  <c r="F90" i="41"/>
  <c r="C624" i="41"/>
  <c r="C521" i="41"/>
  <c r="F228" i="41"/>
  <c r="F467" i="41"/>
  <c r="C33" i="41"/>
  <c r="F555" i="41"/>
  <c r="F632" i="41"/>
  <c r="C313" i="41"/>
  <c r="C113" i="41"/>
  <c r="C341" i="41"/>
  <c r="C119" i="41"/>
  <c r="C500" i="41"/>
  <c r="C309" i="41"/>
  <c r="F100" i="41"/>
  <c r="F33" i="41"/>
  <c r="F168" i="41"/>
  <c r="F646" i="41"/>
  <c r="F408" i="41"/>
  <c r="F289" i="41"/>
  <c r="C339" i="41"/>
  <c r="C236" i="41"/>
  <c r="C131" i="41"/>
  <c r="C611" i="41"/>
  <c r="F337" i="41"/>
  <c r="C47" i="41"/>
  <c r="C705" i="41"/>
  <c r="F558" i="41"/>
  <c r="C80" i="41"/>
  <c r="C432" i="41"/>
  <c r="F503" i="41"/>
  <c r="F344" i="41"/>
  <c r="F233" i="41"/>
  <c r="C146" i="41"/>
  <c r="F122" i="41"/>
  <c r="F422" i="41"/>
  <c r="C689" i="41"/>
  <c r="C290" i="41"/>
  <c r="C439" i="41"/>
  <c r="C560" i="41"/>
  <c r="F421" i="41"/>
  <c r="C711" i="41"/>
  <c r="F82" i="41"/>
  <c r="C463" i="41"/>
  <c r="F243" i="41"/>
  <c r="F639" i="41"/>
  <c r="F146" i="41"/>
  <c r="C378" i="41"/>
  <c r="C153" i="41"/>
  <c r="C568" i="41"/>
  <c r="F235" i="41"/>
  <c r="C380" i="41"/>
  <c r="C398" i="41"/>
  <c r="C92" i="41"/>
  <c r="C508" i="41"/>
  <c r="F651" i="41"/>
  <c r="F52" i="41"/>
  <c r="F364" i="41"/>
  <c r="C629" i="41"/>
  <c r="C356" i="41"/>
  <c r="C465" i="41"/>
  <c r="C586" i="41"/>
  <c r="C229" i="41"/>
  <c r="C142" i="41"/>
  <c r="F292" i="41"/>
  <c r="C578" i="41"/>
  <c r="F491" i="41"/>
  <c r="C332" i="41"/>
  <c r="C588" i="41"/>
  <c r="F43" i="41"/>
  <c r="C639" i="41"/>
  <c r="F340" i="41"/>
  <c r="F191" i="41"/>
  <c r="F294" i="41"/>
  <c r="C585" i="41"/>
  <c r="C45" i="41"/>
  <c r="C226" i="41"/>
  <c r="C489" i="41"/>
  <c r="F477" i="41"/>
  <c r="F304" i="41"/>
  <c r="F60" i="41"/>
  <c r="C570" i="41"/>
  <c r="F118" i="41"/>
  <c r="C73" i="41"/>
  <c r="F366" i="41"/>
  <c r="F701" i="41"/>
  <c r="F288" i="41"/>
  <c r="C26" i="41"/>
  <c r="F700" i="41"/>
  <c r="F30" i="41"/>
  <c r="C390" i="41"/>
  <c r="F201" i="41"/>
  <c r="F496" i="41"/>
  <c r="C444" i="41"/>
  <c r="C651" i="41"/>
  <c r="C199" i="41"/>
  <c r="F436" i="41"/>
  <c r="F413" i="41"/>
  <c r="F679" i="41"/>
  <c r="F493" i="41"/>
  <c r="F25" i="41"/>
  <c r="F474" i="41"/>
  <c r="C549" i="41"/>
  <c r="C571" i="41"/>
  <c r="F61" i="41"/>
  <c r="C487" i="41"/>
  <c r="F225" i="41"/>
  <c r="C320" i="41"/>
  <c r="C238" i="41"/>
  <c r="C630" i="41"/>
  <c r="C274" i="41"/>
  <c r="F222" i="41"/>
  <c r="C213" i="41"/>
  <c r="F239" i="41"/>
  <c r="C523" i="41"/>
  <c r="F490" i="41"/>
  <c r="C499" i="41"/>
  <c r="C247" i="41"/>
  <c r="C351" i="41"/>
  <c r="F320" i="41"/>
  <c r="C42" i="41"/>
  <c r="C15" i="41"/>
  <c r="C395" i="41"/>
  <c r="F312" i="41"/>
  <c r="F77" i="41"/>
  <c r="F279" i="41"/>
  <c r="F221" i="41"/>
  <c r="C410" i="41"/>
  <c r="C350" i="41"/>
  <c r="C78" i="41"/>
  <c r="F343" i="41"/>
  <c r="F599" i="41"/>
  <c r="F355" i="41"/>
  <c r="C98" i="41"/>
  <c r="C672" i="41"/>
  <c r="C327" i="41"/>
  <c r="F273" i="41"/>
  <c r="F215" i="41"/>
  <c r="C621" i="41"/>
  <c r="C473" i="41"/>
  <c r="C423" i="41"/>
  <c r="F441" i="41"/>
  <c r="C461" i="41"/>
  <c r="F209" i="41"/>
  <c r="C49" i="41"/>
  <c r="C314" i="41"/>
  <c r="F469" i="41"/>
  <c r="F212" i="41"/>
  <c r="F260" i="41"/>
  <c r="F237" i="41"/>
  <c r="F202" i="41"/>
  <c r="F615" i="41"/>
  <c r="C184" i="41"/>
  <c r="F473" i="41"/>
  <c r="C495" i="41"/>
  <c r="C520" i="41"/>
  <c r="F169" i="41"/>
  <c r="F300" i="41"/>
  <c r="F290" i="41"/>
  <c r="C20" i="41"/>
  <c r="F350" i="41"/>
  <c r="F439" i="41"/>
  <c r="C531" i="41"/>
  <c r="F303" i="41"/>
  <c r="F410" i="41"/>
  <c r="F175" i="41"/>
  <c r="C536" i="41"/>
  <c r="C661" i="41"/>
  <c r="F698" i="41"/>
  <c r="F504" i="41"/>
  <c r="F616" i="41"/>
  <c r="F204" i="41"/>
  <c r="F371" i="41"/>
  <c r="F678" i="41"/>
  <c r="C101" i="41"/>
  <c r="C93" i="41"/>
  <c r="C650" i="41"/>
  <c r="C232" i="41"/>
  <c r="F167" i="41"/>
  <c r="C289" i="41"/>
  <c r="F546" i="41"/>
  <c r="C204" i="41"/>
  <c r="C580" i="41"/>
  <c r="C648" i="41"/>
  <c r="C561" i="41"/>
  <c r="F415" i="41"/>
  <c r="C443" i="41"/>
  <c r="F378" i="41"/>
  <c r="C545" i="41"/>
  <c r="C438" i="41"/>
  <c r="C615" i="41"/>
  <c r="C257" i="41"/>
  <c r="F600" i="41"/>
  <c r="F206" i="41"/>
  <c r="C256" i="41"/>
  <c r="C16" i="41"/>
  <c r="F281" i="41"/>
  <c r="F455" i="41"/>
  <c r="C299" i="41"/>
  <c r="F662" i="41"/>
  <c r="F154" i="41"/>
  <c r="C696" i="41"/>
  <c r="C112" i="41"/>
  <c r="F384" i="41"/>
  <c r="C547" i="41"/>
  <c r="C594" i="41"/>
  <c r="F207" i="41"/>
  <c r="F464" i="41"/>
  <c r="F589" i="41"/>
  <c r="C143" i="41"/>
  <c r="C553" i="41"/>
  <c r="C681" i="41"/>
  <c r="F62" i="41"/>
  <c r="F557" i="41"/>
  <c r="F437" i="41"/>
  <c r="C619" i="41"/>
  <c r="C53" i="41"/>
  <c r="F705" i="41"/>
  <c r="C605" i="41"/>
  <c r="C419" i="41"/>
  <c r="F174" i="41"/>
  <c r="F22" i="41"/>
  <c r="F316" i="41"/>
  <c r="C433" i="41"/>
  <c r="C362" i="41"/>
  <c r="C674" i="41"/>
  <c r="F12" i="41"/>
  <c r="F605" i="41"/>
  <c r="F671" i="41"/>
  <c r="C99" i="41"/>
  <c r="F537" i="41"/>
  <c r="F321" i="41"/>
  <c r="F330" i="41"/>
  <c r="F626" i="41"/>
  <c r="C243" i="41"/>
  <c r="C85" i="41"/>
  <c r="C120" i="41"/>
  <c r="F156" i="41"/>
  <c r="F603" i="41"/>
  <c r="F403" i="41"/>
  <c r="F608" i="41"/>
  <c r="C37" i="41"/>
  <c r="C420" i="41"/>
  <c r="C297" i="41"/>
  <c r="F591" i="41"/>
  <c r="C246" i="41"/>
  <c r="F58" i="41"/>
  <c r="F135" i="41"/>
  <c r="F104" i="41"/>
  <c r="C396" i="41"/>
  <c r="F648" i="41"/>
  <c r="F406" i="41"/>
  <c r="C343" i="41"/>
  <c r="C541" i="41"/>
  <c r="C425" i="41"/>
  <c r="F597" i="41"/>
  <c r="F654" i="41"/>
  <c r="C294" i="41"/>
  <c r="C18" i="41"/>
  <c r="F629" i="41"/>
  <c r="F338" i="41"/>
  <c r="F618" i="41"/>
  <c r="F668" i="41"/>
  <c r="C160" i="41"/>
  <c r="C157" i="41"/>
  <c r="C185" i="41"/>
  <c r="F121" i="41"/>
  <c r="C330" i="41"/>
  <c r="C180" i="41"/>
  <c r="F691" i="41"/>
  <c r="C74" i="41"/>
  <c r="F334" i="41"/>
  <c r="C67" i="41"/>
  <c r="C483" i="41"/>
  <c r="C488" i="41"/>
  <c r="C220" i="41"/>
  <c r="F707" i="41"/>
  <c r="F153" i="41"/>
  <c r="C421" i="41"/>
  <c r="C206" i="41"/>
  <c r="C662" i="41"/>
  <c r="F592" i="41"/>
  <c r="C346" i="41"/>
  <c r="C385" i="41"/>
  <c r="F352" i="41"/>
  <c r="C604" i="41"/>
  <c r="F430" i="41"/>
  <c r="C557" i="41"/>
  <c r="F516" i="41"/>
  <c r="C259" i="41"/>
  <c r="C106" i="41"/>
  <c r="F15" i="41"/>
  <c r="G34" i="39"/>
  <c r="B34" i="39"/>
  <c r="E34" i="39" s="1"/>
  <c r="D34" i="39"/>
  <c r="G19" i="39"/>
  <c r="D19" i="39"/>
  <c r="B19" i="39"/>
  <c r="E19" i="39" s="1"/>
  <c r="F391" i="41"/>
  <c r="C512" i="41"/>
  <c r="C627" i="41"/>
  <c r="C281" i="41"/>
  <c r="C622" i="41"/>
  <c r="C345" i="41"/>
  <c r="F485" i="41"/>
  <c r="C181" i="41"/>
  <c r="C670" i="41"/>
  <c r="C239" i="41"/>
  <c r="F51" i="41"/>
  <c r="F70" i="41"/>
  <c r="F538" i="41"/>
  <c r="C539" i="41"/>
  <c r="F429" i="41"/>
  <c r="C347" i="41"/>
  <c r="C417" i="41"/>
  <c r="F570" i="41"/>
  <c r="F438" i="41"/>
  <c r="F244" i="41"/>
  <c r="C665" i="41"/>
  <c r="F523" i="41"/>
  <c r="C562" i="41"/>
  <c r="F339" i="41"/>
  <c r="F254" i="41"/>
  <c r="C474" i="41"/>
  <c r="F548" i="41"/>
  <c r="C698" i="41"/>
  <c r="F198" i="41"/>
  <c r="F291" i="41"/>
  <c r="F158" i="41"/>
  <c r="F536" i="41"/>
  <c r="F518" i="41"/>
  <c r="C208" i="41"/>
  <c r="F610" i="41"/>
  <c r="C165" i="41"/>
  <c r="C614" i="41"/>
  <c r="F672" i="41"/>
  <c r="C649" i="41"/>
  <c r="F448" i="41"/>
  <c r="C285" i="41"/>
  <c r="C659" i="41"/>
  <c r="C227" i="41"/>
  <c r="F409" i="41"/>
  <c r="F24" i="41"/>
  <c r="F553" i="41"/>
  <c r="F586" i="41"/>
  <c r="F323" i="41"/>
  <c r="F210" i="41"/>
  <c r="C361" i="41"/>
  <c r="C677" i="41"/>
  <c r="F407" i="41"/>
  <c r="C476" i="41"/>
  <c r="F693" i="41"/>
  <c r="C190" i="41"/>
  <c r="F101" i="41"/>
  <c r="C663" i="41"/>
  <c r="C682" i="41"/>
  <c r="C115" i="41"/>
  <c r="F606" i="41"/>
  <c r="F213" i="41"/>
  <c r="C29" i="41"/>
  <c r="C244" i="41"/>
  <c r="C608" i="41"/>
  <c r="F272" i="41"/>
  <c r="F392" i="41"/>
  <c r="F143" i="41"/>
  <c r="C647" i="41"/>
  <c r="C340" i="41"/>
  <c r="C202" i="41"/>
  <c r="C319" i="41"/>
  <c r="C221" i="41"/>
  <c r="F138" i="41"/>
  <c r="C522" i="41"/>
  <c r="C632" i="41"/>
  <c r="F54" i="41"/>
  <c r="C156" i="41"/>
  <c r="C61" i="41"/>
  <c r="F130" i="41"/>
  <c r="F622" i="41"/>
  <c r="C32" i="41"/>
  <c r="F452" i="41"/>
  <c r="F480" i="41"/>
  <c r="F450" i="41"/>
  <c r="F185" i="41"/>
  <c r="F440" i="41"/>
  <c r="F664" i="41"/>
  <c r="F702" i="41"/>
  <c r="C704" i="41"/>
  <c r="F453" i="41"/>
  <c r="F152" i="41"/>
  <c r="C211" i="41"/>
  <c r="F650" i="41"/>
  <c r="F181" i="41"/>
  <c r="C224" i="41"/>
  <c r="F296" i="41"/>
  <c r="C171" i="41"/>
  <c r="C205" i="41"/>
  <c r="C264" i="41"/>
  <c r="F301" i="41"/>
  <c r="C333" i="41"/>
  <c r="C631" i="41"/>
  <c r="C414" i="41"/>
  <c r="F514" i="41"/>
  <c r="C301" i="41"/>
  <c r="C366" i="41"/>
  <c r="C186" i="41"/>
  <c r="F466" i="41"/>
  <c r="C519" i="41"/>
  <c r="C82" i="41"/>
  <c r="F29" i="41"/>
  <c r="C697" i="41"/>
  <c r="C454" i="41"/>
  <c r="F520" i="41"/>
  <c r="F126" i="41"/>
  <c r="F412" i="41"/>
  <c r="F677" i="41"/>
  <c r="C492" i="41"/>
  <c r="F405" i="41"/>
  <c r="C291" i="41"/>
  <c r="F367" i="41"/>
  <c r="F365" i="41"/>
  <c r="C292" i="41"/>
  <c r="C51" i="41"/>
  <c r="F530" i="41"/>
  <c r="F370" i="41"/>
  <c r="F640" i="41"/>
  <c r="C616" i="41"/>
  <c r="F645" i="41"/>
  <c r="C707" i="41"/>
  <c r="C403" i="41"/>
  <c r="F172" i="41"/>
  <c r="C27" i="41"/>
  <c r="C312" i="41"/>
  <c r="F345" i="41"/>
  <c r="F572" i="41"/>
  <c r="C654" i="41"/>
  <c r="C424" i="41"/>
  <c r="C139" i="41"/>
  <c r="C642" i="41"/>
  <c r="C375" i="41"/>
  <c r="F189" i="41"/>
  <c r="C510" i="41"/>
  <c r="F690" i="41"/>
  <c r="C565" i="41"/>
  <c r="F92" i="41"/>
  <c r="F184" i="41"/>
  <c r="F230" i="41"/>
  <c r="F552" i="41"/>
  <c r="F483" i="41"/>
  <c r="F108" i="41"/>
  <c r="F255" i="41"/>
  <c r="C163" i="41"/>
  <c r="C556" i="41"/>
  <c r="F383" i="41"/>
  <c r="C66" i="41"/>
  <c r="F623" i="41"/>
  <c r="C183" i="41"/>
  <c r="C507" i="41"/>
  <c r="C261" i="41"/>
  <c r="C214" i="41"/>
  <c r="F362" i="41"/>
  <c r="F315" i="41"/>
  <c r="C154" i="41"/>
  <c r="F314" i="41"/>
  <c r="F284" i="41"/>
  <c r="C567" i="41"/>
  <c r="F663" i="41"/>
  <c r="F697" i="41"/>
  <c r="C644" i="41"/>
  <c r="F393" i="41"/>
  <c r="F358" i="41"/>
  <c r="C225" i="41"/>
  <c r="C159" i="41"/>
  <c r="F74" i="41"/>
  <c r="F131" i="41"/>
  <c r="F238" i="41"/>
  <c r="F580" i="41"/>
  <c r="F404" i="41"/>
  <c r="C162" i="41"/>
  <c r="C231" i="41"/>
  <c r="C22" i="41"/>
  <c r="F93" i="41"/>
  <c r="C137" i="41"/>
  <c r="C48" i="41"/>
  <c r="C373" i="41"/>
  <c r="F164" i="41"/>
  <c r="F248" i="41"/>
  <c r="C612" i="41"/>
  <c r="F656" i="41"/>
  <c r="C218" i="41"/>
  <c r="C317" i="41"/>
  <c r="C144" i="41"/>
  <c r="C114" i="41"/>
  <c r="F259" i="41"/>
  <c r="F96" i="41"/>
  <c r="C192" i="41"/>
  <c r="C24" i="41"/>
  <c r="C272" i="41"/>
  <c r="F199" i="41"/>
  <c r="F550" i="41"/>
  <c r="C104" i="41"/>
  <c r="C490" i="41"/>
  <c r="C200" i="41"/>
  <c r="F277" i="41"/>
  <c r="F387" i="41"/>
  <c r="C245" i="41"/>
  <c r="C268" i="41"/>
  <c r="C628" i="41"/>
  <c r="F287" i="41"/>
  <c r="F661" i="41"/>
  <c r="C610" i="41"/>
  <c r="F47" i="41"/>
  <c r="C300" i="41"/>
  <c r="C442" i="41"/>
  <c r="F424" i="41"/>
  <c r="C599" i="41"/>
  <c r="F208" i="41"/>
  <c r="F183" i="41"/>
  <c r="F240" i="41"/>
  <c r="C152" i="41"/>
  <c r="C518" i="41"/>
  <c r="F582" i="41"/>
  <c r="F144" i="41"/>
  <c r="F113" i="41"/>
  <c r="C382" i="41"/>
  <c r="C493" i="41"/>
  <c r="F26" i="41"/>
  <c r="C668" i="41"/>
  <c r="C688" i="41"/>
  <c r="F637" i="41"/>
  <c r="F348" i="41"/>
  <c r="C664" i="41"/>
  <c r="C161" i="41"/>
  <c r="F91" i="41"/>
  <c r="C59" i="41"/>
  <c r="F285" i="41"/>
  <c r="F42" i="41"/>
  <c r="C370" i="41"/>
  <c r="F435" i="41"/>
  <c r="C572" i="41"/>
  <c r="C603" i="41"/>
  <c r="F196" i="41"/>
  <c r="C172" i="41"/>
  <c r="F73" i="41"/>
  <c r="F363" i="41"/>
  <c r="F150" i="41"/>
  <c r="C691" i="41"/>
  <c r="F706" i="41"/>
  <c r="F567" i="41"/>
  <c r="C485" i="41"/>
  <c r="C182" i="41"/>
  <c r="F561" i="41"/>
  <c r="C148" i="41"/>
  <c r="F18" i="41"/>
  <c r="F442" i="41"/>
  <c r="F34" i="41"/>
  <c r="C636" i="41"/>
  <c r="C177" i="41"/>
  <c r="F160" i="41"/>
  <c r="F562" i="41"/>
  <c r="F161" i="41"/>
  <c r="C107" i="41"/>
  <c r="F411" i="41"/>
  <c r="F188" i="41"/>
  <c r="C344" i="41"/>
  <c r="F431" i="41"/>
  <c r="C83" i="41"/>
  <c r="C613" i="41"/>
  <c r="C637" i="41"/>
  <c r="C216" i="41"/>
  <c r="C448" i="41"/>
  <c r="F657" i="41"/>
  <c r="F460" i="41"/>
  <c r="C538" i="41"/>
  <c r="F644" i="41"/>
  <c r="F676" i="41"/>
  <c r="C455" i="41"/>
  <c r="F263" i="41"/>
  <c r="C265" i="41"/>
  <c r="C25" i="41"/>
  <c r="F489" i="41"/>
  <c r="C576" i="41"/>
  <c r="F50" i="41"/>
  <c r="F401" i="41"/>
  <c r="F481" i="41"/>
  <c r="F111" i="41"/>
  <c r="F502" i="41"/>
  <c r="C283" i="41"/>
  <c r="C41" i="41"/>
  <c r="C110" i="41"/>
  <c r="F418" i="41"/>
  <c r="F120" i="41"/>
  <c r="C703" i="41"/>
  <c r="C84" i="41"/>
  <c r="F226" i="41"/>
  <c r="C64" i="41"/>
  <c r="F417" i="41"/>
  <c r="C89" i="41"/>
  <c r="C470" i="41"/>
  <c r="F549" i="41"/>
  <c r="C481" i="41"/>
  <c r="C684" i="41"/>
  <c r="F612" i="41"/>
  <c r="C482" i="41"/>
  <c r="C307" i="41"/>
  <c r="C124" i="41"/>
  <c r="F540" i="41"/>
  <c r="C215" i="41"/>
  <c r="F402" i="41"/>
  <c r="C46" i="41"/>
  <c r="C458" i="41"/>
  <c r="C472" i="41"/>
  <c r="C175" i="41"/>
  <c r="F686" i="41"/>
  <c r="F398" i="41"/>
  <c r="C354" i="41"/>
  <c r="C21" i="41"/>
  <c r="F427" i="41"/>
  <c r="F495" i="41"/>
  <c r="C321" i="41"/>
  <c r="F521" i="41"/>
  <c r="F560" i="41"/>
  <c r="C196" i="41"/>
  <c r="F252" i="41"/>
  <c r="C365" i="41"/>
  <c r="F568" i="41"/>
  <c r="F647" i="41"/>
  <c r="C618" i="41"/>
  <c r="F501" i="41"/>
  <c r="F531" i="41"/>
  <c r="C577" i="41"/>
  <c r="C606" i="41"/>
  <c r="F85" i="41"/>
  <c r="C706" i="41"/>
  <c r="F709" i="41"/>
  <c r="C334" i="41"/>
  <c r="C212" i="41"/>
  <c r="C134" i="41"/>
  <c r="F38" i="41"/>
  <c r="C686" i="41"/>
  <c r="C266" i="41"/>
  <c r="C44" i="41"/>
  <c r="F475" i="41"/>
  <c r="C573" i="41"/>
  <c r="C407" i="41"/>
  <c r="F505" i="41"/>
  <c r="F353" i="41"/>
  <c r="C13" i="41"/>
  <c r="F19" i="41"/>
  <c r="G32" i="39"/>
  <c r="B32" i="39"/>
  <c r="E32" i="39" s="1"/>
  <c r="D32" i="39"/>
  <c r="G22" i="29"/>
  <c r="C173" i="41"/>
  <c r="F37" i="41"/>
  <c r="C329" i="41"/>
  <c r="C383" i="41"/>
  <c r="F119" i="41"/>
  <c r="F423" i="41"/>
  <c r="C626" i="41"/>
  <c r="F49" i="41"/>
  <c r="C456" i="41"/>
  <c r="F245" i="41"/>
  <c r="C284" i="41"/>
  <c r="F123" i="41"/>
  <c r="F394" i="41"/>
  <c r="C352" i="41"/>
  <c r="F267" i="41"/>
  <c r="C434" i="41"/>
  <c r="C117" i="41"/>
  <c r="C189" i="41"/>
  <c r="F624" i="41"/>
  <c r="F293" i="41"/>
  <c r="F95" i="41"/>
  <c r="C652" i="41"/>
  <c r="F319" i="41"/>
  <c r="C105" i="41"/>
  <c r="C288" i="41"/>
  <c r="C550" i="41"/>
  <c r="C514" i="41"/>
  <c r="C60" i="41"/>
  <c r="C430" i="41"/>
  <c r="C155" i="41"/>
  <c r="C217" i="41"/>
  <c r="F710" i="41"/>
  <c r="F522" i="41"/>
  <c r="F361" i="41"/>
  <c r="F115" i="41"/>
  <c r="C558" i="41"/>
  <c r="C641" i="41"/>
  <c r="F381" i="41"/>
  <c r="C450" i="41"/>
  <c r="F165" i="41"/>
  <c r="F127" i="41"/>
  <c r="F400" i="41"/>
  <c r="F329" i="41"/>
  <c r="F447" i="41"/>
  <c r="C552" i="41"/>
  <c r="C399" i="41"/>
  <c r="C469" i="41"/>
  <c r="C140" i="41"/>
  <c r="C235" i="41"/>
  <c r="F59" i="41"/>
  <c r="F286" i="41"/>
  <c r="C306" i="41"/>
  <c r="F170" i="41"/>
  <c r="F595" i="41"/>
  <c r="C667" i="41"/>
  <c r="F306" i="41"/>
  <c r="F341" i="41"/>
  <c r="C324" i="41"/>
  <c r="F609" i="41"/>
  <c r="F166" i="41"/>
  <c r="C527" i="41"/>
  <c r="F535" i="41"/>
  <c r="C337" i="41"/>
  <c r="C428" i="41"/>
  <c r="F594" i="41"/>
  <c r="F250" i="41"/>
  <c r="C584" i="41"/>
  <c r="C267" i="41"/>
  <c r="F660" i="41"/>
  <c r="C427" i="41"/>
  <c r="C316" i="41"/>
  <c r="F579" i="41"/>
  <c r="C279" i="41"/>
  <c r="F670" i="41"/>
  <c r="C435" i="41"/>
  <c r="F470" i="41"/>
  <c r="F276" i="41"/>
  <c r="C43" i="41"/>
  <c r="F157" i="41"/>
  <c r="C72" i="41"/>
  <c r="C511" i="41"/>
  <c r="C109" i="41"/>
  <c r="F246" i="41"/>
  <c r="C303" i="41"/>
  <c r="F699" i="41"/>
  <c r="C453" i="41"/>
  <c r="C656" i="41"/>
  <c r="C323" i="41"/>
  <c r="C459" i="41"/>
  <c r="C516" i="41"/>
  <c r="F147" i="41"/>
  <c r="C422" i="41"/>
  <c r="F619" i="41"/>
  <c r="C462" i="41"/>
  <c r="C118" i="41"/>
  <c r="F426" i="41"/>
  <c r="C275" i="41"/>
  <c r="F40" i="41"/>
  <c r="C121" i="41"/>
  <c r="C657" i="41"/>
  <c r="F159" i="41"/>
  <c r="F309" i="41"/>
  <c r="C255" i="41"/>
  <c r="F416" i="41"/>
  <c r="F103" i="41"/>
  <c r="F234" i="41"/>
  <c r="C308" i="41"/>
  <c r="F75" i="41"/>
  <c r="F151" i="41"/>
  <c r="F652" i="41"/>
  <c r="F692" i="41"/>
  <c r="F197" i="41"/>
  <c r="F382" i="41"/>
  <c r="C254" i="41"/>
  <c r="F351" i="41"/>
  <c r="C30" i="41"/>
  <c r="C135" i="41"/>
  <c r="C358" i="41"/>
  <c r="F556" i="41"/>
  <c r="F220" i="41"/>
  <c r="C62" i="41"/>
  <c r="F148" i="41"/>
  <c r="C446" i="41"/>
  <c r="C574" i="41"/>
  <c r="C579" i="41"/>
  <c r="F67" i="41"/>
  <c r="F569" i="41"/>
  <c r="C671" i="41"/>
  <c r="C38" i="41"/>
  <c r="C122" i="41"/>
  <c r="C76" i="41"/>
  <c r="C658" i="41"/>
  <c r="F374" i="41"/>
  <c r="C258" i="41"/>
  <c r="F659" i="41"/>
  <c r="C126" i="41"/>
  <c r="C158" i="41"/>
  <c r="F620" i="41"/>
  <c r="C371" i="41"/>
  <c r="F704" i="41"/>
  <c r="C429" i="41"/>
  <c r="C249" i="41"/>
  <c r="F346" i="41"/>
  <c r="F379" i="41"/>
  <c r="F515" i="41"/>
  <c r="F492" i="41"/>
  <c r="F458" i="41"/>
  <c r="F179" i="41"/>
  <c r="F311" i="41"/>
  <c r="F112" i="41"/>
  <c r="C201" i="41"/>
  <c r="C653" i="41"/>
  <c r="F271" i="41"/>
  <c r="C359" i="41"/>
  <c r="F461" i="41"/>
  <c r="F588" i="41"/>
  <c r="F630" i="41"/>
  <c r="F543" i="41"/>
  <c r="C270" i="41"/>
  <c r="C496" i="41"/>
  <c r="F554" i="41"/>
  <c r="F385" i="41"/>
  <c r="F611" i="41"/>
  <c r="C241" i="41"/>
  <c r="F544" i="41"/>
  <c r="C554" i="41"/>
  <c r="F247" i="41"/>
  <c r="F64" i="41"/>
  <c r="F69" i="41"/>
  <c r="C468" i="41"/>
  <c r="C116" i="41"/>
  <c r="C209" i="41"/>
  <c r="F274" i="41"/>
  <c r="F673" i="41"/>
  <c r="C655" i="41"/>
  <c r="C404" i="41"/>
  <c r="F282" i="41"/>
  <c r="C589" i="41"/>
  <c r="F265" i="41"/>
  <c r="C97" i="41"/>
  <c r="F634" i="41"/>
  <c r="C645" i="41"/>
  <c r="F399" i="41"/>
  <c r="F465" i="41"/>
  <c r="F48" i="41"/>
  <c r="C310" i="41"/>
  <c r="C133" i="41"/>
  <c r="F542" i="41"/>
  <c r="C498" i="41"/>
  <c r="F39" i="41"/>
  <c r="F105" i="41"/>
  <c r="F565" i="41"/>
  <c r="C262" i="41"/>
  <c r="F688" i="41"/>
  <c r="C692" i="41"/>
  <c r="F451" i="41"/>
  <c r="C68" i="41"/>
  <c r="C178" i="41"/>
  <c r="C242" i="41"/>
  <c r="F524" i="41"/>
  <c r="F83" i="41"/>
  <c r="F268" i="41"/>
  <c r="C230" i="41"/>
  <c r="F163" i="41"/>
  <c r="C617" i="41"/>
  <c r="C129" i="41"/>
  <c r="C325" i="41"/>
  <c r="F375" i="41"/>
  <c r="F462" i="41"/>
  <c r="C479" i="41"/>
  <c r="C318" i="41"/>
  <c r="C207" i="41"/>
  <c r="C505" i="41"/>
  <c r="F360" i="41"/>
  <c r="F133" i="41"/>
  <c r="F695" i="41"/>
  <c r="C95" i="41"/>
  <c r="F420" i="41"/>
  <c r="F114" i="41"/>
  <c r="C302" i="41"/>
  <c r="F261" i="41"/>
  <c r="F109" i="41"/>
  <c r="C452" i="41"/>
  <c r="C710" i="41"/>
  <c r="C141" i="41"/>
  <c r="F508" i="41"/>
  <c r="F87" i="41"/>
  <c r="C506" i="41"/>
  <c r="F36" i="41"/>
  <c r="F607" i="41"/>
  <c r="C694" i="41"/>
  <c r="F476" i="41"/>
  <c r="C526" i="41"/>
  <c r="C342" i="41"/>
  <c r="F41" i="41"/>
  <c r="C188" i="41"/>
  <c r="C34" i="41"/>
  <c r="F696" i="41"/>
  <c r="F551" i="41"/>
  <c r="F223" i="41"/>
  <c r="F76" i="41"/>
  <c r="F46" i="41"/>
  <c r="C127" i="41"/>
  <c r="F177" i="41"/>
  <c r="F84" i="41"/>
  <c r="C326" i="41"/>
  <c r="C408" i="41"/>
  <c r="F689" i="41"/>
  <c r="F192" i="41"/>
  <c r="C693" i="41"/>
  <c r="F614" i="41"/>
  <c r="C355" i="41"/>
  <c r="F479" i="41"/>
  <c r="F21" i="41"/>
  <c r="F106" i="41"/>
  <c r="F445" i="41"/>
  <c r="C179" i="41"/>
  <c r="C491" i="41"/>
  <c r="C676" i="41"/>
  <c r="C248" i="41"/>
  <c r="F373" i="41"/>
  <c r="C277" i="41"/>
  <c r="F132" i="41"/>
  <c r="C466" i="41"/>
  <c r="F186" i="41"/>
  <c r="F587" i="41"/>
  <c r="F685" i="41"/>
  <c r="C431" i="41"/>
  <c r="F56" i="41"/>
  <c r="F65" i="41"/>
  <c r="F545" i="41"/>
  <c r="C509" i="41"/>
  <c r="F527" i="41"/>
  <c r="C271" i="41"/>
  <c r="C675" i="41"/>
  <c r="C543" i="41"/>
  <c r="C566" i="41"/>
  <c r="F324" i="41"/>
  <c r="C50" i="41"/>
  <c r="F703" i="41"/>
  <c r="F573" i="41"/>
  <c r="F141" i="41"/>
  <c r="C305" i="41"/>
  <c r="F16" i="41"/>
  <c r="C75" i="41"/>
  <c r="F509" i="41"/>
  <c r="C600" i="41"/>
  <c r="C36" i="41"/>
  <c r="F139" i="41"/>
  <c r="F218" i="41"/>
  <c r="C147" i="41"/>
  <c r="C348" i="41"/>
  <c r="F583" i="41"/>
  <c r="C591" i="41"/>
  <c r="C388" i="41"/>
  <c r="F190" i="41"/>
  <c r="F187" i="41"/>
  <c r="F232" i="41"/>
  <c r="F680" i="41"/>
  <c r="F98" i="41"/>
  <c r="C54" i="41"/>
  <c r="F602" i="41"/>
  <c r="F628" i="41"/>
  <c r="F581" i="41"/>
  <c r="F270" i="41"/>
  <c r="F180" i="41"/>
  <c r="F380" i="41"/>
  <c r="C623" i="41"/>
  <c r="C194" i="41"/>
  <c r="F484" i="41"/>
  <c r="C673" i="41"/>
  <c r="C40" i="41"/>
  <c r="F507" i="41"/>
  <c r="C638" i="41"/>
  <c r="C690" i="41"/>
  <c r="C17" i="41"/>
  <c r="F302" i="41"/>
  <c r="F494" i="41"/>
  <c r="F457" i="41"/>
  <c r="F532" i="41"/>
  <c r="F347" i="41"/>
  <c r="C298" i="41"/>
  <c r="C513" i="41"/>
  <c r="C397" i="41"/>
  <c r="C35" i="41"/>
  <c r="F681" i="41"/>
  <c r="C394" i="41"/>
  <c r="F541" i="41"/>
  <c r="C237" i="41"/>
  <c r="F511" i="41"/>
  <c r="C569" i="41"/>
  <c r="F55" i="41"/>
  <c r="C228" i="41"/>
  <c r="C132" i="41"/>
  <c r="F214" i="41"/>
  <c r="F500" i="41"/>
  <c r="C471" i="41"/>
  <c r="C149" i="41"/>
  <c r="F665" i="41"/>
  <c r="C475" i="41"/>
  <c r="F28" i="41"/>
  <c r="C633" i="41"/>
  <c r="F241" i="41"/>
  <c r="F547" i="41"/>
  <c r="C145" i="41"/>
  <c r="C532" i="41"/>
  <c r="F326" i="41"/>
  <c r="F20" i="41"/>
  <c r="F13" i="41"/>
  <c r="B85" i="29"/>
  <c r="E85" i="29" s="1"/>
  <c r="G77" i="29"/>
  <c r="G38" i="29"/>
  <c r="B38" i="29"/>
  <c r="E38" i="29" s="1"/>
  <c r="D149" i="29"/>
  <c r="D154" i="29"/>
  <c r="B22" i="39"/>
  <c r="E22" i="39" s="1"/>
  <c r="D22" i="39"/>
  <c r="G22" i="39"/>
  <c r="G17" i="39"/>
  <c r="B17" i="39"/>
  <c r="E17" i="39" s="1"/>
  <c r="D17" i="39"/>
  <c r="M15" i="11"/>
  <c r="K81" i="11"/>
  <c r="K84" i="11" s="1"/>
  <c r="F711" i="41"/>
  <c r="F242" i="41"/>
  <c r="C52" i="41"/>
  <c r="F71" i="41"/>
  <c r="F128" i="41"/>
  <c r="C336" i="41"/>
  <c r="C278" i="41"/>
  <c r="F454" i="41"/>
  <c r="C322" i="41"/>
  <c r="F336" i="41"/>
  <c r="F219" i="41"/>
  <c r="C364" i="41"/>
  <c r="F368" i="41"/>
  <c r="C195" i="41"/>
  <c r="C709" i="41"/>
  <c r="F482" i="41"/>
  <c r="F308" i="41"/>
  <c r="C501" i="41"/>
  <c r="C533" i="41"/>
  <c r="F88" i="41"/>
  <c r="C167" i="41"/>
  <c r="C377" i="41"/>
  <c r="F229" i="41"/>
  <c r="F31" i="41"/>
  <c r="C252" i="41"/>
  <c r="C233" i="41"/>
  <c r="C311" i="41"/>
  <c r="C164" i="41"/>
  <c r="F68" i="41"/>
  <c r="C480" i="41"/>
  <c r="F313" i="41"/>
  <c r="C590" i="41"/>
  <c r="C55" i="41"/>
  <c r="F57" i="41"/>
  <c r="C464" i="41"/>
  <c r="C57" i="41"/>
  <c r="F149" i="41"/>
  <c r="C331" i="41"/>
  <c r="C551" i="41"/>
  <c r="F577" i="41"/>
  <c r="C635" i="41"/>
  <c r="F66" i="41"/>
  <c r="C263" i="41"/>
  <c r="C592" i="41"/>
  <c r="F449" i="41"/>
  <c r="C702" i="41"/>
  <c r="F463" i="41"/>
  <c r="F216" i="41"/>
  <c r="C357" i="41"/>
  <c r="F357" i="41"/>
  <c r="F327" i="41"/>
  <c r="F140" i="41"/>
  <c r="F432" i="41"/>
  <c r="F593" i="41"/>
  <c r="C400" i="41"/>
  <c r="F275" i="41"/>
  <c r="F434" i="41"/>
  <c r="C699" i="41"/>
  <c r="F487" i="41"/>
  <c r="F578" i="41"/>
  <c r="F708" i="41"/>
  <c r="C251" i="41"/>
  <c r="C250" i="41"/>
  <c r="F388" i="41"/>
  <c r="C445" i="41"/>
  <c r="C416" i="41"/>
  <c r="C360" i="41"/>
  <c r="C69" i="41"/>
  <c r="C515" i="41"/>
  <c r="C525" i="41"/>
  <c r="F471" i="41"/>
  <c r="F456" i="41"/>
  <c r="F576" i="41"/>
  <c r="C86" i="41"/>
  <c r="F110" i="41"/>
  <c r="C401" i="41"/>
  <c r="F601" i="41"/>
  <c r="C563" i="41"/>
  <c r="F231" i="41"/>
  <c r="F194" i="41"/>
  <c r="C411" i="41"/>
  <c r="F78" i="41"/>
  <c r="C701" i="41"/>
  <c r="F571" i="41"/>
  <c r="C198" i="41"/>
  <c r="C108" i="41"/>
  <c r="F251" i="41"/>
  <c r="F598" i="41"/>
  <c r="F137" i="41"/>
  <c r="C193" i="41"/>
  <c r="F318" i="41"/>
  <c r="F643" i="41"/>
  <c r="C504" i="41"/>
  <c r="C596" i="41"/>
  <c r="F176" i="41"/>
  <c r="F116" i="41"/>
  <c r="C595" i="41"/>
  <c r="C79" i="41"/>
  <c r="F359" i="41"/>
  <c r="C666" i="41"/>
  <c r="F299" i="41"/>
  <c r="C426" i="41"/>
  <c r="C598" i="41"/>
  <c r="F81" i="41"/>
  <c r="C94" i="41"/>
  <c r="F35" i="41"/>
  <c r="F205" i="41"/>
  <c r="C111" i="41"/>
  <c r="C65" i="41"/>
  <c r="C389" i="41"/>
  <c r="F72" i="41"/>
  <c r="C56" i="41"/>
  <c r="F298" i="41"/>
  <c r="C349" i="41"/>
  <c r="C368" i="41"/>
  <c r="F182" i="41"/>
  <c r="F97" i="41"/>
  <c r="F94" i="41"/>
  <c r="C593" i="41"/>
  <c r="C564" i="41"/>
  <c r="C63" i="41"/>
  <c r="C575" i="41"/>
  <c r="F574" i="41"/>
  <c r="C296" i="41"/>
  <c r="F566" i="41"/>
  <c r="F478" i="41"/>
  <c r="C338" i="41"/>
  <c r="C537" i="41"/>
  <c r="F86" i="41"/>
  <c r="C240" i="41"/>
  <c r="C77" i="41"/>
  <c r="F27" i="41"/>
  <c r="C447" i="41"/>
  <c r="F563" i="41"/>
  <c r="C528" i="41"/>
  <c r="F125" i="41"/>
  <c r="C100" i="41"/>
  <c r="F621" i="41"/>
  <c r="F419" i="41"/>
  <c r="C583" i="41"/>
  <c r="F117" i="41"/>
  <c r="C524" i="41"/>
  <c r="F653" i="41"/>
  <c r="C679" i="41"/>
  <c r="F517" i="41"/>
  <c r="F203" i="41"/>
  <c r="F328" i="41"/>
  <c r="C123" i="41"/>
  <c r="C372" i="41"/>
  <c r="C219" i="41"/>
  <c r="F472" i="41"/>
  <c r="F280" i="41"/>
  <c r="F526" i="41"/>
  <c r="C436" i="41"/>
  <c r="F631" i="41"/>
  <c r="F655" i="41"/>
  <c r="C166" i="41"/>
  <c r="F604" i="41"/>
  <c r="F584" i="41"/>
  <c r="C687" i="41"/>
  <c r="C457" i="41"/>
  <c r="C287" i="41"/>
  <c r="C440" i="41"/>
  <c r="F283" i="41"/>
  <c r="F63" i="41"/>
  <c r="F136" i="41"/>
  <c r="C125" i="41"/>
  <c r="C678" i="41"/>
  <c r="C467" i="41"/>
  <c r="F278" i="41"/>
  <c r="C441" i="41"/>
  <c r="F195" i="41"/>
  <c r="F684" i="41"/>
  <c r="C70" i="41"/>
  <c r="C23" i="41"/>
  <c r="C81" i="41"/>
  <c r="F658" i="41"/>
  <c r="C203" i="41"/>
  <c r="C136" i="41"/>
  <c r="C708" i="41"/>
  <c r="C374" i="41"/>
  <c r="F331" i="41"/>
  <c r="F397" i="41"/>
  <c r="C680" i="41"/>
  <c r="F377" i="41"/>
  <c r="C386" i="41"/>
  <c r="C529" i="41"/>
  <c r="F335" i="41"/>
  <c r="F683" i="41"/>
  <c r="F317" i="41"/>
  <c r="C607" i="41"/>
  <c r="F428" i="41"/>
  <c r="F178" i="41"/>
  <c r="C150" i="41"/>
  <c r="C418" i="41"/>
  <c r="F506" i="41"/>
  <c r="F459" i="41"/>
  <c r="F99" i="41"/>
  <c r="F687" i="41"/>
  <c r="F674" i="41"/>
  <c r="C601" i="41"/>
  <c r="C625" i="41"/>
  <c r="F497" i="41"/>
  <c r="C460" i="41"/>
  <c r="F513" i="41"/>
  <c r="F468" i="41"/>
  <c r="C328" i="41"/>
  <c r="C449" i="41"/>
  <c r="F633" i="41"/>
  <c r="C369" i="41"/>
  <c r="F193" i="41"/>
  <c r="C660" i="41"/>
  <c r="F539" i="41"/>
  <c r="F155" i="41"/>
  <c r="F256" i="41"/>
  <c r="F638" i="41"/>
  <c r="C634" i="41"/>
  <c r="F264" i="41"/>
  <c r="F669" i="41"/>
  <c r="F666" i="41"/>
  <c r="C542" i="41"/>
  <c r="F224" i="41"/>
  <c r="C295" i="41"/>
  <c r="C286" i="41"/>
  <c r="F585" i="41"/>
  <c r="C174" i="41"/>
  <c r="F425" i="41"/>
  <c r="F694" i="41"/>
  <c r="F145" i="41"/>
  <c r="C405" i="41"/>
  <c r="C393" i="41"/>
  <c r="C130" i="41"/>
  <c r="F325" i="41"/>
  <c r="F322" i="41"/>
  <c r="F53" i="41"/>
  <c r="C304" i="41"/>
  <c r="F217" i="41"/>
  <c r="C415" i="41"/>
  <c r="C39" i="41"/>
  <c r="C413" i="41"/>
  <c r="C685" i="41"/>
  <c r="C643" i="41"/>
  <c r="F356" i="41"/>
  <c r="C280" i="41"/>
  <c r="F307" i="41"/>
  <c r="F519" i="41"/>
  <c r="C391" i="41"/>
  <c r="C253" i="41"/>
  <c r="C695" i="41"/>
  <c r="F253" i="41"/>
  <c r="F510" i="41"/>
  <c r="F124" i="41"/>
  <c r="F349" i="41"/>
  <c r="C700" i="41"/>
  <c r="C12" i="41"/>
  <c r="F142" i="41"/>
  <c r="F444" i="41"/>
  <c r="C502" i="41"/>
  <c r="F200" i="41"/>
  <c r="F107" i="41"/>
  <c r="F305" i="41"/>
  <c r="F534" i="41"/>
  <c r="C170" i="41"/>
  <c r="C28" i="41"/>
  <c r="C276" i="41"/>
  <c r="F433" i="41"/>
  <c r="C409" i="41"/>
  <c r="F369" i="41"/>
  <c r="C335" i="41"/>
  <c r="C530" i="41"/>
  <c r="F533" i="41"/>
  <c r="C548" i="41"/>
  <c r="C602" i="41"/>
  <c r="C683" i="41"/>
  <c r="F559" i="41"/>
  <c r="C96" i="41"/>
  <c r="F390" i="41"/>
  <c r="F525" i="41"/>
  <c r="F675" i="41"/>
  <c r="F266" i="41"/>
  <c r="C31" i="41"/>
  <c r="C71" i="41"/>
  <c r="F211" i="41"/>
  <c r="F564" i="41"/>
  <c r="F17" i="41"/>
  <c r="C540" i="41"/>
  <c r="F636" i="41"/>
  <c r="F372" i="41"/>
  <c r="C367" i="41"/>
  <c r="F443" i="41"/>
  <c r="C437" i="41"/>
  <c r="F44" i="41"/>
  <c r="C478" i="41"/>
  <c r="F488" i="41"/>
  <c r="C210" i="41"/>
  <c r="C381" i="41"/>
  <c r="F575" i="41"/>
  <c r="F310" i="41"/>
  <c r="C176" i="41"/>
  <c r="C646" i="41"/>
  <c r="F625" i="41"/>
  <c r="C58" i="41"/>
  <c r="C412" i="41"/>
  <c r="C90" i="41"/>
  <c r="C168" i="41"/>
  <c r="C91" i="41"/>
  <c r="C640" i="41"/>
  <c r="C559" i="41"/>
  <c r="C546" i="41"/>
  <c r="F486" i="41"/>
  <c r="C620" i="41"/>
  <c r="C534" i="41"/>
  <c r="F257" i="41"/>
  <c r="F162" i="41"/>
  <c r="C234" i="41"/>
  <c r="F386" i="41"/>
  <c r="C14" i="41"/>
  <c r="C402" i="41"/>
  <c r="C669" i="41"/>
  <c r="C191" i="41"/>
  <c r="F297" i="41"/>
  <c r="F590" i="41"/>
  <c r="F134" i="41"/>
  <c r="F258" i="41"/>
  <c r="F333" i="41"/>
  <c r="C609" i="41"/>
  <c r="F23" i="41"/>
  <c r="C353" i="41"/>
  <c r="C128" i="41"/>
  <c r="C517" i="41"/>
  <c r="F295" i="41"/>
  <c r="F528" i="41"/>
  <c r="C376" i="41"/>
  <c r="F617" i="41"/>
  <c r="F596" i="41"/>
  <c r="F641" i="41"/>
  <c r="C315" i="41"/>
  <c r="F79" i="41"/>
  <c r="C387" i="41"/>
  <c r="F498" i="41"/>
  <c r="C102" i="41"/>
  <c r="C151" i="41"/>
  <c r="F171" i="41"/>
  <c r="C282" i="41"/>
  <c r="F512" i="41"/>
  <c r="C544" i="41"/>
  <c r="C392" i="41"/>
  <c r="C486" i="41"/>
  <c r="F14" i="41"/>
  <c r="B24" i="39"/>
  <c r="E24" i="39" s="1"/>
  <c r="G24" i="39"/>
  <c r="D24" i="39"/>
  <c r="G24" i="29"/>
  <c r="G131" i="29"/>
  <c r="D19" i="29"/>
  <c r="G26" i="29" l="1"/>
  <c r="D35" i="29"/>
  <c r="I35" i="29" s="1"/>
  <c r="G99" i="29"/>
  <c r="D99" i="29"/>
  <c r="H99" i="29" s="1"/>
  <c r="D109" i="29"/>
  <c r="J109" i="29" s="1"/>
  <c r="B40" i="29"/>
  <c r="E40" i="29" s="1"/>
  <c r="G74" i="29"/>
  <c r="B90" i="29"/>
  <c r="E90" i="29" s="1"/>
  <c r="D133" i="29"/>
  <c r="I133" i="29" s="1"/>
  <c r="B112" i="29"/>
  <c r="E112" i="29" s="1"/>
  <c r="G33" i="29"/>
  <c r="G124" i="29"/>
  <c r="G160" i="29"/>
  <c r="B122" i="29"/>
  <c r="E122" i="29" s="1"/>
  <c r="D115" i="29"/>
  <c r="H115" i="29" s="1"/>
  <c r="B65" i="29"/>
  <c r="E65" i="29" s="1"/>
  <c r="G112" i="29"/>
  <c r="D160" i="29"/>
  <c r="I160" i="29" s="1"/>
  <c r="D58" i="29"/>
  <c r="H58" i="29" s="1"/>
  <c r="B133" i="29"/>
  <c r="E133" i="29" s="1"/>
  <c r="D33" i="29"/>
  <c r="I33" i="29" s="1"/>
  <c r="G143" i="29"/>
  <c r="B124" i="29"/>
  <c r="E124" i="29" s="1"/>
  <c r="G115" i="29"/>
  <c r="G65" i="29"/>
  <c r="D90" i="29"/>
  <c r="H90" i="29" s="1"/>
  <c r="G58" i="29"/>
  <c r="D122" i="29"/>
  <c r="J122" i="29" s="1"/>
  <c r="D143" i="29"/>
  <c r="I143" i="29" s="1"/>
  <c r="B149" i="29"/>
  <c r="E149" i="29" s="1"/>
  <c r="D85" i="29"/>
  <c r="J85" i="29" s="1"/>
  <c r="D92" i="29"/>
  <c r="H92" i="29" s="1"/>
  <c r="D28" i="39"/>
  <c r="J28" i="39" s="1"/>
  <c r="G20" i="39"/>
  <c r="B148" i="29"/>
  <c r="E148" i="29" s="1"/>
  <c r="D67" i="29"/>
  <c r="H67" i="29" s="1"/>
  <c r="D68" i="29"/>
  <c r="H68" i="29" s="1"/>
  <c r="D20" i="29"/>
  <c r="H20" i="29" s="1"/>
  <c r="D33" i="39"/>
  <c r="I33" i="39" s="1"/>
  <c r="B18" i="39"/>
  <c r="E18" i="39" s="1"/>
  <c r="G29" i="39"/>
  <c r="B30" i="39"/>
  <c r="E30" i="39" s="1"/>
  <c r="B72" i="29"/>
  <c r="E72" i="29" s="1"/>
  <c r="B16" i="39"/>
  <c r="E16" i="39" s="1"/>
  <c r="G16" i="39"/>
  <c r="D16" i="39"/>
  <c r="G144" i="29"/>
  <c r="D148" i="29"/>
  <c r="H148" i="29" s="1"/>
  <c r="G105" i="29"/>
  <c r="D77" i="29"/>
  <c r="I77" i="29" s="1"/>
  <c r="G33" i="39"/>
  <c r="I30" i="39"/>
  <c r="D106" i="29"/>
  <c r="H106" i="29" s="1"/>
  <c r="G18" i="39"/>
  <c r="D29" i="39"/>
  <c r="I29" i="39" s="1"/>
  <c r="B28" i="39"/>
  <c r="E28" i="39" s="1"/>
  <c r="D20" i="39"/>
  <c r="H20" i="39" s="1"/>
  <c r="B128" i="29"/>
  <c r="E128" i="29" s="1"/>
  <c r="G104" i="29"/>
  <c r="G59" i="29"/>
  <c r="B55" i="29"/>
  <c r="E55" i="29" s="1"/>
  <c r="D31" i="39"/>
  <c r="I31" i="39" s="1"/>
  <c r="B131" i="29"/>
  <c r="E131" i="29" s="1"/>
  <c r="B109" i="29"/>
  <c r="E109" i="29" s="1"/>
  <c r="D57" i="29"/>
  <c r="H57" i="29" s="1"/>
  <c r="B64" i="29"/>
  <c r="E64" i="29" s="1"/>
  <c r="B48" i="29"/>
  <c r="E48" i="29" s="1"/>
  <c r="B89" i="29"/>
  <c r="E89" i="29" s="1"/>
  <c r="G117" i="29"/>
  <c r="D40" i="29"/>
  <c r="H40" i="29" s="1"/>
  <c r="D86" i="29"/>
  <c r="I86" i="29" s="1"/>
  <c r="G120" i="29"/>
  <c r="D26" i="39"/>
  <c r="I26" i="39" s="1"/>
  <c r="G66" i="29"/>
  <c r="D94" i="29"/>
  <c r="I94" i="29" s="1"/>
  <c r="G23" i="29"/>
  <c r="G23" i="39"/>
  <c r="D21" i="39"/>
  <c r="J21" i="39" s="1"/>
  <c r="D81" i="29"/>
  <c r="I81" i="29" s="1"/>
  <c r="G111" i="29"/>
  <c r="G18" i="29"/>
  <c r="B100" i="29"/>
  <c r="E100" i="29" s="1"/>
  <c r="B97" i="29"/>
  <c r="E97" i="29" s="1"/>
  <c r="D132" i="29"/>
  <c r="H132" i="29" s="1"/>
  <c r="G26" i="39"/>
  <c r="B23" i="39"/>
  <c r="E23" i="39" s="1"/>
  <c r="G21" i="39"/>
  <c r="B18" i="29"/>
  <c r="E18" i="29" s="1"/>
  <c r="B114" i="29"/>
  <c r="E114" i="29" s="1"/>
  <c r="D113" i="29"/>
  <c r="J113" i="29" s="1"/>
  <c r="G25" i="39"/>
  <c r="B121" i="29"/>
  <c r="E121" i="29" s="1"/>
  <c r="G89" i="29"/>
  <c r="B117" i="29"/>
  <c r="E117" i="29" s="1"/>
  <c r="G57" i="29"/>
  <c r="D74" i="29"/>
  <c r="H74" i="29" s="1"/>
  <c r="B35" i="29"/>
  <c r="E35" i="29" s="1"/>
  <c r="B24" i="29"/>
  <c r="E24" i="29" s="1"/>
  <c r="D59" i="29"/>
  <c r="H59" i="29" s="1"/>
  <c r="G48" i="29"/>
  <c r="G86" i="29"/>
  <c r="G27" i="39"/>
  <c r="D25" i="39"/>
  <c r="I25" i="39" s="1"/>
  <c r="B35" i="39"/>
  <c r="E35" i="39" s="1"/>
  <c r="B27" i="39"/>
  <c r="E27" i="39" s="1"/>
  <c r="G35" i="39"/>
  <c r="D120" i="29"/>
  <c r="J120" i="29" s="1"/>
  <c r="G64" i="29"/>
  <c r="G154" i="29"/>
  <c r="G31" i="39"/>
  <c r="D75" i="29"/>
  <c r="I75" i="29" s="1"/>
  <c r="D37" i="29"/>
  <c r="I37" i="29" s="1"/>
  <c r="G47" i="29"/>
  <c r="G73" i="29"/>
  <c r="G53" i="29"/>
  <c r="G107" i="29"/>
  <c r="B36" i="29"/>
  <c r="E36" i="29" s="1"/>
  <c r="B82" i="29"/>
  <c r="E82" i="29" s="1"/>
  <c r="B51" i="29"/>
  <c r="E51" i="29" s="1"/>
  <c r="D44" i="29"/>
  <c r="I44" i="29" s="1"/>
  <c r="D110" i="29"/>
  <c r="H110" i="29" s="1"/>
  <c r="B43" i="29"/>
  <c r="E43" i="29" s="1"/>
  <c r="D157" i="29"/>
  <c r="J157" i="29" s="1"/>
  <c r="D79" i="29"/>
  <c r="J79" i="29" s="1"/>
  <c r="D27" i="29"/>
  <c r="J27" i="29" s="1"/>
  <c r="D118" i="29"/>
  <c r="H118" i="29" s="1"/>
  <c r="B71" i="29"/>
  <c r="E71" i="29" s="1"/>
  <c r="B164" i="29"/>
  <c r="E164" i="29" s="1"/>
  <c r="G87" i="29"/>
  <c r="D93" i="29"/>
  <c r="H93" i="29" s="1"/>
  <c r="D47" i="29"/>
  <c r="I47" i="29" s="1"/>
  <c r="D51" i="29"/>
  <c r="J51" i="29" s="1"/>
  <c r="D34" i="29"/>
  <c r="I34" i="29" s="1"/>
  <c r="G44" i="29"/>
  <c r="D30" i="29"/>
  <c r="I30" i="29" s="1"/>
  <c r="G157" i="29"/>
  <c r="B106" i="29"/>
  <c r="E106" i="29" s="1"/>
  <c r="B37" i="29"/>
  <c r="E37" i="29" s="1"/>
  <c r="B79" i="29"/>
  <c r="E79" i="29" s="1"/>
  <c r="G67" i="29"/>
  <c r="G135" i="29"/>
  <c r="G68" i="29"/>
  <c r="B96" i="29"/>
  <c r="E96" i="29" s="1"/>
  <c r="B93" i="29"/>
  <c r="E93" i="29" s="1"/>
  <c r="B31" i="29"/>
  <c r="E31" i="29" s="1"/>
  <c r="G55" i="29"/>
  <c r="B73" i="29"/>
  <c r="E73" i="29" s="1"/>
  <c r="G137" i="29"/>
  <c r="D31" i="29"/>
  <c r="H31" i="29" s="1"/>
  <c r="B34" i="29"/>
  <c r="E34" i="29" s="1"/>
  <c r="B30" i="29"/>
  <c r="E30" i="29" s="1"/>
  <c r="G76" i="29"/>
  <c r="B110" i="29"/>
  <c r="E110" i="29" s="1"/>
  <c r="B84" i="29"/>
  <c r="E84" i="29" s="1"/>
  <c r="G56" i="29"/>
  <c r="G43" i="29"/>
  <c r="D137" i="29"/>
  <c r="I137" i="29" s="1"/>
  <c r="G121" i="29"/>
  <c r="B107" i="29"/>
  <c r="E107" i="29" s="1"/>
  <c r="H30" i="39"/>
  <c r="K30" i="39" s="1"/>
  <c r="G92" i="29"/>
  <c r="D36" i="29"/>
  <c r="J36" i="29" s="1"/>
  <c r="D82" i="29"/>
  <c r="I82" i="29" s="1"/>
  <c r="B135" i="29"/>
  <c r="E135" i="29" s="1"/>
  <c r="G108" i="29"/>
  <c r="G127" i="29"/>
  <c r="D155" i="29"/>
  <c r="J155" i="29" s="1"/>
  <c r="I9" i="54"/>
  <c r="D9" i="54"/>
  <c r="E9" i="54" s="1"/>
  <c r="C10" i="54"/>
  <c r="H9" i="54"/>
  <c r="D76" i="29"/>
  <c r="J76" i="29" s="1"/>
  <c r="D53" i="29"/>
  <c r="I53" i="29" s="1"/>
  <c r="D84" i="29"/>
  <c r="I84" i="29" s="1"/>
  <c r="B56" i="29"/>
  <c r="E56" i="29" s="1"/>
  <c r="B75" i="29"/>
  <c r="E75" i="29" s="1"/>
  <c r="G27" i="29"/>
  <c r="D127" i="29"/>
  <c r="H127" i="29" s="1"/>
  <c r="G98" i="29"/>
  <c r="B101" i="29"/>
  <c r="E101" i="29" s="1"/>
  <c r="B88" i="29"/>
  <c r="E88" i="29" s="1"/>
  <c r="G162" i="29"/>
  <c r="B41" i="29"/>
  <c r="E41" i="29" s="1"/>
  <c r="G96" i="29"/>
  <c r="B39" i="29"/>
  <c r="E39" i="29" s="1"/>
  <c r="G116" i="29"/>
  <c r="D88" i="29"/>
  <c r="I88" i="29" s="1"/>
  <c r="B165" i="29"/>
  <c r="E165" i="29" s="1"/>
  <c r="D95" i="29"/>
  <c r="J95" i="29" s="1"/>
  <c r="B69" i="29"/>
  <c r="E69" i="29" s="1"/>
  <c r="B32" i="29"/>
  <c r="E32" i="29" s="1"/>
  <c r="G129" i="29"/>
  <c r="D134" i="29"/>
  <c r="H134" i="29" s="1"/>
  <c r="B16" i="29"/>
  <c r="E16" i="29" s="1"/>
  <c r="D159" i="29"/>
  <c r="H159" i="29" s="1"/>
  <c r="D152" i="29"/>
  <c r="H152" i="29" s="1"/>
  <c r="B61" i="29"/>
  <c r="E61" i="29" s="1"/>
  <c r="G29" i="29"/>
  <c r="B54" i="29"/>
  <c r="E54" i="29" s="1"/>
  <c r="B42" i="29"/>
  <c r="E42" i="29" s="1"/>
  <c r="D17" i="29"/>
  <c r="J17" i="29" s="1"/>
  <c r="B62" i="29"/>
  <c r="E62" i="29" s="1"/>
  <c r="G125" i="29"/>
  <c r="G142" i="29"/>
  <c r="B138" i="29"/>
  <c r="E138" i="29" s="1"/>
  <c r="D102" i="29"/>
  <c r="H102" i="29" s="1"/>
  <c r="G152" i="29"/>
  <c r="D45" i="29"/>
  <c r="H45" i="29" s="1"/>
  <c r="G126" i="29"/>
  <c r="D153" i="29"/>
  <c r="I153" i="29" s="1"/>
  <c r="B142" i="29"/>
  <c r="E142" i="29" s="1"/>
  <c r="G69" i="29"/>
  <c r="B29" i="29"/>
  <c r="E29" i="29" s="1"/>
  <c r="D70" i="29"/>
  <c r="H70" i="29" s="1"/>
  <c r="D42" i="29"/>
  <c r="I42" i="29" s="1"/>
  <c r="D32" i="29"/>
  <c r="J32" i="29" s="1"/>
  <c r="G138" i="29"/>
  <c r="G25" i="29"/>
  <c r="B102" i="29"/>
  <c r="E102" i="29" s="1"/>
  <c r="D129" i="29"/>
  <c r="I129" i="29" s="1"/>
  <c r="D163" i="29"/>
  <c r="J163" i="29" s="1"/>
  <c r="D87" i="29"/>
  <c r="H87" i="29" s="1"/>
  <c r="B130" i="29"/>
  <c r="E130" i="29" s="1"/>
  <c r="G60" i="29"/>
  <c r="D16" i="29"/>
  <c r="I16" i="29" s="1"/>
  <c r="B83" i="29"/>
  <c r="E83" i="29" s="1"/>
  <c r="G118" i="29"/>
  <c r="D164" i="29"/>
  <c r="H164" i="29" s="1"/>
  <c r="B159" i="29"/>
  <c r="E159" i="29" s="1"/>
  <c r="B45" i="29"/>
  <c r="E45" i="29" s="1"/>
  <c r="B126" i="29"/>
  <c r="E126" i="29" s="1"/>
  <c r="G153" i="29"/>
  <c r="G54" i="29"/>
  <c r="B17" i="29"/>
  <c r="E17" i="29" s="1"/>
  <c r="B25" i="29"/>
  <c r="E25" i="29" s="1"/>
  <c r="B134" i="29"/>
  <c r="E134" i="29" s="1"/>
  <c r="B163" i="29"/>
  <c r="E163" i="29" s="1"/>
  <c r="G71" i="29"/>
  <c r="G95" i="29"/>
  <c r="D125" i="29"/>
  <c r="H125" i="29" s="1"/>
  <c r="D83" i="29"/>
  <c r="I83" i="29" s="1"/>
  <c r="G62" i="29"/>
  <c r="D60" i="29"/>
  <c r="J60" i="29" s="1"/>
  <c r="G147" i="29"/>
  <c r="B150" i="29"/>
  <c r="E150" i="29" s="1"/>
  <c r="B50" i="29"/>
  <c r="E50" i="29" s="1"/>
  <c r="B141" i="29"/>
  <c r="E141" i="29" s="1"/>
  <c r="B145" i="29"/>
  <c r="E145" i="29" s="1"/>
  <c r="D39" i="29"/>
  <c r="H39" i="29" s="1"/>
  <c r="D52" i="29"/>
  <c r="H52" i="29" s="1"/>
  <c r="D162" i="29"/>
  <c r="I162" i="29" s="1"/>
  <c r="G91" i="29"/>
  <c r="D119" i="29"/>
  <c r="I119" i="29" s="1"/>
  <c r="D41" i="29"/>
  <c r="H41" i="29" s="1"/>
  <c r="G136" i="29"/>
  <c r="B108" i="29"/>
  <c r="E108" i="29" s="1"/>
  <c r="B147" i="29"/>
  <c r="E147" i="29" s="1"/>
  <c r="B146" i="29"/>
  <c r="E146" i="29" s="1"/>
  <c r="G78" i="29"/>
  <c r="B52" i="29"/>
  <c r="E52" i="29" s="1"/>
  <c r="D165" i="29"/>
  <c r="I165" i="29" s="1"/>
  <c r="B63" i="29"/>
  <c r="E63" i="29" s="1"/>
  <c r="G161" i="29"/>
  <c r="D61" i="29"/>
  <c r="I61" i="29" s="1"/>
  <c r="B70" i="29"/>
  <c r="E70" i="29" s="1"/>
  <c r="B49" i="29"/>
  <c r="E49" i="29" s="1"/>
  <c r="D28" i="29"/>
  <c r="J28" i="29" s="1"/>
  <c r="B21" i="29"/>
  <c r="E21" i="29" s="1"/>
  <c r="D123" i="29"/>
  <c r="H123" i="29" s="1"/>
  <c r="D130" i="29"/>
  <c r="H130" i="29" s="1"/>
  <c r="D151" i="29"/>
  <c r="H151" i="29" s="1"/>
  <c r="G50" i="29"/>
  <c r="G28" i="29"/>
  <c r="G151" i="29"/>
  <c r="B19" i="29"/>
  <c r="E19" i="29" s="1"/>
  <c r="B156" i="29"/>
  <c r="E156" i="29" s="1"/>
  <c r="D26" i="29"/>
  <c r="H26" i="29" s="1"/>
  <c r="B144" i="29"/>
  <c r="E144" i="29" s="1"/>
  <c r="B20" i="29"/>
  <c r="E20" i="29" s="1"/>
  <c r="B103" i="29"/>
  <c r="E103" i="29" s="1"/>
  <c r="D114" i="29"/>
  <c r="I114" i="29" s="1"/>
  <c r="B81" i="29"/>
  <c r="E81" i="29" s="1"/>
  <c r="B23" i="29"/>
  <c r="E23" i="29" s="1"/>
  <c r="D111" i="29"/>
  <c r="J111" i="29" s="1"/>
  <c r="B80" i="29"/>
  <c r="E80" i="29" s="1"/>
  <c r="D66" i="29"/>
  <c r="I66" i="29" s="1"/>
  <c r="G100" i="29"/>
  <c r="G97" i="29"/>
  <c r="B158" i="29"/>
  <c r="E158" i="29" s="1"/>
  <c r="G94" i="29"/>
  <c r="B132" i="29"/>
  <c r="E132" i="29" s="1"/>
  <c r="D49" i="29"/>
  <c r="H49" i="29" s="1"/>
  <c r="B78" i="29"/>
  <c r="E78" i="29" s="1"/>
  <c r="G123" i="29"/>
  <c r="G146" i="29"/>
  <c r="B139" i="29"/>
  <c r="E139" i="29" s="1"/>
  <c r="G141" i="29"/>
  <c r="G46" i="29"/>
  <c r="B140" i="29"/>
  <c r="E140" i="29" s="1"/>
  <c r="G128" i="29"/>
  <c r="D104" i="29"/>
  <c r="J104" i="29" s="1"/>
  <c r="G103" i="29"/>
  <c r="D105" i="29"/>
  <c r="J105" i="29" s="1"/>
  <c r="D80" i="29"/>
  <c r="I80" i="29" s="1"/>
  <c r="B22" i="29"/>
  <c r="E22" i="29" s="1"/>
  <c r="B113" i="29"/>
  <c r="E113" i="29" s="1"/>
  <c r="G158" i="29"/>
  <c r="B98" i="29"/>
  <c r="E98" i="29" s="1"/>
  <c r="G21" i="29"/>
  <c r="H21" i="29" s="1"/>
  <c r="G139" i="29"/>
  <c r="G101" i="29"/>
  <c r="D46" i="29"/>
  <c r="J46" i="29" s="1"/>
  <c r="D140" i="29"/>
  <c r="H140" i="29" s="1"/>
  <c r="D156" i="29"/>
  <c r="I156" i="29" s="1"/>
  <c r="G150" i="29"/>
  <c r="G72" i="29"/>
  <c r="D19" i="41"/>
  <c r="G19" i="41"/>
  <c r="D145" i="29"/>
  <c r="J145" i="29" s="1"/>
  <c r="G63" i="29"/>
  <c r="D161" i="29"/>
  <c r="J161" i="29" s="1"/>
  <c r="D91" i="29"/>
  <c r="J91" i="29" s="1"/>
  <c r="B119" i="29"/>
  <c r="E119" i="29" s="1"/>
  <c r="B116" i="29"/>
  <c r="E116" i="29" s="1"/>
  <c r="L19" i="41"/>
  <c r="B136" i="29"/>
  <c r="E136" i="29" s="1"/>
  <c r="G155" i="29"/>
  <c r="K85" i="11"/>
  <c r="K86" i="11" s="1"/>
  <c r="H83" i="29"/>
  <c r="H35" i="29"/>
  <c r="G392" i="41"/>
  <c r="D392" i="41"/>
  <c r="L392" i="41"/>
  <c r="B392" i="41"/>
  <c r="G234" i="41"/>
  <c r="B234" i="41"/>
  <c r="D234" i="41"/>
  <c r="L234" i="41"/>
  <c r="G412" i="41"/>
  <c r="B412" i="41"/>
  <c r="L412" i="41"/>
  <c r="D412" i="41"/>
  <c r="L12" i="41"/>
  <c r="B12" i="41"/>
  <c r="G12" i="41"/>
  <c r="D12" i="41"/>
  <c r="G295" i="41"/>
  <c r="B295" i="41"/>
  <c r="L295" i="41"/>
  <c r="D295" i="41"/>
  <c r="G328" i="41"/>
  <c r="D328" i="41"/>
  <c r="B328" i="41"/>
  <c r="L328" i="41"/>
  <c r="B607" i="41"/>
  <c r="L607" i="41"/>
  <c r="D607" i="41"/>
  <c r="G607" i="41"/>
  <c r="B136" i="41"/>
  <c r="G136" i="41"/>
  <c r="D136" i="41"/>
  <c r="L136" i="41"/>
  <c r="L338" i="41"/>
  <c r="B338" i="41"/>
  <c r="D338" i="41"/>
  <c r="G338" i="41"/>
  <c r="G368" i="41"/>
  <c r="D368" i="41"/>
  <c r="L368" i="41"/>
  <c r="B368" i="41"/>
  <c r="L598" i="41"/>
  <c r="B598" i="41"/>
  <c r="D598" i="41"/>
  <c r="G598" i="41"/>
  <c r="L701" i="41"/>
  <c r="B701" i="41"/>
  <c r="G701" i="41"/>
  <c r="D701" i="41"/>
  <c r="B464" i="41"/>
  <c r="G464" i="41"/>
  <c r="L464" i="41"/>
  <c r="D464" i="41"/>
  <c r="L609" i="41"/>
  <c r="D609" i="41"/>
  <c r="G609" i="41"/>
  <c r="B609" i="41"/>
  <c r="G91" i="41"/>
  <c r="B91" i="41"/>
  <c r="D91" i="41"/>
  <c r="L91" i="41"/>
  <c r="G540" i="41"/>
  <c r="D540" i="41"/>
  <c r="B540" i="41"/>
  <c r="L540" i="41"/>
  <c r="L71" i="41"/>
  <c r="D71" i="41"/>
  <c r="G71" i="41"/>
  <c r="B71" i="41"/>
  <c r="B683" i="41"/>
  <c r="D683" i="41"/>
  <c r="G683" i="41"/>
  <c r="L683" i="41"/>
  <c r="L530" i="41"/>
  <c r="B530" i="41"/>
  <c r="D530" i="41"/>
  <c r="G530" i="41"/>
  <c r="B502" i="41"/>
  <c r="G502" i="41"/>
  <c r="L502" i="41"/>
  <c r="D502" i="41"/>
  <c r="B700" i="41"/>
  <c r="D700" i="41"/>
  <c r="L700" i="41"/>
  <c r="G700" i="41"/>
  <c r="B643" i="41"/>
  <c r="G643" i="41"/>
  <c r="D643" i="41"/>
  <c r="L643" i="41"/>
  <c r="G415" i="41"/>
  <c r="L415" i="41"/>
  <c r="B415" i="41"/>
  <c r="D415" i="41"/>
  <c r="B405" i="41"/>
  <c r="D405" i="41"/>
  <c r="G405" i="41"/>
  <c r="L405" i="41"/>
  <c r="D174" i="41"/>
  <c r="B174" i="41"/>
  <c r="L174" i="41"/>
  <c r="G174" i="41"/>
  <c r="B369" i="41"/>
  <c r="G369" i="41"/>
  <c r="D369" i="41"/>
  <c r="L369" i="41"/>
  <c r="L625" i="41"/>
  <c r="B625" i="41"/>
  <c r="G625" i="41"/>
  <c r="D625" i="41"/>
  <c r="L150" i="41"/>
  <c r="D150" i="41"/>
  <c r="G150" i="41"/>
  <c r="B150" i="41"/>
  <c r="G386" i="41"/>
  <c r="D386" i="41"/>
  <c r="B386" i="41"/>
  <c r="L386" i="41"/>
  <c r="D203" i="41"/>
  <c r="L203" i="41"/>
  <c r="G203" i="41"/>
  <c r="B203" i="41"/>
  <c r="D70" i="41"/>
  <c r="G70" i="41"/>
  <c r="B70" i="41"/>
  <c r="L70" i="41"/>
  <c r="G287" i="41"/>
  <c r="D287" i="41"/>
  <c r="B287" i="41"/>
  <c r="L287" i="41"/>
  <c r="B436" i="41"/>
  <c r="L436" i="41"/>
  <c r="D436" i="41"/>
  <c r="G436" i="41"/>
  <c r="B219" i="41"/>
  <c r="G219" i="41"/>
  <c r="L219" i="41"/>
  <c r="D219" i="41"/>
  <c r="L524" i="41"/>
  <c r="B524" i="41"/>
  <c r="D524" i="41"/>
  <c r="G524" i="41"/>
  <c r="L240" i="41"/>
  <c r="G240" i="41"/>
  <c r="B240" i="41"/>
  <c r="D240" i="41"/>
  <c r="B575" i="41"/>
  <c r="L575" i="41"/>
  <c r="G575" i="41"/>
  <c r="D575" i="41"/>
  <c r="B349" i="41"/>
  <c r="G349" i="41"/>
  <c r="L349" i="41"/>
  <c r="D349" i="41"/>
  <c r="D389" i="41"/>
  <c r="L389" i="41"/>
  <c r="B389" i="41"/>
  <c r="G389" i="41"/>
  <c r="G426" i="41"/>
  <c r="L426" i="41"/>
  <c r="D426" i="41"/>
  <c r="B426" i="41"/>
  <c r="G79" i="41"/>
  <c r="L79" i="41"/>
  <c r="D79" i="41"/>
  <c r="B79" i="41"/>
  <c r="D596" i="41"/>
  <c r="L596" i="41"/>
  <c r="B596" i="41"/>
  <c r="G596" i="41"/>
  <c r="B193" i="41"/>
  <c r="D193" i="41"/>
  <c r="L193" i="41"/>
  <c r="G193" i="41"/>
  <c r="D108" i="41"/>
  <c r="G108" i="41"/>
  <c r="B108" i="41"/>
  <c r="L108" i="41"/>
  <c r="L563" i="41"/>
  <c r="B563" i="41"/>
  <c r="G563" i="41"/>
  <c r="D563" i="41"/>
  <c r="B86" i="41"/>
  <c r="G86" i="41"/>
  <c r="L86" i="41"/>
  <c r="D86" i="41"/>
  <c r="L525" i="41"/>
  <c r="B525" i="41"/>
  <c r="D525" i="41"/>
  <c r="G525" i="41"/>
  <c r="D416" i="41"/>
  <c r="G416" i="41"/>
  <c r="B416" i="41"/>
  <c r="L416" i="41"/>
  <c r="B251" i="41"/>
  <c r="D251" i="41"/>
  <c r="G251" i="41"/>
  <c r="L251" i="41"/>
  <c r="B699" i="41"/>
  <c r="L699" i="41"/>
  <c r="G699" i="41"/>
  <c r="D699" i="41"/>
  <c r="D702" i="41"/>
  <c r="B702" i="41"/>
  <c r="G702" i="41"/>
  <c r="L702" i="41"/>
  <c r="L331" i="41"/>
  <c r="G331" i="41"/>
  <c r="D331" i="41"/>
  <c r="B331" i="41"/>
  <c r="G480" i="41"/>
  <c r="D480" i="41"/>
  <c r="L480" i="41"/>
  <c r="B480" i="41"/>
  <c r="D233" i="41"/>
  <c r="B233" i="41"/>
  <c r="L233" i="41"/>
  <c r="G233" i="41"/>
  <c r="G377" i="41"/>
  <c r="D377" i="41"/>
  <c r="L377" i="41"/>
  <c r="B377" i="41"/>
  <c r="B501" i="41"/>
  <c r="G501" i="41"/>
  <c r="D501" i="41"/>
  <c r="L501" i="41"/>
  <c r="D195" i="41"/>
  <c r="L195" i="41"/>
  <c r="B195" i="41"/>
  <c r="G195" i="41"/>
  <c r="G336" i="41"/>
  <c r="D336" i="41"/>
  <c r="L336" i="41"/>
  <c r="B336" i="41"/>
  <c r="I22" i="39"/>
  <c r="H22" i="39"/>
  <c r="J22" i="39"/>
  <c r="H48" i="29"/>
  <c r="J48" i="29"/>
  <c r="I48" i="29"/>
  <c r="I149" i="29"/>
  <c r="H149" i="29"/>
  <c r="J149" i="29"/>
  <c r="H38" i="29"/>
  <c r="J38" i="29"/>
  <c r="I38" i="29"/>
  <c r="B475" i="41"/>
  <c r="D475" i="41"/>
  <c r="L475" i="41"/>
  <c r="G475" i="41"/>
  <c r="G397" i="41"/>
  <c r="B397" i="41"/>
  <c r="L397" i="41"/>
  <c r="D397" i="41"/>
  <c r="G17" i="41"/>
  <c r="D17" i="41"/>
  <c r="L17" i="41"/>
  <c r="B17" i="41"/>
  <c r="L40" i="41"/>
  <c r="D40" i="41"/>
  <c r="G40" i="41"/>
  <c r="B40" i="41"/>
  <c r="D623" i="41"/>
  <c r="L623" i="41"/>
  <c r="G623" i="41"/>
  <c r="B623" i="41"/>
  <c r="G348" i="41"/>
  <c r="D348" i="41"/>
  <c r="B348" i="41"/>
  <c r="L348" i="41"/>
  <c r="L36" i="41"/>
  <c r="B36" i="41"/>
  <c r="D36" i="41"/>
  <c r="G36" i="41"/>
  <c r="L543" i="41"/>
  <c r="B543" i="41"/>
  <c r="D543" i="41"/>
  <c r="G543" i="41"/>
  <c r="D509" i="41"/>
  <c r="G509" i="41"/>
  <c r="L509" i="41"/>
  <c r="B509" i="41"/>
  <c r="B431" i="41"/>
  <c r="G431" i="41"/>
  <c r="L431" i="41"/>
  <c r="D431" i="41"/>
  <c r="G466" i="41"/>
  <c r="L466" i="41"/>
  <c r="B466" i="41"/>
  <c r="D466" i="41"/>
  <c r="B248" i="41"/>
  <c r="G248" i="41"/>
  <c r="L248" i="41"/>
  <c r="D248" i="41"/>
  <c r="L355" i="41"/>
  <c r="D355" i="41"/>
  <c r="B355" i="41"/>
  <c r="G355" i="41"/>
  <c r="D188" i="41"/>
  <c r="B188" i="41"/>
  <c r="L188" i="41"/>
  <c r="G188" i="41"/>
  <c r="D506" i="41"/>
  <c r="L506" i="41"/>
  <c r="G506" i="41"/>
  <c r="B506" i="41"/>
  <c r="L710" i="41"/>
  <c r="D710" i="41"/>
  <c r="G710" i="41"/>
  <c r="B710" i="41"/>
  <c r="L302" i="41"/>
  <c r="G302" i="41"/>
  <c r="D302" i="41"/>
  <c r="B302" i="41"/>
  <c r="G207" i="41"/>
  <c r="D207" i="41"/>
  <c r="L207" i="41"/>
  <c r="B207" i="41"/>
  <c r="B97" i="41"/>
  <c r="L97" i="41"/>
  <c r="G97" i="41"/>
  <c r="D97" i="41"/>
  <c r="B404" i="41"/>
  <c r="G404" i="41"/>
  <c r="D404" i="41"/>
  <c r="L404" i="41"/>
  <c r="B209" i="41"/>
  <c r="L209" i="41"/>
  <c r="D209" i="41"/>
  <c r="G209" i="41"/>
  <c r="B241" i="41"/>
  <c r="D241" i="41"/>
  <c r="G241" i="41"/>
  <c r="L241" i="41"/>
  <c r="D496" i="41"/>
  <c r="L496" i="41"/>
  <c r="B496" i="41"/>
  <c r="G496" i="41"/>
  <c r="D653" i="41"/>
  <c r="B653" i="41"/>
  <c r="G653" i="41"/>
  <c r="L653" i="41"/>
  <c r="L126" i="41"/>
  <c r="B126" i="41"/>
  <c r="G126" i="41"/>
  <c r="D126" i="41"/>
  <c r="L658" i="41"/>
  <c r="B658" i="41"/>
  <c r="G658" i="41"/>
  <c r="D658" i="41"/>
  <c r="B671" i="41"/>
  <c r="L671" i="41"/>
  <c r="D671" i="41"/>
  <c r="G671" i="41"/>
  <c r="B574" i="41"/>
  <c r="G574" i="41"/>
  <c r="L574" i="41"/>
  <c r="D574" i="41"/>
  <c r="B30" i="41"/>
  <c r="L30" i="41"/>
  <c r="G30" i="41"/>
  <c r="D30" i="41"/>
  <c r="L657" i="41"/>
  <c r="D657" i="41"/>
  <c r="G657" i="41"/>
  <c r="B657" i="41"/>
  <c r="D422" i="41"/>
  <c r="G422" i="41"/>
  <c r="B422" i="41"/>
  <c r="L422" i="41"/>
  <c r="B323" i="41"/>
  <c r="L323" i="41"/>
  <c r="D323" i="41"/>
  <c r="G323" i="41"/>
  <c r="B303" i="41"/>
  <c r="D303" i="41"/>
  <c r="G303" i="41"/>
  <c r="L303" i="41"/>
  <c r="B72" i="41"/>
  <c r="G72" i="41"/>
  <c r="L72" i="41"/>
  <c r="D72" i="41"/>
  <c r="B267" i="41"/>
  <c r="L267" i="41"/>
  <c r="G267" i="41"/>
  <c r="D267" i="41"/>
  <c r="L428" i="41"/>
  <c r="D428" i="41"/>
  <c r="B428" i="41"/>
  <c r="G428" i="41"/>
  <c r="B306" i="41"/>
  <c r="D306" i="41"/>
  <c r="G306" i="41"/>
  <c r="L306" i="41"/>
  <c r="D140" i="41"/>
  <c r="L140" i="41"/>
  <c r="B140" i="41"/>
  <c r="G140" i="41"/>
  <c r="B558" i="41"/>
  <c r="D558" i="41"/>
  <c r="G558" i="41"/>
  <c r="L558" i="41"/>
  <c r="G60" i="41"/>
  <c r="L60" i="41"/>
  <c r="B60" i="41"/>
  <c r="D60" i="41"/>
  <c r="D105" i="41"/>
  <c r="G105" i="41"/>
  <c r="B105" i="41"/>
  <c r="L105" i="41"/>
  <c r="G434" i="41"/>
  <c r="B434" i="41"/>
  <c r="L434" i="41"/>
  <c r="D434" i="41"/>
  <c r="B383" i="41"/>
  <c r="L383" i="41"/>
  <c r="D383" i="41"/>
  <c r="G383" i="41"/>
  <c r="H138" i="29"/>
  <c r="J138" i="29"/>
  <c r="I138" i="29"/>
  <c r="J90" i="29"/>
  <c r="J32" i="39"/>
  <c r="I32" i="39"/>
  <c r="H32" i="39"/>
  <c r="G577" i="41"/>
  <c r="L577" i="41"/>
  <c r="D577" i="41"/>
  <c r="B577" i="41"/>
  <c r="B196" i="41"/>
  <c r="G196" i="41"/>
  <c r="L196" i="41"/>
  <c r="D196" i="41"/>
  <c r="D458" i="41"/>
  <c r="L458" i="41"/>
  <c r="G458" i="41"/>
  <c r="B458" i="41"/>
  <c r="D470" i="41"/>
  <c r="B470" i="41"/>
  <c r="L470" i="41"/>
  <c r="G470" i="41"/>
  <c r="D265" i="41"/>
  <c r="G265" i="41"/>
  <c r="L265" i="41"/>
  <c r="B265" i="41"/>
  <c r="G448" i="41"/>
  <c r="L448" i="41"/>
  <c r="B448" i="41"/>
  <c r="D448" i="41"/>
  <c r="L83" i="41"/>
  <c r="G83" i="41"/>
  <c r="D83" i="41"/>
  <c r="B83" i="41"/>
  <c r="G182" i="41"/>
  <c r="L182" i="41"/>
  <c r="D182" i="41"/>
  <c r="B182" i="41"/>
  <c r="G691" i="41"/>
  <c r="D691" i="41"/>
  <c r="L691" i="41"/>
  <c r="B691" i="41"/>
  <c r="G172" i="41"/>
  <c r="D172" i="41"/>
  <c r="L172" i="41"/>
  <c r="B172" i="41"/>
  <c r="D59" i="41"/>
  <c r="B59" i="41"/>
  <c r="G59" i="41"/>
  <c r="L59" i="41"/>
  <c r="L610" i="41"/>
  <c r="G610" i="41"/>
  <c r="D610" i="41"/>
  <c r="B610" i="41"/>
  <c r="G268" i="41"/>
  <c r="L268" i="41"/>
  <c r="B268" i="41"/>
  <c r="D268" i="41"/>
  <c r="G200" i="41"/>
  <c r="D200" i="41"/>
  <c r="B200" i="41"/>
  <c r="L200" i="41"/>
  <c r="D317" i="41"/>
  <c r="B317" i="41"/>
  <c r="G317" i="41"/>
  <c r="L317" i="41"/>
  <c r="D137" i="41"/>
  <c r="L137" i="41"/>
  <c r="G137" i="41"/>
  <c r="B137" i="41"/>
  <c r="G162" i="41"/>
  <c r="B162" i="41"/>
  <c r="L162" i="41"/>
  <c r="D162" i="41"/>
  <c r="B154" i="41"/>
  <c r="L154" i="41"/>
  <c r="D154" i="41"/>
  <c r="G154" i="41"/>
  <c r="G261" i="41"/>
  <c r="L261" i="41"/>
  <c r="B261" i="41"/>
  <c r="D261" i="41"/>
  <c r="G66" i="41"/>
  <c r="B66" i="41"/>
  <c r="D66" i="41"/>
  <c r="L66" i="41"/>
  <c r="B642" i="41"/>
  <c r="D642" i="41"/>
  <c r="G642" i="41"/>
  <c r="L642" i="41"/>
  <c r="G616" i="41"/>
  <c r="D616" i="41"/>
  <c r="L616" i="41"/>
  <c r="B616" i="41"/>
  <c r="G51" i="41"/>
  <c r="L51" i="41"/>
  <c r="D51" i="41"/>
  <c r="B51" i="41"/>
  <c r="B291" i="41"/>
  <c r="L291" i="41"/>
  <c r="D291" i="41"/>
  <c r="G291" i="41"/>
  <c r="D697" i="41"/>
  <c r="G697" i="41"/>
  <c r="B697" i="41"/>
  <c r="L697" i="41"/>
  <c r="L211" i="41"/>
  <c r="B211" i="41"/>
  <c r="G211" i="41"/>
  <c r="D211" i="41"/>
  <c r="G221" i="41"/>
  <c r="D221" i="41"/>
  <c r="L221" i="41"/>
  <c r="B221" i="41"/>
  <c r="G647" i="41"/>
  <c r="L647" i="41"/>
  <c r="D647" i="41"/>
  <c r="B647" i="41"/>
  <c r="B608" i="41"/>
  <c r="L608" i="41"/>
  <c r="G608" i="41"/>
  <c r="D608" i="41"/>
  <c r="L165" i="41"/>
  <c r="D165" i="41"/>
  <c r="B165" i="41"/>
  <c r="G165" i="41"/>
  <c r="L698" i="41"/>
  <c r="D698" i="41"/>
  <c r="B698" i="41"/>
  <c r="G698" i="41"/>
  <c r="G347" i="41"/>
  <c r="D347" i="41"/>
  <c r="B347" i="41"/>
  <c r="L347" i="41"/>
  <c r="B181" i="41"/>
  <c r="L181" i="41"/>
  <c r="G181" i="41"/>
  <c r="D181" i="41"/>
  <c r="B281" i="41"/>
  <c r="L281" i="41"/>
  <c r="D281" i="41"/>
  <c r="G281" i="41"/>
  <c r="J19" i="39"/>
  <c r="H19" i="39"/>
  <c r="I19" i="39"/>
  <c r="H108" i="29"/>
  <c r="I108" i="29"/>
  <c r="J108" i="29"/>
  <c r="H50" i="29"/>
  <c r="I50" i="29"/>
  <c r="J50" i="29"/>
  <c r="H147" i="29"/>
  <c r="I147" i="29"/>
  <c r="J147" i="29"/>
  <c r="I146" i="29"/>
  <c r="H146" i="29"/>
  <c r="J146" i="29"/>
  <c r="J96" i="29"/>
  <c r="H96" i="29"/>
  <c r="I96" i="29"/>
  <c r="H136" i="29"/>
  <c r="J136" i="29"/>
  <c r="I136" i="29"/>
  <c r="D259" i="41"/>
  <c r="L259" i="41"/>
  <c r="G259" i="41"/>
  <c r="B259" i="41"/>
  <c r="G604" i="41"/>
  <c r="B604" i="41"/>
  <c r="L604" i="41"/>
  <c r="D604" i="41"/>
  <c r="B483" i="41"/>
  <c r="D483" i="41"/>
  <c r="L483" i="41"/>
  <c r="G483" i="41"/>
  <c r="G185" i="41"/>
  <c r="B185" i="41"/>
  <c r="D185" i="41"/>
  <c r="L185" i="41"/>
  <c r="D294" i="41"/>
  <c r="G294" i="41"/>
  <c r="B294" i="41"/>
  <c r="L294" i="41"/>
  <c r="B541" i="41"/>
  <c r="L541" i="41"/>
  <c r="D541" i="41"/>
  <c r="G541" i="41"/>
  <c r="D396" i="41"/>
  <c r="G396" i="41"/>
  <c r="B396" i="41"/>
  <c r="L396" i="41"/>
  <c r="G246" i="41"/>
  <c r="B246" i="41"/>
  <c r="L246" i="41"/>
  <c r="D246" i="41"/>
  <c r="G37" i="41"/>
  <c r="L37" i="41"/>
  <c r="B37" i="41"/>
  <c r="D37" i="41"/>
  <c r="G99" i="41"/>
  <c r="L99" i="41"/>
  <c r="B99" i="41"/>
  <c r="D99" i="41"/>
  <c r="B674" i="41"/>
  <c r="D674" i="41"/>
  <c r="L674" i="41"/>
  <c r="G674" i="41"/>
  <c r="B143" i="41"/>
  <c r="L143" i="41"/>
  <c r="D143" i="41"/>
  <c r="G143" i="41"/>
  <c r="B594" i="41"/>
  <c r="L594" i="41"/>
  <c r="G594" i="41"/>
  <c r="D594" i="41"/>
  <c r="B696" i="41"/>
  <c r="D696" i="41"/>
  <c r="L696" i="41"/>
  <c r="G696" i="41"/>
  <c r="D438" i="41"/>
  <c r="B438" i="41"/>
  <c r="L438" i="41"/>
  <c r="G438" i="41"/>
  <c r="B204" i="41"/>
  <c r="L204" i="41"/>
  <c r="G204" i="41"/>
  <c r="D204" i="41"/>
  <c r="B232" i="41"/>
  <c r="D232" i="41"/>
  <c r="G232" i="41"/>
  <c r="L232" i="41"/>
  <c r="D314" i="41"/>
  <c r="G314" i="41"/>
  <c r="B314" i="41"/>
  <c r="L314" i="41"/>
  <c r="B98" i="41"/>
  <c r="G98" i="41"/>
  <c r="L98" i="41"/>
  <c r="D98" i="41"/>
  <c r="G78" i="41"/>
  <c r="B78" i="41"/>
  <c r="D78" i="41"/>
  <c r="L78" i="41"/>
  <c r="G15" i="41"/>
  <c r="D15" i="41"/>
  <c r="L15" i="41"/>
  <c r="B15" i="41"/>
  <c r="D247" i="41"/>
  <c r="G247" i="41"/>
  <c r="B247" i="41"/>
  <c r="L247" i="41"/>
  <c r="L630" i="41"/>
  <c r="D630" i="41"/>
  <c r="B630" i="41"/>
  <c r="G630" i="41"/>
  <c r="D487" i="41"/>
  <c r="L487" i="41"/>
  <c r="B487" i="41"/>
  <c r="G487" i="41"/>
  <c r="L444" i="41"/>
  <c r="D444" i="41"/>
  <c r="G444" i="41"/>
  <c r="B444" i="41"/>
  <c r="G570" i="41"/>
  <c r="L570" i="41"/>
  <c r="D570" i="41"/>
  <c r="B570" i="41"/>
  <c r="G489" i="41"/>
  <c r="L489" i="41"/>
  <c r="D489" i="41"/>
  <c r="B489" i="41"/>
  <c r="L578" i="41"/>
  <c r="G578" i="41"/>
  <c r="B578" i="41"/>
  <c r="D578" i="41"/>
  <c r="G586" i="41"/>
  <c r="B586" i="41"/>
  <c r="L586" i="41"/>
  <c r="D586" i="41"/>
  <c r="L92" i="41"/>
  <c r="D92" i="41"/>
  <c r="G92" i="41"/>
  <c r="B92" i="41"/>
  <c r="L568" i="41"/>
  <c r="D568" i="41"/>
  <c r="B568" i="41"/>
  <c r="G568" i="41"/>
  <c r="G711" i="41"/>
  <c r="L711" i="41"/>
  <c r="B711" i="41"/>
  <c r="G290" i="41"/>
  <c r="D290" i="41"/>
  <c r="L290" i="41"/>
  <c r="B290" i="41"/>
  <c r="D146" i="41"/>
  <c r="L146" i="41"/>
  <c r="G146" i="41"/>
  <c r="B146" i="41"/>
  <c r="B432" i="41"/>
  <c r="L432" i="41"/>
  <c r="G432" i="41"/>
  <c r="D432" i="41"/>
  <c r="G47" i="41"/>
  <c r="L47" i="41"/>
  <c r="D47" i="41"/>
  <c r="B47" i="41"/>
  <c r="B236" i="41"/>
  <c r="D236" i="41"/>
  <c r="L236" i="41"/>
  <c r="G236" i="41"/>
  <c r="G309" i="41"/>
  <c r="B309" i="41"/>
  <c r="L309" i="41"/>
  <c r="D309" i="41"/>
  <c r="B113" i="41"/>
  <c r="G113" i="41"/>
  <c r="D113" i="41"/>
  <c r="L113" i="41"/>
  <c r="L33" i="41"/>
  <c r="D33" i="41"/>
  <c r="B33" i="41"/>
  <c r="G33" i="41"/>
  <c r="L624" i="41"/>
  <c r="B624" i="41"/>
  <c r="D624" i="41"/>
  <c r="G624" i="41"/>
  <c r="B138" i="41"/>
  <c r="L138" i="41"/>
  <c r="D138" i="41"/>
  <c r="G138" i="41"/>
  <c r="D379" i="41"/>
  <c r="G379" i="41"/>
  <c r="L379" i="41"/>
  <c r="B379" i="41"/>
  <c r="B503" i="41"/>
  <c r="L503" i="41"/>
  <c r="G503" i="41"/>
  <c r="D503" i="41"/>
  <c r="B87" i="41"/>
  <c r="L87" i="41"/>
  <c r="G87" i="41"/>
  <c r="D87" i="41"/>
  <c r="D581" i="41"/>
  <c r="L581" i="41"/>
  <c r="G581" i="41"/>
  <c r="B581" i="41"/>
  <c r="L293" i="41"/>
  <c r="B293" i="41"/>
  <c r="D293" i="41"/>
  <c r="G293" i="41"/>
  <c r="L535" i="41"/>
  <c r="B535" i="41"/>
  <c r="G535" i="41"/>
  <c r="D535" i="41"/>
  <c r="B363" i="41"/>
  <c r="G363" i="41"/>
  <c r="L363" i="41"/>
  <c r="D363" i="41"/>
  <c r="H89" i="29"/>
  <c r="J89" i="29"/>
  <c r="I89" i="29"/>
  <c r="I57" i="29"/>
  <c r="H24" i="29"/>
  <c r="J24" i="29"/>
  <c r="I24" i="29"/>
  <c r="L387" i="41"/>
  <c r="D387" i="41"/>
  <c r="G387" i="41"/>
  <c r="B387" i="41"/>
  <c r="G640" i="41"/>
  <c r="L640" i="41"/>
  <c r="B640" i="41"/>
  <c r="D640" i="41"/>
  <c r="D210" i="41"/>
  <c r="G210" i="41"/>
  <c r="L210" i="41"/>
  <c r="B210" i="41"/>
  <c r="B409" i="41"/>
  <c r="G409" i="41"/>
  <c r="L409" i="41"/>
  <c r="D409" i="41"/>
  <c r="B39" i="41"/>
  <c r="D39" i="41"/>
  <c r="G39" i="41"/>
  <c r="L39" i="41"/>
  <c r="B393" i="41"/>
  <c r="G393" i="41"/>
  <c r="L393" i="41"/>
  <c r="D393" i="41"/>
  <c r="G418" i="41"/>
  <c r="B418" i="41"/>
  <c r="L418" i="41"/>
  <c r="D418" i="41"/>
  <c r="B23" i="41"/>
  <c r="L23" i="41"/>
  <c r="G23" i="41"/>
  <c r="D23" i="41"/>
  <c r="B125" i="41"/>
  <c r="L125" i="41"/>
  <c r="D125" i="41"/>
  <c r="G125" i="41"/>
  <c r="D528" i="41"/>
  <c r="L528" i="41"/>
  <c r="B528" i="41"/>
  <c r="G528" i="41"/>
  <c r="D593" i="41"/>
  <c r="B593" i="41"/>
  <c r="G593" i="41"/>
  <c r="L593" i="41"/>
  <c r="D250" i="41"/>
  <c r="B250" i="41"/>
  <c r="L250" i="41"/>
  <c r="G250" i="41"/>
  <c r="B551" i="41"/>
  <c r="L551" i="41"/>
  <c r="G551" i="41"/>
  <c r="D551" i="41"/>
  <c r="D533" i="41"/>
  <c r="L533" i="41"/>
  <c r="B533" i="41"/>
  <c r="G533" i="41"/>
  <c r="B709" i="41"/>
  <c r="L709" i="41"/>
  <c r="G709" i="41"/>
  <c r="D709" i="41"/>
  <c r="B52" i="41"/>
  <c r="G52" i="41"/>
  <c r="L52" i="41"/>
  <c r="D52" i="41"/>
  <c r="B151" i="41"/>
  <c r="D151" i="41"/>
  <c r="G151" i="41"/>
  <c r="L151" i="41"/>
  <c r="B517" i="41"/>
  <c r="L517" i="41"/>
  <c r="D517" i="41"/>
  <c r="G517" i="41"/>
  <c r="B58" i="41"/>
  <c r="D58" i="41"/>
  <c r="G58" i="41"/>
  <c r="L58" i="41"/>
  <c r="H55" i="29"/>
  <c r="J55" i="29"/>
  <c r="I55" i="29"/>
  <c r="H128" i="29"/>
  <c r="J128" i="29"/>
  <c r="I128" i="29"/>
  <c r="I144" i="29"/>
  <c r="J144" i="29"/>
  <c r="H144" i="29"/>
  <c r="I124" i="29"/>
  <c r="H124" i="29"/>
  <c r="J124" i="29"/>
  <c r="H150" i="29"/>
  <c r="J150" i="29"/>
  <c r="I150" i="29"/>
  <c r="J72" i="29"/>
  <c r="H72" i="29"/>
  <c r="I72" i="29"/>
  <c r="D102" i="41"/>
  <c r="G102" i="41"/>
  <c r="L102" i="41"/>
  <c r="B102" i="41"/>
  <c r="L315" i="41"/>
  <c r="B315" i="41"/>
  <c r="D315" i="41"/>
  <c r="G315" i="41"/>
  <c r="B376" i="41"/>
  <c r="D376" i="41"/>
  <c r="L376" i="41"/>
  <c r="G376" i="41"/>
  <c r="G128" i="41"/>
  <c r="D128" i="41"/>
  <c r="B128" i="41"/>
  <c r="L128" i="41"/>
  <c r="G14" i="41"/>
  <c r="L14" i="41"/>
  <c r="B14" i="41"/>
  <c r="D14" i="41"/>
  <c r="L546" i="41"/>
  <c r="G546" i="41"/>
  <c r="B546" i="41"/>
  <c r="D546" i="41"/>
  <c r="G168" i="41"/>
  <c r="L168" i="41"/>
  <c r="D168" i="41"/>
  <c r="B168" i="41"/>
  <c r="B478" i="41"/>
  <c r="G478" i="41"/>
  <c r="L478" i="41"/>
  <c r="D478" i="41"/>
  <c r="L367" i="41"/>
  <c r="B367" i="41"/>
  <c r="G367" i="41"/>
  <c r="D367" i="41"/>
  <c r="L31" i="41"/>
  <c r="D31" i="41"/>
  <c r="G31" i="41"/>
  <c r="B31" i="41"/>
  <c r="L602" i="41"/>
  <c r="G602" i="41"/>
  <c r="D602" i="41"/>
  <c r="B602" i="41"/>
  <c r="D335" i="41"/>
  <c r="B335" i="41"/>
  <c r="G335" i="41"/>
  <c r="L335" i="41"/>
  <c r="G276" i="41"/>
  <c r="D276" i="41"/>
  <c r="B276" i="41"/>
  <c r="L276" i="41"/>
  <c r="L695" i="41"/>
  <c r="B695" i="41"/>
  <c r="D695" i="41"/>
  <c r="G695" i="41"/>
  <c r="B685" i="41"/>
  <c r="L685" i="41"/>
  <c r="D685" i="41"/>
  <c r="G685" i="41"/>
  <c r="D542" i="41"/>
  <c r="B542" i="41"/>
  <c r="L542" i="41"/>
  <c r="G542" i="41"/>
  <c r="B634" i="41"/>
  <c r="G634" i="41"/>
  <c r="L634" i="41"/>
  <c r="D634" i="41"/>
  <c r="G601" i="41"/>
  <c r="B601" i="41"/>
  <c r="D601" i="41"/>
  <c r="L601" i="41"/>
  <c r="G374" i="41"/>
  <c r="B374" i="41"/>
  <c r="D374" i="41"/>
  <c r="L374" i="41"/>
  <c r="B467" i="41"/>
  <c r="L467" i="41"/>
  <c r="D467" i="41"/>
  <c r="G467" i="41"/>
  <c r="G457" i="41"/>
  <c r="B457" i="41"/>
  <c r="D457" i="41"/>
  <c r="L457" i="41"/>
  <c r="B166" i="41"/>
  <c r="D166" i="41"/>
  <c r="L166" i="41"/>
  <c r="G166" i="41"/>
  <c r="D372" i="41"/>
  <c r="L372" i="41"/>
  <c r="G372" i="41"/>
  <c r="B372" i="41"/>
  <c r="D100" i="41"/>
  <c r="B100" i="41"/>
  <c r="G100" i="41"/>
  <c r="L100" i="41"/>
  <c r="D447" i="41"/>
  <c r="L447" i="41"/>
  <c r="B447" i="41"/>
  <c r="G447" i="41"/>
  <c r="G63" i="41"/>
  <c r="B63" i="41"/>
  <c r="D63" i="41"/>
  <c r="L63" i="41"/>
  <c r="D65" i="41"/>
  <c r="B65" i="41"/>
  <c r="L65" i="41"/>
  <c r="G65" i="41"/>
  <c r="B94" i="41"/>
  <c r="G94" i="41"/>
  <c r="L94" i="41"/>
  <c r="D94" i="41"/>
  <c r="D595" i="41"/>
  <c r="G595" i="41"/>
  <c r="L595" i="41"/>
  <c r="B595" i="41"/>
  <c r="B504" i="41"/>
  <c r="D504" i="41"/>
  <c r="L504" i="41"/>
  <c r="G504" i="41"/>
  <c r="B198" i="41"/>
  <c r="G198" i="41"/>
  <c r="L198" i="41"/>
  <c r="D198" i="41"/>
  <c r="L411" i="41"/>
  <c r="B411" i="41"/>
  <c r="G411" i="41"/>
  <c r="D411" i="41"/>
  <c r="L515" i="41"/>
  <c r="G515" i="41"/>
  <c r="B515" i="41"/>
  <c r="D515" i="41"/>
  <c r="L445" i="41"/>
  <c r="D445" i="41"/>
  <c r="B445" i="41"/>
  <c r="G445" i="41"/>
  <c r="D357" i="41"/>
  <c r="L357" i="41"/>
  <c r="G357" i="41"/>
  <c r="B357" i="41"/>
  <c r="L635" i="41"/>
  <c r="G635" i="41"/>
  <c r="D635" i="41"/>
  <c r="B635" i="41"/>
  <c r="D55" i="41"/>
  <c r="B55" i="41"/>
  <c r="G55" i="41"/>
  <c r="L55" i="41"/>
  <c r="G252" i="41"/>
  <c r="B252" i="41"/>
  <c r="L252" i="41"/>
  <c r="D252" i="41"/>
  <c r="G167" i="41"/>
  <c r="D167" i="41"/>
  <c r="L167" i="41"/>
  <c r="B167" i="41"/>
  <c r="D322" i="41"/>
  <c r="G322" i="41"/>
  <c r="L322" i="41"/>
  <c r="B322" i="41"/>
  <c r="J17" i="39"/>
  <c r="H17" i="39"/>
  <c r="I17" i="39"/>
  <c r="I27" i="39"/>
  <c r="H27" i="39"/>
  <c r="J27" i="39"/>
  <c r="I154" i="29"/>
  <c r="H154" i="29"/>
  <c r="J154" i="29"/>
  <c r="H126" i="29"/>
  <c r="I126" i="29"/>
  <c r="J126" i="29"/>
  <c r="B569" i="41"/>
  <c r="D569" i="41"/>
  <c r="L569" i="41"/>
  <c r="G569" i="41"/>
  <c r="D394" i="41"/>
  <c r="L394" i="41"/>
  <c r="B394" i="41"/>
  <c r="G394" i="41"/>
  <c r="G513" i="41"/>
  <c r="D513" i="41"/>
  <c r="L513" i="41"/>
  <c r="B513" i="41"/>
  <c r="G690" i="41"/>
  <c r="D690" i="41"/>
  <c r="B690" i="41"/>
  <c r="L690" i="41"/>
  <c r="L673" i="41"/>
  <c r="B673" i="41"/>
  <c r="G673" i="41"/>
  <c r="D673" i="41"/>
  <c r="L388" i="41"/>
  <c r="B388" i="41"/>
  <c r="D388" i="41"/>
  <c r="G388" i="41"/>
  <c r="D147" i="41"/>
  <c r="G147" i="41"/>
  <c r="B147" i="41"/>
  <c r="L147" i="41"/>
  <c r="B600" i="41"/>
  <c r="D600" i="41"/>
  <c r="G600" i="41"/>
  <c r="L600" i="41"/>
  <c r="L305" i="41"/>
  <c r="G305" i="41"/>
  <c r="B305" i="41"/>
  <c r="D305" i="41"/>
  <c r="G50" i="41"/>
  <c r="L50" i="41"/>
  <c r="D50" i="41"/>
  <c r="B50" i="41"/>
  <c r="D675" i="41"/>
  <c r="B675" i="41"/>
  <c r="G675" i="41"/>
  <c r="L675" i="41"/>
  <c r="L676" i="41"/>
  <c r="B676" i="41"/>
  <c r="G676" i="41"/>
  <c r="D676" i="41"/>
  <c r="L408" i="41"/>
  <c r="G408" i="41"/>
  <c r="D408" i="41"/>
  <c r="B408" i="41"/>
  <c r="B127" i="41"/>
  <c r="D127" i="41"/>
  <c r="G127" i="41"/>
  <c r="L127" i="41"/>
  <c r="D694" i="41"/>
  <c r="B694" i="41"/>
  <c r="G694" i="41"/>
  <c r="L694" i="41"/>
  <c r="G452" i="41"/>
  <c r="B452" i="41"/>
  <c r="D452" i="41"/>
  <c r="L452" i="41"/>
  <c r="L318" i="41"/>
  <c r="D318" i="41"/>
  <c r="G318" i="41"/>
  <c r="B318" i="41"/>
  <c r="D325" i="41"/>
  <c r="L325" i="41"/>
  <c r="G325" i="41"/>
  <c r="B325" i="41"/>
  <c r="B230" i="41"/>
  <c r="G230" i="41"/>
  <c r="D230" i="41"/>
  <c r="L230" i="41"/>
  <c r="L242" i="41"/>
  <c r="D242" i="41"/>
  <c r="G242" i="41"/>
  <c r="B242" i="41"/>
  <c r="G692" i="41"/>
  <c r="D692" i="41"/>
  <c r="B692" i="41"/>
  <c r="L692" i="41"/>
  <c r="D133" i="41"/>
  <c r="B133" i="41"/>
  <c r="L133" i="41"/>
  <c r="G133" i="41"/>
  <c r="L655" i="41"/>
  <c r="B655" i="41"/>
  <c r="G655" i="41"/>
  <c r="D655" i="41"/>
  <c r="B116" i="41"/>
  <c r="G116" i="41"/>
  <c r="D116" i="41"/>
  <c r="L116" i="41"/>
  <c r="G270" i="41"/>
  <c r="D270" i="41"/>
  <c r="B270" i="41"/>
  <c r="L270" i="41"/>
  <c r="G201" i="41"/>
  <c r="B201" i="41"/>
  <c r="D201" i="41"/>
  <c r="L201" i="41"/>
  <c r="B371" i="41"/>
  <c r="D371" i="41"/>
  <c r="G371" i="41"/>
  <c r="L371" i="41"/>
  <c r="D76" i="41"/>
  <c r="B76" i="41"/>
  <c r="L76" i="41"/>
  <c r="G76" i="41"/>
  <c r="B446" i="41"/>
  <c r="L446" i="41"/>
  <c r="D446" i="41"/>
  <c r="G446" i="41"/>
  <c r="B308" i="41"/>
  <c r="D308" i="41"/>
  <c r="L308" i="41"/>
  <c r="G308" i="41"/>
  <c r="D255" i="41"/>
  <c r="G255" i="41"/>
  <c r="L255" i="41"/>
  <c r="B255" i="41"/>
  <c r="G121" i="41"/>
  <c r="D121" i="41"/>
  <c r="B121" i="41"/>
  <c r="L121" i="41"/>
  <c r="G118" i="41"/>
  <c r="B118" i="41"/>
  <c r="D118" i="41"/>
  <c r="L118" i="41"/>
  <c r="L656" i="41"/>
  <c r="G656" i="41"/>
  <c r="D656" i="41"/>
  <c r="B656" i="41"/>
  <c r="D435" i="41"/>
  <c r="B435" i="41"/>
  <c r="G435" i="41"/>
  <c r="L435" i="41"/>
  <c r="G316" i="41"/>
  <c r="D316" i="41"/>
  <c r="B316" i="41"/>
  <c r="L316" i="41"/>
  <c r="L584" i="41"/>
  <c r="B584" i="41"/>
  <c r="D584" i="41"/>
  <c r="G584" i="41"/>
  <c r="L337" i="41"/>
  <c r="D337" i="41"/>
  <c r="B337" i="41"/>
  <c r="G337" i="41"/>
  <c r="L667" i="41"/>
  <c r="G667" i="41"/>
  <c r="B667" i="41"/>
  <c r="D667" i="41"/>
  <c r="G469" i="41"/>
  <c r="L469" i="41"/>
  <c r="B469" i="41"/>
  <c r="D469" i="41"/>
  <c r="D450" i="41"/>
  <c r="B450" i="41"/>
  <c r="G450" i="41"/>
  <c r="L450" i="41"/>
  <c r="D217" i="41"/>
  <c r="B217" i="41"/>
  <c r="L217" i="41"/>
  <c r="G217" i="41"/>
  <c r="D514" i="41"/>
  <c r="G514" i="41"/>
  <c r="B514" i="41"/>
  <c r="L514" i="41"/>
  <c r="G284" i="41"/>
  <c r="L284" i="41"/>
  <c r="D284" i="41"/>
  <c r="B284" i="41"/>
  <c r="D626" i="41"/>
  <c r="B626" i="41"/>
  <c r="G626" i="41"/>
  <c r="L626" i="41"/>
  <c r="L329" i="41"/>
  <c r="D329" i="41"/>
  <c r="G329" i="41"/>
  <c r="B329" i="41"/>
  <c r="J112" i="29"/>
  <c r="H112" i="29"/>
  <c r="I112" i="29"/>
  <c r="J71" i="29"/>
  <c r="I71" i="29"/>
  <c r="H71" i="29"/>
  <c r="D44" i="41"/>
  <c r="B44" i="41"/>
  <c r="G44" i="41"/>
  <c r="L44" i="41"/>
  <c r="B134" i="41"/>
  <c r="D134" i="41"/>
  <c r="G134" i="41"/>
  <c r="L134" i="41"/>
  <c r="D706" i="41"/>
  <c r="G706" i="41"/>
  <c r="B706" i="41"/>
  <c r="L706" i="41"/>
  <c r="L46" i="41"/>
  <c r="B46" i="41"/>
  <c r="G46" i="41"/>
  <c r="D46" i="41"/>
  <c r="G124" i="41"/>
  <c r="B124" i="41"/>
  <c r="L124" i="41"/>
  <c r="D124" i="41"/>
  <c r="L684" i="41"/>
  <c r="B684" i="41"/>
  <c r="D684" i="41"/>
  <c r="G684" i="41"/>
  <c r="D89" i="41"/>
  <c r="L89" i="41"/>
  <c r="G89" i="41"/>
  <c r="B89" i="41"/>
  <c r="G84" i="41"/>
  <c r="B84" i="41"/>
  <c r="L84" i="41"/>
  <c r="D84" i="41"/>
  <c r="G110" i="41"/>
  <c r="L110" i="41"/>
  <c r="B110" i="41"/>
  <c r="D110" i="41"/>
  <c r="D576" i="41"/>
  <c r="L576" i="41"/>
  <c r="B576" i="41"/>
  <c r="G576" i="41"/>
  <c r="L538" i="41"/>
  <c r="B538" i="41"/>
  <c r="G538" i="41"/>
  <c r="D538" i="41"/>
  <c r="B216" i="41"/>
  <c r="D216" i="41"/>
  <c r="L216" i="41"/>
  <c r="G216" i="41"/>
  <c r="G107" i="41"/>
  <c r="L107" i="41"/>
  <c r="B107" i="41"/>
  <c r="D107" i="41"/>
  <c r="L177" i="41"/>
  <c r="G177" i="41"/>
  <c r="D177" i="41"/>
  <c r="B177" i="41"/>
  <c r="G485" i="41"/>
  <c r="L485" i="41"/>
  <c r="D485" i="41"/>
  <c r="B485" i="41"/>
  <c r="D370" i="41"/>
  <c r="G370" i="41"/>
  <c r="L370" i="41"/>
  <c r="B370" i="41"/>
  <c r="D493" i="41"/>
  <c r="B493" i="41"/>
  <c r="L493" i="41"/>
  <c r="G493" i="41"/>
  <c r="G442" i="41"/>
  <c r="L442" i="41"/>
  <c r="B442" i="41"/>
  <c r="D442" i="41"/>
  <c r="G245" i="41"/>
  <c r="B245" i="41"/>
  <c r="D245" i="41"/>
  <c r="L245" i="41"/>
  <c r="L490" i="41"/>
  <c r="B490" i="41"/>
  <c r="G490" i="41"/>
  <c r="D490" i="41"/>
  <c r="D272" i="41"/>
  <c r="B272" i="41"/>
  <c r="L272" i="41"/>
  <c r="G272" i="41"/>
  <c r="L218" i="41"/>
  <c r="G218" i="41"/>
  <c r="D218" i="41"/>
  <c r="B218" i="41"/>
  <c r="L567" i="41"/>
  <c r="G567" i="41"/>
  <c r="B567" i="41"/>
  <c r="D567" i="41"/>
  <c r="D507" i="41"/>
  <c r="L507" i="41"/>
  <c r="B507" i="41"/>
  <c r="G507" i="41"/>
  <c r="L510" i="41"/>
  <c r="G510" i="41"/>
  <c r="B510" i="41"/>
  <c r="D510" i="41"/>
  <c r="G139" i="41"/>
  <c r="L139" i="41"/>
  <c r="D139" i="41"/>
  <c r="B139" i="41"/>
  <c r="B403" i="41"/>
  <c r="D403" i="41"/>
  <c r="L403" i="41"/>
  <c r="G403" i="41"/>
  <c r="B292" i="41"/>
  <c r="G292" i="41"/>
  <c r="D292" i="41"/>
  <c r="L292" i="41"/>
  <c r="G186" i="41"/>
  <c r="L186" i="41"/>
  <c r="D186" i="41"/>
  <c r="B186" i="41"/>
  <c r="B414" i="41"/>
  <c r="D414" i="41"/>
  <c r="L414" i="41"/>
  <c r="G414" i="41"/>
  <c r="L264" i="41"/>
  <c r="B264" i="41"/>
  <c r="G264" i="41"/>
  <c r="D264" i="41"/>
  <c r="B224" i="41"/>
  <c r="G224" i="41"/>
  <c r="D224" i="41"/>
  <c r="L224" i="41"/>
  <c r="D632" i="41"/>
  <c r="G632" i="41"/>
  <c r="B632" i="41"/>
  <c r="L632" i="41"/>
  <c r="D319" i="41"/>
  <c r="G319" i="41"/>
  <c r="L319" i="41"/>
  <c r="B319" i="41"/>
  <c r="B244" i="41"/>
  <c r="D244" i="41"/>
  <c r="L244" i="41"/>
  <c r="G244" i="41"/>
  <c r="D115" i="41"/>
  <c r="B115" i="41"/>
  <c r="L115" i="41"/>
  <c r="G115" i="41"/>
  <c r="L190" i="41"/>
  <c r="D190" i="41"/>
  <c r="G190" i="41"/>
  <c r="B190" i="41"/>
  <c r="D677" i="41"/>
  <c r="L677" i="41"/>
  <c r="B677" i="41"/>
  <c r="G677" i="41"/>
  <c r="L227" i="41"/>
  <c r="D227" i="41"/>
  <c r="B227" i="41"/>
  <c r="G227" i="41"/>
  <c r="B649" i="41"/>
  <c r="L649" i="41"/>
  <c r="G649" i="41"/>
  <c r="D649" i="41"/>
  <c r="L562" i="41"/>
  <c r="G562" i="41"/>
  <c r="D562" i="41"/>
  <c r="B562" i="41"/>
  <c r="D627" i="41"/>
  <c r="G627" i="41"/>
  <c r="B627" i="41"/>
  <c r="L627" i="41"/>
  <c r="J34" i="39"/>
  <c r="I34" i="39"/>
  <c r="H34" i="39"/>
  <c r="J21" i="29"/>
  <c r="I21" i="29"/>
  <c r="I63" i="29"/>
  <c r="J63" i="29"/>
  <c r="H63" i="29"/>
  <c r="D662" i="41"/>
  <c r="L662" i="41"/>
  <c r="G662" i="41"/>
  <c r="B662" i="41"/>
  <c r="B67" i="41"/>
  <c r="D67" i="41"/>
  <c r="G67" i="41"/>
  <c r="L67" i="41"/>
  <c r="B180" i="41"/>
  <c r="G180" i="41"/>
  <c r="L180" i="41"/>
  <c r="D180" i="41"/>
  <c r="G157" i="41"/>
  <c r="L157" i="41"/>
  <c r="B157" i="41"/>
  <c r="D157" i="41"/>
  <c r="L343" i="41"/>
  <c r="B343" i="41"/>
  <c r="D343" i="41"/>
  <c r="G343" i="41"/>
  <c r="D120" i="41"/>
  <c r="B120" i="41"/>
  <c r="G120" i="41"/>
  <c r="L120" i="41"/>
  <c r="D362" i="41"/>
  <c r="L362" i="41"/>
  <c r="B362" i="41"/>
  <c r="G362" i="41"/>
  <c r="G53" i="41"/>
  <c r="L53" i="41"/>
  <c r="D53" i="41"/>
  <c r="B53" i="41"/>
  <c r="L547" i="41"/>
  <c r="D547" i="41"/>
  <c r="B547" i="41"/>
  <c r="G547" i="41"/>
  <c r="L545" i="41"/>
  <c r="G545" i="41"/>
  <c r="B545" i="41"/>
  <c r="D545" i="41"/>
  <c r="L561" i="41"/>
  <c r="G561" i="41"/>
  <c r="B561" i="41"/>
  <c r="D561" i="41"/>
  <c r="L650" i="41"/>
  <c r="B650" i="41"/>
  <c r="G650" i="41"/>
  <c r="D650" i="41"/>
  <c r="D184" i="41"/>
  <c r="L184" i="41"/>
  <c r="B184" i="41"/>
  <c r="G184" i="41"/>
  <c r="D49" i="41"/>
  <c r="G49" i="41"/>
  <c r="L49" i="41"/>
  <c r="B49" i="41"/>
  <c r="B423" i="41"/>
  <c r="D423" i="41"/>
  <c r="L423" i="41"/>
  <c r="G423" i="41"/>
  <c r="B350" i="41"/>
  <c r="D350" i="41"/>
  <c r="G350" i="41"/>
  <c r="L350" i="41"/>
  <c r="L42" i="41"/>
  <c r="B42" i="41"/>
  <c r="G42" i="41"/>
  <c r="D42" i="41"/>
  <c r="B499" i="41"/>
  <c r="L499" i="41"/>
  <c r="D499" i="41"/>
  <c r="G499" i="41"/>
  <c r="B213" i="41"/>
  <c r="G213" i="41"/>
  <c r="L213" i="41"/>
  <c r="D213" i="41"/>
  <c r="D238" i="41"/>
  <c r="B238" i="41"/>
  <c r="L238" i="41"/>
  <c r="G238" i="41"/>
  <c r="B226" i="41"/>
  <c r="G226" i="41"/>
  <c r="D226" i="41"/>
  <c r="L226" i="41"/>
  <c r="D588" i="41"/>
  <c r="L588" i="41"/>
  <c r="G588" i="41"/>
  <c r="B588" i="41"/>
  <c r="D465" i="41"/>
  <c r="G465" i="41"/>
  <c r="B465" i="41"/>
  <c r="L465" i="41"/>
  <c r="D398" i="41"/>
  <c r="L398" i="41"/>
  <c r="G398" i="41"/>
  <c r="B398" i="41"/>
  <c r="L153" i="41"/>
  <c r="G153" i="41"/>
  <c r="B153" i="41"/>
  <c r="D153" i="41"/>
  <c r="D689" i="41"/>
  <c r="G689" i="41"/>
  <c r="L689" i="41"/>
  <c r="B689" i="41"/>
  <c r="L80" i="41"/>
  <c r="B80" i="41"/>
  <c r="D80" i="41"/>
  <c r="G80" i="41"/>
  <c r="G339" i="41"/>
  <c r="D339" i="41"/>
  <c r="B339" i="41"/>
  <c r="L339" i="41"/>
  <c r="G500" i="41"/>
  <c r="L500" i="41"/>
  <c r="B500" i="41"/>
  <c r="D500" i="41"/>
  <c r="L313" i="41"/>
  <c r="B313" i="41"/>
  <c r="G313" i="41"/>
  <c r="D313" i="41"/>
  <c r="D187" i="41"/>
  <c r="B187" i="41"/>
  <c r="L187" i="41"/>
  <c r="G187" i="41"/>
  <c r="D384" i="41"/>
  <c r="G384" i="41"/>
  <c r="B384" i="41"/>
  <c r="L384" i="41"/>
  <c r="D197" i="41"/>
  <c r="L197" i="41"/>
  <c r="B197" i="41"/>
  <c r="G197" i="41"/>
  <c r="D273" i="41"/>
  <c r="B273" i="41"/>
  <c r="G273" i="41"/>
  <c r="L273" i="41"/>
  <c r="J117" i="29"/>
  <c r="H117" i="29"/>
  <c r="I117" i="29"/>
  <c r="J73" i="29"/>
  <c r="H73" i="29"/>
  <c r="I73" i="29"/>
  <c r="B669" i="41"/>
  <c r="L669" i="41"/>
  <c r="G669" i="41"/>
  <c r="D669" i="41"/>
  <c r="B620" i="41"/>
  <c r="G620" i="41"/>
  <c r="L620" i="41"/>
  <c r="D620" i="41"/>
  <c r="L176" i="41"/>
  <c r="G176" i="41"/>
  <c r="D176" i="41"/>
  <c r="B176" i="41"/>
  <c r="B437" i="41"/>
  <c r="G437" i="41"/>
  <c r="L437" i="41"/>
  <c r="D437" i="41"/>
  <c r="L170" i="41"/>
  <c r="D170" i="41"/>
  <c r="B170" i="41"/>
  <c r="G170" i="41"/>
  <c r="G391" i="41"/>
  <c r="L391" i="41"/>
  <c r="D391" i="41"/>
  <c r="B391" i="41"/>
  <c r="B529" i="41"/>
  <c r="D529" i="41"/>
  <c r="G529" i="41"/>
  <c r="L529" i="41"/>
  <c r="L441" i="41"/>
  <c r="B441" i="41"/>
  <c r="D441" i="41"/>
  <c r="G441" i="41"/>
  <c r="B440" i="41"/>
  <c r="G440" i="41"/>
  <c r="L440" i="41"/>
  <c r="D440" i="41"/>
  <c r="L77" i="41"/>
  <c r="G77" i="41"/>
  <c r="B77" i="41"/>
  <c r="D77" i="41"/>
  <c r="L360" i="41"/>
  <c r="G360" i="41"/>
  <c r="B360" i="41"/>
  <c r="D360" i="41"/>
  <c r="L400" i="41"/>
  <c r="G400" i="41"/>
  <c r="B400" i="41"/>
  <c r="D400" i="41"/>
  <c r="B263" i="41"/>
  <c r="G263" i="41"/>
  <c r="D263" i="41"/>
  <c r="L263" i="41"/>
  <c r="B311" i="41"/>
  <c r="D311" i="41"/>
  <c r="L311" i="41"/>
  <c r="G311" i="41"/>
  <c r="D278" i="41"/>
  <c r="G278" i="41"/>
  <c r="L278" i="41"/>
  <c r="B278" i="41"/>
  <c r="J99" i="29"/>
  <c r="J56" i="29"/>
  <c r="I56" i="29"/>
  <c r="H56" i="29"/>
  <c r="J29" i="29"/>
  <c r="H29" i="29"/>
  <c r="I29" i="29"/>
  <c r="B544" i="41"/>
  <c r="D544" i="41"/>
  <c r="G544" i="41"/>
  <c r="L544" i="41"/>
  <c r="L402" i="41"/>
  <c r="G402" i="41"/>
  <c r="B402" i="41"/>
  <c r="D402" i="41"/>
  <c r="I19" i="29"/>
  <c r="H19" i="29"/>
  <c r="J19" i="29"/>
  <c r="I131" i="29"/>
  <c r="H131" i="29"/>
  <c r="J131" i="29"/>
  <c r="J62" i="29"/>
  <c r="I62" i="29"/>
  <c r="H62" i="29"/>
  <c r="H64" i="29"/>
  <c r="I64" i="29"/>
  <c r="J64" i="29"/>
  <c r="J24" i="39"/>
  <c r="I24" i="39"/>
  <c r="H24" i="39"/>
  <c r="D486" i="41"/>
  <c r="B486" i="41"/>
  <c r="L486" i="41"/>
  <c r="G486" i="41"/>
  <c r="L282" i="41"/>
  <c r="B282" i="41"/>
  <c r="G282" i="41"/>
  <c r="D282" i="41"/>
  <c r="B353" i="41"/>
  <c r="G353" i="41"/>
  <c r="L353" i="41"/>
  <c r="D353" i="41"/>
  <c r="L191" i="41"/>
  <c r="B191" i="41"/>
  <c r="D191" i="41"/>
  <c r="G191" i="41"/>
  <c r="G534" i="41"/>
  <c r="L534" i="41"/>
  <c r="D534" i="41"/>
  <c r="B534" i="41"/>
  <c r="G559" i="41"/>
  <c r="D559" i="41"/>
  <c r="B559" i="41"/>
  <c r="L559" i="41"/>
  <c r="L90" i="41"/>
  <c r="G90" i="41"/>
  <c r="B90" i="41"/>
  <c r="D90" i="41"/>
  <c r="G646" i="41"/>
  <c r="B646" i="41"/>
  <c r="D646" i="41"/>
  <c r="L646" i="41"/>
  <c r="L381" i="41"/>
  <c r="D381" i="41"/>
  <c r="G381" i="41"/>
  <c r="B381" i="41"/>
  <c r="B96" i="41"/>
  <c r="G96" i="41"/>
  <c r="L96" i="41"/>
  <c r="D96" i="41"/>
  <c r="D548" i="41"/>
  <c r="L548" i="41"/>
  <c r="G548" i="41"/>
  <c r="B548" i="41"/>
  <c r="L28" i="41"/>
  <c r="D28" i="41"/>
  <c r="G28" i="41"/>
  <c r="B28" i="41"/>
  <c r="L253" i="41"/>
  <c r="G253" i="41"/>
  <c r="D253" i="41"/>
  <c r="B253" i="41"/>
  <c r="B280" i="41"/>
  <c r="G280" i="41"/>
  <c r="D280" i="41"/>
  <c r="L280" i="41"/>
  <c r="G413" i="41"/>
  <c r="B413" i="41"/>
  <c r="L413" i="41"/>
  <c r="D413" i="41"/>
  <c r="G304" i="41"/>
  <c r="D304" i="41"/>
  <c r="L304" i="41"/>
  <c r="B304" i="41"/>
  <c r="B130" i="41"/>
  <c r="G130" i="41"/>
  <c r="L130" i="41"/>
  <c r="D130" i="41"/>
  <c r="G286" i="41"/>
  <c r="B286" i="41"/>
  <c r="L286" i="41"/>
  <c r="D286" i="41"/>
  <c r="L660" i="41"/>
  <c r="B660" i="41"/>
  <c r="G660" i="41"/>
  <c r="D660" i="41"/>
  <c r="G449" i="41"/>
  <c r="B449" i="41"/>
  <c r="L449" i="41"/>
  <c r="D449" i="41"/>
  <c r="G460" i="41"/>
  <c r="B460" i="41"/>
  <c r="D460" i="41"/>
  <c r="L460" i="41"/>
  <c r="L680" i="41"/>
  <c r="G680" i="41"/>
  <c r="D680" i="41"/>
  <c r="B680" i="41"/>
  <c r="G708" i="41"/>
  <c r="L708" i="41"/>
  <c r="B708" i="41"/>
  <c r="D708" i="41"/>
  <c r="G81" i="41"/>
  <c r="D81" i="41"/>
  <c r="L81" i="41"/>
  <c r="B81" i="41"/>
  <c r="D678" i="41"/>
  <c r="B678" i="41"/>
  <c r="G678" i="41"/>
  <c r="L678" i="41"/>
  <c r="B687" i="41"/>
  <c r="D687" i="41"/>
  <c r="L687" i="41"/>
  <c r="G687" i="41"/>
  <c r="D123" i="41"/>
  <c r="B123" i="41"/>
  <c r="G123" i="41"/>
  <c r="L123" i="41"/>
  <c r="B679" i="41"/>
  <c r="L679" i="41"/>
  <c r="D679" i="41"/>
  <c r="G679" i="41"/>
  <c r="B583" i="41"/>
  <c r="D583" i="41"/>
  <c r="G583" i="41"/>
  <c r="L583" i="41"/>
  <c r="D537" i="41"/>
  <c r="G537" i="41"/>
  <c r="B537" i="41"/>
  <c r="L537" i="41"/>
  <c r="D296" i="41"/>
  <c r="L296" i="41"/>
  <c r="B296" i="41"/>
  <c r="G296" i="41"/>
  <c r="D564" i="41"/>
  <c r="B564" i="41"/>
  <c r="G564" i="41"/>
  <c r="L564" i="41"/>
  <c r="L56" i="41"/>
  <c r="D56" i="41"/>
  <c r="G56" i="41"/>
  <c r="B56" i="41"/>
  <c r="B111" i="41"/>
  <c r="G111" i="41"/>
  <c r="D111" i="41"/>
  <c r="L111" i="41"/>
  <c r="D666" i="41"/>
  <c r="L666" i="41"/>
  <c r="G666" i="41"/>
  <c r="B666" i="41"/>
  <c r="G401" i="41"/>
  <c r="L401" i="41"/>
  <c r="B401" i="41"/>
  <c r="D401" i="41"/>
  <c r="B69" i="41"/>
  <c r="D69" i="41"/>
  <c r="L69" i="41"/>
  <c r="G69" i="41"/>
  <c r="D592" i="41"/>
  <c r="B592" i="41"/>
  <c r="L592" i="41"/>
  <c r="G592" i="41"/>
  <c r="D57" i="41"/>
  <c r="L57" i="41"/>
  <c r="G57" i="41"/>
  <c r="B57" i="41"/>
  <c r="G590" i="41"/>
  <c r="B590" i="41"/>
  <c r="D590" i="41"/>
  <c r="L590" i="41"/>
  <c r="B164" i="41"/>
  <c r="L164" i="41"/>
  <c r="D164" i="41"/>
  <c r="G164" i="41"/>
  <c r="G364" i="41"/>
  <c r="B364" i="41"/>
  <c r="L364" i="41"/>
  <c r="D364" i="41"/>
  <c r="H103" i="29"/>
  <c r="I103" i="29"/>
  <c r="J103" i="29"/>
  <c r="I43" i="29"/>
  <c r="H43" i="29"/>
  <c r="J43" i="29"/>
  <c r="H142" i="29"/>
  <c r="J142" i="29"/>
  <c r="I142" i="29"/>
  <c r="H121" i="29"/>
  <c r="I121" i="29"/>
  <c r="J121" i="29"/>
  <c r="H69" i="29"/>
  <c r="J69" i="29"/>
  <c r="I69" i="29"/>
  <c r="J23" i="29"/>
  <c r="I23" i="29"/>
  <c r="H23" i="29"/>
  <c r="H107" i="29"/>
  <c r="I107" i="29"/>
  <c r="J107" i="29"/>
  <c r="L532" i="41"/>
  <c r="B532" i="41"/>
  <c r="G532" i="41"/>
  <c r="D532" i="41"/>
  <c r="D633" i="41"/>
  <c r="L633" i="41"/>
  <c r="B633" i="41"/>
  <c r="G633" i="41"/>
  <c r="D149" i="41"/>
  <c r="G149" i="41"/>
  <c r="L149" i="41"/>
  <c r="B149" i="41"/>
  <c r="D132" i="41"/>
  <c r="L132" i="41"/>
  <c r="B132" i="41"/>
  <c r="G132" i="41"/>
  <c r="D298" i="41"/>
  <c r="L298" i="41"/>
  <c r="G298" i="41"/>
  <c r="B298" i="41"/>
  <c r="D638" i="41"/>
  <c r="L638" i="41"/>
  <c r="B638" i="41"/>
  <c r="G638" i="41"/>
  <c r="B591" i="41"/>
  <c r="D591" i="41"/>
  <c r="G591" i="41"/>
  <c r="L591" i="41"/>
  <c r="B271" i="41"/>
  <c r="D271" i="41"/>
  <c r="L271" i="41"/>
  <c r="G271" i="41"/>
  <c r="G277" i="41"/>
  <c r="D277" i="41"/>
  <c r="B277" i="41"/>
  <c r="L277" i="41"/>
  <c r="D491" i="41"/>
  <c r="G491" i="41"/>
  <c r="B491" i="41"/>
  <c r="L491" i="41"/>
  <c r="L693" i="41"/>
  <c r="G693" i="41"/>
  <c r="D693" i="41"/>
  <c r="B693" i="41"/>
  <c r="D326" i="41"/>
  <c r="G326" i="41"/>
  <c r="L326" i="41"/>
  <c r="B326" i="41"/>
  <c r="L342" i="41"/>
  <c r="G342" i="41"/>
  <c r="D342" i="41"/>
  <c r="B342" i="41"/>
  <c r="G479" i="41"/>
  <c r="D479" i="41"/>
  <c r="L479" i="41"/>
  <c r="B479" i="41"/>
  <c r="D129" i="41"/>
  <c r="G129" i="41"/>
  <c r="L129" i="41"/>
  <c r="B129" i="41"/>
  <c r="D178" i="41"/>
  <c r="L178" i="41"/>
  <c r="G178" i="41"/>
  <c r="B178" i="41"/>
  <c r="G310" i="41"/>
  <c r="L310" i="41"/>
  <c r="B310" i="41"/>
  <c r="D310" i="41"/>
  <c r="G645" i="41"/>
  <c r="L645" i="41"/>
  <c r="D645" i="41"/>
  <c r="B645" i="41"/>
  <c r="B589" i="41"/>
  <c r="D589" i="41"/>
  <c r="G589" i="41"/>
  <c r="L589" i="41"/>
  <c r="D468" i="41"/>
  <c r="B468" i="41"/>
  <c r="L468" i="41"/>
  <c r="G468" i="41"/>
  <c r="D554" i="41"/>
  <c r="G554" i="41"/>
  <c r="B554" i="41"/>
  <c r="L554" i="41"/>
  <c r="G359" i="41"/>
  <c r="B359" i="41"/>
  <c r="L359" i="41"/>
  <c r="D359" i="41"/>
  <c r="B249" i="41"/>
  <c r="L249" i="41"/>
  <c r="G249" i="41"/>
  <c r="D249" i="41"/>
  <c r="B258" i="41"/>
  <c r="G258" i="41"/>
  <c r="L258" i="41"/>
  <c r="D258" i="41"/>
  <c r="B122" i="41"/>
  <c r="L122" i="41"/>
  <c r="G122" i="41"/>
  <c r="D122" i="41"/>
  <c r="B358" i="41"/>
  <c r="D358" i="41"/>
  <c r="L358" i="41"/>
  <c r="G358" i="41"/>
  <c r="L254" i="41"/>
  <c r="D254" i="41"/>
  <c r="G254" i="41"/>
  <c r="B254" i="41"/>
  <c r="D462" i="41"/>
  <c r="L462" i="41"/>
  <c r="G462" i="41"/>
  <c r="B462" i="41"/>
  <c r="G516" i="41"/>
  <c r="D516" i="41"/>
  <c r="B516" i="41"/>
  <c r="L516" i="41"/>
  <c r="L453" i="41"/>
  <c r="D453" i="41"/>
  <c r="B453" i="41"/>
  <c r="G453" i="41"/>
  <c r="L109" i="41"/>
  <c r="B109" i="41"/>
  <c r="G109" i="41"/>
  <c r="D109" i="41"/>
  <c r="L43" i="41"/>
  <c r="D43" i="41"/>
  <c r="B43" i="41"/>
  <c r="G43" i="41"/>
  <c r="L427" i="41"/>
  <c r="B427" i="41"/>
  <c r="D427" i="41"/>
  <c r="G427" i="41"/>
  <c r="G324" i="41"/>
  <c r="L324" i="41"/>
  <c r="B324" i="41"/>
  <c r="D324" i="41"/>
  <c r="G399" i="41"/>
  <c r="D399" i="41"/>
  <c r="B399" i="41"/>
  <c r="L399" i="41"/>
  <c r="G155" i="41"/>
  <c r="D155" i="41"/>
  <c r="B155" i="41"/>
  <c r="L155" i="41"/>
  <c r="D550" i="41"/>
  <c r="L550" i="41"/>
  <c r="G550" i="41"/>
  <c r="B550" i="41"/>
  <c r="G652" i="41"/>
  <c r="B652" i="41"/>
  <c r="L652" i="41"/>
  <c r="D652" i="41"/>
  <c r="D189" i="41"/>
  <c r="L189" i="41"/>
  <c r="G189" i="41"/>
  <c r="B189" i="41"/>
  <c r="L352" i="41"/>
  <c r="D352" i="41"/>
  <c r="B352" i="41"/>
  <c r="G352" i="41"/>
  <c r="H22" i="29"/>
  <c r="J22" i="29"/>
  <c r="I22" i="29"/>
  <c r="I65" i="29"/>
  <c r="H65" i="29"/>
  <c r="J65" i="29"/>
  <c r="J106" i="29"/>
  <c r="J100" i="29"/>
  <c r="I100" i="29"/>
  <c r="H100" i="29"/>
  <c r="I25" i="29"/>
  <c r="J25" i="29"/>
  <c r="H25" i="29"/>
  <c r="H97" i="29"/>
  <c r="I97" i="29"/>
  <c r="J97" i="29"/>
  <c r="J158" i="29"/>
  <c r="H158" i="29"/>
  <c r="I158" i="29"/>
  <c r="H135" i="29"/>
  <c r="J135" i="29"/>
  <c r="I135" i="29"/>
  <c r="L407" i="41"/>
  <c r="G407" i="41"/>
  <c r="B407" i="41"/>
  <c r="D407" i="41"/>
  <c r="L266" i="41"/>
  <c r="G266" i="41"/>
  <c r="D266" i="41"/>
  <c r="B266" i="41"/>
  <c r="D212" i="41"/>
  <c r="L212" i="41"/>
  <c r="B212" i="41"/>
  <c r="G212" i="41"/>
  <c r="D365" i="41"/>
  <c r="B365" i="41"/>
  <c r="L365" i="41"/>
  <c r="G365" i="41"/>
  <c r="G21" i="41"/>
  <c r="D21" i="41"/>
  <c r="B21" i="41"/>
  <c r="L21" i="41"/>
  <c r="D175" i="41"/>
  <c r="G175" i="41"/>
  <c r="L175" i="41"/>
  <c r="B175" i="41"/>
  <c r="G307" i="41"/>
  <c r="B307" i="41"/>
  <c r="L307" i="41"/>
  <c r="D307" i="41"/>
  <c r="B481" i="41"/>
  <c r="D481" i="41"/>
  <c r="G481" i="41"/>
  <c r="L481" i="41"/>
  <c r="B703" i="41"/>
  <c r="L703" i="41"/>
  <c r="D703" i="41"/>
  <c r="G703" i="41"/>
  <c r="L41" i="41"/>
  <c r="G41" i="41"/>
  <c r="B41" i="41"/>
  <c r="D41" i="41"/>
  <c r="B455" i="41"/>
  <c r="G455" i="41"/>
  <c r="L455" i="41"/>
  <c r="D455" i="41"/>
  <c r="D637" i="41"/>
  <c r="L637" i="41"/>
  <c r="G637" i="41"/>
  <c r="B637" i="41"/>
  <c r="L344" i="41"/>
  <c r="B344" i="41"/>
  <c r="D344" i="41"/>
  <c r="G344" i="41"/>
  <c r="G636" i="41"/>
  <c r="D636" i="41"/>
  <c r="B636" i="41"/>
  <c r="L636" i="41"/>
  <c r="G148" i="41"/>
  <c r="B148" i="41"/>
  <c r="D148" i="41"/>
  <c r="L148" i="41"/>
  <c r="B603" i="41"/>
  <c r="G603" i="41"/>
  <c r="D603" i="41"/>
  <c r="L603" i="41"/>
  <c r="G161" i="41"/>
  <c r="D161" i="41"/>
  <c r="B161" i="41"/>
  <c r="L161" i="41"/>
  <c r="L688" i="41"/>
  <c r="B688" i="41"/>
  <c r="G688" i="41"/>
  <c r="D688" i="41"/>
  <c r="L382" i="41"/>
  <c r="D382" i="41"/>
  <c r="B382" i="41"/>
  <c r="G382" i="41"/>
  <c r="B518" i="41"/>
  <c r="L518" i="41"/>
  <c r="D518" i="41"/>
  <c r="G518" i="41"/>
  <c r="L300" i="41"/>
  <c r="B300" i="41"/>
  <c r="G300" i="41"/>
  <c r="D300" i="41"/>
  <c r="G104" i="41"/>
  <c r="D104" i="41"/>
  <c r="L104" i="41"/>
  <c r="B104" i="41"/>
  <c r="D24" i="41"/>
  <c r="L24" i="41"/>
  <c r="B24" i="41"/>
  <c r="G24" i="41"/>
  <c r="B114" i="41"/>
  <c r="L114" i="41"/>
  <c r="D114" i="41"/>
  <c r="G114" i="41"/>
  <c r="D373" i="41"/>
  <c r="L373" i="41"/>
  <c r="G373" i="41"/>
  <c r="B373" i="41"/>
  <c r="B22" i="41"/>
  <c r="G22" i="41"/>
  <c r="D22" i="41"/>
  <c r="L22" i="41"/>
  <c r="D159" i="41"/>
  <c r="B159" i="41"/>
  <c r="G159" i="41"/>
  <c r="L159" i="41"/>
  <c r="D644" i="41"/>
  <c r="G644" i="41"/>
  <c r="B644" i="41"/>
  <c r="L644" i="41"/>
  <c r="B183" i="41"/>
  <c r="G183" i="41"/>
  <c r="D183" i="41"/>
  <c r="L183" i="41"/>
  <c r="G556" i="41"/>
  <c r="D556" i="41"/>
  <c r="L556" i="41"/>
  <c r="B556" i="41"/>
  <c r="L424" i="41"/>
  <c r="G424" i="41"/>
  <c r="B424" i="41"/>
  <c r="D424" i="41"/>
  <c r="L312" i="41"/>
  <c r="G312" i="41"/>
  <c r="B312" i="41"/>
  <c r="D312" i="41"/>
  <c r="B707" i="41"/>
  <c r="L707" i="41"/>
  <c r="G707" i="41"/>
  <c r="D707" i="41"/>
  <c r="G492" i="41"/>
  <c r="B492" i="41"/>
  <c r="L492" i="41"/>
  <c r="D492" i="41"/>
  <c r="D82" i="41"/>
  <c r="G82" i="41"/>
  <c r="L82" i="41"/>
  <c r="B82" i="41"/>
  <c r="G366" i="41"/>
  <c r="L366" i="41"/>
  <c r="D366" i="41"/>
  <c r="B366" i="41"/>
  <c r="L631" i="41"/>
  <c r="G631" i="41"/>
  <c r="B631" i="41"/>
  <c r="D631" i="41"/>
  <c r="L205" i="41"/>
  <c r="B205" i="41"/>
  <c r="D205" i="41"/>
  <c r="G205" i="41"/>
  <c r="D61" i="41"/>
  <c r="B61" i="41"/>
  <c r="L61" i="41"/>
  <c r="G61" i="41"/>
  <c r="L522" i="41"/>
  <c r="B522" i="41"/>
  <c r="D522" i="41"/>
  <c r="G522" i="41"/>
  <c r="D202" i="41"/>
  <c r="B202" i="41"/>
  <c r="G202" i="41"/>
  <c r="L202" i="41"/>
  <c r="D29" i="41"/>
  <c r="G29" i="41"/>
  <c r="B29" i="41"/>
  <c r="L29" i="41"/>
  <c r="D682" i="41"/>
  <c r="B682" i="41"/>
  <c r="G682" i="41"/>
  <c r="L682" i="41"/>
  <c r="B361" i="41"/>
  <c r="G361" i="41"/>
  <c r="D361" i="41"/>
  <c r="L361" i="41"/>
  <c r="G659" i="41"/>
  <c r="D659" i="41"/>
  <c r="B659" i="41"/>
  <c r="L659" i="41"/>
  <c r="G208" i="41"/>
  <c r="D208" i="41"/>
  <c r="B208" i="41"/>
  <c r="L208" i="41"/>
  <c r="G474" i="41"/>
  <c r="L474" i="41"/>
  <c r="B474" i="41"/>
  <c r="D474" i="41"/>
  <c r="L539" i="41"/>
  <c r="B539" i="41"/>
  <c r="G539" i="41"/>
  <c r="D539" i="41"/>
  <c r="G239" i="41"/>
  <c r="B239" i="41"/>
  <c r="L239" i="41"/>
  <c r="D239" i="41"/>
  <c r="D345" i="41"/>
  <c r="B345" i="41"/>
  <c r="G345" i="41"/>
  <c r="L345" i="41"/>
  <c r="B512" i="41"/>
  <c r="D512" i="41"/>
  <c r="L512" i="41"/>
  <c r="G512" i="41"/>
  <c r="I23" i="39"/>
  <c r="J23" i="39"/>
  <c r="H23" i="39"/>
  <c r="H165" i="29"/>
  <c r="J78" i="29"/>
  <c r="I78" i="29"/>
  <c r="H78" i="29"/>
  <c r="I101" i="29"/>
  <c r="J101" i="29"/>
  <c r="H101" i="29"/>
  <c r="D557" i="41"/>
  <c r="G557" i="41"/>
  <c r="L557" i="41"/>
  <c r="B557" i="41"/>
  <c r="L385" i="41"/>
  <c r="G385" i="41"/>
  <c r="D385" i="41"/>
  <c r="B385" i="41"/>
  <c r="B206" i="41"/>
  <c r="G206" i="41"/>
  <c r="D206" i="41"/>
  <c r="L206" i="41"/>
  <c r="B220" i="41"/>
  <c r="L220" i="41"/>
  <c r="G220" i="41"/>
  <c r="D220" i="41"/>
  <c r="D330" i="41"/>
  <c r="B330" i="41"/>
  <c r="G330" i="41"/>
  <c r="L330" i="41"/>
  <c r="B160" i="41"/>
  <c r="G160" i="41"/>
  <c r="L160" i="41"/>
  <c r="D160" i="41"/>
  <c r="D297" i="41"/>
  <c r="L297" i="41"/>
  <c r="B297" i="41"/>
  <c r="G297" i="41"/>
  <c r="L85" i="41"/>
  <c r="G85" i="41"/>
  <c r="B85" i="41"/>
  <c r="D85" i="41"/>
  <c r="B433" i="41"/>
  <c r="G433" i="41"/>
  <c r="D433" i="41"/>
  <c r="L433" i="41"/>
  <c r="G419" i="41"/>
  <c r="L419" i="41"/>
  <c r="D419" i="41"/>
  <c r="B419" i="41"/>
  <c r="B619" i="41"/>
  <c r="D619" i="41"/>
  <c r="L619" i="41"/>
  <c r="G619" i="41"/>
  <c r="D681" i="41"/>
  <c r="G681" i="41"/>
  <c r="B681" i="41"/>
  <c r="L681" i="41"/>
  <c r="B16" i="41"/>
  <c r="L16" i="41"/>
  <c r="G16" i="41"/>
  <c r="D16" i="41"/>
  <c r="G257" i="41"/>
  <c r="L257" i="41"/>
  <c r="D257" i="41"/>
  <c r="B257" i="41"/>
  <c r="L648" i="41"/>
  <c r="B648" i="41"/>
  <c r="G648" i="41"/>
  <c r="D648" i="41"/>
  <c r="B289" i="41"/>
  <c r="D289" i="41"/>
  <c r="L289" i="41"/>
  <c r="G289" i="41"/>
  <c r="G93" i="41"/>
  <c r="D93" i="41"/>
  <c r="L93" i="41"/>
  <c r="B93" i="41"/>
  <c r="L661" i="41"/>
  <c r="B661" i="41"/>
  <c r="G661" i="41"/>
  <c r="D661" i="41"/>
  <c r="D20" i="41"/>
  <c r="L20" i="41"/>
  <c r="B20" i="41"/>
  <c r="G20" i="41"/>
  <c r="B520" i="41"/>
  <c r="D520" i="41"/>
  <c r="G520" i="41"/>
  <c r="L520" i="41"/>
  <c r="L473" i="41"/>
  <c r="D473" i="41"/>
  <c r="G473" i="41"/>
  <c r="B473" i="41"/>
  <c r="B327" i="41"/>
  <c r="D327" i="41"/>
  <c r="L327" i="41"/>
  <c r="G327" i="41"/>
  <c r="B410" i="41"/>
  <c r="D410" i="41"/>
  <c r="G410" i="41"/>
  <c r="L410" i="41"/>
  <c r="B320" i="41"/>
  <c r="D320" i="41"/>
  <c r="G320" i="41"/>
  <c r="L320" i="41"/>
  <c r="D571" i="41"/>
  <c r="L571" i="41"/>
  <c r="B571" i="41"/>
  <c r="G571" i="41"/>
  <c r="G199" i="41"/>
  <c r="L199" i="41"/>
  <c r="B199" i="41"/>
  <c r="D199" i="41"/>
  <c r="L26" i="41"/>
  <c r="B26" i="41"/>
  <c r="D26" i="41"/>
  <c r="G26" i="41"/>
  <c r="G73" i="41"/>
  <c r="B73" i="41"/>
  <c r="D73" i="41"/>
  <c r="L73" i="41"/>
  <c r="G45" i="41"/>
  <c r="L45" i="41"/>
  <c r="B45" i="41"/>
  <c r="D45" i="41"/>
  <c r="G332" i="41"/>
  <c r="L332" i="41"/>
  <c r="D332" i="41"/>
  <c r="B332" i="41"/>
  <c r="G142" i="41"/>
  <c r="D142" i="41"/>
  <c r="B142" i="41"/>
  <c r="L142" i="41"/>
  <c r="L356" i="41"/>
  <c r="B356" i="41"/>
  <c r="D356" i="41"/>
  <c r="G356" i="41"/>
  <c r="D380" i="41"/>
  <c r="B380" i="41"/>
  <c r="L380" i="41"/>
  <c r="G380" i="41"/>
  <c r="D378" i="41"/>
  <c r="G378" i="41"/>
  <c r="L378" i="41"/>
  <c r="B378" i="41"/>
  <c r="G463" i="41"/>
  <c r="D463" i="41"/>
  <c r="B463" i="41"/>
  <c r="L463" i="41"/>
  <c r="B560" i="41"/>
  <c r="G560" i="41"/>
  <c r="L560" i="41"/>
  <c r="D560" i="41"/>
  <c r="B611" i="41"/>
  <c r="L611" i="41"/>
  <c r="D611" i="41"/>
  <c r="G611" i="41"/>
  <c r="B119" i="41"/>
  <c r="D119" i="41"/>
  <c r="G119" i="41"/>
  <c r="L119" i="41"/>
  <c r="L103" i="41"/>
  <c r="B103" i="41"/>
  <c r="G103" i="41"/>
  <c r="D103" i="41"/>
  <c r="D587" i="41"/>
  <c r="B587" i="41"/>
  <c r="G587" i="41"/>
  <c r="L587" i="41"/>
  <c r="B597" i="41"/>
  <c r="D597" i="41"/>
  <c r="L597" i="41"/>
  <c r="G597" i="41"/>
  <c r="B484" i="41"/>
  <c r="D484" i="41"/>
  <c r="L484" i="41"/>
  <c r="G484" i="41"/>
  <c r="D222" i="41"/>
  <c r="G222" i="41"/>
  <c r="L222" i="41"/>
  <c r="B222" i="41"/>
  <c r="D451" i="41"/>
  <c r="L451" i="41"/>
  <c r="B451" i="41"/>
  <c r="G451" i="41"/>
  <c r="B169" i="41"/>
  <c r="L169" i="41"/>
  <c r="D169" i="41"/>
  <c r="G169" i="41"/>
  <c r="J35" i="39"/>
  <c r="H35" i="39"/>
  <c r="I35" i="39"/>
  <c r="J19" i="41"/>
  <c r="E19" i="41"/>
  <c r="H19" i="41"/>
  <c r="K19" i="41"/>
  <c r="I19" i="41"/>
  <c r="J77" i="29"/>
  <c r="I54" i="29"/>
  <c r="J54" i="29"/>
  <c r="H54" i="29"/>
  <c r="D145" i="41"/>
  <c r="G145" i="41"/>
  <c r="B145" i="41"/>
  <c r="L145" i="41"/>
  <c r="G471" i="41"/>
  <c r="D471" i="41"/>
  <c r="B471" i="41"/>
  <c r="L471" i="41"/>
  <c r="G228" i="41"/>
  <c r="L228" i="41"/>
  <c r="D228" i="41"/>
  <c r="B228" i="41"/>
  <c r="L237" i="41"/>
  <c r="G237" i="41"/>
  <c r="B237" i="41"/>
  <c r="D237" i="41"/>
  <c r="G35" i="41"/>
  <c r="B35" i="41"/>
  <c r="L35" i="41"/>
  <c r="D35" i="41"/>
  <c r="D194" i="41"/>
  <c r="B194" i="41"/>
  <c r="L194" i="41"/>
  <c r="G194" i="41"/>
  <c r="L54" i="41"/>
  <c r="G54" i="41"/>
  <c r="D54" i="41"/>
  <c r="B54" i="41"/>
  <c r="G75" i="41"/>
  <c r="D75" i="41"/>
  <c r="B75" i="41"/>
  <c r="L75" i="41"/>
  <c r="G566" i="41"/>
  <c r="L566" i="41"/>
  <c r="D566" i="41"/>
  <c r="B566" i="41"/>
  <c r="B179" i="41"/>
  <c r="G179" i="41"/>
  <c r="L179" i="41"/>
  <c r="D179" i="41"/>
  <c r="B34" i="41"/>
  <c r="D34" i="41"/>
  <c r="G34" i="41"/>
  <c r="L34" i="41"/>
  <c r="D526" i="41"/>
  <c r="L526" i="41"/>
  <c r="B526" i="41"/>
  <c r="G526" i="41"/>
  <c r="L141" i="41"/>
  <c r="D141" i="41"/>
  <c r="B141" i="41"/>
  <c r="G141" i="41"/>
  <c r="D95" i="41"/>
  <c r="L95" i="41"/>
  <c r="B95" i="41"/>
  <c r="G95" i="41"/>
  <c r="D505" i="41"/>
  <c r="B505" i="41"/>
  <c r="L505" i="41"/>
  <c r="G505" i="41"/>
  <c r="D617" i="41"/>
  <c r="L617" i="41"/>
  <c r="B617" i="41"/>
  <c r="G617" i="41"/>
  <c r="G68" i="41"/>
  <c r="L68" i="41"/>
  <c r="B68" i="41"/>
  <c r="D68" i="41"/>
  <c r="L262" i="41"/>
  <c r="B262" i="41"/>
  <c r="G262" i="41"/>
  <c r="D262" i="41"/>
  <c r="G498" i="41"/>
  <c r="B498" i="41"/>
  <c r="D498" i="41"/>
  <c r="L498" i="41"/>
  <c r="L429" i="41"/>
  <c r="B429" i="41"/>
  <c r="D429" i="41"/>
  <c r="G429" i="41"/>
  <c r="G158" i="41"/>
  <c r="L158" i="41"/>
  <c r="D158" i="41"/>
  <c r="B158" i="41"/>
  <c r="D38" i="41"/>
  <c r="L38" i="41"/>
  <c r="B38" i="41"/>
  <c r="G38" i="41"/>
  <c r="L579" i="41"/>
  <c r="B579" i="41"/>
  <c r="D579" i="41"/>
  <c r="G579" i="41"/>
  <c r="L62" i="41"/>
  <c r="D62" i="41"/>
  <c r="G62" i="41"/>
  <c r="B62" i="41"/>
  <c r="B135" i="41"/>
  <c r="G135" i="41"/>
  <c r="L135" i="41"/>
  <c r="D135" i="41"/>
  <c r="B275" i="41"/>
  <c r="G275" i="41"/>
  <c r="L275" i="41"/>
  <c r="D275" i="41"/>
  <c r="B459" i="41"/>
  <c r="D459" i="41"/>
  <c r="L459" i="41"/>
  <c r="G459" i="41"/>
  <c r="L511" i="41"/>
  <c r="B511" i="41"/>
  <c r="G511" i="41"/>
  <c r="D511" i="41"/>
  <c r="D279" i="41"/>
  <c r="L279" i="41"/>
  <c r="G279" i="41"/>
  <c r="B279" i="41"/>
  <c r="L527" i="41"/>
  <c r="D527" i="41"/>
  <c r="G527" i="41"/>
  <c r="B527" i="41"/>
  <c r="B235" i="41"/>
  <c r="D235" i="41"/>
  <c r="L235" i="41"/>
  <c r="G235" i="41"/>
  <c r="G552" i="41"/>
  <c r="L552" i="41"/>
  <c r="D552" i="41"/>
  <c r="B552" i="41"/>
  <c r="L641" i="41"/>
  <c r="B641" i="41"/>
  <c r="G641" i="41"/>
  <c r="D641" i="41"/>
  <c r="B430" i="41"/>
  <c r="G430" i="41"/>
  <c r="L430" i="41"/>
  <c r="D430" i="41"/>
  <c r="L288" i="41"/>
  <c r="B288" i="41"/>
  <c r="G288" i="41"/>
  <c r="D288" i="41"/>
  <c r="B117" i="41"/>
  <c r="G117" i="41"/>
  <c r="L117" i="41"/>
  <c r="D117" i="41"/>
  <c r="G456" i="41"/>
  <c r="D456" i="41"/>
  <c r="L456" i="41"/>
  <c r="B456" i="41"/>
  <c r="L173" i="41"/>
  <c r="B173" i="41"/>
  <c r="G173" i="41"/>
  <c r="D173" i="41"/>
  <c r="I18" i="29"/>
  <c r="J18" i="29"/>
  <c r="H18" i="29"/>
  <c r="I113" i="29"/>
  <c r="H33" i="29"/>
  <c r="I122" i="29"/>
  <c r="I68" i="29"/>
  <c r="H18" i="39"/>
  <c r="J18" i="39"/>
  <c r="I18" i="39"/>
  <c r="G13" i="41"/>
  <c r="L13" i="41"/>
  <c r="D13" i="41"/>
  <c r="B13" i="41"/>
  <c r="G573" i="41"/>
  <c r="L573" i="41"/>
  <c r="D573" i="41"/>
  <c r="B573" i="41"/>
  <c r="B686" i="41"/>
  <c r="D686" i="41"/>
  <c r="G686" i="41"/>
  <c r="L686" i="41"/>
  <c r="B334" i="41"/>
  <c r="D334" i="41"/>
  <c r="G334" i="41"/>
  <c r="L334" i="41"/>
  <c r="D606" i="41"/>
  <c r="G606" i="41"/>
  <c r="L606" i="41"/>
  <c r="B606" i="41"/>
  <c r="G618" i="41"/>
  <c r="D618" i="41"/>
  <c r="B618" i="41"/>
  <c r="L618" i="41"/>
  <c r="G321" i="41"/>
  <c r="L321" i="41"/>
  <c r="D321" i="41"/>
  <c r="B321" i="41"/>
  <c r="G354" i="41"/>
  <c r="L354" i="41"/>
  <c r="B354" i="41"/>
  <c r="D354" i="41"/>
  <c r="G472" i="41"/>
  <c r="D472" i="41"/>
  <c r="L472" i="41"/>
  <c r="B472" i="41"/>
  <c r="B215" i="41"/>
  <c r="G215" i="41"/>
  <c r="L215" i="41"/>
  <c r="D215" i="41"/>
  <c r="B482" i="41"/>
  <c r="G482" i="41"/>
  <c r="L482" i="41"/>
  <c r="D482" i="41"/>
  <c r="D64" i="41"/>
  <c r="B64" i="41"/>
  <c r="G64" i="41"/>
  <c r="L64" i="41"/>
  <c r="B283" i="41"/>
  <c r="G283" i="41"/>
  <c r="D283" i="41"/>
  <c r="L283" i="41"/>
  <c r="B25" i="41"/>
  <c r="G25" i="41"/>
  <c r="D25" i="41"/>
  <c r="L25" i="41"/>
  <c r="D613" i="41"/>
  <c r="L613" i="41"/>
  <c r="G613" i="41"/>
  <c r="B613" i="41"/>
  <c r="L572" i="41"/>
  <c r="D572" i="41"/>
  <c r="B572" i="41"/>
  <c r="G572" i="41"/>
  <c r="L664" i="41"/>
  <c r="G664" i="41"/>
  <c r="D664" i="41"/>
  <c r="B664" i="41"/>
  <c r="D668" i="41"/>
  <c r="L668" i="41"/>
  <c r="G668" i="41"/>
  <c r="B668" i="41"/>
  <c r="B152" i="41"/>
  <c r="D152" i="41"/>
  <c r="L152" i="41"/>
  <c r="G152" i="41"/>
  <c r="G599" i="41"/>
  <c r="B599" i="41"/>
  <c r="D599" i="41"/>
  <c r="L599" i="41"/>
  <c r="L628" i="41"/>
  <c r="B628" i="41"/>
  <c r="G628" i="41"/>
  <c r="D628" i="41"/>
  <c r="B192" i="41"/>
  <c r="G192" i="41"/>
  <c r="D192" i="41"/>
  <c r="L192" i="41"/>
  <c r="G144" i="41"/>
  <c r="B144" i="41"/>
  <c r="L144" i="41"/>
  <c r="D144" i="41"/>
  <c r="B612" i="41"/>
  <c r="G612" i="41"/>
  <c r="D612" i="41"/>
  <c r="L612" i="41"/>
  <c r="L48" i="41"/>
  <c r="D48" i="41"/>
  <c r="G48" i="41"/>
  <c r="B48" i="41"/>
  <c r="G231" i="41"/>
  <c r="D231" i="41"/>
  <c r="B231" i="41"/>
  <c r="L231" i="41"/>
  <c r="D225" i="41"/>
  <c r="B225" i="41"/>
  <c r="G225" i="41"/>
  <c r="L225" i="41"/>
  <c r="G214" i="41"/>
  <c r="L214" i="41"/>
  <c r="B214" i="41"/>
  <c r="D214" i="41"/>
  <c r="G163" i="41"/>
  <c r="B163" i="41"/>
  <c r="D163" i="41"/>
  <c r="L163" i="41"/>
  <c r="L565" i="41"/>
  <c r="B565" i="41"/>
  <c r="G565" i="41"/>
  <c r="D565" i="41"/>
  <c r="B375" i="41"/>
  <c r="G375" i="41"/>
  <c r="D375" i="41"/>
  <c r="L375" i="41"/>
  <c r="L654" i="41"/>
  <c r="B654" i="41"/>
  <c r="G654" i="41"/>
  <c r="D654" i="41"/>
  <c r="B27" i="41"/>
  <c r="D27" i="41"/>
  <c r="G27" i="41"/>
  <c r="L27" i="41"/>
  <c r="B454" i="41"/>
  <c r="D454" i="41"/>
  <c r="L454" i="41"/>
  <c r="G454" i="41"/>
  <c r="D519" i="41"/>
  <c r="B519" i="41"/>
  <c r="L519" i="41"/>
  <c r="G519" i="41"/>
  <c r="G301" i="41"/>
  <c r="D301" i="41"/>
  <c r="B301" i="41"/>
  <c r="L301" i="41"/>
  <c r="G333" i="41"/>
  <c r="D333" i="41"/>
  <c r="B333" i="41"/>
  <c r="L333" i="41"/>
  <c r="L171" i="41"/>
  <c r="B171" i="41"/>
  <c r="G171" i="41"/>
  <c r="D171" i="41"/>
  <c r="G704" i="41"/>
  <c r="D704" i="41"/>
  <c r="B704" i="41"/>
  <c r="L704" i="41"/>
  <c r="L32" i="41"/>
  <c r="D32" i="41"/>
  <c r="B32" i="41"/>
  <c r="G32" i="41"/>
  <c r="B156" i="41"/>
  <c r="L156" i="41"/>
  <c r="G156" i="41"/>
  <c r="D156" i="41"/>
  <c r="L340" i="41"/>
  <c r="D340" i="41"/>
  <c r="G340" i="41"/>
  <c r="B340" i="41"/>
  <c r="G663" i="41"/>
  <c r="D663" i="41"/>
  <c r="B663" i="41"/>
  <c r="L663" i="41"/>
  <c r="B476" i="41"/>
  <c r="G476" i="41"/>
  <c r="L476" i="41"/>
  <c r="D476" i="41"/>
  <c r="G285" i="41"/>
  <c r="L285" i="41"/>
  <c r="D285" i="41"/>
  <c r="B285" i="41"/>
  <c r="D614" i="41"/>
  <c r="G614" i="41"/>
  <c r="L614" i="41"/>
  <c r="B614" i="41"/>
  <c r="G665" i="41"/>
  <c r="L665" i="41"/>
  <c r="D665" i="41"/>
  <c r="B665" i="41"/>
  <c r="B417" i="41"/>
  <c r="G417" i="41"/>
  <c r="L417" i="41"/>
  <c r="D417" i="41"/>
  <c r="G670" i="41"/>
  <c r="L670" i="41"/>
  <c r="D670" i="41"/>
  <c r="B670" i="41"/>
  <c r="B622" i="41"/>
  <c r="L622" i="41"/>
  <c r="G622" i="41"/>
  <c r="D622" i="41"/>
  <c r="H28" i="39"/>
  <c r="J98" i="29"/>
  <c r="H98" i="29"/>
  <c r="I98" i="29"/>
  <c r="H139" i="29"/>
  <c r="I139" i="29"/>
  <c r="J139" i="29"/>
  <c r="I141" i="29"/>
  <c r="J141" i="29"/>
  <c r="H141" i="29"/>
  <c r="J116" i="29"/>
  <c r="H116" i="29"/>
  <c r="I116" i="29"/>
  <c r="J20" i="39"/>
  <c r="I20" i="39"/>
  <c r="G106" i="41"/>
  <c r="B106" i="41"/>
  <c r="L106" i="41"/>
  <c r="D106" i="41"/>
  <c r="D346" i="41"/>
  <c r="G346" i="41"/>
  <c r="B346" i="41"/>
  <c r="L346" i="41"/>
  <c r="B421" i="41"/>
  <c r="D421" i="41"/>
  <c r="G421" i="41"/>
  <c r="L421" i="41"/>
  <c r="L488" i="41"/>
  <c r="B488" i="41"/>
  <c r="D488" i="41"/>
  <c r="G488" i="41"/>
  <c r="B74" i="41"/>
  <c r="D74" i="41"/>
  <c r="G74" i="41"/>
  <c r="L74" i="41"/>
  <c r="D18" i="41"/>
  <c r="L18" i="41"/>
  <c r="G18" i="41"/>
  <c r="B18" i="41"/>
  <c r="G425" i="41"/>
  <c r="B425" i="41"/>
  <c r="L425" i="41"/>
  <c r="D425" i="41"/>
  <c r="B420" i="41"/>
  <c r="D420" i="41"/>
  <c r="G420" i="41"/>
  <c r="L420" i="41"/>
  <c r="B243" i="41"/>
  <c r="G243" i="41"/>
  <c r="L243" i="41"/>
  <c r="D243" i="41"/>
  <c r="B605" i="41"/>
  <c r="D605" i="41"/>
  <c r="L605" i="41"/>
  <c r="G605" i="41"/>
  <c r="D553" i="41"/>
  <c r="L553" i="41"/>
  <c r="G553" i="41"/>
  <c r="B553" i="41"/>
  <c r="D112" i="41"/>
  <c r="B112" i="41"/>
  <c r="G112" i="41"/>
  <c r="L112" i="41"/>
  <c r="D299" i="41"/>
  <c r="B299" i="41"/>
  <c r="G299" i="41"/>
  <c r="L299" i="41"/>
  <c r="B256" i="41"/>
  <c r="G256" i="41"/>
  <c r="L256" i="41"/>
  <c r="D256" i="41"/>
  <c r="B615" i="41"/>
  <c r="D615" i="41"/>
  <c r="L615" i="41"/>
  <c r="G615" i="41"/>
  <c r="D443" i="41"/>
  <c r="L443" i="41"/>
  <c r="B443" i="41"/>
  <c r="G443" i="41"/>
  <c r="B580" i="41"/>
  <c r="G580" i="41"/>
  <c r="D580" i="41"/>
  <c r="L580" i="41"/>
  <c r="B101" i="41"/>
  <c r="G101" i="41"/>
  <c r="D101" i="41"/>
  <c r="L101" i="41"/>
  <c r="L536" i="41"/>
  <c r="G536" i="41"/>
  <c r="D536" i="41"/>
  <c r="B536" i="41"/>
  <c r="D531" i="41"/>
  <c r="L531" i="41"/>
  <c r="B531" i="41"/>
  <c r="G531" i="41"/>
  <c r="B495" i="41"/>
  <c r="D495" i="41"/>
  <c r="L495" i="41"/>
  <c r="G495" i="41"/>
  <c r="G461" i="41"/>
  <c r="L461" i="41"/>
  <c r="D461" i="41"/>
  <c r="B461" i="41"/>
  <c r="G621" i="41"/>
  <c r="B621" i="41"/>
  <c r="L621" i="41"/>
  <c r="D621" i="41"/>
  <c r="G672" i="41"/>
  <c r="D672" i="41"/>
  <c r="B672" i="41"/>
  <c r="L672" i="41"/>
  <c r="L395" i="41"/>
  <c r="G395" i="41"/>
  <c r="D395" i="41"/>
  <c r="B395" i="41"/>
  <c r="L351" i="41"/>
  <c r="D351" i="41"/>
  <c r="B351" i="41"/>
  <c r="G351" i="41"/>
  <c r="G523" i="41"/>
  <c r="L523" i="41"/>
  <c r="D523" i="41"/>
  <c r="B523" i="41"/>
  <c r="L274" i="41"/>
  <c r="D274" i="41"/>
  <c r="G274" i="41"/>
  <c r="B274" i="41"/>
  <c r="D549" i="41"/>
  <c r="G549" i="41"/>
  <c r="B549" i="41"/>
  <c r="L549" i="41"/>
  <c r="D651" i="41"/>
  <c r="L651" i="41"/>
  <c r="B651" i="41"/>
  <c r="G651" i="41"/>
  <c r="B390" i="41"/>
  <c r="G390" i="41"/>
  <c r="L390" i="41"/>
  <c r="D390" i="41"/>
  <c r="G585" i="41"/>
  <c r="B585" i="41"/>
  <c r="L585" i="41"/>
  <c r="D585" i="41"/>
  <c r="B639" i="41"/>
  <c r="G639" i="41"/>
  <c r="L639" i="41"/>
  <c r="D639" i="41"/>
  <c r="B229" i="41"/>
  <c r="L229" i="41"/>
  <c r="G229" i="41"/>
  <c r="D229" i="41"/>
  <c r="L629" i="41"/>
  <c r="B629" i="41"/>
  <c r="G629" i="41"/>
  <c r="D629" i="41"/>
  <c r="B508" i="41"/>
  <c r="G508" i="41"/>
  <c r="D508" i="41"/>
  <c r="L508" i="41"/>
  <c r="G439" i="41"/>
  <c r="B439" i="41"/>
  <c r="D439" i="41"/>
  <c r="L439" i="41"/>
  <c r="L705" i="41"/>
  <c r="D705" i="41"/>
  <c r="G705" i="41"/>
  <c r="B705" i="41"/>
  <c r="D131" i="41"/>
  <c r="L131" i="41"/>
  <c r="B131" i="41"/>
  <c r="G131" i="41"/>
  <c r="B341" i="41"/>
  <c r="L341" i="41"/>
  <c r="D341" i="41"/>
  <c r="G341" i="41"/>
  <c r="L521" i="41"/>
  <c r="D521" i="41"/>
  <c r="B521" i="41"/>
  <c r="G521" i="41"/>
  <c r="D88" i="41"/>
  <c r="B88" i="41"/>
  <c r="L88" i="41"/>
  <c r="G88" i="41"/>
  <c r="L582" i="41"/>
  <c r="D582" i="41"/>
  <c r="G582" i="41"/>
  <c r="B582" i="41"/>
  <c r="D477" i="41"/>
  <c r="B477" i="41"/>
  <c r="G477" i="41"/>
  <c r="L477" i="41"/>
  <c r="L555" i="41"/>
  <c r="D555" i="41"/>
  <c r="B555" i="41"/>
  <c r="G555" i="41"/>
  <c r="G260" i="41"/>
  <c r="L260" i="41"/>
  <c r="D260" i="41"/>
  <c r="B260" i="41"/>
  <c r="D223" i="41"/>
  <c r="B223" i="41"/>
  <c r="L223" i="41"/>
  <c r="G223" i="41"/>
  <c r="G497" i="41"/>
  <c r="B497" i="41"/>
  <c r="D497" i="41"/>
  <c r="L497" i="41"/>
  <c r="D269" i="41"/>
  <c r="L269" i="41"/>
  <c r="B269" i="41"/>
  <c r="G269" i="41"/>
  <c r="D406" i="41"/>
  <c r="B406" i="41"/>
  <c r="L406" i="41"/>
  <c r="G406" i="41"/>
  <c r="L494" i="41"/>
  <c r="D494" i="41"/>
  <c r="G494" i="41"/>
  <c r="B494" i="41"/>
  <c r="H31" i="39"/>
  <c r="H160" i="29" l="1"/>
  <c r="I99" i="29"/>
  <c r="I20" i="29"/>
  <c r="K20" i="29" s="1"/>
  <c r="I90" i="29"/>
  <c r="J35" i="29"/>
  <c r="J31" i="39"/>
  <c r="J160" i="29"/>
  <c r="H77" i="29"/>
  <c r="K77" i="29" s="1"/>
  <c r="J20" i="29"/>
  <c r="I28" i="39"/>
  <c r="J68" i="29"/>
  <c r="K68" i="29" s="1"/>
  <c r="J33" i="29"/>
  <c r="K33" i="29" s="1"/>
  <c r="J143" i="29"/>
  <c r="I106" i="29"/>
  <c r="I27" i="29"/>
  <c r="J26" i="39"/>
  <c r="K26" i="39" s="1"/>
  <c r="H133" i="29"/>
  <c r="I109" i="29"/>
  <c r="H143" i="29"/>
  <c r="K143" i="29" s="1"/>
  <c r="J57" i="29"/>
  <c r="K57" i="29" s="1"/>
  <c r="H26" i="39"/>
  <c r="J133" i="29"/>
  <c r="H109" i="29"/>
  <c r="I67" i="29"/>
  <c r="K67" i="29" s="1"/>
  <c r="I148" i="29"/>
  <c r="J67" i="29"/>
  <c r="H122" i="29"/>
  <c r="K122" i="29" s="1"/>
  <c r="I115" i="29"/>
  <c r="H85" i="29"/>
  <c r="H25" i="39"/>
  <c r="H155" i="29"/>
  <c r="J94" i="29"/>
  <c r="I58" i="29"/>
  <c r="J115" i="29"/>
  <c r="H94" i="29"/>
  <c r="J58" i="29"/>
  <c r="H29" i="39"/>
  <c r="H33" i="39"/>
  <c r="J162" i="29"/>
  <c r="J25" i="39"/>
  <c r="J29" i="39"/>
  <c r="I85" i="29"/>
  <c r="H81" i="29"/>
  <c r="J151" i="29"/>
  <c r="I145" i="29"/>
  <c r="J33" i="39"/>
  <c r="J81" i="29"/>
  <c r="K81" i="29" s="1"/>
  <c r="J86" i="29"/>
  <c r="I59" i="29"/>
  <c r="I120" i="29"/>
  <c r="H86" i="29"/>
  <c r="J59" i="29"/>
  <c r="J75" i="29"/>
  <c r="J92" i="29"/>
  <c r="J148" i="29"/>
  <c r="I92" i="29"/>
  <c r="I16" i="39"/>
  <c r="J16" i="39"/>
  <c r="H16" i="39"/>
  <c r="I40" i="29"/>
  <c r="J40" i="29"/>
  <c r="H21" i="39"/>
  <c r="I132" i="29"/>
  <c r="J37" i="29"/>
  <c r="J132" i="29"/>
  <c r="J74" i="29"/>
  <c r="H32" i="29"/>
  <c r="I21" i="39"/>
  <c r="H113" i="29"/>
  <c r="K113" i="29" s="1"/>
  <c r="H162" i="29"/>
  <c r="H60" i="29"/>
  <c r="H42" i="29"/>
  <c r="H28" i="29"/>
  <c r="J42" i="29"/>
  <c r="I60" i="29"/>
  <c r="J88" i="29"/>
  <c r="H75" i="29"/>
  <c r="K75" i="29" s="1"/>
  <c r="J159" i="29"/>
  <c r="H120" i="29"/>
  <c r="H157" i="29"/>
  <c r="J82" i="29"/>
  <c r="I159" i="29"/>
  <c r="K159" i="29" s="1"/>
  <c r="I157" i="29"/>
  <c r="H88" i="29"/>
  <c r="K88" i="29" s="1"/>
  <c r="I151" i="29"/>
  <c r="H145" i="29"/>
  <c r="H30" i="29"/>
  <c r="I155" i="29"/>
  <c r="I28" i="29"/>
  <c r="J47" i="29"/>
  <c r="I87" i="29"/>
  <c r="H79" i="29"/>
  <c r="I74" i="29"/>
  <c r="H46" i="29"/>
  <c r="H44" i="29"/>
  <c r="J110" i="29"/>
  <c r="J140" i="29"/>
  <c r="J16" i="29"/>
  <c r="J26" i="29"/>
  <c r="I110" i="29"/>
  <c r="K110" i="29" s="1"/>
  <c r="H119" i="29"/>
  <c r="J39" i="29"/>
  <c r="J34" i="29"/>
  <c r="H27" i="29"/>
  <c r="K27" i="29" s="1"/>
  <c r="I163" i="29"/>
  <c r="I17" i="29"/>
  <c r="J134" i="29"/>
  <c r="I127" i="29"/>
  <c r="J93" i="29"/>
  <c r="I102" i="29"/>
  <c r="J127" i="29"/>
  <c r="I93" i="29"/>
  <c r="J52" i="29"/>
  <c r="J102" i="29"/>
  <c r="H36" i="29"/>
  <c r="J118" i="29"/>
  <c r="I51" i="29"/>
  <c r="J44" i="29"/>
  <c r="J80" i="29"/>
  <c r="J152" i="29"/>
  <c r="I79" i="29"/>
  <c r="H37" i="29"/>
  <c r="H51" i="29"/>
  <c r="J129" i="29"/>
  <c r="H84" i="29"/>
  <c r="I36" i="29"/>
  <c r="I130" i="29"/>
  <c r="I118" i="29"/>
  <c r="K118" i="29" s="1"/>
  <c r="I70" i="29"/>
  <c r="J84" i="29"/>
  <c r="I32" i="29"/>
  <c r="K32" i="29" s="1"/>
  <c r="H129" i="29"/>
  <c r="K129" i="29" s="1"/>
  <c r="H61" i="29"/>
  <c r="I46" i="29"/>
  <c r="K46" i="29" s="1"/>
  <c r="H80" i="29"/>
  <c r="K80" i="29" s="1"/>
  <c r="J164" i="29"/>
  <c r="J61" i="29"/>
  <c r="I152" i="29"/>
  <c r="I76" i="29"/>
  <c r="H76" i="29"/>
  <c r="I49" i="29"/>
  <c r="J30" i="29"/>
  <c r="H82" i="29"/>
  <c r="H47" i="29"/>
  <c r="I105" i="29"/>
  <c r="H104" i="29"/>
  <c r="I123" i="29"/>
  <c r="H95" i="29"/>
  <c r="H16" i="29"/>
  <c r="I39" i="29"/>
  <c r="K39" i="29" s="1"/>
  <c r="J119" i="29"/>
  <c r="J53" i="29"/>
  <c r="J165" i="29"/>
  <c r="K165" i="29" s="1"/>
  <c r="H163" i="29"/>
  <c r="H53" i="29"/>
  <c r="H34" i="29"/>
  <c r="I104" i="29"/>
  <c r="I140" i="29"/>
  <c r="J123" i="29"/>
  <c r="I134" i="29"/>
  <c r="I95" i="29"/>
  <c r="I31" i="29"/>
  <c r="H17" i="29"/>
  <c r="J31" i="29"/>
  <c r="H137" i="29"/>
  <c r="I26" i="29"/>
  <c r="J137" i="29"/>
  <c r="I164" i="29"/>
  <c r="K164" i="29" s="1"/>
  <c r="J45" i="29"/>
  <c r="H10" i="54"/>
  <c r="I10" i="54"/>
  <c r="D10" i="54"/>
  <c r="E10" i="54" s="1"/>
  <c r="C11" i="54"/>
  <c r="L9" i="54"/>
  <c r="M9" i="54" s="1"/>
  <c r="H114" i="29"/>
  <c r="I161" i="29"/>
  <c r="H161" i="29"/>
  <c r="J125" i="29"/>
  <c r="J49" i="29"/>
  <c r="J114" i="29"/>
  <c r="J83" i="29"/>
  <c r="K83" i="29" s="1"/>
  <c r="I125" i="29"/>
  <c r="I45" i="29"/>
  <c r="H156" i="29"/>
  <c r="I52" i="29"/>
  <c r="K52" i="29" s="1"/>
  <c r="H153" i="29"/>
  <c r="J87" i="29"/>
  <c r="K87" i="29" s="1"/>
  <c r="J41" i="29"/>
  <c r="J70" i="29"/>
  <c r="K70" i="29" s="1"/>
  <c r="J130" i="29"/>
  <c r="J153" i="29"/>
  <c r="I41" i="29"/>
  <c r="K41" i="29" s="1"/>
  <c r="I111" i="29"/>
  <c r="H111" i="29"/>
  <c r="H105" i="29"/>
  <c r="J156" i="29"/>
  <c r="K156" i="29" s="1"/>
  <c r="H91" i="29"/>
  <c r="H66" i="29"/>
  <c r="I91" i="29"/>
  <c r="J66" i="29"/>
  <c r="K22" i="39"/>
  <c r="K63" i="29"/>
  <c r="K34" i="39"/>
  <c r="K112" i="29"/>
  <c r="K154" i="29"/>
  <c r="K17" i="39"/>
  <c r="K19" i="29"/>
  <c r="K24" i="29"/>
  <c r="K116" i="29"/>
  <c r="K160" i="29"/>
  <c r="K78" i="29"/>
  <c r="K107" i="29"/>
  <c r="K142" i="29"/>
  <c r="K29" i="29"/>
  <c r="K23" i="29"/>
  <c r="K150" i="29"/>
  <c r="K136" i="29"/>
  <c r="K147" i="29"/>
  <c r="K32" i="39"/>
  <c r="K38" i="29"/>
  <c r="K23" i="39"/>
  <c r="K97" i="29"/>
  <c r="K100" i="29"/>
  <c r="K24" i="39"/>
  <c r="K73" i="29"/>
  <c r="K21" i="29"/>
  <c r="K72" i="29"/>
  <c r="K124" i="29"/>
  <c r="K108" i="29"/>
  <c r="K494" i="41"/>
  <c r="E494" i="41"/>
  <c r="H494" i="41"/>
  <c r="J494" i="41"/>
  <c r="I494" i="41"/>
  <c r="K582" i="41"/>
  <c r="J582" i="41"/>
  <c r="I582" i="41"/>
  <c r="E582" i="41"/>
  <c r="H582" i="41"/>
  <c r="H395" i="41"/>
  <c r="J395" i="41"/>
  <c r="E395" i="41"/>
  <c r="I395" i="41"/>
  <c r="K395" i="41"/>
  <c r="H663" i="41"/>
  <c r="E663" i="41"/>
  <c r="K663" i="41"/>
  <c r="I663" i="41"/>
  <c r="J663" i="41"/>
  <c r="K32" i="41"/>
  <c r="I32" i="41"/>
  <c r="H32" i="41"/>
  <c r="E32" i="41"/>
  <c r="J32" i="41"/>
  <c r="K704" i="41"/>
  <c r="E704" i="41"/>
  <c r="I704" i="41"/>
  <c r="J704" i="41"/>
  <c r="H704" i="41"/>
  <c r="J333" i="41"/>
  <c r="I333" i="41"/>
  <c r="H333" i="41"/>
  <c r="K333" i="41"/>
  <c r="E333" i="41"/>
  <c r="K301" i="41"/>
  <c r="J301" i="41"/>
  <c r="I301" i="41"/>
  <c r="H301" i="41"/>
  <c r="E301" i="41"/>
  <c r="J214" i="41"/>
  <c r="E214" i="41"/>
  <c r="I214" i="41"/>
  <c r="H214" i="41"/>
  <c r="K214" i="41"/>
  <c r="E231" i="41"/>
  <c r="K231" i="41"/>
  <c r="I231" i="41"/>
  <c r="J231" i="41"/>
  <c r="H231" i="41"/>
  <c r="E572" i="41"/>
  <c r="H572" i="41"/>
  <c r="I572" i="41"/>
  <c r="J572" i="41"/>
  <c r="K572" i="41"/>
  <c r="I354" i="41"/>
  <c r="J354" i="41"/>
  <c r="K354" i="41"/>
  <c r="E354" i="41"/>
  <c r="H354" i="41"/>
  <c r="I618" i="41"/>
  <c r="E618" i="41"/>
  <c r="H618" i="41"/>
  <c r="K618" i="41"/>
  <c r="J618" i="41"/>
  <c r="I38" i="41"/>
  <c r="E38" i="41"/>
  <c r="H38" i="41"/>
  <c r="J38" i="41"/>
  <c r="K38" i="41"/>
  <c r="H68" i="41"/>
  <c r="J68" i="41"/>
  <c r="E68" i="41"/>
  <c r="I68" i="41"/>
  <c r="K68" i="41"/>
  <c r="H617" i="41"/>
  <c r="J617" i="41"/>
  <c r="I617" i="41"/>
  <c r="K617" i="41"/>
  <c r="E617" i="41"/>
  <c r="K95" i="41"/>
  <c r="H95" i="41"/>
  <c r="E95" i="41"/>
  <c r="I95" i="41"/>
  <c r="J95" i="41"/>
  <c r="I141" i="41"/>
  <c r="E141" i="41"/>
  <c r="H141" i="41"/>
  <c r="J141" i="41"/>
  <c r="K141" i="41"/>
  <c r="K526" i="41"/>
  <c r="E526" i="41"/>
  <c r="H526" i="41"/>
  <c r="I526" i="41"/>
  <c r="J526" i="41"/>
  <c r="E75" i="41"/>
  <c r="H75" i="41"/>
  <c r="J75" i="41"/>
  <c r="K75" i="41"/>
  <c r="I75" i="41"/>
  <c r="J237" i="41"/>
  <c r="I237" i="41"/>
  <c r="E237" i="41"/>
  <c r="H237" i="41"/>
  <c r="K237" i="41"/>
  <c r="H471" i="41"/>
  <c r="J471" i="41"/>
  <c r="E471" i="41"/>
  <c r="K471" i="41"/>
  <c r="I471" i="41"/>
  <c r="E145" i="41"/>
  <c r="K145" i="41"/>
  <c r="I145" i="41"/>
  <c r="H145" i="41"/>
  <c r="J145" i="41"/>
  <c r="K451" i="41"/>
  <c r="I451" i="41"/>
  <c r="E451" i="41"/>
  <c r="H451" i="41"/>
  <c r="J451" i="41"/>
  <c r="J463" i="41"/>
  <c r="K463" i="41"/>
  <c r="E463" i="41"/>
  <c r="I463" i="41"/>
  <c r="H463" i="41"/>
  <c r="H142" i="41"/>
  <c r="I142" i="41"/>
  <c r="J142" i="41"/>
  <c r="E142" i="41"/>
  <c r="K142" i="41"/>
  <c r="J45" i="41"/>
  <c r="H45" i="41"/>
  <c r="E45" i="41"/>
  <c r="K45" i="41"/>
  <c r="I45" i="41"/>
  <c r="E199" i="41"/>
  <c r="K199" i="41"/>
  <c r="I199" i="41"/>
  <c r="H199" i="41"/>
  <c r="J199" i="41"/>
  <c r="I571" i="41"/>
  <c r="K571" i="41"/>
  <c r="J571" i="41"/>
  <c r="H571" i="41"/>
  <c r="E571" i="41"/>
  <c r="E20" i="41"/>
  <c r="H20" i="41"/>
  <c r="K20" i="41"/>
  <c r="J20" i="41"/>
  <c r="I20" i="41"/>
  <c r="H681" i="41"/>
  <c r="E681" i="41"/>
  <c r="I681" i="41"/>
  <c r="J681" i="41"/>
  <c r="K681" i="41"/>
  <c r="K85" i="41"/>
  <c r="I85" i="41"/>
  <c r="E85" i="41"/>
  <c r="J85" i="41"/>
  <c r="H85" i="41"/>
  <c r="I297" i="41"/>
  <c r="J297" i="41"/>
  <c r="K297" i="41"/>
  <c r="E297" i="41"/>
  <c r="H297" i="41"/>
  <c r="H366" i="41"/>
  <c r="K366" i="41"/>
  <c r="J366" i="41"/>
  <c r="E366" i="41"/>
  <c r="I366" i="41"/>
  <c r="E82" i="41"/>
  <c r="J82" i="41"/>
  <c r="K82" i="41"/>
  <c r="H82" i="41"/>
  <c r="I82" i="41"/>
  <c r="K556" i="41"/>
  <c r="E556" i="41"/>
  <c r="I556" i="41"/>
  <c r="H556" i="41"/>
  <c r="J556" i="41"/>
  <c r="H373" i="41"/>
  <c r="K373" i="41"/>
  <c r="E373" i="41"/>
  <c r="J373" i="41"/>
  <c r="I373" i="41"/>
  <c r="K104" i="41"/>
  <c r="J104" i="41"/>
  <c r="E104" i="41"/>
  <c r="H104" i="41"/>
  <c r="I104" i="41"/>
  <c r="H637" i="41"/>
  <c r="E637" i="41"/>
  <c r="I637" i="41"/>
  <c r="K637" i="41"/>
  <c r="J637" i="41"/>
  <c r="K175" i="41"/>
  <c r="E175" i="41"/>
  <c r="H175" i="41"/>
  <c r="J175" i="41"/>
  <c r="I175" i="41"/>
  <c r="J266" i="41"/>
  <c r="E266" i="41"/>
  <c r="K266" i="41"/>
  <c r="H266" i="41"/>
  <c r="I266" i="41"/>
  <c r="K106" i="29"/>
  <c r="E652" i="41"/>
  <c r="J652" i="41"/>
  <c r="H652" i="41"/>
  <c r="K652" i="41"/>
  <c r="I652" i="41"/>
  <c r="K427" i="41"/>
  <c r="E427" i="41"/>
  <c r="H427" i="41"/>
  <c r="I427" i="41"/>
  <c r="J427" i="41"/>
  <c r="H109" i="41"/>
  <c r="I109" i="41"/>
  <c r="J109" i="41"/>
  <c r="K109" i="41"/>
  <c r="E109" i="41"/>
  <c r="K359" i="41"/>
  <c r="E359" i="41"/>
  <c r="J359" i="41"/>
  <c r="I359" i="41"/>
  <c r="H359" i="41"/>
  <c r="E468" i="41"/>
  <c r="I468" i="41"/>
  <c r="K468" i="41"/>
  <c r="J468" i="41"/>
  <c r="H468" i="41"/>
  <c r="K532" i="41"/>
  <c r="E532" i="41"/>
  <c r="I532" i="41"/>
  <c r="H532" i="41"/>
  <c r="J532" i="41"/>
  <c r="E164" i="41"/>
  <c r="H164" i="41"/>
  <c r="J164" i="41"/>
  <c r="I164" i="41"/>
  <c r="K164" i="41"/>
  <c r="E69" i="41"/>
  <c r="H69" i="41"/>
  <c r="I69" i="41"/>
  <c r="J69" i="41"/>
  <c r="K69" i="41"/>
  <c r="E111" i="41"/>
  <c r="K111" i="41"/>
  <c r="H111" i="41"/>
  <c r="I111" i="41"/>
  <c r="J111" i="41"/>
  <c r="E583" i="41"/>
  <c r="I583" i="41"/>
  <c r="K583" i="41"/>
  <c r="H583" i="41"/>
  <c r="J583" i="41"/>
  <c r="K679" i="41"/>
  <c r="H679" i="41"/>
  <c r="J679" i="41"/>
  <c r="E679" i="41"/>
  <c r="I679" i="41"/>
  <c r="H687" i="41"/>
  <c r="I687" i="41"/>
  <c r="E687" i="41"/>
  <c r="J687" i="41"/>
  <c r="K687" i="41"/>
  <c r="J130" i="41"/>
  <c r="K130" i="41"/>
  <c r="H130" i="41"/>
  <c r="E130" i="41"/>
  <c r="I130" i="41"/>
  <c r="H280" i="41"/>
  <c r="K280" i="41"/>
  <c r="I280" i="41"/>
  <c r="J280" i="41"/>
  <c r="E280" i="41"/>
  <c r="J96" i="41"/>
  <c r="E96" i="41"/>
  <c r="I96" i="41"/>
  <c r="H96" i="41"/>
  <c r="K96" i="41"/>
  <c r="J353" i="41"/>
  <c r="I353" i="41"/>
  <c r="K353" i="41"/>
  <c r="E353" i="41"/>
  <c r="H353" i="41"/>
  <c r="K402" i="41"/>
  <c r="J402" i="41"/>
  <c r="I402" i="41"/>
  <c r="H402" i="41"/>
  <c r="E402" i="41"/>
  <c r="I311" i="41"/>
  <c r="H311" i="41"/>
  <c r="J311" i="41"/>
  <c r="E311" i="41"/>
  <c r="K311" i="41"/>
  <c r="I263" i="41"/>
  <c r="E263" i="41"/>
  <c r="J263" i="41"/>
  <c r="K263" i="41"/>
  <c r="H263" i="41"/>
  <c r="I440" i="41"/>
  <c r="E440" i="41"/>
  <c r="J440" i="41"/>
  <c r="K440" i="41"/>
  <c r="H440" i="41"/>
  <c r="K529" i="41"/>
  <c r="E529" i="41"/>
  <c r="J529" i="41"/>
  <c r="H529" i="41"/>
  <c r="I529" i="41"/>
  <c r="K437" i="41"/>
  <c r="E437" i="41"/>
  <c r="H437" i="41"/>
  <c r="I437" i="41"/>
  <c r="J437" i="41"/>
  <c r="E620" i="41"/>
  <c r="J620" i="41"/>
  <c r="I620" i="41"/>
  <c r="H620" i="41"/>
  <c r="K620" i="41"/>
  <c r="I669" i="41"/>
  <c r="H669" i="41"/>
  <c r="J669" i="41"/>
  <c r="E669" i="41"/>
  <c r="K669" i="41"/>
  <c r="K689" i="41"/>
  <c r="E689" i="41"/>
  <c r="H689" i="41"/>
  <c r="J689" i="41"/>
  <c r="I689" i="41"/>
  <c r="J398" i="41"/>
  <c r="I398" i="41"/>
  <c r="H398" i="41"/>
  <c r="E398" i="41"/>
  <c r="K398" i="41"/>
  <c r="E588" i="41"/>
  <c r="K588" i="41"/>
  <c r="H588" i="41"/>
  <c r="J588" i="41"/>
  <c r="I588" i="41"/>
  <c r="H49" i="41"/>
  <c r="J49" i="41"/>
  <c r="K49" i="41"/>
  <c r="E49" i="41"/>
  <c r="I49" i="41"/>
  <c r="I53" i="41"/>
  <c r="H53" i="41"/>
  <c r="E53" i="41"/>
  <c r="K53" i="41"/>
  <c r="J53" i="41"/>
  <c r="H662" i="41"/>
  <c r="J662" i="41"/>
  <c r="E662" i="41"/>
  <c r="K662" i="41"/>
  <c r="I662" i="41"/>
  <c r="K562" i="41"/>
  <c r="I562" i="41"/>
  <c r="H562" i="41"/>
  <c r="E562" i="41"/>
  <c r="J562" i="41"/>
  <c r="K190" i="41"/>
  <c r="E190" i="41"/>
  <c r="H190" i="41"/>
  <c r="J190" i="41"/>
  <c r="I190" i="41"/>
  <c r="J319" i="41"/>
  <c r="H319" i="41"/>
  <c r="E319" i="41"/>
  <c r="I319" i="41"/>
  <c r="K319" i="41"/>
  <c r="J186" i="41"/>
  <c r="K186" i="41"/>
  <c r="I186" i="41"/>
  <c r="E186" i="41"/>
  <c r="H186" i="41"/>
  <c r="K139" i="41"/>
  <c r="I139" i="41"/>
  <c r="H139" i="41"/>
  <c r="J139" i="41"/>
  <c r="E139" i="41"/>
  <c r="K218" i="41"/>
  <c r="I218" i="41"/>
  <c r="J218" i="41"/>
  <c r="H218" i="41"/>
  <c r="E218" i="41"/>
  <c r="E370" i="41"/>
  <c r="I370" i="41"/>
  <c r="H370" i="41"/>
  <c r="J370" i="41"/>
  <c r="K370" i="41"/>
  <c r="J485" i="41"/>
  <c r="E485" i="41"/>
  <c r="H485" i="41"/>
  <c r="K485" i="41"/>
  <c r="I485" i="41"/>
  <c r="J177" i="41"/>
  <c r="E177" i="41"/>
  <c r="H177" i="41"/>
  <c r="I177" i="41"/>
  <c r="K177" i="41"/>
  <c r="E89" i="41"/>
  <c r="J89" i="41"/>
  <c r="I89" i="41"/>
  <c r="H89" i="41"/>
  <c r="K89" i="41"/>
  <c r="K626" i="41"/>
  <c r="H626" i="41"/>
  <c r="J626" i="41"/>
  <c r="E626" i="41"/>
  <c r="I626" i="41"/>
  <c r="I217" i="41"/>
  <c r="E217" i="41"/>
  <c r="J217" i="41"/>
  <c r="K217" i="41"/>
  <c r="H217" i="41"/>
  <c r="I450" i="41"/>
  <c r="H450" i="41"/>
  <c r="E450" i="41"/>
  <c r="J450" i="41"/>
  <c r="K450" i="41"/>
  <c r="J584" i="41"/>
  <c r="H584" i="41"/>
  <c r="E584" i="41"/>
  <c r="K584" i="41"/>
  <c r="I584" i="41"/>
  <c r="K435" i="41"/>
  <c r="E435" i="41"/>
  <c r="J435" i="41"/>
  <c r="H435" i="41"/>
  <c r="I435" i="41"/>
  <c r="J118" i="41"/>
  <c r="I118" i="41"/>
  <c r="E118" i="41"/>
  <c r="H118" i="41"/>
  <c r="K118" i="41"/>
  <c r="E76" i="41"/>
  <c r="H76" i="41"/>
  <c r="K76" i="41"/>
  <c r="J76" i="41"/>
  <c r="I76" i="41"/>
  <c r="E201" i="41"/>
  <c r="K201" i="41"/>
  <c r="J201" i="41"/>
  <c r="H201" i="41"/>
  <c r="I201" i="41"/>
  <c r="E655" i="41"/>
  <c r="H655" i="41"/>
  <c r="K655" i="41"/>
  <c r="J655" i="41"/>
  <c r="I655" i="41"/>
  <c r="K133" i="41"/>
  <c r="E133" i="41"/>
  <c r="H133" i="41"/>
  <c r="I133" i="41"/>
  <c r="J133" i="41"/>
  <c r="E452" i="41"/>
  <c r="K452" i="41"/>
  <c r="I452" i="41"/>
  <c r="J452" i="41"/>
  <c r="H452" i="41"/>
  <c r="J694" i="41"/>
  <c r="I694" i="41"/>
  <c r="H694" i="41"/>
  <c r="E694" i="41"/>
  <c r="K694" i="41"/>
  <c r="K676" i="41"/>
  <c r="E676" i="41"/>
  <c r="I676" i="41"/>
  <c r="J676" i="41"/>
  <c r="H676" i="41"/>
  <c r="E675" i="41"/>
  <c r="H675" i="41"/>
  <c r="J675" i="41"/>
  <c r="K675" i="41"/>
  <c r="I675" i="41"/>
  <c r="E388" i="41"/>
  <c r="H388" i="41"/>
  <c r="J388" i="41"/>
  <c r="I388" i="41"/>
  <c r="K388" i="41"/>
  <c r="H673" i="41"/>
  <c r="J673" i="41"/>
  <c r="K673" i="41"/>
  <c r="E673" i="41"/>
  <c r="I673" i="41"/>
  <c r="J445" i="41"/>
  <c r="H445" i="41"/>
  <c r="E445" i="41"/>
  <c r="K445" i="41"/>
  <c r="I445" i="41"/>
  <c r="H515" i="41"/>
  <c r="J515" i="41"/>
  <c r="K515" i="41"/>
  <c r="E515" i="41"/>
  <c r="I515" i="41"/>
  <c r="I447" i="41"/>
  <c r="K447" i="41"/>
  <c r="H447" i="41"/>
  <c r="J447" i="41"/>
  <c r="E447" i="41"/>
  <c r="J276" i="41"/>
  <c r="E276" i="41"/>
  <c r="K276" i="41"/>
  <c r="H276" i="41"/>
  <c r="I276" i="41"/>
  <c r="I546" i="41"/>
  <c r="K546" i="41"/>
  <c r="H546" i="41"/>
  <c r="J546" i="41"/>
  <c r="E546" i="41"/>
  <c r="E14" i="41"/>
  <c r="J14" i="41"/>
  <c r="K14" i="41"/>
  <c r="H14" i="41"/>
  <c r="I14" i="41"/>
  <c r="K128" i="41"/>
  <c r="E128" i="41"/>
  <c r="H128" i="41"/>
  <c r="J128" i="41"/>
  <c r="I128" i="41"/>
  <c r="H58" i="41"/>
  <c r="I58" i="41"/>
  <c r="J58" i="41"/>
  <c r="K58" i="41"/>
  <c r="E58" i="41"/>
  <c r="I517" i="41"/>
  <c r="H517" i="41"/>
  <c r="J517" i="41"/>
  <c r="K517" i="41"/>
  <c r="E517" i="41"/>
  <c r="K151" i="41"/>
  <c r="H151" i="41"/>
  <c r="I151" i="41"/>
  <c r="E151" i="41"/>
  <c r="J151" i="41"/>
  <c r="I250" i="41"/>
  <c r="K250" i="41"/>
  <c r="E250" i="41"/>
  <c r="J250" i="41"/>
  <c r="H250" i="41"/>
  <c r="E593" i="41"/>
  <c r="H593" i="41"/>
  <c r="J593" i="41"/>
  <c r="I593" i="41"/>
  <c r="K593" i="41"/>
  <c r="K418" i="41"/>
  <c r="I418" i="41"/>
  <c r="J418" i="41"/>
  <c r="E418" i="41"/>
  <c r="H418" i="41"/>
  <c r="I33" i="41"/>
  <c r="E33" i="41"/>
  <c r="K33" i="41"/>
  <c r="H33" i="41"/>
  <c r="J33" i="41"/>
  <c r="I586" i="41"/>
  <c r="K586" i="41"/>
  <c r="E586" i="41"/>
  <c r="H586" i="41"/>
  <c r="J586" i="41"/>
  <c r="K78" i="41"/>
  <c r="E78" i="41"/>
  <c r="J78" i="41"/>
  <c r="H78" i="41"/>
  <c r="I78" i="41"/>
  <c r="H438" i="41"/>
  <c r="J438" i="41"/>
  <c r="K438" i="41"/>
  <c r="I438" i="41"/>
  <c r="E438" i="41"/>
  <c r="K246" i="41"/>
  <c r="E246" i="41"/>
  <c r="I246" i="41"/>
  <c r="H246" i="41"/>
  <c r="J246" i="41"/>
  <c r="I185" i="41"/>
  <c r="E185" i="41"/>
  <c r="K185" i="41"/>
  <c r="J185" i="41"/>
  <c r="H185" i="41"/>
  <c r="J604" i="41"/>
  <c r="K604" i="41"/>
  <c r="H604" i="41"/>
  <c r="I604" i="41"/>
  <c r="E604" i="41"/>
  <c r="K146" i="29"/>
  <c r="I647" i="41"/>
  <c r="E647" i="41"/>
  <c r="K647" i="41"/>
  <c r="H647" i="41"/>
  <c r="J647" i="41"/>
  <c r="H221" i="41"/>
  <c r="I221" i="41"/>
  <c r="J221" i="41"/>
  <c r="E221" i="41"/>
  <c r="K221" i="41"/>
  <c r="I51" i="41"/>
  <c r="J51" i="41"/>
  <c r="E51" i="41"/>
  <c r="H51" i="41"/>
  <c r="K51" i="41"/>
  <c r="I616" i="41"/>
  <c r="J616" i="41"/>
  <c r="H616" i="41"/>
  <c r="E616" i="41"/>
  <c r="K616" i="41"/>
  <c r="K137" i="41"/>
  <c r="I137" i="41"/>
  <c r="H137" i="41"/>
  <c r="J137" i="41"/>
  <c r="E137" i="41"/>
  <c r="J610" i="41"/>
  <c r="I610" i="41"/>
  <c r="E610" i="41"/>
  <c r="K610" i="41"/>
  <c r="H610" i="41"/>
  <c r="K172" i="41"/>
  <c r="J172" i="41"/>
  <c r="H172" i="41"/>
  <c r="E172" i="41"/>
  <c r="I172" i="41"/>
  <c r="I691" i="41"/>
  <c r="E691" i="41"/>
  <c r="K691" i="41"/>
  <c r="J691" i="41"/>
  <c r="H691" i="41"/>
  <c r="I182" i="41"/>
  <c r="J182" i="41"/>
  <c r="K182" i="41"/>
  <c r="H182" i="41"/>
  <c r="E182" i="41"/>
  <c r="H83" i="41"/>
  <c r="E83" i="41"/>
  <c r="J83" i="41"/>
  <c r="I83" i="41"/>
  <c r="K83" i="41"/>
  <c r="I265" i="41"/>
  <c r="E265" i="41"/>
  <c r="K265" i="41"/>
  <c r="J265" i="41"/>
  <c r="H265" i="41"/>
  <c r="K458" i="41"/>
  <c r="J458" i="41"/>
  <c r="H458" i="41"/>
  <c r="I458" i="41"/>
  <c r="E458" i="41"/>
  <c r="E577" i="41"/>
  <c r="K577" i="41"/>
  <c r="H577" i="41"/>
  <c r="I577" i="41"/>
  <c r="J577" i="41"/>
  <c r="J657" i="41"/>
  <c r="H657" i="41"/>
  <c r="E657" i="41"/>
  <c r="I657" i="41"/>
  <c r="K657" i="41"/>
  <c r="E207" i="41"/>
  <c r="J207" i="41"/>
  <c r="I207" i="41"/>
  <c r="K207" i="41"/>
  <c r="H207" i="41"/>
  <c r="E302" i="41"/>
  <c r="I302" i="41"/>
  <c r="J302" i="41"/>
  <c r="K302" i="41"/>
  <c r="H302" i="41"/>
  <c r="J710" i="41"/>
  <c r="I710" i="41"/>
  <c r="E710" i="41"/>
  <c r="K710" i="41"/>
  <c r="H710" i="41"/>
  <c r="E506" i="41"/>
  <c r="H506" i="41"/>
  <c r="I506" i="41"/>
  <c r="J506" i="41"/>
  <c r="K506" i="41"/>
  <c r="E509" i="41"/>
  <c r="I509" i="41"/>
  <c r="K509" i="41"/>
  <c r="J509" i="41"/>
  <c r="H509" i="41"/>
  <c r="I623" i="41"/>
  <c r="K623" i="41"/>
  <c r="E623" i="41"/>
  <c r="H623" i="41"/>
  <c r="J623" i="41"/>
  <c r="K40" i="41"/>
  <c r="H40" i="41"/>
  <c r="I40" i="41"/>
  <c r="E40" i="41"/>
  <c r="J40" i="41"/>
  <c r="E17" i="41"/>
  <c r="I17" i="41"/>
  <c r="H17" i="41"/>
  <c r="J17" i="41"/>
  <c r="K17" i="41"/>
  <c r="K233" i="41"/>
  <c r="H233" i="41"/>
  <c r="J233" i="41"/>
  <c r="I233" i="41"/>
  <c r="E233" i="41"/>
  <c r="K702" i="41"/>
  <c r="J702" i="41"/>
  <c r="E702" i="41"/>
  <c r="I702" i="41"/>
  <c r="H702" i="41"/>
  <c r="K525" i="41"/>
  <c r="E525" i="41"/>
  <c r="J525" i="41"/>
  <c r="H525" i="41"/>
  <c r="I525" i="41"/>
  <c r="I563" i="41"/>
  <c r="K563" i="41"/>
  <c r="E563" i="41"/>
  <c r="H563" i="41"/>
  <c r="J563" i="41"/>
  <c r="J524" i="41"/>
  <c r="H524" i="41"/>
  <c r="K524" i="41"/>
  <c r="E524" i="41"/>
  <c r="I524" i="41"/>
  <c r="E625" i="41"/>
  <c r="J625" i="41"/>
  <c r="I625" i="41"/>
  <c r="K625" i="41"/>
  <c r="H625" i="41"/>
  <c r="I174" i="41"/>
  <c r="H174" i="41"/>
  <c r="K174" i="41"/>
  <c r="J174" i="41"/>
  <c r="E174" i="41"/>
  <c r="E530" i="41"/>
  <c r="J530" i="41"/>
  <c r="I530" i="41"/>
  <c r="H530" i="41"/>
  <c r="K530" i="41"/>
  <c r="J91" i="41"/>
  <c r="H91" i="41"/>
  <c r="I91" i="41"/>
  <c r="E91" i="41"/>
  <c r="K91" i="41"/>
  <c r="E328" i="41"/>
  <c r="K328" i="41"/>
  <c r="I328" i="41"/>
  <c r="H328" i="41"/>
  <c r="J328" i="41"/>
  <c r="K274" i="41"/>
  <c r="J274" i="41"/>
  <c r="E274" i="41"/>
  <c r="H274" i="41"/>
  <c r="I274" i="41"/>
  <c r="J523" i="41"/>
  <c r="H523" i="41"/>
  <c r="I523" i="41"/>
  <c r="K523" i="41"/>
  <c r="E523" i="41"/>
  <c r="E536" i="41"/>
  <c r="J536" i="41"/>
  <c r="H536" i="41"/>
  <c r="K536" i="41"/>
  <c r="I536" i="41"/>
  <c r="H351" i="41"/>
  <c r="J351" i="41"/>
  <c r="E351" i="41"/>
  <c r="I351" i="41"/>
  <c r="K351" i="41"/>
  <c r="K672" i="41"/>
  <c r="I672" i="41"/>
  <c r="E672" i="41"/>
  <c r="J672" i="41"/>
  <c r="H672" i="41"/>
  <c r="K346" i="41"/>
  <c r="I346" i="41"/>
  <c r="H346" i="41"/>
  <c r="J346" i="41"/>
  <c r="E346" i="41"/>
  <c r="E171" i="41"/>
  <c r="K171" i="41"/>
  <c r="J171" i="41"/>
  <c r="H171" i="41"/>
  <c r="I171" i="41"/>
  <c r="I519" i="41"/>
  <c r="K519" i="41"/>
  <c r="J519" i="41"/>
  <c r="E519" i="41"/>
  <c r="H519" i="41"/>
  <c r="J163" i="41"/>
  <c r="I163" i="41"/>
  <c r="K163" i="41"/>
  <c r="E163" i="41"/>
  <c r="H163" i="41"/>
  <c r="K18" i="39"/>
  <c r="H173" i="41"/>
  <c r="K173" i="41"/>
  <c r="I173" i="41"/>
  <c r="E173" i="41"/>
  <c r="J173" i="41"/>
  <c r="J288" i="41"/>
  <c r="I288" i="41"/>
  <c r="H288" i="41"/>
  <c r="K288" i="41"/>
  <c r="E288" i="41"/>
  <c r="H641" i="41"/>
  <c r="E641" i="41"/>
  <c r="J641" i="41"/>
  <c r="I641" i="41"/>
  <c r="K641" i="41"/>
  <c r="H511" i="41"/>
  <c r="J511" i="41"/>
  <c r="I511" i="41"/>
  <c r="K511" i="41"/>
  <c r="E511" i="41"/>
  <c r="H579" i="41"/>
  <c r="I579" i="41"/>
  <c r="J579" i="41"/>
  <c r="K579" i="41"/>
  <c r="E579" i="41"/>
  <c r="K429" i="41"/>
  <c r="E429" i="41"/>
  <c r="J429" i="41"/>
  <c r="I429" i="41"/>
  <c r="H429" i="41"/>
  <c r="I498" i="41"/>
  <c r="E498" i="41"/>
  <c r="H498" i="41"/>
  <c r="J498" i="41"/>
  <c r="K498" i="41"/>
  <c r="E262" i="41"/>
  <c r="H262" i="41"/>
  <c r="I262" i="41"/>
  <c r="J262" i="41"/>
  <c r="K262" i="41"/>
  <c r="H505" i="41"/>
  <c r="J505" i="41"/>
  <c r="K505" i="41"/>
  <c r="E505" i="41"/>
  <c r="I505" i="41"/>
  <c r="H194" i="41"/>
  <c r="K194" i="41"/>
  <c r="E194" i="41"/>
  <c r="J194" i="41"/>
  <c r="I194" i="41"/>
  <c r="E35" i="41"/>
  <c r="K35" i="41"/>
  <c r="J35" i="41"/>
  <c r="I35" i="41"/>
  <c r="H35" i="41"/>
  <c r="K35" i="39"/>
  <c r="I587" i="41"/>
  <c r="H587" i="41"/>
  <c r="J587" i="41"/>
  <c r="E587" i="41"/>
  <c r="K587" i="41"/>
  <c r="K103" i="41"/>
  <c r="E103" i="41"/>
  <c r="I103" i="41"/>
  <c r="J103" i="41"/>
  <c r="H103" i="41"/>
  <c r="K380" i="41"/>
  <c r="J380" i="41"/>
  <c r="H380" i="41"/>
  <c r="I380" i="41"/>
  <c r="E380" i="41"/>
  <c r="E356" i="41"/>
  <c r="H356" i="41"/>
  <c r="K356" i="41"/>
  <c r="J356" i="41"/>
  <c r="I356" i="41"/>
  <c r="H73" i="41"/>
  <c r="K73" i="41"/>
  <c r="E73" i="41"/>
  <c r="J73" i="41"/>
  <c r="I73" i="41"/>
  <c r="E26" i="41"/>
  <c r="J26" i="41"/>
  <c r="I26" i="41"/>
  <c r="H26" i="41"/>
  <c r="K26" i="41"/>
  <c r="K661" i="41"/>
  <c r="H661" i="41"/>
  <c r="E661" i="41"/>
  <c r="J661" i="41"/>
  <c r="I661" i="41"/>
  <c r="J648" i="41"/>
  <c r="H648" i="41"/>
  <c r="I648" i="41"/>
  <c r="E648" i="41"/>
  <c r="K648" i="41"/>
  <c r="H330" i="41"/>
  <c r="I330" i="41"/>
  <c r="K330" i="41"/>
  <c r="E330" i="41"/>
  <c r="J330" i="41"/>
  <c r="I474" i="41"/>
  <c r="J474" i="41"/>
  <c r="H474" i="41"/>
  <c r="K474" i="41"/>
  <c r="E474" i="41"/>
  <c r="H208" i="41"/>
  <c r="K208" i="41"/>
  <c r="I208" i="41"/>
  <c r="J208" i="41"/>
  <c r="E208" i="41"/>
  <c r="J659" i="41"/>
  <c r="I659" i="41"/>
  <c r="K659" i="41"/>
  <c r="E659" i="41"/>
  <c r="H659" i="41"/>
  <c r="J29" i="41"/>
  <c r="E29" i="41"/>
  <c r="I29" i="41"/>
  <c r="K29" i="41"/>
  <c r="H29" i="41"/>
  <c r="I631" i="41"/>
  <c r="H631" i="41"/>
  <c r="J631" i="41"/>
  <c r="E631" i="41"/>
  <c r="K631" i="41"/>
  <c r="J312" i="41"/>
  <c r="I312" i="41"/>
  <c r="K312" i="41"/>
  <c r="E312" i="41"/>
  <c r="H312" i="41"/>
  <c r="J424" i="41"/>
  <c r="I424" i="41"/>
  <c r="E424" i="41"/>
  <c r="K424" i="41"/>
  <c r="H424" i="41"/>
  <c r="H644" i="41"/>
  <c r="E644" i="41"/>
  <c r="K644" i="41"/>
  <c r="J644" i="41"/>
  <c r="I644" i="41"/>
  <c r="K24" i="41"/>
  <c r="I24" i="41"/>
  <c r="E24" i="41"/>
  <c r="H24" i="41"/>
  <c r="J24" i="41"/>
  <c r="J382" i="41"/>
  <c r="K382" i="41"/>
  <c r="E382" i="41"/>
  <c r="H382" i="41"/>
  <c r="I382" i="41"/>
  <c r="H161" i="41"/>
  <c r="K161" i="41"/>
  <c r="E161" i="41"/>
  <c r="I161" i="41"/>
  <c r="J161" i="41"/>
  <c r="K636" i="41"/>
  <c r="H636" i="41"/>
  <c r="I636" i="41"/>
  <c r="J636" i="41"/>
  <c r="E636" i="41"/>
  <c r="K41" i="41"/>
  <c r="J41" i="41"/>
  <c r="E41" i="41"/>
  <c r="H41" i="41"/>
  <c r="I41" i="41"/>
  <c r="K21" i="41"/>
  <c r="H21" i="41"/>
  <c r="J21" i="41"/>
  <c r="E21" i="41"/>
  <c r="I21" i="41"/>
  <c r="J212" i="41"/>
  <c r="H212" i="41"/>
  <c r="E212" i="41"/>
  <c r="K212" i="41"/>
  <c r="I212" i="41"/>
  <c r="I407" i="41"/>
  <c r="J407" i="41"/>
  <c r="K407" i="41"/>
  <c r="E407" i="41"/>
  <c r="H407" i="41"/>
  <c r="E358" i="41"/>
  <c r="H358" i="41"/>
  <c r="I358" i="41"/>
  <c r="J358" i="41"/>
  <c r="K358" i="41"/>
  <c r="K122" i="41"/>
  <c r="H122" i="41"/>
  <c r="I122" i="41"/>
  <c r="J122" i="41"/>
  <c r="E122" i="41"/>
  <c r="E258" i="41"/>
  <c r="J258" i="41"/>
  <c r="I258" i="41"/>
  <c r="K258" i="41"/>
  <c r="H258" i="41"/>
  <c r="I249" i="41"/>
  <c r="J249" i="41"/>
  <c r="H249" i="41"/>
  <c r="K249" i="41"/>
  <c r="E249" i="41"/>
  <c r="E589" i="41"/>
  <c r="J589" i="41"/>
  <c r="K589" i="41"/>
  <c r="H589" i="41"/>
  <c r="I589" i="41"/>
  <c r="E271" i="41"/>
  <c r="K271" i="41"/>
  <c r="H271" i="41"/>
  <c r="J271" i="41"/>
  <c r="I271" i="41"/>
  <c r="J591" i="41"/>
  <c r="E591" i="41"/>
  <c r="I591" i="41"/>
  <c r="H591" i="41"/>
  <c r="K591" i="41"/>
  <c r="K121" i="29"/>
  <c r="K43" i="29"/>
  <c r="K103" i="29"/>
  <c r="K57" i="41"/>
  <c r="I57" i="41"/>
  <c r="H57" i="41"/>
  <c r="J57" i="41"/>
  <c r="E57" i="41"/>
  <c r="H666" i="41"/>
  <c r="E666" i="41"/>
  <c r="J666" i="41"/>
  <c r="I666" i="41"/>
  <c r="K666" i="41"/>
  <c r="E56" i="41"/>
  <c r="J56" i="41"/>
  <c r="H56" i="41"/>
  <c r="K56" i="41"/>
  <c r="I56" i="41"/>
  <c r="I81" i="41"/>
  <c r="E81" i="41"/>
  <c r="K81" i="41"/>
  <c r="H81" i="41"/>
  <c r="J81" i="41"/>
  <c r="H680" i="41"/>
  <c r="E680" i="41"/>
  <c r="I680" i="41"/>
  <c r="K680" i="41"/>
  <c r="J680" i="41"/>
  <c r="I304" i="41"/>
  <c r="H304" i="41"/>
  <c r="J304" i="41"/>
  <c r="E304" i="41"/>
  <c r="K304" i="41"/>
  <c r="I253" i="41"/>
  <c r="E253" i="41"/>
  <c r="K253" i="41"/>
  <c r="H253" i="41"/>
  <c r="J253" i="41"/>
  <c r="K28" i="41"/>
  <c r="I28" i="41"/>
  <c r="H28" i="41"/>
  <c r="E28" i="41"/>
  <c r="J28" i="41"/>
  <c r="J548" i="41"/>
  <c r="H548" i="41"/>
  <c r="K548" i="41"/>
  <c r="I548" i="41"/>
  <c r="E548" i="41"/>
  <c r="K381" i="41"/>
  <c r="J381" i="41"/>
  <c r="H381" i="41"/>
  <c r="E381" i="41"/>
  <c r="I381" i="41"/>
  <c r="E534" i="41"/>
  <c r="H534" i="41"/>
  <c r="I534" i="41"/>
  <c r="K534" i="41"/>
  <c r="J534" i="41"/>
  <c r="I278" i="41"/>
  <c r="J278" i="41"/>
  <c r="H278" i="41"/>
  <c r="K278" i="41"/>
  <c r="E278" i="41"/>
  <c r="H391" i="41"/>
  <c r="J391" i="41"/>
  <c r="E391" i="41"/>
  <c r="K391" i="41"/>
  <c r="I391" i="41"/>
  <c r="J176" i="41"/>
  <c r="K176" i="41"/>
  <c r="E176" i="41"/>
  <c r="I176" i="41"/>
  <c r="H176" i="41"/>
  <c r="H197" i="41"/>
  <c r="K197" i="41"/>
  <c r="J197" i="41"/>
  <c r="E197" i="41"/>
  <c r="I197" i="41"/>
  <c r="J384" i="41"/>
  <c r="E384" i="41"/>
  <c r="H384" i="41"/>
  <c r="K384" i="41"/>
  <c r="I384" i="41"/>
  <c r="I500" i="41"/>
  <c r="E500" i="41"/>
  <c r="H500" i="41"/>
  <c r="K500" i="41"/>
  <c r="J500" i="41"/>
  <c r="H339" i="41"/>
  <c r="E339" i="41"/>
  <c r="I339" i="41"/>
  <c r="J339" i="41"/>
  <c r="K339" i="41"/>
  <c r="H153" i="41"/>
  <c r="K153" i="41"/>
  <c r="E153" i="41"/>
  <c r="J153" i="41"/>
  <c r="I153" i="41"/>
  <c r="I465" i="41"/>
  <c r="K465" i="41"/>
  <c r="H465" i="41"/>
  <c r="E465" i="41"/>
  <c r="J465" i="41"/>
  <c r="H184" i="41"/>
  <c r="I184" i="41"/>
  <c r="J184" i="41"/>
  <c r="E184" i="41"/>
  <c r="K184" i="41"/>
  <c r="K561" i="41"/>
  <c r="J561" i="41"/>
  <c r="I561" i="41"/>
  <c r="E561" i="41"/>
  <c r="H561" i="41"/>
  <c r="H545" i="41"/>
  <c r="E545" i="41"/>
  <c r="J545" i="41"/>
  <c r="K545" i="41"/>
  <c r="I545" i="41"/>
  <c r="K547" i="41"/>
  <c r="I547" i="41"/>
  <c r="H547" i="41"/>
  <c r="J547" i="41"/>
  <c r="E547" i="41"/>
  <c r="I362" i="41"/>
  <c r="E362" i="41"/>
  <c r="K362" i="41"/>
  <c r="H362" i="41"/>
  <c r="J362" i="41"/>
  <c r="I157" i="41"/>
  <c r="E157" i="41"/>
  <c r="K157" i="41"/>
  <c r="J157" i="41"/>
  <c r="H157" i="41"/>
  <c r="H627" i="41"/>
  <c r="J627" i="41"/>
  <c r="E627" i="41"/>
  <c r="I627" i="41"/>
  <c r="K627" i="41"/>
  <c r="K227" i="41"/>
  <c r="E227" i="41"/>
  <c r="J227" i="41"/>
  <c r="I227" i="41"/>
  <c r="H227" i="41"/>
  <c r="E677" i="41"/>
  <c r="K677" i="41"/>
  <c r="H677" i="41"/>
  <c r="J677" i="41"/>
  <c r="I677" i="41"/>
  <c r="J632" i="41"/>
  <c r="H632" i="41"/>
  <c r="E632" i="41"/>
  <c r="I632" i="41"/>
  <c r="K632" i="41"/>
  <c r="J510" i="41"/>
  <c r="E510" i="41"/>
  <c r="K510" i="41"/>
  <c r="H510" i="41"/>
  <c r="I510" i="41"/>
  <c r="I507" i="41"/>
  <c r="H507" i="41"/>
  <c r="E507" i="41"/>
  <c r="K507" i="41"/>
  <c r="J507" i="41"/>
  <c r="H567" i="41"/>
  <c r="J567" i="41"/>
  <c r="K567" i="41"/>
  <c r="I567" i="41"/>
  <c r="E567" i="41"/>
  <c r="E442" i="41"/>
  <c r="I442" i="41"/>
  <c r="J442" i="41"/>
  <c r="K442" i="41"/>
  <c r="H442" i="41"/>
  <c r="I107" i="41"/>
  <c r="H107" i="41"/>
  <c r="E107" i="41"/>
  <c r="K107" i="41"/>
  <c r="J107" i="41"/>
  <c r="J576" i="41"/>
  <c r="K576" i="41"/>
  <c r="E576" i="41"/>
  <c r="I576" i="41"/>
  <c r="H576" i="41"/>
  <c r="I110" i="41"/>
  <c r="E110" i="41"/>
  <c r="J110" i="41"/>
  <c r="H110" i="41"/>
  <c r="K110" i="41"/>
  <c r="H706" i="41"/>
  <c r="I706" i="41"/>
  <c r="K706" i="41"/>
  <c r="J706" i="41"/>
  <c r="E706" i="41"/>
  <c r="E308" i="41"/>
  <c r="I308" i="41"/>
  <c r="K308" i="41"/>
  <c r="H308" i="41"/>
  <c r="J308" i="41"/>
  <c r="J446" i="41"/>
  <c r="K446" i="41"/>
  <c r="E446" i="41"/>
  <c r="I446" i="41"/>
  <c r="H446" i="41"/>
  <c r="I371" i="41"/>
  <c r="H371" i="41"/>
  <c r="E371" i="41"/>
  <c r="K371" i="41"/>
  <c r="J371" i="41"/>
  <c r="H116" i="41"/>
  <c r="K116" i="41"/>
  <c r="J116" i="41"/>
  <c r="E116" i="41"/>
  <c r="I116" i="41"/>
  <c r="E230" i="41"/>
  <c r="H230" i="41"/>
  <c r="J230" i="41"/>
  <c r="I230" i="41"/>
  <c r="K230" i="41"/>
  <c r="K127" i="41"/>
  <c r="H127" i="41"/>
  <c r="E127" i="41"/>
  <c r="J127" i="41"/>
  <c r="I127" i="41"/>
  <c r="J600" i="41"/>
  <c r="H600" i="41"/>
  <c r="K600" i="41"/>
  <c r="E600" i="41"/>
  <c r="I600" i="41"/>
  <c r="H569" i="41"/>
  <c r="K569" i="41"/>
  <c r="E569" i="41"/>
  <c r="J569" i="41"/>
  <c r="I569" i="41"/>
  <c r="H252" i="41"/>
  <c r="J252" i="41"/>
  <c r="K252" i="41"/>
  <c r="I252" i="41"/>
  <c r="E252" i="41"/>
  <c r="J55" i="41"/>
  <c r="E55" i="41"/>
  <c r="H55" i="41"/>
  <c r="K55" i="41"/>
  <c r="I55" i="41"/>
  <c r="H411" i="41"/>
  <c r="J411" i="41"/>
  <c r="E411" i="41"/>
  <c r="I411" i="41"/>
  <c r="K411" i="41"/>
  <c r="I65" i="41"/>
  <c r="H65" i="41"/>
  <c r="J65" i="41"/>
  <c r="K65" i="41"/>
  <c r="E65" i="41"/>
  <c r="I63" i="41"/>
  <c r="K63" i="41"/>
  <c r="J63" i="41"/>
  <c r="E63" i="41"/>
  <c r="H63" i="41"/>
  <c r="J100" i="41"/>
  <c r="H100" i="41"/>
  <c r="E100" i="41"/>
  <c r="I100" i="41"/>
  <c r="K100" i="41"/>
  <c r="E457" i="41"/>
  <c r="K457" i="41"/>
  <c r="H457" i="41"/>
  <c r="I457" i="41"/>
  <c r="J457" i="41"/>
  <c r="K374" i="41"/>
  <c r="E374" i="41"/>
  <c r="I374" i="41"/>
  <c r="J374" i="41"/>
  <c r="H374" i="41"/>
  <c r="E601" i="41"/>
  <c r="K601" i="41"/>
  <c r="H601" i="41"/>
  <c r="I601" i="41"/>
  <c r="J601" i="41"/>
  <c r="H542" i="41"/>
  <c r="E542" i="41"/>
  <c r="I542" i="41"/>
  <c r="K542" i="41"/>
  <c r="J542" i="41"/>
  <c r="H695" i="41"/>
  <c r="E695" i="41"/>
  <c r="K695" i="41"/>
  <c r="J695" i="41"/>
  <c r="I695" i="41"/>
  <c r="H335" i="41"/>
  <c r="J335" i="41"/>
  <c r="E335" i="41"/>
  <c r="K335" i="41"/>
  <c r="I335" i="41"/>
  <c r="K367" i="41"/>
  <c r="E367" i="41"/>
  <c r="J367" i="41"/>
  <c r="H367" i="41"/>
  <c r="I367" i="41"/>
  <c r="I315" i="41"/>
  <c r="H315" i="41"/>
  <c r="K315" i="41"/>
  <c r="E315" i="41"/>
  <c r="J315" i="41"/>
  <c r="H52" i="41"/>
  <c r="J52" i="41"/>
  <c r="E52" i="41"/>
  <c r="I52" i="41"/>
  <c r="K52" i="41"/>
  <c r="I709" i="41"/>
  <c r="H709" i="41"/>
  <c r="K709" i="41"/>
  <c r="J709" i="41"/>
  <c r="E709" i="41"/>
  <c r="E551" i="41"/>
  <c r="J551" i="41"/>
  <c r="K551" i="41"/>
  <c r="H551" i="41"/>
  <c r="I551" i="41"/>
  <c r="H125" i="41"/>
  <c r="I125" i="41"/>
  <c r="J125" i="41"/>
  <c r="K125" i="41"/>
  <c r="E125" i="41"/>
  <c r="I23" i="41"/>
  <c r="K23" i="41"/>
  <c r="H23" i="41"/>
  <c r="J23" i="41"/>
  <c r="E23" i="41"/>
  <c r="H393" i="41"/>
  <c r="I393" i="41"/>
  <c r="J393" i="41"/>
  <c r="K393" i="41"/>
  <c r="E393" i="41"/>
  <c r="I39" i="41"/>
  <c r="H39" i="41"/>
  <c r="J39" i="41"/>
  <c r="E39" i="41"/>
  <c r="K39" i="41"/>
  <c r="J409" i="41"/>
  <c r="H409" i="41"/>
  <c r="K409" i="41"/>
  <c r="E409" i="41"/>
  <c r="I409" i="41"/>
  <c r="J535" i="41"/>
  <c r="E535" i="41"/>
  <c r="H535" i="41"/>
  <c r="I535" i="41"/>
  <c r="K535" i="41"/>
  <c r="H293" i="41"/>
  <c r="E293" i="41"/>
  <c r="J293" i="41"/>
  <c r="K293" i="41"/>
  <c r="I293" i="41"/>
  <c r="J624" i="41"/>
  <c r="H624" i="41"/>
  <c r="K624" i="41"/>
  <c r="I624" i="41"/>
  <c r="E624" i="41"/>
  <c r="K309" i="41"/>
  <c r="J309" i="41"/>
  <c r="I309" i="41"/>
  <c r="H309" i="41"/>
  <c r="E309" i="41"/>
  <c r="K98" i="41"/>
  <c r="E98" i="41"/>
  <c r="J98" i="41"/>
  <c r="H98" i="41"/>
  <c r="I98" i="41"/>
  <c r="I232" i="41"/>
  <c r="H232" i="41"/>
  <c r="E232" i="41"/>
  <c r="J232" i="41"/>
  <c r="K232" i="41"/>
  <c r="K204" i="41"/>
  <c r="H204" i="41"/>
  <c r="E204" i="41"/>
  <c r="J204" i="41"/>
  <c r="I204" i="41"/>
  <c r="I696" i="41"/>
  <c r="H696" i="41"/>
  <c r="E696" i="41"/>
  <c r="J696" i="41"/>
  <c r="K696" i="41"/>
  <c r="J594" i="41"/>
  <c r="H594" i="41"/>
  <c r="I594" i="41"/>
  <c r="E594" i="41"/>
  <c r="K594" i="41"/>
  <c r="J143" i="41"/>
  <c r="I143" i="41"/>
  <c r="E143" i="41"/>
  <c r="H143" i="41"/>
  <c r="K143" i="41"/>
  <c r="E674" i="41"/>
  <c r="I674" i="41"/>
  <c r="J674" i="41"/>
  <c r="H674" i="41"/>
  <c r="K674" i="41"/>
  <c r="K541" i="41"/>
  <c r="J541" i="41"/>
  <c r="H541" i="41"/>
  <c r="E541" i="41"/>
  <c r="I541" i="41"/>
  <c r="H483" i="41"/>
  <c r="K483" i="41"/>
  <c r="E483" i="41"/>
  <c r="I483" i="41"/>
  <c r="J483" i="41"/>
  <c r="K347" i="41"/>
  <c r="H347" i="41"/>
  <c r="J347" i="41"/>
  <c r="I347" i="41"/>
  <c r="E347" i="41"/>
  <c r="H698" i="41"/>
  <c r="K698" i="41"/>
  <c r="J698" i="41"/>
  <c r="E698" i="41"/>
  <c r="I698" i="41"/>
  <c r="E165" i="41"/>
  <c r="K165" i="41"/>
  <c r="J165" i="41"/>
  <c r="I165" i="41"/>
  <c r="H165" i="41"/>
  <c r="E697" i="41"/>
  <c r="J697" i="41"/>
  <c r="H697" i="41"/>
  <c r="I697" i="41"/>
  <c r="K697" i="41"/>
  <c r="H261" i="41"/>
  <c r="E261" i="41"/>
  <c r="J261" i="41"/>
  <c r="K261" i="41"/>
  <c r="I261" i="41"/>
  <c r="I200" i="41"/>
  <c r="E200" i="41"/>
  <c r="H200" i="41"/>
  <c r="K200" i="41"/>
  <c r="J200" i="41"/>
  <c r="K268" i="41"/>
  <c r="J268" i="41"/>
  <c r="E268" i="41"/>
  <c r="H268" i="41"/>
  <c r="I268" i="41"/>
  <c r="H448" i="41"/>
  <c r="I448" i="41"/>
  <c r="J448" i="41"/>
  <c r="K448" i="41"/>
  <c r="E448" i="41"/>
  <c r="J105" i="41"/>
  <c r="K105" i="41"/>
  <c r="E105" i="41"/>
  <c r="H105" i="41"/>
  <c r="I105" i="41"/>
  <c r="J60" i="41"/>
  <c r="K60" i="41"/>
  <c r="E60" i="41"/>
  <c r="I60" i="41"/>
  <c r="H60" i="41"/>
  <c r="J140" i="41"/>
  <c r="E140" i="41"/>
  <c r="I140" i="41"/>
  <c r="K140" i="41"/>
  <c r="H140" i="41"/>
  <c r="E428" i="41"/>
  <c r="I428" i="41"/>
  <c r="J428" i="41"/>
  <c r="K428" i="41"/>
  <c r="H428" i="41"/>
  <c r="K422" i="41"/>
  <c r="H422" i="41"/>
  <c r="E422" i="41"/>
  <c r="I422" i="41"/>
  <c r="J422" i="41"/>
  <c r="E496" i="41"/>
  <c r="K496" i="41"/>
  <c r="J496" i="41"/>
  <c r="I496" i="41"/>
  <c r="H496" i="41"/>
  <c r="I355" i="41"/>
  <c r="J355" i="41"/>
  <c r="E355" i="41"/>
  <c r="H355" i="41"/>
  <c r="K355" i="41"/>
  <c r="I466" i="41"/>
  <c r="K466" i="41"/>
  <c r="H466" i="41"/>
  <c r="J466" i="41"/>
  <c r="E466" i="41"/>
  <c r="H348" i="41"/>
  <c r="K348" i="41"/>
  <c r="I348" i="41"/>
  <c r="J348" i="41"/>
  <c r="E348" i="41"/>
  <c r="J501" i="41"/>
  <c r="E501" i="41"/>
  <c r="I501" i="41"/>
  <c r="H501" i="41"/>
  <c r="K501" i="41"/>
  <c r="K699" i="41"/>
  <c r="E699" i="41"/>
  <c r="H699" i="41"/>
  <c r="J699" i="41"/>
  <c r="I699" i="41"/>
  <c r="I251" i="41"/>
  <c r="K251" i="41"/>
  <c r="H251" i="41"/>
  <c r="E251" i="41"/>
  <c r="J251" i="41"/>
  <c r="I86" i="41"/>
  <c r="H86" i="41"/>
  <c r="J86" i="41"/>
  <c r="E86" i="41"/>
  <c r="K86" i="41"/>
  <c r="K193" i="41"/>
  <c r="J193" i="41"/>
  <c r="H193" i="41"/>
  <c r="E193" i="41"/>
  <c r="I193" i="41"/>
  <c r="I349" i="41"/>
  <c r="J349" i="41"/>
  <c r="K349" i="41"/>
  <c r="H349" i="41"/>
  <c r="E349" i="41"/>
  <c r="I575" i="41"/>
  <c r="J575" i="41"/>
  <c r="H575" i="41"/>
  <c r="E575" i="41"/>
  <c r="K575" i="41"/>
  <c r="I219" i="41"/>
  <c r="J219" i="41"/>
  <c r="H219" i="41"/>
  <c r="E219" i="41"/>
  <c r="K219" i="41"/>
  <c r="I436" i="41"/>
  <c r="E436" i="41"/>
  <c r="H436" i="41"/>
  <c r="J436" i="41"/>
  <c r="K436" i="41"/>
  <c r="E369" i="41"/>
  <c r="J369" i="41"/>
  <c r="K369" i="41"/>
  <c r="H369" i="41"/>
  <c r="I369" i="41"/>
  <c r="K405" i="41"/>
  <c r="I405" i="41"/>
  <c r="H405" i="41"/>
  <c r="E405" i="41"/>
  <c r="J405" i="41"/>
  <c r="H643" i="41"/>
  <c r="I643" i="41"/>
  <c r="K643" i="41"/>
  <c r="E643" i="41"/>
  <c r="J643" i="41"/>
  <c r="K700" i="41"/>
  <c r="E700" i="41"/>
  <c r="I700" i="41"/>
  <c r="H700" i="41"/>
  <c r="J700" i="41"/>
  <c r="H502" i="41"/>
  <c r="K502" i="41"/>
  <c r="E502" i="41"/>
  <c r="J502" i="41"/>
  <c r="I502" i="41"/>
  <c r="I683" i="41"/>
  <c r="K683" i="41"/>
  <c r="J683" i="41"/>
  <c r="H683" i="41"/>
  <c r="E683" i="41"/>
  <c r="K701" i="41"/>
  <c r="J701" i="41"/>
  <c r="E701" i="41"/>
  <c r="H701" i="41"/>
  <c r="I701" i="41"/>
  <c r="K598" i="41"/>
  <c r="I598" i="41"/>
  <c r="E598" i="41"/>
  <c r="J598" i="41"/>
  <c r="H598" i="41"/>
  <c r="I338" i="41"/>
  <c r="E338" i="41"/>
  <c r="K338" i="41"/>
  <c r="J338" i="41"/>
  <c r="H338" i="41"/>
  <c r="I295" i="41"/>
  <c r="E295" i="41"/>
  <c r="H295" i="41"/>
  <c r="K295" i="41"/>
  <c r="J295" i="41"/>
  <c r="K12" i="41"/>
  <c r="I12" i="41"/>
  <c r="H12" i="41"/>
  <c r="J12" i="41"/>
  <c r="E12" i="41"/>
  <c r="H412" i="41"/>
  <c r="E412" i="41"/>
  <c r="I412" i="41"/>
  <c r="K412" i="41"/>
  <c r="J412" i="41"/>
  <c r="E234" i="41"/>
  <c r="I234" i="41"/>
  <c r="J234" i="41"/>
  <c r="H234" i="41"/>
  <c r="K234" i="41"/>
  <c r="K35" i="29"/>
  <c r="J260" i="41"/>
  <c r="H260" i="41"/>
  <c r="K260" i="41"/>
  <c r="E260" i="41"/>
  <c r="I260" i="41"/>
  <c r="I705" i="41"/>
  <c r="J705" i="41"/>
  <c r="H705" i="41"/>
  <c r="K705" i="41"/>
  <c r="E705" i="41"/>
  <c r="J461" i="41"/>
  <c r="I461" i="41"/>
  <c r="E461" i="41"/>
  <c r="K461" i="41"/>
  <c r="H461" i="41"/>
  <c r="I18" i="41"/>
  <c r="H18" i="41"/>
  <c r="J18" i="41"/>
  <c r="K18" i="41"/>
  <c r="E18" i="41"/>
  <c r="E269" i="41"/>
  <c r="I269" i="41"/>
  <c r="J269" i="41"/>
  <c r="K269" i="41"/>
  <c r="H269" i="41"/>
  <c r="K521" i="41"/>
  <c r="E521" i="41"/>
  <c r="H521" i="41"/>
  <c r="I521" i="41"/>
  <c r="J521" i="41"/>
  <c r="H651" i="41"/>
  <c r="I651" i="41"/>
  <c r="K651" i="41"/>
  <c r="J651" i="41"/>
  <c r="E651" i="41"/>
  <c r="E549" i="41"/>
  <c r="K549" i="41"/>
  <c r="I549" i="41"/>
  <c r="J549" i="41"/>
  <c r="H549" i="41"/>
  <c r="E531" i="41"/>
  <c r="J531" i="41"/>
  <c r="K531" i="41"/>
  <c r="H531" i="41"/>
  <c r="I531" i="41"/>
  <c r="K443" i="41"/>
  <c r="H443" i="41"/>
  <c r="E443" i="41"/>
  <c r="J443" i="41"/>
  <c r="I443" i="41"/>
  <c r="K20" i="39"/>
  <c r="H654" i="41"/>
  <c r="I654" i="41"/>
  <c r="E654" i="41"/>
  <c r="J654" i="41"/>
  <c r="K654" i="41"/>
  <c r="E628" i="41"/>
  <c r="J628" i="41"/>
  <c r="H628" i="41"/>
  <c r="I628" i="41"/>
  <c r="K628" i="41"/>
  <c r="E599" i="41"/>
  <c r="I599" i="41"/>
  <c r="K599" i="41"/>
  <c r="J599" i="41"/>
  <c r="H599" i="41"/>
  <c r="K31" i="39"/>
  <c r="K406" i="41"/>
  <c r="E406" i="41"/>
  <c r="I406" i="41"/>
  <c r="J406" i="41"/>
  <c r="H406" i="41"/>
  <c r="E497" i="41"/>
  <c r="K497" i="41"/>
  <c r="H497" i="41"/>
  <c r="J497" i="41"/>
  <c r="I497" i="41"/>
  <c r="E223" i="41"/>
  <c r="I223" i="41"/>
  <c r="J223" i="41"/>
  <c r="H223" i="41"/>
  <c r="K223" i="41"/>
  <c r="K477" i="41"/>
  <c r="H477" i="41"/>
  <c r="J477" i="41"/>
  <c r="E477" i="41"/>
  <c r="I477" i="41"/>
  <c r="I88" i="41"/>
  <c r="H88" i="41"/>
  <c r="E88" i="41"/>
  <c r="J88" i="41"/>
  <c r="K88" i="41"/>
  <c r="E439" i="41"/>
  <c r="I439" i="41"/>
  <c r="K439" i="41"/>
  <c r="J439" i="41"/>
  <c r="H439" i="41"/>
  <c r="H629" i="41"/>
  <c r="J629" i="41"/>
  <c r="K629" i="41"/>
  <c r="I629" i="41"/>
  <c r="E629" i="41"/>
  <c r="K585" i="41"/>
  <c r="I585" i="41"/>
  <c r="H585" i="41"/>
  <c r="J585" i="41"/>
  <c r="E585" i="41"/>
  <c r="K621" i="41"/>
  <c r="E621" i="41"/>
  <c r="H621" i="41"/>
  <c r="J621" i="41"/>
  <c r="I621" i="41"/>
  <c r="I299" i="41"/>
  <c r="E299" i="41"/>
  <c r="K299" i="41"/>
  <c r="J299" i="41"/>
  <c r="H299" i="41"/>
  <c r="J112" i="41"/>
  <c r="I112" i="41"/>
  <c r="K112" i="41"/>
  <c r="E112" i="41"/>
  <c r="H112" i="41"/>
  <c r="K425" i="41"/>
  <c r="E425" i="41"/>
  <c r="J425" i="41"/>
  <c r="H425" i="41"/>
  <c r="I425" i="41"/>
  <c r="J488" i="41"/>
  <c r="I488" i="41"/>
  <c r="K488" i="41"/>
  <c r="E488" i="41"/>
  <c r="H488" i="41"/>
  <c r="K106" i="41"/>
  <c r="H106" i="41"/>
  <c r="I106" i="41"/>
  <c r="E106" i="41"/>
  <c r="J106" i="41"/>
  <c r="K141" i="29"/>
  <c r="K98" i="29"/>
  <c r="H622" i="41"/>
  <c r="K622" i="41"/>
  <c r="E622" i="41"/>
  <c r="J622" i="41"/>
  <c r="I622" i="41"/>
  <c r="I417" i="41"/>
  <c r="K417" i="41"/>
  <c r="H417" i="41"/>
  <c r="E417" i="41"/>
  <c r="J417" i="41"/>
  <c r="H476" i="41"/>
  <c r="E476" i="41"/>
  <c r="K476" i="41"/>
  <c r="I476" i="41"/>
  <c r="J476" i="41"/>
  <c r="E156" i="41"/>
  <c r="J156" i="41"/>
  <c r="H156" i="41"/>
  <c r="K156" i="41"/>
  <c r="I156" i="41"/>
  <c r="I454" i="41"/>
  <c r="H454" i="41"/>
  <c r="J454" i="41"/>
  <c r="E454" i="41"/>
  <c r="K454" i="41"/>
  <c r="H27" i="41"/>
  <c r="I27" i="41"/>
  <c r="K27" i="41"/>
  <c r="E27" i="41"/>
  <c r="J27" i="41"/>
  <c r="I375" i="41"/>
  <c r="H375" i="41"/>
  <c r="J375" i="41"/>
  <c r="K375" i="41"/>
  <c r="E375" i="41"/>
  <c r="E612" i="41"/>
  <c r="H612" i="41"/>
  <c r="I612" i="41"/>
  <c r="J612" i="41"/>
  <c r="K612" i="41"/>
  <c r="J192" i="41"/>
  <c r="K192" i="41"/>
  <c r="I192" i="41"/>
  <c r="E192" i="41"/>
  <c r="H192" i="41"/>
  <c r="E152" i="41"/>
  <c r="J152" i="41"/>
  <c r="H152" i="41"/>
  <c r="I152" i="41"/>
  <c r="K152" i="41"/>
  <c r="J25" i="41"/>
  <c r="I25" i="41"/>
  <c r="K25" i="41"/>
  <c r="E25" i="41"/>
  <c r="H25" i="41"/>
  <c r="H283" i="41"/>
  <c r="I283" i="41"/>
  <c r="E283" i="41"/>
  <c r="K283" i="41"/>
  <c r="J283" i="41"/>
  <c r="H482" i="41"/>
  <c r="K482" i="41"/>
  <c r="E482" i="41"/>
  <c r="I482" i="41"/>
  <c r="J482" i="41"/>
  <c r="H215" i="41"/>
  <c r="K215" i="41"/>
  <c r="J215" i="41"/>
  <c r="E215" i="41"/>
  <c r="I215" i="41"/>
  <c r="K334" i="41"/>
  <c r="E334" i="41"/>
  <c r="J334" i="41"/>
  <c r="H334" i="41"/>
  <c r="I334" i="41"/>
  <c r="I686" i="41"/>
  <c r="J686" i="41"/>
  <c r="K686" i="41"/>
  <c r="E686" i="41"/>
  <c r="H686" i="41"/>
  <c r="H117" i="41"/>
  <c r="K117" i="41"/>
  <c r="J117" i="41"/>
  <c r="I117" i="41"/>
  <c r="E117" i="41"/>
  <c r="E430" i="41"/>
  <c r="J430" i="41"/>
  <c r="H430" i="41"/>
  <c r="I430" i="41"/>
  <c r="K430" i="41"/>
  <c r="K235" i="41"/>
  <c r="H235" i="41"/>
  <c r="J235" i="41"/>
  <c r="I235" i="41"/>
  <c r="E235" i="41"/>
  <c r="E459" i="41"/>
  <c r="K459" i="41"/>
  <c r="H459" i="41"/>
  <c r="I459" i="41"/>
  <c r="J459" i="41"/>
  <c r="I275" i="41"/>
  <c r="H275" i="41"/>
  <c r="J275" i="41"/>
  <c r="K275" i="41"/>
  <c r="E275" i="41"/>
  <c r="J135" i="41"/>
  <c r="K135" i="41"/>
  <c r="H135" i="41"/>
  <c r="I135" i="41"/>
  <c r="E135" i="41"/>
  <c r="E34" i="41"/>
  <c r="I34" i="41"/>
  <c r="K34" i="41"/>
  <c r="J34" i="41"/>
  <c r="H34" i="41"/>
  <c r="I179" i="41"/>
  <c r="E179" i="41"/>
  <c r="K179" i="41"/>
  <c r="J179" i="41"/>
  <c r="H179" i="41"/>
  <c r="K54" i="29"/>
  <c r="E169" i="41"/>
  <c r="K169" i="41"/>
  <c r="I169" i="41"/>
  <c r="J169" i="41"/>
  <c r="H169" i="41"/>
  <c r="H484" i="41"/>
  <c r="E484" i="41"/>
  <c r="K484" i="41"/>
  <c r="I484" i="41"/>
  <c r="J484" i="41"/>
  <c r="K597" i="41"/>
  <c r="J597" i="41"/>
  <c r="E597" i="41"/>
  <c r="H597" i="41"/>
  <c r="I597" i="41"/>
  <c r="I119" i="41"/>
  <c r="J119" i="41"/>
  <c r="E119" i="41"/>
  <c r="K119" i="41"/>
  <c r="H119" i="41"/>
  <c r="K611" i="41"/>
  <c r="H611" i="41"/>
  <c r="I611" i="41"/>
  <c r="J611" i="41"/>
  <c r="E611" i="41"/>
  <c r="J560" i="41"/>
  <c r="K560" i="41"/>
  <c r="I560" i="41"/>
  <c r="E560" i="41"/>
  <c r="H560" i="41"/>
  <c r="K320" i="41"/>
  <c r="H320" i="41"/>
  <c r="J320" i="41"/>
  <c r="I320" i="41"/>
  <c r="E320" i="41"/>
  <c r="J410" i="41"/>
  <c r="I410" i="41"/>
  <c r="E410" i="41"/>
  <c r="H410" i="41"/>
  <c r="K410" i="41"/>
  <c r="J327" i="41"/>
  <c r="I327" i="41"/>
  <c r="K327" i="41"/>
  <c r="H327" i="41"/>
  <c r="E327" i="41"/>
  <c r="I520" i="41"/>
  <c r="J520" i="41"/>
  <c r="K520" i="41"/>
  <c r="H520" i="41"/>
  <c r="E520" i="41"/>
  <c r="J289" i="41"/>
  <c r="K289" i="41"/>
  <c r="I289" i="41"/>
  <c r="H289" i="41"/>
  <c r="E289" i="41"/>
  <c r="I16" i="41"/>
  <c r="J16" i="41"/>
  <c r="K16" i="41"/>
  <c r="E16" i="41"/>
  <c r="H16" i="41"/>
  <c r="E619" i="41"/>
  <c r="K619" i="41"/>
  <c r="J619" i="41"/>
  <c r="H619" i="41"/>
  <c r="I619" i="41"/>
  <c r="J433" i="41"/>
  <c r="K433" i="41"/>
  <c r="E433" i="41"/>
  <c r="H433" i="41"/>
  <c r="I433" i="41"/>
  <c r="E160" i="41"/>
  <c r="K160" i="41"/>
  <c r="J160" i="41"/>
  <c r="H160" i="41"/>
  <c r="I160" i="41"/>
  <c r="K220" i="41"/>
  <c r="H220" i="41"/>
  <c r="I220" i="41"/>
  <c r="J220" i="41"/>
  <c r="E220" i="41"/>
  <c r="E206" i="41"/>
  <c r="I206" i="41"/>
  <c r="J206" i="41"/>
  <c r="K206" i="41"/>
  <c r="H206" i="41"/>
  <c r="K101" i="29"/>
  <c r="H345" i="41"/>
  <c r="I345" i="41"/>
  <c r="J345" i="41"/>
  <c r="K345" i="41"/>
  <c r="E345" i="41"/>
  <c r="H239" i="41"/>
  <c r="E239" i="41"/>
  <c r="J239" i="41"/>
  <c r="K239" i="41"/>
  <c r="I239" i="41"/>
  <c r="I539" i="41"/>
  <c r="K539" i="41"/>
  <c r="E539" i="41"/>
  <c r="J539" i="41"/>
  <c r="H539" i="41"/>
  <c r="H682" i="41"/>
  <c r="I682" i="41"/>
  <c r="J682" i="41"/>
  <c r="E682" i="41"/>
  <c r="K682" i="41"/>
  <c r="I202" i="41"/>
  <c r="J202" i="41"/>
  <c r="H202" i="41"/>
  <c r="K202" i="41"/>
  <c r="E202" i="41"/>
  <c r="I522" i="41"/>
  <c r="K522" i="41"/>
  <c r="H522" i="41"/>
  <c r="E522" i="41"/>
  <c r="J522" i="41"/>
  <c r="K61" i="41"/>
  <c r="E61" i="41"/>
  <c r="J61" i="41"/>
  <c r="I61" i="41"/>
  <c r="H61" i="41"/>
  <c r="H205" i="41"/>
  <c r="J205" i="41"/>
  <c r="I205" i="41"/>
  <c r="E205" i="41"/>
  <c r="K205" i="41"/>
  <c r="E492" i="41"/>
  <c r="I492" i="41"/>
  <c r="J492" i="41"/>
  <c r="H492" i="41"/>
  <c r="K492" i="41"/>
  <c r="I159" i="41"/>
  <c r="J159" i="41"/>
  <c r="H159" i="41"/>
  <c r="E159" i="41"/>
  <c r="K159" i="41"/>
  <c r="J300" i="41"/>
  <c r="K300" i="41"/>
  <c r="E300" i="41"/>
  <c r="H300" i="41"/>
  <c r="I300" i="41"/>
  <c r="I688" i="41"/>
  <c r="H688" i="41"/>
  <c r="J688" i="41"/>
  <c r="E688" i="41"/>
  <c r="K688" i="41"/>
  <c r="H148" i="41"/>
  <c r="I148" i="41"/>
  <c r="K148" i="41"/>
  <c r="E148" i="41"/>
  <c r="J148" i="41"/>
  <c r="H344" i="41"/>
  <c r="E344" i="41"/>
  <c r="J344" i="41"/>
  <c r="I344" i="41"/>
  <c r="K344" i="41"/>
  <c r="J307" i="41"/>
  <c r="H307" i="41"/>
  <c r="I307" i="41"/>
  <c r="K307" i="41"/>
  <c r="E307" i="41"/>
  <c r="K365" i="41"/>
  <c r="I365" i="41"/>
  <c r="E365" i="41"/>
  <c r="J365" i="41"/>
  <c r="H365" i="41"/>
  <c r="K135" i="29"/>
  <c r="K25" i="29"/>
  <c r="H189" i="41"/>
  <c r="J189" i="41"/>
  <c r="I189" i="41"/>
  <c r="K189" i="41"/>
  <c r="E189" i="41"/>
  <c r="I550" i="41"/>
  <c r="J550" i="41"/>
  <c r="E550" i="41"/>
  <c r="H550" i="41"/>
  <c r="K550" i="41"/>
  <c r="I462" i="41"/>
  <c r="E462" i="41"/>
  <c r="J462" i="41"/>
  <c r="K462" i="41"/>
  <c r="H462" i="41"/>
  <c r="I254" i="41"/>
  <c r="J254" i="41"/>
  <c r="K254" i="41"/>
  <c r="E254" i="41"/>
  <c r="H254" i="41"/>
  <c r="J645" i="41"/>
  <c r="E645" i="41"/>
  <c r="K645" i="41"/>
  <c r="H645" i="41"/>
  <c r="I645" i="41"/>
  <c r="J178" i="41"/>
  <c r="K178" i="41"/>
  <c r="I178" i="41"/>
  <c r="H178" i="41"/>
  <c r="E178" i="41"/>
  <c r="K129" i="41"/>
  <c r="I129" i="41"/>
  <c r="J129" i="41"/>
  <c r="E129" i="41"/>
  <c r="H129" i="41"/>
  <c r="H479" i="41"/>
  <c r="K479" i="41"/>
  <c r="E479" i="41"/>
  <c r="J479" i="41"/>
  <c r="I479" i="41"/>
  <c r="H342" i="41"/>
  <c r="J342" i="41"/>
  <c r="K342" i="41"/>
  <c r="I342" i="41"/>
  <c r="E342" i="41"/>
  <c r="J326" i="41"/>
  <c r="H326" i="41"/>
  <c r="I326" i="41"/>
  <c r="E326" i="41"/>
  <c r="K326" i="41"/>
  <c r="H693" i="41"/>
  <c r="E693" i="41"/>
  <c r="K693" i="41"/>
  <c r="J693" i="41"/>
  <c r="I693" i="41"/>
  <c r="K298" i="41"/>
  <c r="E298" i="41"/>
  <c r="H298" i="41"/>
  <c r="I298" i="41"/>
  <c r="J298" i="41"/>
  <c r="J149" i="41"/>
  <c r="H149" i="41"/>
  <c r="K149" i="41"/>
  <c r="E149" i="41"/>
  <c r="I149" i="41"/>
  <c r="K69" i="29"/>
  <c r="I401" i="41"/>
  <c r="J401" i="41"/>
  <c r="K401" i="41"/>
  <c r="E401" i="41"/>
  <c r="H401" i="41"/>
  <c r="H296" i="41"/>
  <c r="J296" i="41"/>
  <c r="E296" i="41"/>
  <c r="K296" i="41"/>
  <c r="I296" i="41"/>
  <c r="H537" i="41"/>
  <c r="E537" i="41"/>
  <c r="J537" i="41"/>
  <c r="K537" i="41"/>
  <c r="I537" i="41"/>
  <c r="K708" i="41"/>
  <c r="E708" i="41"/>
  <c r="J708" i="41"/>
  <c r="I708" i="41"/>
  <c r="H708" i="41"/>
  <c r="K90" i="41"/>
  <c r="H90" i="41"/>
  <c r="I90" i="41"/>
  <c r="E90" i="41"/>
  <c r="J90" i="41"/>
  <c r="J559" i="41"/>
  <c r="E559" i="41"/>
  <c r="K559" i="41"/>
  <c r="I559" i="41"/>
  <c r="H559" i="41"/>
  <c r="K64" i="29"/>
  <c r="K62" i="29"/>
  <c r="K131" i="29"/>
  <c r="K544" i="41"/>
  <c r="J544" i="41"/>
  <c r="I544" i="41"/>
  <c r="E544" i="41"/>
  <c r="H544" i="41"/>
  <c r="E400" i="41"/>
  <c r="J400" i="41"/>
  <c r="H400" i="41"/>
  <c r="K400" i="41"/>
  <c r="I400" i="41"/>
  <c r="K360" i="41"/>
  <c r="H360" i="41"/>
  <c r="E360" i="41"/>
  <c r="I360" i="41"/>
  <c r="J360" i="41"/>
  <c r="J77" i="41"/>
  <c r="H77" i="41"/>
  <c r="E77" i="41"/>
  <c r="K77" i="41"/>
  <c r="I77" i="41"/>
  <c r="K170" i="41"/>
  <c r="I170" i="41"/>
  <c r="E170" i="41"/>
  <c r="J170" i="41"/>
  <c r="H170" i="41"/>
  <c r="K117" i="29"/>
  <c r="J273" i="41"/>
  <c r="H273" i="41"/>
  <c r="I273" i="41"/>
  <c r="E273" i="41"/>
  <c r="K273" i="41"/>
  <c r="I187" i="41"/>
  <c r="J187" i="41"/>
  <c r="H187" i="41"/>
  <c r="K187" i="41"/>
  <c r="E187" i="41"/>
  <c r="J313" i="41"/>
  <c r="K313" i="41"/>
  <c r="H313" i="41"/>
  <c r="E313" i="41"/>
  <c r="I313" i="41"/>
  <c r="I80" i="41"/>
  <c r="E80" i="41"/>
  <c r="J80" i="41"/>
  <c r="H80" i="41"/>
  <c r="K80" i="41"/>
  <c r="K238" i="41"/>
  <c r="I238" i="41"/>
  <c r="J238" i="41"/>
  <c r="H238" i="41"/>
  <c r="E238" i="41"/>
  <c r="H42" i="41"/>
  <c r="J42" i="41"/>
  <c r="E42" i="41"/>
  <c r="I42" i="41"/>
  <c r="K42" i="41"/>
  <c r="I650" i="41"/>
  <c r="J650" i="41"/>
  <c r="E650" i="41"/>
  <c r="K650" i="41"/>
  <c r="H650" i="41"/>
  <c r="J120" i="41"/>
  <c r="K120" i="41"/>
  <c r="E120" i="41"/>
  <c r="I120" i="41"/>
  <c r="H120" i="41"/>
  <c r="E343" i="41"/>
  <c r="I343" i="41"/>
  <c r="H343" i="41"/>
  <c r="K343" i="41"/>
  <c r="J343" i="41"/>
  <c r="H115" i="41"/>
  <c r="J115" i="41"/>
  <c r="E115" i="41"/>
  <c r="I115" i="41"/>
  <c r="K115" i="41"/>
  <c r="E264" i="41"/>
  <c r="K264" i="41"/>
  <c r="I264" i="41"/>
  <c r="J264" i="41"/>
  <c r="H264" i="41"/>
  <c r="H272" i="41"/>
  <c r="J272" i="41"/>
  <c r="E272" i="41"/>
  <c r="K272" i="41"/>
  <c r="I272" i="41"/>
  <c r="H490" i="41"/>
  <c r="J490" i="41"/>
  <c r="I490" i="41"/>
  <c r="E490" i="41"/>
  <c r="K490" i="41"/>
  <c r="J245" i="41"/>
  <c r="H245" i="41"/>
  <c r="I245" i="41"/>
  <c r="E245" i="41"/>
  <c r="K245" i="41"/>
  <c r="K493" i="41"/>
  <c r="J493" i="41"/>
  <c r="I493" i="41"/>
  <c r="H493" i="41"/>
  <c r="E493" i="41"/>
  <c r="H538" i="41"/>
  <c r="K538" i="41"/>
  <c r="J538" i="41"/>
  <c r="I538" i="41"/>
  <c r="E538" i="41"/>
  <c r="E84" i="41"/>
  <c r="K84" i="41"/>
  <c r="H84" i="41"/>
  <c r="I84" i="41"/>
  <c r="J84" i="41"/>
  <c r="H684" i="41"/>
  <c r="J684" i="41"/>
  <c r="K684" i="41"/>
  <c r="E684" i="41"/>
  <c r="I684" i="41"/>
  <c r="J124" i="41"/>
  <c r="K124" i="41"/>
  <c r="E124" i="41"/>
  <c r="I124" i="41"/>
  <c r="H124" i="41"/>
  <c r="I46" i="41"/>
  <c r="K46" i="41"/>
  <c r="J46" i="41"/>
  <c r="E46" i="41"/>
  <c r="H46" i="41"/>
  <c r="H44" i="41"/>
  <c r="K44" i="41"/>
  <c r="I44" i="41"/>
  <c r="E44" i="41"/>
  <c r="J44" i="41"/>
  <c r="J329" i="41"/>
  <c r="K329" i="41"/>
  <c r="I329" i="41"/>
  <c r="E329" i="41"/>
  <c r="H329" i="41"/>
  <c r="H284" i="41"/>
  <c r="K284" i="41"/>
  <c r="J284" i="41"/>
  <c r="I284" i="41"/>
  <c r="E284" i="41"/>
  <c r="I656" i="41"/>
  <c r="J656" i="41"/>
  <c r="K656" i="41"/>
  <c r="E656" i="41"/>
  <c r="H656" i="41"/>
  <c r="E255" i="41"/>
  <c r="I255" i="41"/>
  <c r="H255" i="41"/>
  <c r="J255" i="41"/>
  <c r="K255" i="41"/>
  <c r="E242" i="41"/>
  <c r="I242" i="41"/>
  <c r="H242" i="41"/>
  <c r="J242" i="41"/>
  <c r="K242" i="41"/>
  <c r="I325" i="41"/>
  <c r="J325" i="41"/>
  <c r="H325" i="41"/>
  <c r="K325" i="41"/>
  <c r="E325" i="41"/>
  <c r="J318" i="41"/>
  <c r="E318" i="41"/>
  <c r="I318" i="41"/>
  <c r="H318" i="41"/>
  <c r="K318" i="41"/>
  <c r="J408" i="41"/>
  <c r="I408" i="41"/>
  <c r="E408" i="41"/>
  <c r="H408" i="41"/>
  <c r="K408" i="41"/>
  <c r="H50" i="41"/>
  <c r="I50" i="41"/>
  <c r="J50" i="41"/>
  <c r="K50" i="41"/>
  <c r="E50" i="41"/>
  <c r="E513" i="41"/>
  <c r="I513" i="41"/>
  <c r="H513" i="41"/>
  <c r="K513" i="41"/>
  <c r="J513" i="41"/>
  <c r="K27" i="39"/>
  <c r="E198" i="41"/>
  <c r="I198" i="41"/>
  <c r="J198" i="41"/>
  <c r="K198" i="41"/>
  <c r="H198" i="41"/>
  <c r="K504" i="41"/>
  <c r="J504" i="41"/>
  <c r="E504" i="41"/>
  <c r="I504" i="41"/>
  <c r="H504" i="41"/>
  <c r="H94" i="41"/>
  <c r="J94" i="41"/>
  <c r="K94" i="41"/>
  <c r="E94" i="41"/>
  <c r="I94" i="41"/>
  <c r="K166" i="41"/>
  <c r="I166" i="41"/>
  <c r="J166" i="41"/>
  <c r="E166" i="41"/>
  <c r="H166" i="41"/>
  <c r="E467" i="41"/>
  <c r="H467" i="41"/>
  <c r="I467" i="41"/>
  <c r="J467" i="41"/>
  <c r="K467" i="41"/>
  <c r="E634" i="41"/>
  <c r="H634" i="41"/>
  <c r="I634" i="41"/>
  <c r="K634" i="41"/>
  <c r="J634" i="41"/>
  <c r="J685" i="41"/>
  <c r="E685" i="41"/>
  <c r="K685" i="41"/>
  <c r="H685" i="41"/>
  <c r="I685" i="41"/>
  <c r="K478" i="41"/>
  <c r="E478" i="41"/>
  <c r="J478" i="41"/>
  <c r="H478" i="41"/>
  <c r="I478" i="41"/>
  <c r="E376" i="41"/>
  <c r="K376" i="41"/>
  <c r="I376" i="41"/>
  <c r="J376" i="41"/>
  <c r="H376" i="41"/>
  <c r="K55" i="29"/>
  <c r="J210" i="41"/>
  <c r="H210" i="41"/>
  <c r="E210" i="41"/>
  <c r="I210" i="41"/>
  <c r="K210" i="41"/>
  <c r="H387" i="41"/>
  <c r="E387" i="41"/>
  <c r="J387" i="41"/>
  <c r="I387" i="41"/>
  <c r="K387" i="41"/>
  <c r="K89" i="29"/>
  <c r="H363" i="41"/>
  <c r="I363" i="41"/>
  <c r="E363" i="41"/>
  <c r="K363" i="41"/>
  <c r="J363" i="41"/>
  <c r="H87" i="41"/>
  <c r="J87" i="41"/>
  <c r="K87" i="41"/>
  <c r="I87" i="41"/>
  <c r="E87" i="41"/>
  <c r="E503" i="41"/>
  <c r="J503" i="41"/>
  <c r="I503" i="41"/>
  <c r="H503" i="41"/>
  <c r="K503" i="41"/>
  <c r="H138" i="41"/>
  <c r="J138" i="41"/>
  <c r="I138" i="41"/>
  <c r="K138" i="41"/>
  <c r="E138" i="41"/>
  <c r="K113" i="41"/>
  <c r="I113" i="41"/>
  <c r="E113" i="41"/>
  <c r="J113" i="41"/>
  <c r="H113" i="41"/>
  <c r="K236" i="41"/>
  <c r="I236" i="41"/>
  <c r="J236" i="41"/>
  <c r="E236" i="41"/>
  <c r="H236" i="41"/>
  <c r="I432" i="41"/>
  <c r="J432" i="41"/>
  <c r="K432" i="41"/>
  <c r="E432" i="41"/>
  <c r="H432" i="41"/>
  <c r="J92" i="41"/>
  <c r="I92" i="41"/>
  <c r="H92" i="41"/>
  <c r="K92" i="41"/>
  <c r="E92" i="41"/>
  <c r="H489" i="41"/>
  <c r="J489" i="41"/>
  <c r="I489" i="41"/>
  <c r="E489" i="41"/>
  <c r="K489" i="41"/>
  <c r="J570" i="41"/>
  <c r="I570" i="41"/>
  <c r="K570" i="41"/>
  <c r="H570" i="41"/>
  <c r="E570" i="41"/>
  <c r="I444" i="41"/>
  <c r="H444" i="41"/>
  <c r="E444" i="41"/>
  <c r="J444" i="41"/>
  <c r="K444" i="41"/>
  <c r="J15" i="41"/>
  <c r="K15" i="41"/>
  <c r="E15" i="41"/>
  <c r="H15" i="41"/>
  <c r="I15" i="41"/>
  <c r="K259" i="41"/>
  <c r="H259" i="41"/>
  <c r="E259" i="41"/>
  <c r="I259" i="41"/>
  <c r="J259" i="41"/>
  <c r="K96" i="29"/>
  <c r="K50" i="29"/>
  <c r="E211" i="41"/>
  <c r="H211" i="41"/>
  <c r="J211" i="41"/>
  <c r="I211" i="41"/>
  <c r="K211" i="41"/>
  <c r="K66" i="41"/>
  <c r="J66" i="41"/>
  <c r="I66" i="41"/>
  <c r="H66" i="41"/>
  <c r="E66" i="41"/>
  <c r="J162" i="41"/>
  <c r="I162" i="41"/>
  <c r="K162" i="41"/>
  <c r="H162" i="41"/>
  <c r="E162" i="41"/>
  <c r="H317" i="41"/>
  <c r="K317" i="41"/>
  <c r="J317" i="41"/>
  <c r="E317" i="41"/>
  <c r="I317" i="41"/>
  <c r="J59" i="41"/>
  <c r="E59" i="41"/>
  <c r="I59" i="41"/>
  <c r="K59" i="41"/>
  <c r="H59" i="41"/>
  <c r="E470" i="41"/>
  <c r="K470" i="41"/>
  <c r="J470" i="41"/>
  <c r="I470" i="41"/>
  <c r="H470" i="41"/>
  <c r="E434" i="41"/>
  <c r="H434" i="41"/>
  <c r="J434" i="41"/>
  <c r="K434" i="41"/>
  <c r="I434" i="41"/>
  <c r="H658" i="41"/>
  <c r="K658" i="41"/>
  <c r="J658" i="41"/>
  <c r="I658" i="41"/>
  <c r="E658" i="41"/>
  <c r="I126" i="41"/>
  <c r="H126" i="41"/>
  <c r="J126" i="41"/>
  <c r="K126" i="41"/>
  <c r="E126" i="41"/>
  <c r="I653" i="41"/>
  <c r="H653" i="41"/>
  <c r="K653" i="41"/>
  <c r="J653" i="41"/>
  <c r="E653" i="41"/>
  <c r="I188" i="41"/>
  <c r="K188" i="41"/>
  <c r="J188" i="41"/>
  <c r="H188" i="41"/>
  <c r="E188" i="41"/>
  <c r="K543" i="41"/>
  <c r="J543" i="41"/>
  <c r="E543" i="41"/>
  <c r="H543" i="41"/>
  <c r="I543" i="41"/>
  <c r="H36" i="41"/>
  <c r="K36" i="41"/>
  <c r="J36" i="41"/>
  <c r="I36" i="41"/>
  <c r="E36" i="41"/>
  <c r="I397" i="41"/>
  <c r="K397" i="41"/>
  <c r="J397" i="41"/>
  <c r="E397" i="41"/>
  <c r="H397" i="41"/>
  <c r="K149" i="29"/>
  <c r="K48" i="29"/>
  <c r="K336" i="41"/>
  <c r="H336" i="41"/>
  <c r="J336" i="41"/>
  <c r="E336" i="41"/>
  <c r="I336" i="41"/>
  <c r="I377" i="41"/>
  <c r="E377" i="41"/>
  <c r="H377" i="41"/>
  <c r="K377" i="41"/>
  <c r="J377" i="41"/>
  <c r="K480" i="41"/>
  <c r="E480" i="41"/>
  <c r="H480" i="41"/>
  <c r="J480" i="41"/>
  <c r="I480" i="41"/>
  <c r="J331" i="41"/>
  <c r="K331" i="41"/>
  <c r="I331" i="41"/>
  <c r="E331" i="41"/>
  <c r="H331" i="41"/>
  <c r="K79" i="41"/>
  <c r="J79" i="41"/>
  <c r="H79" i="41"/>
  <c r="I79" i="41"/>
  <c r="E79" i="41"/>
  <c r="E426" i="41"/>
  <c r="H426" i="41"/>
  <c r="K426" i="41"/>
  <c r="J426" i="41"/>
  <c r="I426" i="41"/>
  <c r="I203" i="41"/>
  <c r="K203" i="41"/>
  <c r="H203" i="41"/>
  <c r="J203" i="41"/>
  <c r="E203" i="41"/>
  <c r="E150" i="41"/>
  <c r="K150" i="41"/>
  <c r="H150" i="41"/>
  <c r="J150" i="41"/>
  <c r="I150" i="41"/>
  <c r="E71" i="41"/>
  <c r="I71" i="41"/>
  <c r="J71" i="41"/>
  <c r="H71" i="41"/>
  <c r="K71" i="41"/>
  <c r="H609" i="41"/>
  <c r="K609" i="41"/>
  <c r="I609" i="41"/>
  <c r="E609" i="41"/>
  <c r="J609" i="41"/>
  <c r="I464" i="41"/>
  <c r="E464" i="41"/>
  <c r="K464" i="41"/>
  <c r="J464" i="41"/>
  <c r="H464" i="41"/>
  <c r="K136" i="41"/>
  <c r="E136" i="41"/>
  <c r="I136" i="41"/>
  <c r="H136" i="41"/>
  <c r="J136" i="41"/>
  <c r="I607" i="41"/>
  <c r="H607" i="41"/>
  <c r="K607" i="41"/>
  <c r="E607" i="41"/>
  <c r="J607" i="41"/>
  <c r="D10" i="59"/>
  <c r="B87" i="11"/>
  <c r="J553" i="41"/>
  <c r="H553" i="41"/>
  <c r="E553" i="41"/>
  <c r="K553" i="41"/>
  <c r="I553" i="41"/>
  <c r="K555" i="41"/>
  <c r="J555" i="41"/>
  <c r="E555" i="41"/>
  <c r="I555" i="41"/>
  <c r="H555" i="41"/>
  <c r="H131" i="41"/>
  <c r="I131" i="41"/>
  <c r="K131" i="41"/>
  <c r="J131" i="41"/>
  <c r="E131" i="41"/>
  <c r="K28" i="39"/>
  <c r="E565" i="41"/>
  <c r="K565" i="41"/>
  <c r="J565" i="41"/>
  <c r="H565" i="41"/>
  <c r="I565" i="41"/>
  <c r="J225" i="41"/>
  <c r="K225" i="41"/>
  <c r="H225" i="41"/>
  <c r="I225" i="41"/>
  <c r="E225" i="41"/>
  <c r="H144" i="41"/>
  <c r="J144" i="41"/>
  <c r="I144" i="41"/>
  <c r="E144" i="41"/>
  <c r="K144" i="41"/>
  <c r="K64" i="41"/>
  <c r="J64" i="41"/>
  <c r="I64" i="41"/>
  <c r="E64" i="41"/>
  <c r="H64" i="41"/>
  <c r="K341" i="41"/>
  <c r="E341" i="41"/>
  <c r="H341" i="41"/>
  <c r="I341" i="41"/>
  <c r="J341" i="41"/>
  <c r="E508" i="41"/>
  <c r="H508" i="41"/>
  <c r="J508" i="41"/>
  <c r="K508" i="41"/>
  <c r="I508" i="41"/>
  <c r="K229" i="41"/>
  <c r="E229" i="41"/>
  <c r="H229" i="41"/>
  <c r="J229" i="41"/>
  <c r="I229" i="41"/>
  <c r="J639" i="41"/>
  <c r="E639" i="41"/>
  <c r="I639" i="41"/>
  <c r="H639" i="41"/>
  <c r="K639" i="41"/>
  <c r="J390" i="41"/>
  <c r="I390" i="41"/>
  <c r="H390" i="41"/>
  <c r="K390" i="41"/>
  <c r="E390" i="41"/>
  <c r="J495" i="41"/>
  <c r="E495" i="41"/>
  <c r="I495" i="41"/>
  <c r="H495" i="41"/>
  <c r="K495" i="41"/>
  <c r="I101" i="41"/>
  <c r="J101" i="41"/>
  <c r="K101" i="41"/>
  <c r="H101" i="41"/>
  <c r="E101" i="41"/>
  <c r="K580" i="41"/>
  <c r="J580" i="41"/>
  <c r="E580" i="41"/>
  <c r="I580" i="41"/>
  <c r="H580" i="41"/>
  <c r="H615" i="41"/>
  <c r="K615" i="41"/>
  <c r="J615" i="41"/>
  <c r="I615" i="41"/>
  <c r="E615" i="41"/>
  <c r="J256" i="41"/>
  <c r="E256" i="41"/>
  <c r="H256" i="41"/>
  <c r="I256" i="41"/>
  <c r="K256" i="41"/>
  <c r="K605" i="41"/>
  <c r="J605" i="41"/>
  <c r="E605" i="41"/>
  <c r="I605" i="41"/>
  <c r="H605" i="41"/>
  <c r="I243" i="41"/>
  <c r="J243" i="41"/>
  <c r="H243" i="41"/>
  <c r="K243" i="41"/>
  <c r="E243" i="41"/>
  <c r="J420" i="41"/>
  <c r="K420" i="41"/>
  <c r="I420" i="41"/>
  <c r="H420" i="41"/>
  <c r="E420" i="41"/>
  <c r="I74" i="41"/>
  <c r="K74" i="41"/>
  <c r="H74" i="41"/>
  <c r="E74" i="41"/>
  <c r="J74" i="41"/>
  <c r="J421" i="41"/>
  <c r="K421" i="41"/>
  <c r="H421" i="41"/>
  <c r="E421" i="41"/>
  <c r="I421" i="41"/>
  <c r="K139" i="29"/>
  <c r="K670" i="41"/>
  <c r="H670" i="41"/>
  <c r="J670" i="41"/>
  <c r="I670" i="41"/>
  <c r="E670" i="41"/>
  <c r="K665" i="41"/>
  <c r="J665" i="41"/>
  <c r="H665" i="41"/>
  <c r="I665" i="41"/>
  <c r="E665" i="41"/>
  <c r="I614" i="41"/>
  <c r="H614" i="41"/>
  <c r="E614" i="41"/>
  <c r="K614" i="41"/>
  <c r="J614" i="41"/>
  <c r="I285" i="41"/>
  <c r="K285" i="41"/>
  <c r="J285" i="41"/>
  <c r="H285" i="41"/>
  <c r="E285" i="41"/>
  <c r="J340" i="41"/>
  <c r="E340" i="41"/>
  <c r="K340" i="41"/>
  <c r="I340" i="41"/>
  <c r="H340" i="41"/>
  <c r="E48" i="41"/>
  <c r="I48" i="41"/>
  <c r="K48" i="41"/>
  <c r="J48" i="41"/>
  <c r="H48" i="41"/>
  <c r="J668" i="41"/>
  <c r="E668" i="41"/>
  <c r="H668" i="41"/>
  <c r="I668" i="41"/>
  <c r="K668" i="41"/>
  <c r="E664" i="41"/>
  <c r="J664" i="41"/>
  <c r="H664" i="41"/>
  <c r="K664" i="41"/>
  <c r="I664" i="41"/>
  <c r="J613" i="41"/>
  <c r="K613" i="41"/>
  <c r="I613" i="41"/>
  <c r="E613" i="41"/>
  <c r="H613" i="41"/>
  <c r="J472" i="41"/>
  <c r="H472" i="41"/>
  <c r="E472" i="41"/>
  <c r="I472" i="41"/>
  <c r="K472" i="41"/>
  <c r="J321" i="41"/>
  <c r="H321" i="41"/>
  <c r="I321" i="41"/>
  <c r="E321" i="41"/>
  <c r="K321" i="41"/>
  <c r="K606" i="41"/>
  <c r="E606" i="41"/>
  <c r="I606" i="41"/>
  <c r="J606" i="41"/>
  <c r="H606" i="41"/>
  <c r="K573" i="41"/>
  <c r="I573" i="41"/>
  <c r="J573" i="41"/>
  <c r="E573" i="41"/>
  <c r="H573" i="41"/>
  <c r="J13" i="41"/>
  <c r="I13" i="41"/>
  <c r="K13" i="41"/>
  <c r="H13" i="41"/>
  <c r="E13" i="41"/>
  <c r="K18" i="29"/>
  <c r="J456" i="41"/>
  <c r="H456" i="41"/>
  <c r="K456" i="41"/>
  <c r="I456" i="41"/>
  <c r="E456" i="41"/>
  <c r="J552" i="41"/>
  <c r="H552" i="41"/>
  <c r="I552" i="41"/>
  <c r="E552" i="41"/>
  <c r="K552" i="41"/>
  <c r="K527" i="41"/>
  <c r="H527" i="41"/>
  <c r="J527" i="41"/>
  <c r="E527" i="41"/>
  <c r="I527" i="41"/>
  <c r="H279" i="41"/>
  <c r="E279" i="41"/>
  <c r="I279" i="41"/>
  <c r="K279" i="41"/>
  <c r="J279" i="41"/>
  <c r="E62" i="41"/>
  <c r="K62" i="41"/>
  <c r="H62" i="41"/>
  <c r="I62" i="41"/>
  <c r="J62" i="41"/>
  <c r="I158" i="41"/>
  <c r="K158" i="41"/>
  <c r="J158" i="41"/>
  <c r="E158" i="41"/>
  <c r="H158" i="41"/>
  <c r="E566" i="41"/>
  <c r="H566" i="41"/>
  <c r="I566" i="41"/>
  <c r="K566" i="41"/>
  <c r="J566" i="41"/>
  <c r="J54" i="41"/>
  <c r="H54" i="41"/>
  <c r="I54" i="41"/>
  <c r="K54" i="41"/>
  <c r="E54" i="41"/>
  <c r="E228" i="41"/>
  <c r="H228" i="41"/>
  <c r="I228" i="41"/>
  <c r="J228" i="41"/>
  <c r="K228" i="41"/>
  <c r="I222" i="41"/>
  <c r="K222" i="41"/>
  <c r="H222" i="41"/>
  <c r="J222" i="41"/>
  <c r="E222" i="41"/>
  <c r="K378" i="41"/>
  <c r="I378" i="41"/>
  <c r="J378" i="41"/>
  <c r="E378" i="41"/>
  <c r="H378" i="41"/>
  <c r="J332" i="41"/>
  <c r="H332" i="41"/>
  <c r="I332" i="41"/>
  <c r="E332" i="41"/>
  <c r="K332" i="41"/>
  <c r="J473" i="41"/>
  <c r="I473" i="41"/>
  <c r="E473" i="41"/>
  <c r="H473" i="41"/>
  <c r="K473" i="41"/>
  <c r="E93" i="41"/>
  <c r="H93" i="41"/>
  <c r="J93" i="41"/>
  <c r="I93" i="41"/>
  <c r="K93" i="41"/>
  <c r="E257" i="41"/>
  <c r="K257" i="41"/>
  <c r="J257" i="41"/>
  <c r="I257" i="41"/>
  <c r="H257" i="41"/>
  <c r="I419" i="41"/>
  <c r="E419" i="41"/>
  <c r="J419" i="41"/>
  <c r="H419" i="41"/>
  <c r="K419" i="41"/>
  <c r="I385" i="41"/>
  <c r="H385" i="41"/>
  <c r="J385" i="41"/>
  <c r="K385" i="41"/>
  <c r="E385" i="41"/>
  <c r="I557" i="41"/>
  <c r="J557" i="41"/>
  <c r="H557" i="41"/>
  <c r="E557" i="41"/>
  <c r="K557" i="41"/>
  <c r="K512" i="41"/>
  <c r="E512" i="41"/>
  <c r="J512" i="41"/>
  <c r="H512" i="41"/>
  <c r="I512" i="41"/>
  <c r="E361" i="41"/>
  <c r="K361" i="41"/>
  <c r="H361" i="41"/>
  <c r="J361" i="41"/>
  <c r="I361" i="41"/>
  <c r="J707" i="41"/>
  <c r="K707" i="41"/>
  <c r="E707" i="41"/>
  <c r="I707" i="41"/>
  <c r="H707" i="41"/>
  <c r="E183" i="41"/>
  <c r="H183" i="41"/>
  <c r="K183" i="41"/>
  <c r="J183" i="41"/>
  <c r="I183" i="41"/>
  <c r="J22" i="41"/>
  <c r="K22" i="41"/>
  <c r="I22" i="41"/>
  <c r="H22" i="41"/>
  <c r="E22" i="41"/>
  <c r="E114" i="41"/>
  <c r="K114" i="41"/>
  <c r="I114" i="41"/>
  <c r="H114" i="41"/>
  <c r="J114" i="41"/>
  <c r="H518" i="41"/>
  <c r="K518" i="41"/>
  <c r="E518" i="41"/>
  <c r="J518" i="41"/>
  <c r="I518" i="41"/>
  <c r="H603" i="41"/>
  <c r="J603" i="41"/>
  <c r="E603" i="41"/>
  <c r="K603" i="41"/>
  <c r="I603" i="41"/>
  <c r="E455" i="41"/>
  <c r="J455" i="41"/>
  <c r="K455" i="41"/>
  <c r="H455" i="41"/>
  <c r="I455" i="41"/>
  <c r="K703" i="41"/>
  <c r="I703" i="41"/>
  <c r="E703" i="41"/>
  <c r="J703" i="41"/>
  <c r="H703" i="41"/>
  <c r="J481" i="41"/>
  <c r="K481" i="41"/>
  <c r="I481" i="41"/>
  <c r="E481" i="41"/>
  <c r="H481" i="41"/>
  <c r="K158" i="29"/>
  <c r="K65" i="29"/>
  <c r="K22" i="29"/>
  <c r="I352" i="41"/>
  <c r="E352" i="41"/>
  <c r="J352" i="41"/>
  <c r="H352" i="41"/>
  <c r="K352" i="41"/>
  <c r="H155" i="41"/>
  <c r="E155" i="41"/>
  <c r="J155" i="41"/>
  <c r="K155" i="41"/>
  <c r="I155" i="41"/>
  <c r="H399" i="41"/>
  <c r="K399" i="41"/>
  <c r="I399" i="41"/>
  <c r="E399" i="41"/>
  <c r="J399" i="41"/>
  <c r="H324" i="41"/>
  <c r="J324" i="41"/>
  <c r="K324" i="41"/>
  <c r="E324" i="41"/>
  <c r="I324" i="41"/>
  <c r="I43" i="41"/>
  <c r="H43" i="41"/>
  <c r="K43" i="41"/>
  <c r="E43" i="41"/>
  <c r="J43" i="41"/>
  <c r="I453" i="41"/>
  <c r="E453" i="41"/>
  <c r="H453" i="41"/>
  <c r="J453" i="41"/>
  <c r="K453" i="41"/>
  <c r="H516" i="41"/>
  <c r="I516" i="41"/>
  <c r="J516" i="41"/>
  <c r="E516" i="41"/>
  <c r="K516" i="41"/>
  <c r="I554" i="41"/>
  <c r="J554" i="41"/>
  <c r="K554" i="41"/>
  <c r="E554" i="41"/>
  <c r="H554" i="41"/>
  <c r="K310" i="41"/>
  <c r="E310" i="41"/>
  <c r="H310" i="41"/>
  <c r="J310" i="41"/>
  <c r="I310" i="41"/>
  <c r="E491" i="41"/>
  <c r="I491" i="41"/>
  <c r="J491" i="41"/>
  <c r="K491" i="41"/>
  <c r="H491" i="41"/>
  <c r="E277" i="41"/>
  <c r="I277" i="41"/>
  <c r="J277" i="41"/>
  <c r="K277" i="41"/>
  <c r="H277" i="41"/>
  <c r="H638" i="41"/>
  <c r="K638" i="41"/>
  <c r="E638" i="41"/>
  <c r="J638" i="41"/>
  <c r="I638" i="41"/>
  <c r="H132" i="41"/>
  <c r="K132" i="41"/>
  <c r="J132" i="41"/>
  <c r="I132" i="41"/>
  <c r="E132" i="41"/>
  <c r="E633" i="41"/>
  <c r="I633" i="41"/>
  <c r="H633" i="41"/>
  <c r="K633" i="41"/>
  <c r="J633" i="41"/>
  <c r="I364" i="41"/>
  <c r="K364" i="41"/>
  <c r="H364" i="41"/>
  <c r="E364" i="41"/>
  <c r="J364" i="41"/>
  <c r="E590" i="41"/>
  <c r="I590" i="41"/>
  <c r="K590" i="41"/>
  <c r="J590" i="41"/>
  <c r="H590" i="41"/>
  <c r="E592" i="41"/>
  <c r="J592" i="41"/>
  <c r="I592" i="41"/>
  <c r="H592" i="41"/>
  <c r="K592" i="41"/>
  <c r="H564" i="41"/>
  <c r="I564" i="41"/>
  <c r="K564" i="41"/>
  <c r="J564" i="41"/>
  <c r="E564" i="41"/>
  <c r="H123" i="41"/>
  <c r="E123" i="41"/>
  <c r="J123" i="41"/>
  <c r="I123" i="41"/>
  <c r="K123" i="41"/>
  <c r="I678" i="41"/>
  <c r="E678" i="41"/>
  <c r="H678" i="41"/>
  <c r="K678" i="41"/>
  <c r="J678" i="41"/>
  <c r="K460" i="41"/>
  <c r="H460" i="41"/>
  <c r="E460" i="41"/>
  <c r="I460" i="41"/>
  <c r="J460" i="41"/>
  <c r="H449" i="41"/>
  <c r="I449" i="41"/>
  <c r="E449" i="41"/>
  <c r="K449" i="41"/>
  <c r="J449" i="41"/>
  <c r="J660" i="41"/>
  <c r="I660" i="41"/>
  <c r="H660" i="41"/>
  <c r="E660" i="41"/>
  <c r="K660" i="41"/>
  <c r="I286" i="41"/>
  <c r="K286" i="41"/>
  <c r="E286" i="41"/>
  <c r="J286" i="41"/>
  <c r="H286" i="41"/>
  <c r="K413" i="41"/>
  <c r="E413" i="41"/>
  <c r="I413" i="41"/>
  <c r="J413" i="41"/>
  <c r="H413" i="41"/>
  <c r="I646" i="41"/>
  <c r="K646" i="41"/>
  <c r="H646" i="41"/>
  <c r="E646" i="41"/>
  <c r="J646" i="41"/>
  <c r="H191" i="41"/>
  <c r="J191" i="41"/>
  <c r="E191" i="41"/>
  <c r="K191" i="41"/>
  <c r="I191" i="41"/>
  <c r="H282" i="41"/>
  <c r="I282" i="41"/>
  <c r="E282" i="41"/>
  <c r="J282" i="41"/>
  <c r="K282" i="41"/>
  <c r="K486" i="41"/>
  <c r="J486" i="41"/>
  <c r="H486" i="41"/>
  <c r="E486" i="41"/>
  <c r="I486" i="41"/>
  <c r="K56" i="29"/>
  <c r="K99" i="29"/>
  <c r="H441" i="41"/>
  <c r="I441" i="41"/>
  <c r="J441" i="41"/>
  <c r="E441" i="41"/>
  <c r="K441" i="41"/>
  <c r="J226" i="41"/>
  <c r="E226" i="41"/>
  <c r="H226" i="41"/>
  <c r="K226" i="41"/>
  <c r="I226" i="41"/>
  <c r="I213" i="41"/>
  <c r="K213" i="41"/>
  <c r="J213" i="41"/>
  <c r="H213" i="41"/>
  <c r="E213" i="41"/>
  <c r="I499" i="41"/>
  <c r="K499" i="41"/>
  <c r="E499" i="41"/>
  <c r="J499" i="41"/>
  <c r="H499" i="41"/>
  <c r="J350" i="41"/>
  <c r="E350" i="41"/>
  <c r="K350" i="41"/>
  <c r="I350" i="41"/>
  <c r="H350" i="41"/>
  <c r="H423" i="41"/>
  <c r="K423" i="41"/>
  <c r="J423" i="41"/>
  <c r="E423" i="41"/>
  <c r="I423" i="41"/>
  <c r="I180" i="41"/>
  <c r="H180" i="41"/>
  <c r="J180" i="41"/>
  <c r="E180" i="41"/>
  <c r="K180" i="41"/>
  <c r="I67" i="41"/>
  <c r="K67" i="41"/>
  <c r="E67" i="41"/>
  <c r="H67" i="41"/>
  <c r="J67" i="41"/>
  <c r="E649" i="41"/>
  <c r="K649" i="41"/>
  <c r="H649" i="41"/>
  <c r="I649" i="41"/>
  <c r="J649" i="41"/>
  <c r="H244" i="41"/>
  <c r="E244" i="41"/>
  <c r="I244" i="41"/>
  <c r="K244" i="41"/>
  <c r="J244" i="41"/>
  <c r="H224" i="41"/>
  <c r="J224" i="41"/>
  <c r="I224" i="41"/>
  <c r="E224" i="41"/>
  <c r="K224" i="41"/>
  <c r="H414" i="41"/>
  <c r="I414" i="41"/>
  <c r="E414" i="41"/>
  <c r="K414" i="41"/>
  <c r="J414" i="41"/>
  <c r="J292" i="41"/>
  <c r="I292" i="41"/>
  <c r="K292" i="41"/>
  <c r="E292" i="41"/>
  <c r="H292" i="41"/>
  <c r="H403" i="41"/>
  <c r="I403" i="41"/>
  <c r="E403" i="41"/>
  <c r="J403" i="41"/>
  <c r="K403" i="41"/>
  <c r="E216" i="41"/>
  <c r="K216" i="41"/>
  <c r="J216" i="41"/>
  <c r="I216" i="41"/>
  <c r="H216" i="41"/>
  <c r="K134" i="41"/>
  <c r="I134" i="41"/>
  <c r="H134" i="41"/>
  <c r="E134" i="41"/>
  <c r="J134" i="41"/>
  <c r="K71" i="29"/>
  <c r="E514" i="41"/>
  <c r="J514" i="41"/>
  <c r="K514" i="41"/>
  <c r="I514" i="41"/>
  <c r="H514" i="41"/>
  <c r="J469" i="41"/>
  <c r="I469" i="41"/>
  <c r="H469" i="41"/>
  <c r="E469" i="41"/>
  <c r="K469" i="41"/>
  <c r="J667" i="41"/>
  <c r="H667" i="41"/>
  <c r="I667" i="41"/>
  <c r="E667" i="41"/>
  <c r="K667" i="41"/>
  <c r="K337" i="41"/>
  <c r="E337" i="41"/>
  <c r="H337" i="41"/>
  <c r="J337" i="41"/>
  <c r="I337" i="41"/>
  <c r="K316" i="41"/>
  <c r="I316" i="41"/>
  <c r="E316" i="41"/>
  <c r="J316" i="41"/>
  <c r="H316" i="41"/>
  <c r="H121" i="41"/>
  <c r="K121" i="41"/>
  <c r="I121" i="41"/>
  <c r="J121" i="41"/>
  <c r="E121" i="41"/>
  <c r="K270" i="41"/>
  <c r="J270" i="41"/>
  <c r="H270" i="41"/>
  <c r="I270" i="41"/>
  <c r="E270" i="41"/>
  <c r="J692" i="41"/>
  <c r="K692" i="41"/>
  <c r="H692" i="41"/>
  <c r="E692" i="41"/>
  <c r="I692" i="41"/>
  <c r="H305" i="41"/>
  <c r="I305" i="41"/>
  <c r="E305" i="41"/>
  <c r="J305" i="41"/>
  <c r="K305" i="41"/>
  <c r="I147" i="41"/>
  <c r="J147" i="41"/>
  <c r="E147" i="41"/>
  <c r="K147" i="41"/>
  <c r="H147" i="41"/>
  <c r="H690" i="41"/>
  <c r="J690" i="41"/>
  <c r="E690" i="41"/>
  <c r="K690" i="41"/>
  <c r="I690" i="41"/>
  <c r="J394" i="41"/>
  <c r="I394" i="41"/>
  <c r="H394" i="41"/>
  <c r="E394" i="41"/>
  <c r="K394" i="41"/>
  <c r="K126" i="29"/>
  <c r="I322" i="41"/>
  <c r="E322" i="41"/>
  <c r="H322" i="41"/>
  <c r="K322" i="41"/>
  <c r="J322" i="41"/>
  <c r="H167" i="41"/>
  <c r="J167" i="41"/>
  <c r="I167" i="41"/>
  <c r="K167" i="41"/>
  <c r="E167" i="41"/>
  <c r="E635" i="41"/>
  <c r="I635" i="41"/>
  <c r="K635" i="41"/>
  <c r="H635" i="41"/>
  <c r="J635" i="41"/>
  <c r="K357" i="41"/>
  <c r="I357" i="41"/>
  <c r="J357" i="41"/>
  <c r="E357" i="41"/>
  <c r="H357" i="41"/>
  <c r="E595" i="41"/>
  <c r="J595" i="41"/>
  <c r="K595" i="41"/>
  <c r="I595" i="41"/>
  <c r="H595" i="41"/>
  <c r="K372" i="41"/>
  <c r="H372" i="41"/>
  <c r="I372" i="41"/>
  <c r="E372" i="41"/>
  <c r="J372" i="41"/>
  <c r="J602" i="41"/>
  <c r="H602" i="41"/>
  <c r="E602" i="41"/>
  <c r="I602" i="41"/>
  <c r="K602" i="41"/>
  <c r="J31" i="41"/>
  <c r="I31" i="41"/>
  <c r="E31" i="41"/>
  <c r="K31" i="41"/>
  <c r="H31" i="41"/>
  <c r="E168" i="41"/>
  <c r="H168" i="41"/>
  <c r="I168" i="41"/>
  <c r="K168" i="41"/>
  <c r="J168" i="41"/>
  <c r="E102" i="41"/>
  <c r="J102" i="41"/>
  <c r="H102" i="41"/>
  <c r="K102" i="41"/>
  <c r="I102" i="41"/>
  <c r="K144" i="29"/>
  <c r="K128" i="29"/>
  <c r="I533" i="41"/>
  <c r="E533" i="41"/>
  <c r="K533" i="41"/>
  <c r="H533" i="41"/>
  <c r="J533" i="41"/>
  <c r="I528" i="41"/>
  <c r="J528" i="41"/>
  <c r="H528" i="41"/>
  <c r="K528" i="41"/>
  <c r="E528" i="41"/>
  <c r="H640" i="41"/>
  <c r="I640" i="41"/>
  <c r="E640" i="41"/>
  <c r="J640" i="41"/>
  <c r="K640" i="41"/>
  <c r="J581" i="41"/>
  <c r="E581" i="41"/>
  <c r="I581" i="41"/>
  <c r="H581" i="41"/>
  <c r="K581" i="41"/>
  <c r="H379" i="41"/>
  <c r="K379" i="41"/>
  <c r="E379" i="41"/>
  <c r="I379" i="41"/>
  <c r="J379" i="41"/>
  <c r="J47" i="41"/>
  <c r="I47" i="41"/>
  <c r="E47" i="41"/>
  <c r="H47" i="41"/>
  <c r="K47" i="41"/>
  <c r="K146" i="41"/>
  <c r="I146" i="41"/>
  <c r="J146" i="41"/>
  <c r="H146" i="41"/>
  <c r="E146" i="41"/>
  <c r="J290" i="41"/>
  <c r="E290" i="41"/>
  <c r="K290" i="41"/>
  <c r="H290" i="41"/>
  <c r="I290" i="41"/>
  <c r="K711" i="41"/>
  <c r="J711" i="41"/>
  <c r="H711" i="41"/>
  <c r="I711" i="41"/>
  <c r="K568" i="41"/>
  <c r="J568" i="41"/>
  <c r="H568" i="41"/>
  <c r="I568" i="41"/>
  <c r="E568" i="41"/>
  <c r="K578" i="41"/>
  <c r="I578" i="41"/>
  <c r="J578" i="41"/>
  <c r="E578" i="41"/>
  <c r="H578" i="41"/>
  <c r="H487" i="41"/>
  <c r="I487" i="41"/>
  <c r="J487" i="41"/>
  <c r="E487" i="41"/>
  <c r="K487" i="41"/>
  <c r="K630" i="41"/>
  <c r="I630" i="41"/>
  <c r="E630" i="41"/>
  <c r="H630" i="41"/>
  <c r="J630" i="41"/>
  <c r="K247" i="41"/>
  <c r="J247" i="41"/>
  <c r="I247" i="41"/>
  <c r="H247" i="41"/>
  <c r="E247" i="41"/>
  <c r="J314" i="41"/>
  <c r="H314" i="41"/>
  <c r="E314" i="41"/>
  <c r="I314" i="41"/>
  <c r="K314" i="41"/>
  <c r="K99" i="41"/>
  <c r="H99" i="41"/>
  <c r="I99" i="41"/>
  <c r="E99" i="41"/>
  <c r="J99" i="41"/>
  <c r="J37" i="41"/>
  <c r="I37" i="41"/>
  <c r="K37" i="41"/>
  <c r="E37" i="41"/>
  <c r="H37" i="41"/>
  <c r="I396" i="41"/>
  <c r="K396" i="41"/>
  <c r="H396" i="41"/>
  <c r="J396" i="41"/>
  <c r="E396" i="41"/>
  <c r="H294" i="41"/>
  <c r="J294" i="41"/>
  <c r="E294" i="41"/>
  <c r="K294" i="41"/>
  <c r="I294" i="41"/>
  <c r="K19" i="39"/>
  <c r="I281" i="41"/>
  <c r="J281" i="41"/>
  <c r="E281" i="41"/>
  <c r="H281" i="41"/>
  <c r="K281" i="41"/>
  <c r="H181" i="41"/>
  <c r="J181" i="41"/>
  <c r="E181" i="41"/>
  <c r="K181" i="41"/>
  <c r="I181" i="41"/>
  <c r="J608" i="41"/>
  <c r="H608" i="41"/>
  <c r="E608" i="41"/>
  <c r="I608" i="41"/>
  <c r="K608" i="41"/>
  <c r="K291" i="41"/>
  <c r="J291" i="41"/>
  <c r="I291" i="41"/>
  <c r="H291" i="41"/>
  <c r="E291" i="41"/>
  <c r="J642" i="41"/>
  <c r="H642" i="41"/>
  <c r="I642" i="41"/>
  <c r="K642" i="41"/>
  <c r="E642" i="41"/>
  <c r="K154" i="41"/>
  <c r="H154" i="41"/>
  <c r="J154" i="41"/>
  <c r="I154" i="41"/>
  <c r="E154" i="41"/>
  <c r="K196" i="41"/>
  <c r="H196" i="41"/>
  <c r="I196" i="41"/>
  <c r="J196" i="41"/>
  <c r="E196" i="41"/>
  <c r="K90" i="29"/>
  <c r="K138" i="29"/>
  <c r="E383" i="41"/>
  <c r="H383" i="41"/>
  <c r="J383" i="41"/>
  <c r="K383" i="41"/>
  <c r="I383" i="41"/>
  <c r="H558" i="41"/>
  <c r="E558" i="41"/>
  <c r="I558" i="41"/>
  <c r="K558" i="41"/>
  <c r="J558" i="41"/>
  <c r="H306" i="41"/>
  <c r="K306" i="41"/>
  <c r="E306" i="41"/>
  <c r="I306" i="41"/>
  <c r="J306" i="41"/>
  <c r="J267" i="41"/>
  <c r="K267" i="41"/>
  <c r="I267" i="41"/>
  <c r="H267" i="41"/>
  <c r="E267" i="41"/>
  <c r="K72" i="41"/>
  <c r="I72" i="41"/>
  <c r="E72" i="41"/>
  <c r="J72" i="41"/>
  <c r="H72" i="41"/>
  <c r="H303" i="41"/>
  <c r="E303" i="41"/>
  <c r="K303" i="41"/>
  <c r="I303" i="41"/>
  <c r="J303" i="41"/>
  <c r="E323" i="41"/>
  <c r="I323" i="41"/>
  <c r="H323" i="41"/>
  <c r="K323" i="41"/>
  <c r="J323" i="41"/>
  <c r="H30" i="41"/>
  <c r="E30" i="41"/>
  <c r="I30" i="41"/>
  <c r="K30" i="41"/>
  <c r="J30" i="41"/>
  <c r="E574" i="41"/>
  <c r="J574" i="41"/>
  <c r="I574" i="41"/>
  <c r="H574" i="41"/>
  <c r="K574" i="41"/>
  <c r="H671" i="41"/>
  <c r="I671" i="41"/>
  <c r="J671" i="41"/>
  <c r="E671" i="41"/>
  <c r="K671" i="41"/>
  <c r="K241" i="41"/>
  <c r="J241" i="41"/>
  <c r="I241" i="41"/>
  <c r="H241" i="41"/>
  <c r="E241" i="41"/>
  <c r="K209" i="41"/>
  <c r="E209" i="41"/>
  <c r="I209" i="41"/>
  <c r="J209" i="41"/>
  <c r="H209" i="41"/>
  <c r="J404" i="41"/>
  <c r="K404" i="41"/>
  <c r="H404" i="41"/>
  <c r="I404" i="41"/>
  <c r="E404" i="41"/>
  <c r="I97" i="41"/>
  <c r="H97" i="41"/>
  <c r="E97" i="41"/>
  <c r="K97" i="41"/>
  <c r="J97" i="41"/>
  <c r="K248" i="41"/>
  <c r="H248" i="41"/>
  <c r="E248" i="41"/>
  <c r="J248" i="41"/>
  <c r="I248" i="41"/>
  <c r="E431" i="41"/>
  <c r="K431" i="41"/>
  <c r="H431" i="41"/>
  <c r="I431" i="41"/>
  <c r="J431" i="41"/>
  <c r="H475" i="41"/>
  <c r="I475" i="41"/>
  <c r="E475" i="41"/>
  <c r="J475" i="41"/>
  <c r="K475" i="41"/>
  <c r="K195" i="41"/>
  <c r="H195" i="41"/>
  <c r="J195" i="41"/>
  <c r="E195" i="41"/>
  <c r="I195" i="41"/>
  <c r="H416" i="41"/>
  <c r="K416" i="41"/>
  <c r="I416" i="41"/>
  <c r="J416" i="41"/>
  <c r="E416" i="41"/>
  <c r="I108" i="41"/>
  <c r="E108" i="41"/>
  <c r="J108" i="41"/>
  <c r="H108" i="41"/>
  <c r="K108" i="41"/>
  <c r="H596" i="41"/>
  <c r="J596" i="41"/>
  <c r="K596" i="41"/>
  <c r="I596" i="41"/>
  <c r="E596" i="41"/>
  <c r="H389" i="41"/>
  <c r="I389" i="41"/>
  <c r="E389" i="41"/>
  <c r="K389" i="41"/>
  <c r="J389" i="41"/>
  <c r="H240" i="41"/>
  <c r="I240" i="41"/>
  <c r="E240" i="41"/>
  <c r="K240" i="41"/>
  <c r="J240" i="41"/>
  <c r="K287" i="41"/>
  <c r="E287" i="41"/>
  <c r="J287" i="41"/>
  <c r="H287" i="41"/>
  <c r="I287" i="41"/>
  <c r="H70" i="41"/>
  <c r="I70" i="41"/>
  <c r="J70" i="41"/>
  <c r="K70" i="41"/>
  <c r="E70" i="41"/>
  <c r="K386" i="41"/>
  <c r="H386" i="41"/>
  <c r="I386" i="41"/>
  <c r="J386" i="41"/>
  <c r="E386" i="41"/>
  <c r="E415" i="41"/>
  <c r="H415" i="41"/>
  <c r="K415" i="41"/>
  <c r="I415" i="41"/>
  <c r="J415" i="41"/>
  <c r="J540" i="41"/>
  <c r="E540" i="41"/>
  <c r="H540" i="41"/>
  <c r="I540" i="41"/>
  <c r="K540" i="41"/>
  <c r="I368" i="41"/>
  <c r="H368" i="41"/>
  <c r="K368" i="41"/>
  <c r="E368" i="41"/>
  <c r="J368" i="41"/>
  <c r="K392" i="41"/>
  <c r="E392" i="41"/>
  <c r="J392" i="41"/>
  <c r="I392" i="41"/>
  <c r="H392" i="41"/>
  <c r="K92" i="29" l="1"/>
  <c r="K115" i="29"/>
  <c r="K133" i="29"/>
  <c r="K85" i="29"/>
  <c r="K33" i="39"/>
  <c r="K109" i="29"/>
  <c r="K58" i="29"/>
  <c r="K25" i="39"/>
  <c r="K79" i="29"/>
  <c r="K148" i="29"/>
  <c r="K155" i="29"/>
  <c r="K59" i="29"/>
  <c r="K29" i="39"/>
  <c r="K145" i="29"/>
  <c r="J38" i="39"/>
  <c r="J39" i="39" s="1"/>
  <c r="J40" i="39" s="1"/>
  <c r="K120" i="29"/>
  <c r="K151" i="29"/>
  <c r="H38" i="39"/>
  <c r="H39" i="39" s="1"/>
  <c r="H40" i="39" s="1"/>
  <c r="K94" i="29"/>
  <c r="K162" i="29"/>
  <c r="K86" i="29"/>
  <c r="K28" i="29"/>
  <c r="K16" i="39"/>
  <c r="K40" i="29"/>
  <c r="K157" i="29"/>
  <c r="K21" i="39"/>
  <c r="I38" i="39"/>
  <c r="I39" i="39" s="1"/>
  <c r="I40" i="39" s="1"/>
  <c r="K132" i="29"/>
  <c r="K37" i="29"/>
  <c r="K74" i="29"/>
  <c r="K47" i="29"/>
  <c r="K42" i="29"/>
  <c r="K93" i="29"/>
  <c r="K60" i="29"/>
  <c r="K30" i="29"/>
  <c r="K82" i="29"/>
  <c r="K140" i="29"/>
  <c r="K163" i="29"/>
  <c r="K44" i="29"/>
  <c r="K119" i="29"/>
  <c r="K134" i="29"/>
  <c r="K34" i="29"/>
  <c r="K16" i="29"/>
  <c r="K84" i="29"/>
  <c r="K26" i="29"/>
  <c r="K127" i="29"/>
  <c r="K31" i="29"/>
  <c r="K102" i="29"/>
  <c r="K17" i="29"/>
  <c r="K36" i="29"/>
  <c r="K49" i="29"/>
  <c r="K53" i="29"/>
  <c r="K130" i="29"/>
  <c r="K51" i="29"/>
  <c r="K123" i="29"/>
  <c r="K76" i="29"/>
  <c r="K152" i="29"/>
  <c r="K161" i="29"/>
  <c r="K137" i="29"/>
  <c r="K95" i="29"/>
  <c r="K61" i="29"/>
  <c r="K111" i="29"/>
  <c r="K104" i="29"/>
  <c r="K114" i="29"/>
  <c r="K105" i="29"/>
  <c r="H168" i="29"/>
  <c r="H169" i="29" s="1"/>
  <c r="H170" i="29" s="1"/>
  <c r="K45" i="29"/>
  <c r="L10" i="54"/>
  <c r="M10" i="54" s="1"/>
  <c r="C12" i="54"/>
  <c r="H11" i="54"/>
  <c r="I11" i="54"/>
  <c r="D11" i="54"/>
  <c r="E11" i="54" s="1"/>
  <c r="L11" i="54" s="1"/>
  <c r="M11" i="54" s="1"/>
  <c r="K125" i="29"/>
  <c r="K153" i="29"/>
  <c r="I168" i="29"/>
  <c r="I169" i="29" s="1"/>
  <c r="I170" i="29" s="1"/>
  <c r="K91" i="29"/>
  <c r="K66" i="29"/>
  <c r="J168" i="29"/>
  <c r="J169" i="29" s="1"/>
  <c r="J170" i="29" s="1"/>
  <c r="D11" i="59"/>
  <c r="F7" i="54"/>
  <c r="K38" i="39" l="1"/>
  <c r="K39" i="39" s="1"/>
  <c r="K40" i="39" s="1"/>
  <c r="D12" i="54"/>
  <c r="E12" i="54" s="1"/>
  <c r="I12" i="54"/>
  <c r="H12" i="54"/>
  <c r="C13" i="54"/>
  <c r="K168" i="29"/>
  <c r="K169" i="29" s="1"/>
  <c r="K170" i="29" s="1"/>
  <c r="G27" i="54"/>
  <c r="G13" i="54"/>
  <c r="G29" i="54"/>
  <c r="G28" i="54"/>
  <c r="G30" i="54"/>
  <c r="G31" i="54"/>
  <c r="G19" i="54"/>
  <c r="G8" i="54"/>
  <c r="J8" i="54" s="1"/>
  <c r="N8" i="54" s="1"/>
  <c r="P8" i="54" s="1"/>
  <c r="G32" i="54"/>
  <c r="G11" i="54"/>
  <c r="J11" i="54" s="1"/>
  <c r="N11" i="54" s="1"/>
  <c r="P11" i="54" s="1"/>
  <c r="G10" i="54"/>
  <c r="J10" i="54" s="1"/>
  <c r="N10" i="54" s="1"/>
  <c r="P10" i="54" s="1"/>
  <c r="G20" i="54"/>
  <c r="G23" i="54"/>
  <c r="G16" i="54"/>
  <c r="G12" i="54"/>
  <c r="G22" i="54"/>
  <c r="G18" i="54"/>
  <c r="G26" i="54"/>
  <c r="G25" i="54"/>
  <c r="G21" i="54"/>
  <c r="G15" i="54"/>
  <c r="G14" i="54"/>
  <c r="G9" i="54"/>
  <c r="J9" i="54" s="1"/>
  <c r="N9" i="54" s="1"/>
  <c r="P9" i="54" s="1"/>
  <c r="G24" i="54"/>
  <c r="G17" i="54"/>
  <c r="G7" i="54"/>
  <c r="J7" i="54" s="1"/>
  <c r="J12" i="54" l="1"/>
  <c r="C14" i="54"/>
  <c r="D13" i="54"/>
  <c r="I13" i="54"/>
  <c r="H13" i="54"/>
  <c r="L12" i="54"/>
  <c r="M12" i="54" s="1"/>
  <c r="N7" i="54"/>
  <c r="N12" i="54" l="1"/>
  <c r="P12" i="54" s="1"/>
  <c r="J13" i="54"/>
  <c r="E13" i="54"/>
  <c r="L13" i="54" s="1"/>
  <c r="M13" i="54" s="1"/>
  <c r="D14" i="54"/>
  <c r="E14" i="54" s="1"/>
  <c r="L14" i="54" s="1"/>
  <c r="M14" i="54" s="1"/>
  <c r="C15" i="54"/>
  <c r="H14" i="54"/>
  <c r="I14" i="54"/>
  <c r="P7" i="54"/>
  <c r="Q7" i="54" s="1"/>
  <c r="N13" i="54" l="1"/>
  <c r="P13" i="54" s="1"/>
  <c r="J14" i="54"/>
  <c r="N14" i="54" s="1"/>
  <c r="P14" i="54" s="1"/>
  <c r="D15" i="54"/>
  <c r="C16" i="54"/>
  <c r="H15" i="54"/>
  <c r="I15" i="54"/>
  <c r="S7" i="54"/>
  <c r="Q8" i="54"/>
  <c r="J15" i="54" l="1"/>
  <c r="E15" i="54"/>
  <c r="L15" i="54" s="1"/>
  <c r="M15" i="54" s="1"/>
  <c r="D16" i="54"/>
  <c r="E16" i="54" s="1"/>
  <c r="C17" i="54"/>
  <c r="H16" i="54"/>
  <c r="I16" i="54"/>
  <c r="Q9" i="54"/>
  <c r="S8" i="54"/>
  <c r="N15" i="54" l="1"/>
  <c r="P15" i="54" s="1"/>
  <c r="L16" i="54"/>
  <c r="M16" i="54" s="1"/>
  <c r="J16" i="54"/>
  <c r="C18" i="54"/>
  <c r="I17" i="54"/>
  <c r="H17" i="54"/>
  <c r="D17" i="54"/>
  <c r="E17" i="54" s="1"/>
  <c r="S9" i="54"/>
  <c r="Q10" i="54"/>
  <c r="T9" i="54"/>
  <c r="H18" i="54" l="1"/>
  <c r="I18" i="54"/>
  <c r="D18" i="54"/>
  <c r="C19" i="54"/>
  <c r="L17" i="54"/>
  <c r="M17" i="54" s="1"/>
  <c r="J17" i="54"/>
  <c r="N16" i="54"/>
  <c r="P16" i="54" s="1"/>
  <c r="S10" i="54"/>
  <c r="Q11" i="54"/>
  <c r="T10" i="54"/>
  <c r="D19" i="54" l="1"/>
  <c r="E19" i="54" s="1"/>
  <c r="H19" i="54"/>
  <c r="C20" i="54"/>
  <c r="I19" i="54"/>
  <c r="N17" i="54"/>
  <c r="P17" i="54" s="1"/>
  <c r="E18" i="54"/>
  <c r="L18" i="54" s="1"/>
  <c r="M18" i="54" s="1"/>
  <c r="J18" i="54"/>
  <c r="S11" i="54"/>
  <c r="Q12" i="54"/>
  <c r="T11" i="54"/>
  <c r="J19" i="54" l="1"/>
  <c r="N18" i="54"/>
  <c r="P18" i="54" s="1"/>
  <c r="C21" i="54"/>
  <c r="I20" i="54"/>
  <c r="H20" i="54"/>
  <c r="D20" i="54"/>
  <c r="L19" i="54"/>
  <c r="M19" i="54" s="1"/>
  <c r="S12" i="54"/>
  <c r="Q13" i="54"/>
  <c r="T12" i="54"/>
  <c r="N19" i="54" l="1"/>
  <c r="P19" i="54" s="1"/>
  <c r="J20" i="54"/>
  <c r="E20" i="54"/>
  <c r="L20" i="54" s="1"/>
  <c r="M20" i="54" s="1"/>
  <c r="D21" i="54"/>
  <c r="E21" i="54" s="1"/>
  <c r="L21" i="54" s="1"/>
  <c r="M21" i="54" s="1"/>
  <c r="H21" i="54"/>
  <c r="C22" i="54"/>
  <c r="I21" i="54"/>
  <c r="Q14" i="54"/>
  <c r="S13" i="54"/>
  <c r="T13" i="54"/>
  <c r="N20" i="54" l="1"/>
  <c r="P20" i="54" s="1"/>
  <c r="J21" i="54"/>
  <c r="N21" i="54" s="1"/>
  <c r="P21" i="54" s="1"/>
  <c r="I22" i="54"/>
  <c r="D22" i="54"/>
  <c r="H22" i="54"/>
  <c r="C23" i="54"/>
  <c r="Q15" i="54"/>
  <c r="S14" i="54"/>
  <c r="T14" i="54"/>
  <c r="J22" i="54" l="1"/>
  <c r="E22" i="54"/>
  <c r="L22" i="54" s="1"/>
  <c r="M22" i="54" s="1"/>
  <c r="H23" i="54"/>
  <c r="D23" i="54"/>
  <c r="E23" i="54" s="1"/>
  <c r="L23" i="54" s="1"/>
  <c r="M23" i="54" s="1"/>
  <c r="I23" i="54"/>
  <c r="C24" i="54"/>
  <c r="S15" i="54"/>
  <c r="Q16" i="54"/>
  <c r="T15" i="54"/>
  <c r="N22" i="54" l="1"/>
  <c r="P22" i="54" s="1"/>
  <c r="J23" i="54"/>
  <c r="N23" i="54" s="1"/>
  <c r="P23" i="54" s="1"/>
  <c r="D24" i="54"/>
  <c r="E24" i="54" s="1"/>
  <c r="C25" i="54"/>
  <c r="I24" i="54"/>
  <c r="H24" i="54"/>
  <c r="S16" i="54"/>
  <c r="Q17" i="54"/>
  <c r="T16" i="54"/>
  <c r="H25" i="54" l="1"/>
  <c r="D25" i="54"/>
  <c r="E25" i="54" s="1"/>
  <c r="L25" i="54" s="1"/>
  <c r="M25" i="54" s="1"/>
  <c r="I25" i="54"/>
  <c r="C26" i="54"/>
  <c r="J24" i="54"/>
  <c r="L24" i="54"/>
  <c r="M24" i="54" s="1"/>
  <c r="S17" i="54"/>
  <c r="Q18" i="54"/>
  <c r="T17" i="54"/>
  <c r="N24" i="54" l="1"/>
  <c r="P24" i="54" s="1"/>
  <c r="H26" i="54"/>
  <c r="C27" i="54"/>
  <c r="D26" i="54"/>
  <c r="I26" i="54"/>
  <c r="J25" i="54"/>
  <c r="N25" i="54" s="1"/>
  <c r="P25" i="54" s="1"/>
  <c r="Q19" i="54"/>
  <c r="S18" i="54"/>
  <c r="T18" i="54"/>
  <c r="J26" i="54" l="1"/>
  <c r="I27" i="54"/>
  <c r="C28" i="54"/>
  <c r="H27" i="54"/>
  <c r="D27" i="54"/>
  <c r="E27" i="54" s="1"/>
  <c r="E26" i="54"/>
  <c r="L26" i="54" s="1"/>
  <c r="M26" i="54" s="1"/>
  <c r="Q20" i="54"/>
  <c r="S19" i="54"/>
  <c r="T19" i="54"/>
  <c r="J27" i="54" l="1"/>
  <c r="N26" i="54"/>
  <c r="P26" i="54" s="1"/>
  <c r="I28" i="54"/>
  <c r="D28" i="54"/>
  <c r="E28" i="54" s="1"/>
  <c r="H28" i="54"/>
  <c r="C29" i="54"/>
  <c r="L27" i="54"/>
  <c r="M27" i="54" s="1"/>
  <c r="S20" i="54"/>
  <c r="Q21" i="54"/>
  <c r="T20" i="54"/>
  <c r="N27" i="54" l="1"/>
  <c r="P27" i="54" s="1"/>
  <c r="J28" i="54"/>
  <c r="L28" i="54"/>
  <c r="M28" i="54" s="1"/>
  <c r="D29" i="54"/>
  <c r="E29" i="54" s="1"/>
  <c r="H29" i="54"/>
  <c r="C30" i="54"/>
  <c r="I29" i="54"/>
  <c r="Q22" i="54"/>
  <c r="S21" i="54"/>
  <c r="T21" i="54"/>
  <c r="J29" i="54" l="1"/>
  <c r="N28" i="54"/>
  <c r="P28" i="54" s="1"/>
  <c r="L29" i="54"/>
  <c r="M29" i="54" s="1"/>
  <c r="C31" i="54"/>
  <c r="H30" i="54"/>
  <c r="I30" i="54"/>
  <c r="D30" i="54"/>
  <c r="S22" i="54"/>
  <c r="Q23" i="54"/>
  <c r="T22" i="54"/>
  <c r="N29" i="54" l="1"/>
  <c r="P29" i="54" s="1"/>
  <c r="J30" i="54"/>
  <c r="I31" i="54"/>
  <c r="C32" i="54"/>
  <c r="D31" i="54"/>
  <c r="H31" i="54"/>
  <c r="E30" i="54"/>
  <c r="L30" i="54" s="1"/>
  <c r="M30" i="54" s="1"/>
  <c r="Q24" i="54"/>
  <c r="S23" i="54"/>
  <c r="T23" i="54"/>
  <c r="J31" i="54" l="1"/>
  <c r="N30" i="54"/>
  <c r="P30" i="54" s="1"/>
  <c r="H32" i="54"/>
  <c r="D32" i="54"/>
  <c r="E32" i="54" s="1"/>
  <c r="I32" i="54"/>
  <c r="E31" i="54"/>
  <c r="L31" i="54" s="1"/>
  <c r="M31" i="54" s="1"/>
  <c r="S24" i="54"/>
  <c r="Q25" i="54"/>
  <c r="T24" i="54"/>
  <c r="N31" i="54" l="1"/>
  <c r="P31" i="54" s="1"/>
  <c r="L32" i="54"/>
  <c r="M32" i="54" s="1"/>
  <c r="J32" i="54"/>
  <c r="J33" i="54" s="1"/>
  <c r="Q26" i="54"/>
  <c r="S25" i="54"/>
  <c r="T25" i="54"/>
  <c r="M33" i="54" l="1"/>
  <c r="Q36" i="54" s="1"/>
  <c r="N32" i="54"/>
  <c r="S26" i="54"/>
  <c r="Q27" i="54"/>
  <c r="T26" i="54"/>
  <c r="P32" i="54" l="1"/>
  <c r="Q34" i="54"/>
  <c r="Q37" i="54"/>
  <c r="Q38" i="54"/>
  <c r="Q28" i="54"/>
  <c r="S27" i="54"/>
  <c r="T27" i="54"/>
  <c r="S28" i="54" l="1"/>
  <c r="Q29" i="54"/>
  <c r="T28" i="54"/>
  <c r="S29" i="54" l="1"/>
  <c r="Q30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<sst xmlns="http://schemas.openxmlformats.org/spreadsheetml/2006/main" count="4740" uniqueCount="1637">
  <si>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</si>
  <si>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</si>
  <si>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</si>
  <si>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</si>
  <si>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</si>
  <si>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</si>
  <si>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</si>
  <si>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</si>
  <si>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</si>
  <si>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</si>
  <si>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</si>
  <si>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</si>
  <si>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</si>
  <si>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</si>
  <si>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</si>
  <si>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</si>
  <si>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</si>
  <si>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</si>
  <si>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</si>
  <si>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</si>
  <si>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</si>
  <si>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</si>
  <si>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</si>
  <si>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</si>
  <si>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</si>
  <si>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</si>
  <si>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</si>
  <si>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</si>
  <si>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</si>
  <si>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</si>
  <si>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</si>
  <si>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</si>
  <si>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</si>
  <si>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</si>
  <si>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</si>
  <si>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</si>
  <si>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</si>
  <si>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</si>
  <si>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</si>
  <si>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</si>
  <si>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</si>
  <si>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</si>
  <si>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</si>
  <si>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</si>
  <si>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</si>
  <si>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</si>
  <si>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</si>
  <si>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</si>
  <si>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</si>
  <si>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</si>
  <si>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</si>
  <si>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</si>
  <si>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</si>
  <si>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</si>
  <si>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</si>
  <si>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</si>
  <si>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</si>
  <si>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</si>
  <si>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</si>
  <si>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</si>
  <si>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</si>
  <si>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</si>
  <si>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</si>
  <si>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</si>
  <si>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</si>
  <si>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</si>
  <si>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</si>
  <si>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</si>
  <si>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</si>
  <si>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</si>
  <si>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</si>
  <si>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</si>
  <si>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</si>
  <si>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</si>
  <si>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</si>
  <si>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</si>
  <si>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</si>
  <si>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</si>
  <si>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</si>
  <si>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</si>
  <si>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</si>
  <si>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</si>
  <si>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</si>
  <si>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</si>
  <si>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</si>
  <si>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</si>
  <si>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</si>
  <si>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</si>
  <si>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</si>
  <si>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</si>
  <si>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</si>
  <si>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</si>
  <si>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</si>
  <si>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</si>
  <si>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</si>
  <si>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</si>
  <si>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</si>
  <si>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</si>
  <si>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</si>
  <si>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</si>
  <si>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</si>
  <si>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</si>
  <si>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</si>
  <si>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</si>
  <si>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</si>
  <si>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</si>
  <si>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</si>
  <si>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</si>
  <si>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</si>
  <si>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</si>
  <si>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</si>
  <si>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</si>
  <si>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</si>
  <si>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</si>
  <si>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</si>
  <si>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</si>
  <si>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</si>
  <si>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</si>
  <si>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</si>
  <si>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</si>
  <si>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</si>
  <si>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</si>
  <si>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</si>
  <si>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</si>
  <si>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</si>
  <si>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</si>
  <si>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</si>
  <si>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</si>
  <si>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</si>
  <si>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</si>
  <si>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</si>
  <si>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</si>
  <si>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</si>
  <si>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</si>
  <si>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</si>
  <si>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</si>
  <si>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</si>
  <si>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</si>
  <si>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</si>
  <si>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</si>
  <si>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</si>
  <si>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</si>
  <si>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</si>
  <si>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</si>
  <si>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</si>
  <si>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</si>
  <si>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</si>
  <si>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</si>
  <si>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</si>
  <si>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</si>
  <si>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</si>
  <si>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</si>
  <si>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</si>
  <si>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</si>
  <si>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</si>
  <si>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</si>
  <si>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</si>
  <si>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</si>
  <si>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</si>
  <si>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</si>
  <si>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</si>
  <si>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</si>
  <si>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</si>
  <si>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</si>
  <si>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</si>
  <si>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</si>
  <si>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</si>
  <si>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</si>
  <si>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</si>
  <si>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</si>
  <si>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</si>
  <si>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</si>
  <si>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</si>
  <si>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</si>
  <si>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</si>
  <si>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</si>
  <si>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</si>
  <si>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</si>
  <si>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</si>
  <si>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</si>
  <si>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</si>
  <si>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</si>
  <si>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</si>
  <si>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</si>
  <si>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</si>
  <si>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</si>
  <si>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</si>
  <si>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</si>
  <si>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</si>
  <si>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</si>
  <si>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</si>
  <si>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</si>
  <si>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</si>
  <si>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</si>
  <si>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</si>
  <si>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</si>
  <si>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</si>
  <si>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</si>
  <si>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</si>
  <si>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</si>
  <si>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</si>
  <si>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</si>
  <si>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</si>
  <si>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</si>
  <si>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</si>
  <si>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</si>
  <si>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</si>
  <si>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</si>
  <si>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</si>
  <si>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</si>
  <si>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</si>
  <si>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</si>
  <si>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</si>
  <si>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</si>
  <si>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</si>
  <si>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</si>
  <si>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</si>
  <si>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</si>
  <si>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</si>
  <si>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</si>
  <si>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</si>
  <si>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</si>
  <si>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</si>
  <si>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</si>
  <si>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</si>
  <si>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</si>
  <si>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</si>
  <si>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</si>
  <si>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</si>
  <si>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</si>
  <si>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</si>
  <si>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</si>
  <si>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</si>
  <si>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</si>
  <si>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</si>
  <si>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</si>
  <si>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</si>
  <si>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</si>
  <si>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</si>
  <si>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</si>
  <si>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</si>
  <si>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</si>
  <si>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</si>
  <si>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</si>
  <si>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</si>
  <si>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</si>
  <si>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</si>
  <si>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</si>
  <si>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</si>
  <si>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</si>
  <si>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</si>
  <si>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</si>
  <si>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</si>
  <si>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</si>
  <si>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</si>
  <si>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</si>
  <si>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</si>
  <si>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</si>
  <si>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</si>
  <si>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</si>
  <si>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</si>
  <si>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</si>
  <si>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</si>
  <si>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</si>
  <si>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</si>
  <si>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</si>
  <si>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</si>
  <si>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</si>
  <si>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</si>
  <si>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</si>
  <si>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</si>
  <si>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</si>
  <si>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</si>
  <si>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</si>
  <si>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</si>
  <si>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</si>
  <si>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</si>
  <si>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</si>
  <si>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</si>
  <si>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</si>
  <si>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</si>
  <si>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</si>
  <si>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</si>
  <si>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</si>
  <si>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</si>
  <si>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</si>
  <si>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</si>
  <si>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</si>
  <si>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</si>
  <si>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</si>
  <si>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</si>
  <si>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</si>
  <si>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</si>
  <si>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</si>
  <si>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</si>
  <si>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</si>
  <si>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</si>
  <si>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</si>
  <si>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</si>
  <si>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</si>
  <si>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</si>
  <si>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</si>
  <si>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</si>
  <si>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</si>
  <si>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</si>
  <si>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</si>
  <si>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</si>
  <si>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</si>
  <si>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</si>
  <si>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</si>
  <si>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</si>
  <si>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</si>
  <si>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</si>
  <si>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</si>
  <si>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</si>
  <si>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</si>
  <si>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</si>
  <si>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</si>
  <si>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</si>
  <si>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</si>
  <si>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</si>
  <si>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</si>
  <si>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</si>
  <si>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</si>
  <si>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</si>
  <si>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</si>
  <si>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</si>
  <si>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</si>
  <si>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</si>
  <si>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</si>
  <si>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</si>
  <si>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</si>
  <si>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</si>
  <si>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</si>
  <si>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</si>
  <si>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</si>
  <si>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</si>
  <si>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</si>
  <si>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</si>
  <si>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</si>
  <si>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</si>
  <si>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</si>
  <si>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</si>
  <si>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</si>
  <si>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</si>
  <si>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</si>
  <si>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</si>
  <si>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</si>
  <si>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</si>
  <si>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</si>
  <si>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</si>
  <si>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</si>
  <si>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</si>
  <si>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</si>
  <si>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</si>
  <si>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</si>
  <si>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</si>
  <si>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</si>
  <si>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</si>
  <si>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</si>
  <si>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</si>
  <si>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</si>
  <si>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</si>
  <si>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</si>
  <si>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</si>
  <si>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</si>
  <si>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</si>
  <si>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</si>
  <si>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</si>
  <si>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</si>
  <si>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</si>
  <si>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</si>
  <si>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</si>
  <si>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</si>
  <si>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</si>
  <si>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</si>
  <si>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</si>
  <si>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</si>
  <si>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</si>
  <si>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</si>
  <si>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</si>
  <si>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</si>
  <si>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</si>
  <si>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</si>
  <si>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</si>
  <si>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</si>
  <si>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</si>
  <si>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</si>
  <si>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</si>
  <si>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</si>
  <si>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</si>
  <si>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</si>
  <si>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</si>
  <si>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</si>
  <si>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</si>
  <si>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</si>
  <si>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</si>
  <si>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</si>
  <si>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</si>
  <si>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</si>
  <si>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</si>
  <si>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</si>
  <si>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</si>
  <si>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</si>
  <si>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</si>
  <si>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</si>
  <si>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</si>
  <si>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</si>
  <si>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</si>
  <si>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</si>
  <si>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</si>
  <si>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</si>
  <si>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</si>
  <si>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</si>
  <si>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</si>
  <si>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</si>
  <si>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</si>
  <si>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</si>
  <si>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</si>
  <si>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</si>
  <si>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</si>
  <si>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</si>
  <si>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</si>
  <si>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</si>
  <si>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</si>
  <si>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</si>
  <si>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</si>
  <si>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</si>
  <si>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</si>
  <si>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</si>
  <si>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</si>
  <si>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</si>
  <si>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</si>
  <si>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</si>
  <si>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</si>
  <si>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</si>
  <si>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</si>
  <si>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</si>
  <si>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</si>
  <si>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</si>
  <si>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</si>
  <si>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</si>
  <si>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</si>
  <si>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</si>
  <si>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</si>
  <si>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</si>
  <si>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</si>
  <si>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</si>
  <si>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</si>
  <si>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</si>
  <si>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</si>
  <si>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</si>
  <si>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</si>
  <si>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</si>
  <si>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</si>
  <si>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</si>
  <si>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</si>
  <si>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</si>
  <si>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</si>
  <si>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</si>
  <si>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</si>
  <si>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</si>
  <si>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</si>
  <si>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</si>
  <si>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</si>
  <si>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</si>
  <si>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</si>
  <si>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</si>
  <si>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</si>
  <si>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</si>
  <si>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</si>
  <si>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</si>
  <si>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</si>
  <si>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</si>
  <si>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</si>
  <si>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</si>
  <si>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</si>
  <si>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</si>
  <si>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</si>
  <si>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</si>
  <si>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</si>
  <si>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</si>
  <si>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</si>
  <si>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</si>
  <si>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</si>
  <si>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</si>
  <si>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</si>
  <si>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</si>
  <si>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</si>
  <si>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</si>
  <si>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</si>
  <si>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</si>
  <si>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</si>
  <si>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</si>
  <si>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</si>
  <si>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</si>
  <si>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</si>
  <si>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</si>
  <si>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</si>
  <si>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</si>
  <si>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</si>
  <si>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</si>
  <si>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</si>
  <si>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</si>
  <si>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</si>
  <si>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</si>
  <si>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</si>
  <si>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</si>
  <si>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</si>
  <si>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</si>
  <si>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</si>
  <si>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</si>
  <si>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</si>
  <si>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</si>
  <si>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</si>
  <si>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</si>
  <si>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</si>
  <si>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</si>
  <si>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</si>
  <si>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</si>
  <si>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</si>
  <si>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</si>
  <si>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</si>
  <si>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</si>
  <si>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</si>
  <si>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</si>
  <si>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</si>
  <si>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</si>
  <si>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</si>
  <si>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</si>
  <si>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</si>
  <si>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</si>
  <si>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</si>
  <si>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</si>
  <si>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</si>
  <si>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</si>
  <si>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</si>
  <si>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</si>
  <si>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</si>
  <si>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</si>
  <si>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</si>
  <si>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</si>
  <si>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</si>
  <si>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</si>
  <si>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</si>
  <si>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</si>
  <si>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</si>
  <si>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</si>
  <si>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</si>
  <si>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</si>
  <si>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</si>
  <si>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</si>
  <si>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</si>
  <si>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</si>
  <si>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</si>
  <si>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</si>
  <si>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</si>
  <si>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</si>
  <si>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</si>
  <si>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</si>
  <si>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</si>
  <si>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</si>
  <si>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</si>
  <si>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</si>
  <si>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</si>
  <si>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</si>
  <si>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</si>
  <si>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</si>
  <si>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</si>
  <si>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</si>
  <si>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</si>
  <si>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</si>
  <si>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</si>
  <si>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</si>
  <si>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</si>
  <si>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</si>
  <si>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</si>
  <si>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</si>
  <si>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</si>
  <si>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</si>
  <si>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</si>
  <si>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</si>
  <si>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</si>
  <si>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</si>
  <si>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</si>
  <si>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</si>
  <si>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</si>
  <si>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</si>
  <si>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</si>
  <si>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</si>
  <si>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</si>
  <si>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</si>
  <si>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</si>
  <si>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</si>
  <si>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</si>
  <si>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</si>
  <si>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</si>
  <si>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</si>
  <si>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</si>
  <si>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</si>
  <si>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</si>
  <si>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</si>
  <si>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</si>
  <si>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</si>
  <si>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</si>
  <si>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</si>
  <si>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</si>
  <si>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</si>
  <si>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</si>
  <si>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</si>
  <si>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</si>
  <si>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</si>
  <si>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</si>
  <si>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</si>
  <si>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</si>
  <si>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</si>
  <si>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</si>
  <si>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</si>
  <si>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</si>
  <si>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</si>
  <si>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</si>
  <si>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</si>
  <si>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</si>
  <si>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</si>
  <si>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</si>
  <si>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</si>
  <si>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</si>
  <si>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</si>
  <si>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</si>
  <si>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</si>
  <si>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</si>
  <si>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</si>
  <si>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</si>
  <si>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</si>
  <si>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</si>
  <si>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</si>
  <si>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</si>
  <si>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</si>
  <si>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</si>
  <si>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</si>
  <si>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</si>
  <si>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</si>
  <si>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</si>
  <si>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</si>
  <si>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</si>
  <si>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</si>
  <si>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</si>
  <si>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</si>
  <si>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</si>
  <si>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</si>
  <si>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</si>
  <si>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</si>
  <si>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</si>
  <si>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</si>
  <si>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</si>
  <si>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</si>
  <si>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</si>
  <si>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</si>
  <si>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</si>
  <si>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</si>
  <si>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</si>
  <si>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</si>
  <si>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</si>
  <si>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</si>
  <si>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</si>
  <si>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</si>
  <si>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</si>
  <si>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</si>
  <si>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</si>
  <si>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</si>
  <si>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</si>
  <si>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</si>
  <si>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</si>
  <si>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</si>
  <si>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</si>
  <si>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</si>
  <si>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</si>
  <si>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</si>
  <si>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</si>
  <si>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</si>
  <si>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</si>
  <si>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</si>
  <si>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</si>
  <si>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</si>
  <si>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</si>
  <si>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</si>
  <si>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</si>
  <si>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</si>
  <si>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</si>
  <si>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</si>
  <si>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</si>
  <si>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</si>
  <si>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</si>
  <si>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</si>
  <si>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</si>
  <si>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</si>
  <si>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</si>
  <si>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</si>
  <si>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</si>
  <si>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</si>
  <si>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</si>
  <si>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</si>
  <si>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</si>
  <si>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</si>
  <si>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</si>
  <si>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</si>
  <si>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</si>
  <si>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</si>
  <si>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</si>
  <si>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</si>
  <si>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</si>
  <si>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</si>
  <si>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</si>
  <si>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</si>
  <si>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</si>
  <si>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</si>
  <si>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</si>
  <si>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</si>
  <si>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</si>
  <si>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</si>
  <si>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</si>
  <si>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</si>
  <si>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</si>
  <si>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</si>
  <si>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</si>
  <si>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</si>
  <si>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</si>
  <si>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</si>
  <si>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</si>
  <si>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</si>
  <si>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</si>
  <si>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</si>
  <si>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</si>
  <si>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</si>
  <si>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</si>
  <si>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</si>
  <si>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</si>
  <si>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</si>
  <si>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</si>
  <si>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</si>
  <si>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</si>
  <si>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</si>
  <si>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</si>
  <si>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</si>
  <si>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</si>
  <si>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</si>
  <si>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</si>
  <si>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</si>
  <si>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</si>
  <si>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</si>
  <si>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</si>
  <si>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</si>
  <si>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</si>
  <si>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</si>
  <si>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</si>
  <si>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</si>
  <si>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</si>
  <si>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</si>
  <si>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</si>
  <si>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</si>
  <si>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</si>
  <si>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</si>
  <si>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</si>
  <si>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</si>
  <si>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</si>
  <si>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</si>
  <si>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</si>
  <si>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</si>
  <si>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</si>
  <si>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</si>
  <si>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</si>
  <si>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</si>
  <si>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</si>
  <si>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</si>
  <si>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</si>
  <si>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</si>
  <si>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</si>
  <si>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</si>
  <si>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</si>
  <si>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</si>
  <si>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</si>
  <si>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</si>
  <si>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</si>
  <si>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</si>
  <si>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</si>
  <si>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</si>
  <si>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</si>
  <si>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</si>
  <si>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</si>
  <si>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</si>
  <si>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</si>
  <si>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</si>
  <si>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</si>
  <si>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</si>
  <si>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</si>
  <si>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</si>
  <si>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</si>
  <si>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</si>
  <si>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</si>
  <si>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</si>
  <si>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</si>
  <si>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</si>
  <si>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</si>
  <si>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</si>
  <si>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</si>
  <si>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</si>
  <si>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</si>
  <si>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</si>
  <si>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</si>
  <si>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</si>
  <si>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</si>
  <si>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</si>
  <si>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</si>
  <si>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</si>
  <si>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</si>
  <si>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</si>
  <si>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</si>
  <si>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</si>
  <si>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</si>
  <si>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</si>
  <si>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</si>
  <si>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</si>
  <si>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</si>
  <si>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</si>
  <si>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</si>
  <si>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</si>
  <si>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</si>
  <si>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</si>
  <si>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</si>
  <si>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</si>
  <si>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</si>
  <si>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</si>
  <si>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</si>
  <si>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</si>
  <si>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</si>
  <si>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</si>
  <si>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</si>
  <si>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</si>
  <si>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</si>
  <si>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</si>
  <si>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</si>
  <si>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</si>
  <si>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</si>
  <si>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</si>
  <si>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</si>
  <si>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</si>
  <si>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</si>
  <si>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</si>
  <si>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</si>
  <si>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</si>
  <si>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</si>
  <si>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</si>
  <si>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</si>
  <si>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</si>
  <si>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</si>
  <si>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</si>
  <si>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</si>
  <si>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</si>
  <si>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</si>
  <si>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</si>
  <si>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</si>
  <si>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</si>
  <si>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</si>
  <si>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</si>
  <si>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</si>
  <si>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</si>
  <si>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</si>
  <si>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</si>
  <si>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</si>
  <si>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</si>
  <si>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</si>
  <si>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</si>
  <si>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</si>
  <si>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</si>
  <si>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</si>
  <si>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</si>
  <si>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</si>
  <si>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</si>
  <si>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</si>
  <si>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</si>
  <si>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</si>
  <si>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</si>
  <si>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</si>
  <si>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</si>
  <si>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</si>
  <si>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</si>
  <si>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</si>
  <si>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</si>
  <si>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</si>
  <si>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</si>
  <si>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</si>
  <si>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</si>
  <si>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</si>
  <si>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</si>
  <si>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</si>
  <si>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</si>
  <si>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</si>
  <si>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</si>
  <si>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</si>
  <si>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</si>
  <si>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</si>
  <si>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</si>
  <si>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</si>
  <si>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</si>
  <si>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</si>
  <si>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</si>
  <si>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</si>
  <si>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</si>
  <si>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</si>
  <si>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</si>
  <si>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</si>
  <si>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</si>
  <si>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</si>
  <si>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</si>
  <si>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</si>
  <si>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</si>
  <si>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</si>
  <si>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</si>
  <si>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</si>
  <si>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</si>
  <si>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</si>
  <si>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</si>
  <si>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</si>
  <si>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</si>
  <si>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</si>
  <si>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</si>
  <si>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</si>
  <si>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</si>
  <si>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</si>
  <si>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</si>
  <si>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</si>
  <si>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</si>
  <si>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</si>
  <si>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</si>
  <si>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</si>
  <si>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</si>
  <si>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</si>
  <si>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</si>
  <si>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</si>
  <si>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</si>
  <si>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</si>
  <si>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</si>
  <si>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</si>
  <si>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</si>
  <si>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</si>
  <si>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</si>
  <si>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</si>
  <si>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</si>
  <si>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</si>
  <si>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</si>
  <si>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</si>
  <si>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</si>
  <si>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</si>
  <si>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</si>
  <si>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</si>
  <si>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</si>
  <si>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</si>
  <si>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</si>
  <si>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</si>
  <si>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</si>
  <si>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</si>
  <si>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</si>
  <si>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</si>
  <si>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</si>
  <si>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</si>
  <si>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</si>
  <si>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</si>
  <si>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</si>
  <si>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</si>
  <si>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</si>
  <si>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</si>
  <si>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</si>
  <si>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</si>
  <si>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</si>
  <si>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</si>
  <si>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</si>
  <si>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</si>
  <si>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</si>
  <si>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</si>
  <si>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</si>
  <si>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</si>
  <si>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</si>
  <si>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</si>
  <si>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</si>
  <si>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</si>
  <si>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</si>
  <si>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</si>
  <si>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</si>
  <si>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</si>
  <si>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</si>
  <si>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</si>
  <si>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</si>
  <si>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</si>
  <si>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</si>
  <si>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</si>
  <si>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</si>
  <si>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</si>
  <si>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</si>
  <si>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</si>
  <si>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</si>
  <si>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</si>
  <si>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</si>
  <si>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</si>
  <si>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</si>
  <si>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</si>
  <si>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</si>
  <si>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</si>
  <si>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</si>
  <si>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</si>
  <si>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</si>
  <si>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</si>
  <si>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</si>
  <si>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</si>
  <si>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</si>
  <si>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</si>
  <si>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</si>
  <si>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</si>
  <si>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</si>
  <si>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</si>
  <si>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</si>
  <si>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</si>
  <si>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</si>
  <si>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</si>
  <si>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</si>
  <si>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</si>
  <si>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</si>
  <si>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</si>
  <si>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</si>
  <si>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</si>
  <si>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</si>
  <si>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</si>
  <si>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</si>
  <si>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</si>
  <si>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</si>
  <si>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</si>
  <si>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</si>
  <si>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</si>
  <si>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</si>
  <si>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</si>
  <si>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</si>
  <si>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</si>
  <si>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</si>
  <si>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</si>
  <si>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</si>
  <si>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</si>
  <si>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</si>
  <si>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</si>
  <si>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</si>
  <si>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</si>
  <si>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</si>
  <si>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</si>
  <si>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</si>
  <si>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</si>
  <si>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</si>
  <si>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</si>
  <si>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</si>
  <si>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</si>
  <si>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</si>
  <si>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</si>
  <si>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</si>
  <si>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</si>
  <si>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</si>
  <si>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</si>
  <si>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</si>
  <si>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</si>
  <si>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</si>
  <si>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</si>
  <si>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</si>
  <si>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</si>
  <si>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</si>
  <si>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</si>
  <si>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</si>
  <si>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</si>
  <si>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</si>
  <si>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</si>
  <si>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</si>
  <si>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</si>
  <si>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</si>
  <si>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</si>
  <si>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</si>
  <si>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</si>
  <si>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</si>
  <si>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</si>
  <si>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</si>
  <si>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</si>
  <si>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</si>
  <si>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</si>
  <si>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</si>
  <si>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</si>
  <si>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</si>
  <si>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</si>
  <si>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</si>
  <si>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</si>
  <si>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</si>
  <si>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</si>
  <si>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</si>
  <si>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</si>
  <si>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</si>
  <si>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</si>
  <si>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</si>
  <si>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</si>
  <si>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</si>
  <si>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</si>
  <si>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</si>
  <si>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</si>
  <si>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</si>
  <si>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</si>
  <si>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</si>
  <si>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</si>
  <si>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</si>
  <si>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</si>
  <si>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</si>
  <si>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</si>
  <si>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</si>
  <si>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</si>
  <si>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</si>
  <si>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</si>
  <si>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</si>
  <si>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</si>
  <si>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</si>
  <si>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</si>
  <si>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</si>
  <si>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</si>
  <si>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</si>
  <si>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</si>
  <si>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</si>
  <si>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</si>
  <si>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</si>
  <si>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</si>
  <si>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</si>
  <si>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</si>
  <si>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</si>
  <si>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</si>
  <si>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</si>
  <si>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</si>
  <si>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</si>
  <si>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</si>
  <si>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</si>
  <si>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</si>
  <si>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</si>
  <si>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</si>
  <si>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</si>
  <si>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</si>
  <si>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</si>
  <si>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</si>
  <si>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</si>
  <si>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</si>
  <si>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</si>
  <si>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</si>
  <si>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</si>
  <si>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</si>
  <si>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</si>
  <si>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</si>
  <si>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</si>
  <si>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</si>
  <si>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</si>
  <si>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</si>
  <si>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</si>
  <si>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</si>
  <si>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</si>
  <si>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</si>
  <si>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</si>
  <si>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</si>
  <si>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</si>
  <si>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</si>
  <si>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</si>
  <si>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</si>
  <si>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</si>
  <si>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</si>
  <si>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</si>
  <si>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</si>
  <si>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</si>
  <si>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</si>
  <si>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</si>
  <si>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</si>
  <si>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</si>
  <si>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</si>
  <si>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</si>
  <si>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</si>
  <si>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</si>
  <si>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</si>
  <si>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</si>
  <si>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</si>
  <si>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</si>
  <si>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</si>
  <si>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</si>
  <si>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</si>
  <si>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</si>
  <si>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</si>
  <si>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</si>
  <si>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</si>
  <si>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</si>
  <si>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</si>
  <si>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</si>
  <si>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</si>
  <si>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</si>
  <si>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</si>
  <si>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</si>
  <si>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</si>
  <si>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</si>
  <si>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</si>
  <si>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</si>
  <si>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</si>
  <si>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</si>
  <si>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</si>
  <si>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</si>
  <si>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</si>
  <si>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</si>
  <si>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</si>
  <si>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</si>
  <si>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</si>
  <si>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</si>
  <si>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</si>
  <si>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</si>
  <si>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</si>
  <si>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</si>
  <si>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</si>
  <si>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</si>
  <si>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</si>
  <si>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</si>
  <si>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</si>
  <si>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</si>
  <si>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</si>
  <si>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</si>
  <si>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</si>
  <si>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</si>
  <si>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</si>
  <si>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</si>
  <si>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</si>
  <si>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</si>
  <si>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</si>
  <si>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</si>
  <si>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</si>
  <si>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</si>
  <si>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</si>
  <si>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</si>
  <si>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</si>
  <si>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</si>
  <si>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</si>
  <si>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</si>
  <si>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</si>
  <si>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</si>
  <si>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</si>
  <si>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</si>
  <si>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</si>
  <si>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</si>
  <si>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</si>
  <si>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</si>
  <si>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</si>
  <si>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</si>
  <si>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</si>
  <si>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</si>
  <si>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</si>
  <si>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</si>
  <si>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</si>
  <si>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</si>
  <si>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</si>
  <si>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</si>
  <si>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</si>
  <si>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</si>
  <si>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</si>
  <si>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</si>
  <si>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</si>
  <si>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</si>
  <si>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</si>
  <si>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</si>
  <si>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</si>
  <si>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</si>
  <si>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</si>
  <si>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</si>
  <si>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</si>
  <si>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</si>
  <si>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</si>
  <si>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</si>
  <si>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</si>
  <si>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</si>
  <si>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</si>
  <si>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</si>
  <si>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</si>
  <si>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</si>
  <si>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</si>
  <si>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</si>
  <si>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</si>
  <si>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</si>
  <si>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</si>
  <si>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</si>
  <si>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</si>
  <si>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</si>
  <si>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</si>
  <si>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</si>
  <si>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</si>
  <si>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</si>
  <si>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</si>
  <si>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</si>
  <si>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</si>
  <si>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</si>
  <si>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</si>
  <si>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</si>
  <si>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</si>
  <si>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</si>
  <si>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</si>
  <si>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</si>
  <si>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</si>
  <si>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</si>
  <si>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</si>
  <si>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</si>
  <si>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</si>
  <si>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</si>
  <si>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</si>
  <si>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</si>
  <si>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</si>
  <si>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</si>
  <si>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</si>
  <si>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</si>
  <si>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</si>
  <si>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</si>
  <si>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</si>
  <si>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</si>
  <si>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</si>
  <si>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</si>
  <si>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</si>
  <si>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</si>
  <si>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</si>
  <si>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</si>
  <si>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</si>
  <si>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</si>
  <si>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</si>
  <si>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</si>
  <si>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</si>
  <si>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</si>
  <si>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</si>
  <si>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</si>
  <si>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</si>
  <si>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</si>
  <si>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</si>
  <si>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</si>
  <si>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</si>
  <si>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</si>
  <si>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</si>
  <si>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</si>
  <si>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</si>
  <si>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</si>
  <si>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</si>
  <si>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</si>
  <si>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</si>
  <si>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</si>
  <si>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</si>
  <si>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</si>
  <si>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</si>
  <si>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</si>
  <si>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</si>
  <si>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</si>
  <si>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</si>
  <si>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</si>
  <si>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</si>
  <si>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</si>
  <si>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</si>
  <si>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</si>
  <si>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</si>
  <si>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</si>
  <si>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</si>
  <si>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</si>
  <si>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</si>
  <si>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</si>
  <si>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</si>
  <si>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</si>
  <si>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</si>
  <si>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</si>
  <si>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</si>
  <si>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</si>
  <si>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</si>
  <si>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</si>
  <si>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</si>
  <si>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</si>
  <si>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</si>
  <si>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</si>
  <si>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</si>
  <si>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</si>
  <si>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</si>
  <si>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</si>
  <si>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</si>
  <si>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</si>
  <si>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</si>
  <si>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</si>
  <si>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</si>
  <si>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</si>
  <si>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</si>
  <si>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</si>
  <si>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</si>
  <si>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</si>
  <si>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</si>
  <si>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</si>
  <si>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</si>
  <si>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</si>
  <si>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</si>
  <si>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</si>
  <si>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</si>
  <si>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</si>
  <si>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</si>
  <si>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</si>
  <si>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</si>
  <si>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</si>
  <si>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</si>
  <si>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</si>
  <si>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</si>
  <si>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</si>
  <si>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</si>
  <si>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</si>
  <si>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</si>
  <si>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</si>
  <si>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</si>
  <si>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</si>
  <si>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</si>
  <si>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</si>
  <si>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</si>
  <si>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</si>
  <si>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</si>
  <si>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</si>
  <si>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</si>
  <si>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</si>
  <si>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</si>
  <si>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</si>
  <si>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</si>
  <si>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</si>
  <si>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</si>
  <si>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</si>
  <si>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</si>
  <si>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</si>
  <si>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</si>
  <si>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</si>
  <si>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</si>
  <si>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</si>
  <si>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</si>
  <si>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</si>
  <si>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</si>
  <si>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</si>
  <si>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</si>
  <si>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</si>
  <si>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</si>
  <si>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</si>
  <si>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</si>
  <si>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</si>
  <si>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</si>
  <si>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</si>
  <si>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</si>
  <si>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</si>
  <si>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</si>
  <si>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</si>
  <si>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</si>
  <si>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</si>
  <si>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</si>
  <si>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</si>
  <si>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</si>
  <si>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</si>
  <si>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</si>
  <si>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</si>
  <si>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</si>
  <si>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</si>
  <si>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</si>
  <si>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</si>
  <si>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</si>
  <si>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</si>
  <si>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</si>
  <si>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</si>
  <si>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</si>
  <si>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</si>
  <si>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</si>
  <si>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</si>
  <si>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</si>
  <si>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</si>
  <si>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</si>
  <si>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</si>
  <si>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</si>
  <si>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</si>
  <si>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</si>
  <si>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</si>
  <si>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</si>
  <si>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</si>
  <si>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</si>
  <si>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</si>
  <si>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</si>
  <si>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</si>
  <si>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</si>
  <si>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</si>
  <si>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</si>
  <si>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</si>
  <si>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</si>
  <si>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</si>
  <si>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</si>
  <si>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</si>
  <si>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</si>
  <si>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</si>
  <si>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</si>
  <si>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</si>
  <si>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</si>
  <si>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</si>
  <si>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</si>
  <si>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</si>
  <si>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</si>
  <si>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</si>
  <si>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</si>
  <si>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</si>
  <si>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</si>
  <si>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</si>
  <si>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</si>
  <si>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</si>
  <si>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</si>
  <si>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</si>
  <si>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</si>
  <si>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</si>
  <si>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</si>
  <si>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</si>
  <si>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</si>
  <si>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</si>
  <si>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</si>
  <si>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</si>
  <si>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</si>
  <si>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</si>
  <si>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</si>
  <si>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</si>
  <si>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</si>
  <si>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</si>
  <si>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</si>
  <si>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</si>
  <si>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</si>
  <si>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</si>
  <si>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</si>
  <si>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</si>
  <si>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</si>
  <si>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</si>
  <si>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</si>
  <si>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</si>
  <si>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</si>
  <si>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</si>
  <si>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</si>
  <si>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</si>
  <si>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</si>
  <si>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</si>
  <si>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</si>
  <si>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</si>
  <si>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</si>
  <si>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</si>
  <si>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</si>
  <si>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</si>
  <si>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</si>
  <si>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</si>
  <si>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</si>
  <si>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</si>
  <si>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</si>
  <si>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</si>
  <si>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</si>
  <si>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</si>
  <si>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</si>
  <si>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</si>
  <si>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</si>
  <si>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</si>
  <si>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</si>
  <si>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</si>
  <si>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</si>
  <si>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</si>
  <si>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</si>
  <si>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</si>
  <si>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</si>
  <si>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</si>
  <si>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</si>
  <si>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</si>
  <si>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</si>
  <si>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</si>
  <si>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</si>
  <si>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</si>
  <si>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</si>
  <si>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</si>
  <si>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</si>
  <si>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</si>
  <si>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</si>
  <si>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</si>
  <si>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</si>
  <si>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</si>
  <si>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</si>
  <si>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</si>
  <si>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</si>
  <si>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</si>
  <si>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</si>
  <si>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</si>
  <si>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</si>
  <si>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</si>
  <si>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</si>
  <si>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</si>
  <si>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</si>
  <si>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</si>
  <si>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</si>
  <si>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</si>
  <si>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</si>
  <si>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</si>
  <si>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</si>
  <si>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</si>
  <si>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</si>
  <si>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</si>
  <si>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</si>
  <si>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</si>
  <si>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</si>
  <si>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II</t>
  </si>
  <si>
    <t>III</t>
  </si>
  <si>
    <t>PEMASANGAN TIANG</t>
  </si>
  <si>
    <t>PEKERJAAN PEMASANGAN KONDUKTOR</t>
  </si>
  <si>
    <t>PEMASANGAN KONSTRUKSI</t>
  </si>
  <si>
    <t>PEMASANGAN APP</t>
  </si>
  <si>
    <t xml:space="preserve"> </t>
  </si>
  <si>
    <t>Isolator Tumpu ( Line Post ) 20 KV</t>
  </si>
  <si>
    <t>Isolator Tumpu ( Pin Post ) 20 KV</t>
  </si>
  <si>
    <t>IV</t>
  </si>
  <si>
    <t>ASMAN PERENCANAAN</t>
  </si>
  <si>
    <t>VALENTHINA EKA SABTI WONOHUSODO</t>
  </si>
  <si>
    <t>CM2-11M</t>
  </si>
  <si>
    <t>Isolator Tarik ( Porcelain ) 20 KV + Primary Dead End Clamp 70-150 mm²</t>
  </si>
  <si>
    <t>Trafo 1 Fasa CSP 50 KVA (G105, G106, G136)</t>
  </si>
  <si>
    <t xml:space="preserve">Jumper Wire : </t>
  </si>
  <si>
    <t>NFA2X-T 2 x 70 + N 50 mm²</t>
  </si>
  <si>
    <t>Sepatu Kabel AL/CU Ring-70 mm²</t>
  </si>
  <si>
    <t>Stainless Steel Strap 20 X 0.7 mm</t>
  </si>
  <si>
    <t>Demak, 30Agustus 2023</t>
  </si>
  <si>
    <t>UNIT</t>
  </si>
  <si>
    <t xml:space="preserve">SINGLE LINE DIAGRAM LOKASI </t>
  </si>
  <si>
    <t>Manager</t>
  </si>
  <si>
    <t>Man. Perencanaan</t>
  </si>
  <si>
    <t>Spv. Rensis</t>
  </si>
  <si>
    <t>G105 50 KVA</t>
  </si>
  <si>
    <t xml:space="preserve">Keterangan Tambahan : </t>
  </si>
  <si>
    <t xml:space="preserve">PETA LOKASI </t>
  </si>
  <si>
    <t>-7.025262, 110.710674</t>
  </si>
  <si>
    <t>SR APP 11 KVA</t>
  </si>
  <si>
    <t>PB HADI MULYONO 11KVA</t>
  </si>
  <si>
    <t>MIJEN</t>
  </si>
  <si>
    <t>Daya 11.000 VA</t>
  </si>
  <si>
    <t>B2</t>
  </si>
  <si>
    <t>K2-621/395</t>
  </si>
  <si>
    <t>PWI10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</si>
</sst>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</numFmts>
  <fonts count="1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20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678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57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20" fillId="0" borderId="0"/>
  </cellStyleXfs>
  <cellXfs count="726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8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3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7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1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1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19" fillId="33" borderId="0" xfId="1451" applyFont="1" applyFill="1"/>
    <xf numFmtId="0" fontId="119" fillId="33" borderId="26" xfId="1451" applyFont="1" applyFill="1" applyBorder="1"/>
    <xf numFmtId="0" fontId="119" fillId="33" borderId="36" xfId="1451" applyFont="1" applyFill="1" applyBorder="1"/>
    <xf numFmtId="0" fontId="119" fillId="33" borderId="48" xfId="1451" applyFont="1" applyFill="1" applyBorder="1"/>
    <xf numFmtId="0" fontId="119" fillId="33" borderId="28" xfId="1451" applyFont="1" applyFill="1" applyBorder="1"/>
    <xf numFmtId="0" fontId="119" fillId="33" borderId="37" xfId="1451" applyFont="1" applyFill="1" applyBorder="1"/>
    <xf numFmtId="0" fontId="120" fillId="33" borderId="0" xfId="1451" applyFont="1" applyFill="1" applyAlignment="1">
      <alignment vertical="center"/>
    </xf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horizontal="center" vertical="center"/>
    </xf>
    <xf numFmtId="0" fontId="123" fillId="33" borderId="0" xfId="1451" applyFont="1" applyFill="1"/>
    <xf numFmtId="0" fontId="124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4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5" fillId="33" borderId="0" xfId="1451" applyFont="1" applyFill="1" applyAlignment="1">
      <alignment vertical="center"/>
    </xf>
    <xf numFmtId="0" fontId="125" fillId="33" borderId="37" xfId="1451" applyFont="1" applyFill="1" applyBorder="1" applyAlignment="1">
      <alignment vertical="center"/>
    </xf>
    <xf numFmtId="0" fontId="119" fillId="33" borderId="34" xfId="1451" applyFont="1" applyFill="1" applyBorder="1"/>
    <xf numFmtId="0" fontId="119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19" fillId="33" borderId="31" xfId="1451" applyFont="1" applyFill="1" applyBorder="1"/>
    <xf numFmtId="0" fontId="144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3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0" fillId="36" borderId="0" xfId="2670" applyFont="1" applyFill="1" applyAlignment="1">
      <alignment horizontal="left" vertical="center"/>
    </xf>
    <xf numFmtId="0" fontId="140" fillId="36" borderId="0" xfId="2670" applyFont="1" applyFill="1" applyAlignment="1">
      <alignment horizontal="center" vertical="center"/>
    </xf>
    <xf numFmtId="0" fontId="141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2" fillId="36" borderId="0" xfId="2670" applyFont="1" applyFill="1" applyAlignment="1">
      <alignment horizontal="right" vertical="center"/>
    </xf>
    <xf numFmtId="9" fontId="143" fillId="36" borderId="0" xfId="2671" applyFont="1" applyFill="1" applyBorder="1" applyAlignment="1" applyProtection="1">
      <alignment horizontal="right" vertical="center"/>
    </xf>
    <xf numFmtId="167" fontId="142" fillId="36" borderId="0" xfId="2672" applyFont="1" applyFill="1" applyBorder="1" applyAlignment="1" applyProtection="1">
      <alignment horizontal="right" vertical="center"/>
    </xf>
    <xf numFmtId="167" fontId="143" fillId="36" borderId="0" xfId="2672" applyFont="1" applyFill="1" applyBorder="1" applyAlignment="1" applyProtection="1">
      <alignment horizontal="right" vertical="center"/>
    </xf>
    <xf numFmtId="10" fontId="143" fillId="36" borderId="0" xfId="2671" applyNumberFormat="1" applyFont="1" applyFill="1" applyBorder="1" applyAlignment="1" applyProtection="1">
      <alignment horizontal="right" vertical="center"/>
    </xf>
    <xf numFmtId="169" fontId="142" fillId="36" borderId="0" xfId="2672" applyNumberFormat="1" applyFont="1" applyFill="1" applyBorder="1" applyAlignment="1" applyProtection="1">
      <alignment horizontal="right" vertical="center"/>
    </xf>
    <xf numFmtId="0" fontId="136" fillId="0" borderId="0" xfId="2670" applyFont="1" applyAlignment="1">
      <alignment horizontal="left" vertical="center"/>
    </xf>
    <xf numFmtId="0" fontId="139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6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7" fillId="0" borderId="3" xfId="1026" applyFont="1" applyBorder="1" applyProtection="1"/>
    <xf numFmtId="167" fontId="0" fillId="0" borderId="3" xfId="1026" applyFont="1" applyBorder="1" applyProtection="1"/>
    <xf numFmtId="167" fontId="126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5" fillId="0" borderId="0" xfId="1614" applyFont="1" applyAlignment="1">
      <alignment horizontal="center"/>
    </xf>
    <xf numFmtId="0" fontId="146" fillId="0" borderId="0" xfId="1614" applyFont="1" applyAlignment="1">
      <alignment horizontal="center" vertical="center"/>
    </xf>
    <xf numFmtId="0" fontId="147" fillId="0" borderId="0" xfId="1614" applyFont="1" applyAlignment="1">
      <alignment horizontal="left" vertical="center"/>
    </xf>
    <xf numFmtId="0" fontId="147" fillId="0" borderId="0" xfId="1614" applyFont="1" applyAlignment="1">
      <alignment vertical="center"/>
    </xf>
    <xf numFmtId="0" fontId="148" fillId="0" borderId="0" xfId="1614" applyFont="1" applyAlignment="1">
      <alignment horizontal="center" vertical="center"/>
    </xf>
    <xf numFmtId="3" fontId="146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 vertical="center"/>
    </xf>
    <xf numFmtId="0" fontId="148" fillId="0" borderId="0" xfId="1614" applyFont="1" applyAlignment="1">
      <alignment horizontal="center"/>
    </xf>
    <xf numFmtId="0" fontId="146" fillId="0" borderId="0" xfId="1614" applyFont="1" applyAlignment="1">
      <alignment horizontal="center"/>
    </xf>
    <xf numFmtId="3" fontId="145" fillId="0" borderId="0" xfId="1614" applyNumberFormat="1" applyFont="1" applyAlignment="1">
      <alignment horizontal="center"/>
    </xf>
    <xf numFmtId="0" fontId="150" fillId="0" borderId="0" xfId="1614" applyFont="1"/>
    <xf numFmtId="167" fontId="150" fillId="0" borderId="0" xfId="1652" applyNumberFormat="1" applyFont="1"/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horizontal="center" vertical="center"/>
    </xf>
    <xf numFmtId="3" fontId="147" fillId="0" borderId="0" xfId="1614" applyNumberFormat="1" applyFont="1" applyAlignment="1">
      <alignment horizontal="left" vertical="center"/>
    </xf>
    <xf numFmtId="0" fontId="150" fillId="0" borderId="0" xfId="1614" applyFont="1" applyAlignment="1">
      <alignment horizontal="center"/>
    </xf>
    <xf numFmtId="0" fontId="147" fillId="0" borderId="0" xfId="1614" applyFont="1" applyAlignment="1">
      <alignment horizontal="center"/>
    </xf>
    <xf numFmtId="0" fontId="150" fillId="0" borderId="0" xfId="1614" applyFont="1" applyAlignment="1">
      <alignment horizontal="center" vertical="center" wrapText="1"/>
    </xf>
    <xf numFmtId="0" fontId="147" fillId="0" borderId="0" xfId="1614" applyFont="1" applyAlignment="1">
      <alignment horizontal="center" vertical="center" wrapText="1"/>
    </xf>
    <xf numFmtId="3" fontId="146" fillId="0" borderId="0" xfId="1614" applyNumberFormat="1" applyFont="1" applyAlignment="1">
      <alignment vertical="center"/>
    </xf>
    <xf numFmtId="0" fontId="147" fillId="0" borderId="20" xfId="1615" applyFont="1" applyBorder="1" applyAlignment="1">
      <alignment horizontal="center" vertical="center"/>
    </xf>
    <xf numFmtId="0" fontId="147" fillId="0" borderId="21" xfId="1615" applyFont="1" applyBorder="1" applyAlignment="1">
      <alignment horizontal="left" vertical="center" wrapText="1"/>
    </xf>
    <xf numFmtId="0" fontId="146" fillId="0" borderId="21" xfId="1614" applyFont="1" applyBorder="1" applyAlignment="1">
      <alignment horizontal="center" vertical="center" wrapText="1"/>
    </xf>
    <xf numFmtId="0" fontId="153" fillId="0" borderId="21" xfId="1614" applyFont="1" applyBorder="1" applyAlignment="1">
      <alignment horizontal="center" vertical="center"/>
    </xf>
    <xf numFmtId="3" fontId="153" fillId="0" borderId="21" xfId="1614" applyNumberFormat="1" applyFont="1" applyBorder="1" applyAlignment="1">
      <alignment horizontal="center" vertical="center"/>
    </xf>
    <xf numFmtId="3" fontId="146" fillId="0" borderId="21" xfId="1614" applyNumberFormat="1" applyFont="1" applyBorder="1" applyAlignment="1">
      <alignment horizontal="center" vertical="center"/>
    </xf>
    <xf numFmtId="3" fontId="146" fillId="0" borderId="22" xfId="1614" applyNumberFormat="1" applyFont="1" applyBorder="1" applyAlignment="1">
      <alignment horizontal="center" vertical="center"/>
    </xf>
    <xf numFmtId="3" fontId="146" fillId="0" borderId="0" xfId="1614" applyNumberFormat="1" applyFont="1" applyAlignment="1">
      <alignment horizontal="center"/>
    </xf>
    <xf numFmtId="3" fontId="145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47" fillId="0" borderId="20" xfId="1653" applyFont="1" applyBorder="1" applyAlignment="1">
      <alignment horizontal="center" vertical="center"/>
    </xf>
    <xf numFmtId="0" fontId="147" fillId="0" borderId="21" xfId="1451" applyFont="1" applyBorder="1" applyAlignment="1">
      <alignment horizontal="left" vertical="center" wrapText="1"/>
    </xf>
    <xf numFmtId="0" fontId="148" fillId="0" borderId="21" xfId="1653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49" fillId="0" borderId="0" xfId="1614" applyFont="1" applyAlignment="1">
      <alignment horizontal="center"/>
    </xf>
    <xf numFmtId="0" fontId="148" fillId="0" borderId="20" xfId="1653" applyFont="1" applyBorder="1" applyAlignment="1">
      <alignment horizontal="center" vertical="center"/>
    </xf>
    <xf numFmtId="0" fontId="148" fillId="0" borderId="21" xfId="1653" applyFont="1" applyBorder="1" applyAlignment="1">
      <alignment vertical="center" wrapText="1"/>
    </xf>
    <xf numFmtId="0" fontId="148" fillId="0" borderId="21" xfId="1652" applyFont="1" applyBorder="1" applyAlignment="1">
      <alignment vertical="center" wrapText="1"/>
    </xf>
    <xf numFmtId="0" fontId="146" fillId="0" borderId="20" xfId="1652" applyFont="1" applyBorder="1" applyAlignment="1">
      <alignment horizontal="center" vertical="center"/>
    </xf>
    <xf numFmtId="0" fontId="150" fillId="0" borderId="20" xfId="1652" applyFont="1" applyBorder="1" applyAlignment="1">
      <alignment horizontal="center" vertical="center"/>
    </xf>
    <xf numFmtId="0" fontId="150" fillId="0" borderId="21" xfId="1652" applyFont="1" applyBorder="1" applyAlignment="1">
      <alignment vertical="center" wrapText="1"/>
    </xf>
    <xf numFmtId="0" fontId="153" fillId="0" borderId="21" xfId="1652" applyFont="1" applyBorder="1" applyAlignment="1">
      <alignment horizontal="center" vertical="center"/>
    </xf>
    <xf numFmtId="0" fontId="153" fillId="0" borderId="49" xfId="1652" applyFont="1" applyBorder="1" applyAlignment="1">
      <alignment horizontal="center" vertical="center"/>
    </xf>
    <xf numFmtId="0" fontId="153" fillId="0" borderId="3" xfId="1652" applyFont="1" applyBorder="1" applyAlignment="1">
      <alignment vertical="center" wrapText="1"/>
    </xf>
    <xf numFmtId="0" fontId="146" fillId="0" borderId="3" xfId="1614" applyFont="1" applyBorder="1" applyAlignment="1">
      <alignment horizontal="center" vertical="center" wrapText="1"/>
    </xf>
    <xf numFmtId="0" fontId="153" fillId="0" borderId="3" xfId="1614" applyFont="1" applyBorder="1" applyAlignment="1">
      <alignment horizontal="center" vertical="center"/>
    </xf>
    <xf numFmtId="0" fontId="153" fillId="0" borderId="3" xfId="1652" applyFont="1" applyBorder="1" applyAlignment="1">
      <alignment horizontal="center" vertical="center"/>
    </xf>
    <xf numFmtId="207" fontId="153" fillId="0" borderId="3" xfId="1614" applyNumberFormat="1" applyFont="1" applyBorder="1" applyAlignment="1">
      <alignment horizontal="center" vertical="center"/>
    </xf>
    <xf numFmtId="3" fontId="146" fillId="0" borderId="3" xfId="1614" applyNumberFormat="1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46" fillId="0" borderId="23" xfId="1614" applyFont="1" applyBorder="1" applyAlignment="1">
      <alignment horizontal="center" vertical="center"/>
    </xf>
    <xf numFmtId="0" fontId="146" fillId="0" borderId="24" xfId="1614" applyFont="1" applyBorder="1" applyAlignment="1">
      <alignment horizontal="left" vertical="center"/>
    </xf>
    <xf numFmtId="0" fontId="146" fillId="0" borderId="24" xfId="1614" applyFont="1" applyBorder="1" applyAlignment="1">
      <alignment vertical="center"/>
    </xf>
    <xf numFmtId="0" fontId="153" fillId="0" borderId="24" xfId="1614" applyFont="1" applyBorder="1" applyAlignment="1">
      <alignment horizontal="center" vertical="center"/>
    </xf>
    <xf numFmtId="3" fontId="146" fillId="0" borderId="24" xfId="1614" applyNumberFormat="1" applyFont="1" applyBorder="1" applyAlignment="1">
      <alignment horizontal="center" vertical="center"/>
    </xf>
    <xf numFmtId="3" fontId="146" fillId="0" borderId="25" xfId="1614" applyNumberFormat="1" applyFont="1" applyBorder="1" applyAlignment="1">
      <alignment horizontal="center" vertical="center"/>
    </xf>
    <xf numFmtId="0" fontId="148" fillId="0" borderId="26" xfId="1614" applyFont="1" applyBorder="1" applyAlignment="1">
      <alignment horizontal="center" vertical="center"/>
    </xf>
    <xf numFmtId="37" fontId="150" fillId="0" borderId="27" xfId="1614" applyNumberFormat="1" applyFont="1" applyBorder="1" applyAlignment="1">
      <alignment horizontal="center"/>
    </xf>
    <xf numFmtId="37" fontId="148" fillId="0" borderId="27" xfId="1614" applyNumberFormat="1" applyFont="1" applyBorder="1" applyAlignment="1">
      <alignment horizontal="center"/>
    </xf>
    <xf numFmtId="0" fontId="148" fillId="0" borderId="28" xfId="1614" applyFont="1" applyBorder="1" applyAlignment="1">
      <alignment horizontal="center" vertical="center"/>
    </xf>
    <xf numFmtId="37" fontId="150" fillId="0" borderId="29" xfId="1614" applyNumberFormat="1" applyFont="1" applyBorder="1" applyAlignment="1">
      <alignment horizontal="center"/>
    </xf>
    <xf numFmtId="37" fontId="148" fillId="0" borderId="29" xfId="1614" applyNumberFormat="1" applyFont="1" applyBorder="1" applyAlignment="1">
      <alignment horizontal="center"/>
    </xf>
    <xf numFmtId="37" fontId="154" fillId="0" borderId="30" xfId="1614" applyNumberFormat="1" applyFont="1" applyBorder="1" applyAlignment="1">
      <alignment horizontal="center"/>
    </xf>
    <xf numFmtId="37" fontId="154" fillId="0" borderId="32" xfId="1614" applyNumberFormat="1" applyFont="1" applyBorder="1" applyAlignment="1">
      <alignment horizontal="center"/>
    </xf>
    <xf numFmtId="0" fontId="154" fillId="0" borderId="34" xfId="1614" applyFont="1" applyBorder="1" applyAlignment="1">
      <alignment vertical="center"/>
    </xf>
    <xf numFmtId="0" fontId="148" fillId="0" borderId="19" xfId="1614" applyFont="1" applyBorder="1"/>
    <xf numFmtId="0" fontId="148" fillId="0" borderId="19" xfId="1614" applyFont="1" applyBorder="1" applyAlignment="1">
      <alignment horizontal="center"/>
    </xf>
    <xf numFmtId="0" fontId="148" fillId="0" borderId="19" xfId="1614" applyFont="1" applyBorder="1" applyAlignment="1">
      <alignment horizontal="right"/>
    </xf>
    <xf numFmtId="0" fontId="148" fillId="0" borderId="31" xfId="1614" applyFont="1" applyBorder="1" applyAlignment="1">
      <alignment horizontal="right"/>
    </xf>
    <xf numFmtId="0" fontId="146" fillId="0" borderId="0" xfId="1614" applyFont="1" applyAlignment="1">
      <alignment horizontal="left" vertical="center"/>
    </xf>
    <xf numFmtId="0" fontId="146" fillId="0" borderId="0" xfId="1614" applyFont="1" applyAlignment="1">
      <alignment vertical="center"/>
    </xf>
    <xf numFmtId="0" fontId="153" fillId="0" borderId="0" xfId="1614" applyFont="1" applyAlignment="1">
      <alignment horizontal="center" vertical="center"/>
    </xf>
    <xf numFmtId="165" fontId="153" fillId="0" borderId="0" xfId="1652" applyNumberFormat="1" applyFont="1" applyAlignment="1">
      <alignment vertical="center"/>
    </xf>
    <xf numFmtId="0" fontId="148" fillId="0" borderId="0" xfId="1652" applyFont="1" applyAlignment="1">
      <alignment horizontal="right"/>
    </xf>
    <xf numFmtId="0" fontId="155" fillId="0" borderId="0" xfId="1644" applyFont="1" applyAlignment="1">
      <alignment horizontal="center" vertical="center"/>
    </xf>
    <xf numFmtId="0" fontId="153" fillId="0" borderId="0" xfId="1652" applyFont="1" applyAlignment="1">
      <alignment vertical="center"/>
    </xf>
    <xf numFmtId="0" fontId="156" fillId="39" borderId="71" xfId="2670" applyFont="1" applyFill="1" applyBorder="1" applyAlignment="1">
      <alignment horizontal="left" vertical="center"/>
    </xf>
    <xf numFmtId="0" fontId="156" fillId="39" borderId="72" xfId="2670" applyFont="1" applyFill="1" applyBorder="1" applyAlignment="1">
      <alignment horizontal="center" vertical="center"/>
    </xf>
    <xf numFmtId="0" fontId="156" fillId="39" borderId="74" xfId="2670" applyFont="1" applyFill="1" applyBorder="1" applyAlignment="1">
      <alignment horizontal="left" vertical="center"/>
    </xf>
    <xf numFmtId="0" fontId="156" fillId="39" borderId="70" xfId="2670" applyFont="1" applyFill="1" applyBorder="1" applyAlignment="1">
      <alignment horizontal="center" vertical="center"/>
    </xf>
    <xf numFmtId="0" fontId="156" fillId="39" borderId="76" xfId="2670" applyFont="1" applyFill="1" applyBorder="1" applyAlignment="1">
      <alignment horizontal="left" vertical="center"/>
    </xf>
    <xf numFmtId="0" fontId="156" fillId="39" borderId="77" xfId="2670" applyFont="1" applyFill="1" applyBorder="1" applyAlignment="1">
      <alignment horizontal="center" vertical="center"/>
    </xf>
    <xf numFmtId="167" fontId="138" fillId="40" borderId="73" xfId="2672" applyFont="1" applyFill="1" applyBorder="1" applyAlignment="1" applyProtection="1">
      <alignment horizontal="right" vertical="center" wrapText="1"/>
      <protection locked="0"/>
    </xf>
    <xf numFmtId="167" fontId="138" fillId="40" borderId="75" xfId="2672" applyFont="1" applyFill="1" applyBorder="1" applyAlignment="1" applyProtection="1">
      <alignment horizontal="right" vertical="center"/>
      <protection locked="0"/>
    </xf>
    <xf numFmtId="169" fontId="138" fillId="40" borderId="75" xfId="2672" applyNumberFormat="1" applyFont="1" applyFill="1" applyBorder="1" applyAlignment="1" applyProtection="1">
      <alignment horizontal="right" vertical="center"/>
      <protection locked="0"/>
    </xf>
    <xf numFmtId="169" fontId="138" fillId="40" borderId="78" xfId="2672" applyNumberFormat="1" applyFont="1" applyFill="1" applyBorder="1" applyAlignment="1" applyProtection="1">
      <alignment horizontal="right" vertical="center"/>
      <protection locked="0"/>
    </xf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1" xfId="2673" applyFont="1" applyBorder="1" applyAlignment="1">
      <alignment horizontal="center" vertical="center" wrapText="1"/>
    </xf>
    <xf numFmtId="0" fontId="159" fillId="0" borderId="0" xfId="2673" applyFont="1" applyAlignment="1">
      <alignment horizontal="center" vertical="center" wrapText="1"/>
    </xf>
    <xf numFmtId="0" fontId="160" fillId="0" borderId="0" xfId="2673" applyFont="1" applyAlignment="1">
      <alignment vertical="center" wrapText="1"/>
    </xf>
    <xf numFmtId="0" fontId="161" fillId="0" borderId="0" xfId="2673" applyFont="1" applyAlignment="1">
      <alignment vertical="center" wrapText="1"/>
    </xf>
    <xf numFmtId="0" fontId="144" fillId="35" borderId="82" xfId="2673" applyFont="1" applyFill="1" applyBorder="1" applyAlignment="1">
      <alignment vertical="center" wrapText="1"/>
    </xf>
    <xf numFmtId="0" fontId="144" fillId="43" borderId="82" xfId="2673" applyFont="1" applyFill="1" applyBorder="1" applyAlignment="1">
      <alignment vertical="center" wrapText="1"/>
    </xf>
    <xf numFmtId="0" fontId="158" fillId="0" borderId="0" xfId="2673" applyFont="1" applyAlignment="1">
      <alignment vertical="center" wrapText="1"/>
    </xf>
    <xf numFmtId="0" fontId="164" fillId="0" borderId="0" xfId="2673" applyFont="1" applyAlignment="1">
      <alignment horizontal="center" vertical="center" wrapText="1"/>
    </xf>
    <xf numFmtId="1" fontId="165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2" fillId="35" borderId="32" xfId="2673" applyFont="1" applyFill="1" applyBorder="1" applyAlignment="1">
      <alignment vertical="center" wrapText="1"/>
    </xf>
    <xf numFmtId="0" fontId="132" fillId="43" borderId="32" xfId="2673" applyFont="1" applyFill="1" applyBorder="1" applyAlignment="1">
      <alignment vertical="center" wrapText="1"/>
    </xf>
    <xf numFmtId="0" fontId="132" fillId="0" borderId="0" xfId="2673" applyFont="1" applyAlignment="1">
      <alignment vertical="center" wrapText="1"/>
    </xf>
    <xf numFmtId="2" fontId="132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4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2" fillId="0" borderId="0" xfId="2675" applyFont="1" applyFill="1" applyBorder="1" applyAlignment="1">
      <alignment horizontal="center" vertical="center" wrapText="1"/>
    </xf>
    <xf numFmtId="1" fontId="132" fillId="0" borderId="50" xfId="2673" applyNumberFormat="1" applyFont="1" applyBorder="1" applyAlignment="1">
      <alignment vertical="center" wrapText="1"/>
    </xf>
    <xf numFmtId="0" fontId="166" fillId="0" borderId="0" xfId="2673" applyFont="1" applyAlignment="1">
      <alignment vertical="center" wrapText="1"/>
    </xf>
    <xf numFmtId="0" fontId="166" fillId="0" borderId="0" xfId="2673" applyFont="1" applyAlignment="1">
      <alignment horizontal="center" vertical="center" wrapText="1"/>
    </xf>
    <xf numFmtId="2" fontId="166" fillId="0" borderId="0" xfId="2673" applyNumberFormat="1" applyFont="1" applyAlignment="1">
      <alignment horizontal="center" vertical="center" wrapText="1"/>
    </xf>
    <xf numFmtId="1" fontId="166" fillId="0" borderId="0" xfId="2673" applyNumberFormat="1" applyFont="1" applyAlignment="1">
      <alignment horizontal="center" vertical="center" wrapText="1"/>
    </xf>
    <xf numFmtId="0" fontId="167" fillId="0" borderId="0" xfId="2673" applyFont="1" applyAlignment="1">
      <alignment vertical="center" wrapText="1"/>
    </xf>
    <xf numFmtId="0" fontId="144" fillId="35" borderId="51" xfId="2673" applyFont="1" applyFill="1" applyBorder="1" applyAlignment="1">
      <alignment vertical="center" wrapText="1"/>
    </xf>
    <xf numFmtId="0" fontId="144" fillId="0" borderId="53" xfId="2673" applyFont="1" applyBorder="1" applyAlignment="1">
      <alignment horizontal="center" vertical="center" wrapText="1"/>
    </xf>
    <xf numFmtId="0" fontId="144" fillId="35" borderId="49" xfId="2673" applyFont="1" applyFill="1" applyBorder="1" applyAlignment="1">
      <alignment vertical="center" wrapText="1"/>
    </xf>
    <xf numFmtId="1" fontId="132" fillId="0" borderId="58" xfId="2673" applyNumberFormat="1" applyFont="1" applyBorder="1" applyAlignment="1">
      <alignment vertical="center" wrapText="1"/>
    </xf>
    <xf numFmtId="0" fontId="132" fillId="35" borderId="49" xfId="2673" applyFont="1" applyFill="1" applyBorder="1" applyAlignment="1">
      <alignment vertical="center" wrapText="1"/>
    </xf>
    <xf numFmtId="0" fontId="132" fillId="35" borderId="86" xfId="2673" applyFont="1" applyFill="1" applyBorder="1" applyAlignment="1">
      <alignment vertical="center" wrapText="1"/>
    </xf>
    <xf numFmtId="0" fontId="105" fillId="0" borderId="63" xfId="2673" applyFont="1" applyBorder="1" applyAlignment="1">
      <alignment horizontal="center" vertical="center" wrapText="1"/>
    </xf>
    <xf numFmtId="0" fontId="144" fillId="0" borderId="51" xfId="2673" applyFont="1" applyBorder="1" applyAlignment="1">
      <alignment vertical="center" wrapText="1"/>
    </xf>
    <xf numFmtId="0" fontId="144" fillId="0" borderId="49" xfId="2673" applyFont="1" applyBorder="1" applyAlignment="1">
      <alignment vertical="center" wrapText="1"/>
    </xf>
    <xf numFmtId="0" fontId="132" fillId="0" borderId="49" xfId="2673" applyFont="1" applyBorder="1" applyAlignment="1">
      <alignment vertical="center" wrapText="1"/>
    </xf>
    <xf numFmtId="0" fontId="132" fillId="0" borderId="86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41" fontId="149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6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169" fontId="142" fillId="47" borderId="0" xfId="2672" applyNumberFormat="1" applyFont="1" applyFill="1" applyBorder="1" applyAlignment="1" applyProtection="1">
      <alignment horizontal="right" vertical="center"/>
    </xf>
    <xf numFmtId="0" fontId="146" fillId="0" borderId="21" xfId="1615" applyFont="1" applyBorder="1" applyAlignment="1">
      <alignment horizontal="left" vertical="center" wrapText="1"/>
    </xf>
    <xf numFmtId="0" fontId="152" fillId="0" borderId="20" xfId="1653" applyFont="1" applyBorder="1" applyAlignment="1">
      <alignment horizontal="center" vertical="center"/>
    </xf>
    <xf numFmtId="0" fontId="153" fillId="0" borderId="21" xfId="1615" applyFont="1" applyBorder="1" applyAlignment="1">
      <alignment horizontal="center" vertical="center"/>
    </xf>
    <xf numFmtId="0" fontId="146" fillId="0" borderId="20" xfId="1615" applyFont="1" applyBorder="1" applyAlignment="1">
      <alignment horizontal="center" vertical="center"/>
    </xf>
    <xf numFmtId="0" fontId="152" fillId="0" borderId="21" xfId="1653" applyFont="1" applyBorder="1" applyAlignment="1">
      <alignment vertical="center" wrapText="1"/>
    </xf>
    <xf numFmtId="9" fontId="118" fillId="33" borderId="0" xfId="2542" applyFont="1" applyFill="1" applyAlignment="1">
      <alignment horizontal="center"/>
    </xf>
    <xf numFmtId="9" fontId="114" fillId="33" borderId="0" xfId="2542" applyFont="1" applyFill="1" applyBorder="1" applyAlignment="1">
      <alignment horizontal="center" vertical="center"/>
    </xf>
    <xf numFmtId="0" fontId="119" fillId="0" borderId="0" xfId="1451" applyFont="1"/>
    <xf numFmtId="0" fontId="119" fillId="0" borderId="26" xfId="1451" applyFont="1" applyBorder="1"/>
    <xf numFmtId="0" fontId="119" fillId="0" borderId="36" xfId="1451" applyFont="1" applyBorder="1"/>
    <xf numFmtId="0" fontId="119" fillId="0" borderId="48" xfId="1451" applyFont="1" applyBorder="1"/>
    <xf numFmtId="0" fontId="119" fillId="0" borderId="37" xfId="1451" applyFont="1" applyBorder="1"/>
    <xf numFmtId="0" fontId="119" fillId="0" borderId="28" xfId="1451" applyFont="1" applyBorder="1"/>
    <xf numFmtId="0" fontId="120" fillId="0" borderId="0" xfId="1451" applyFont="1" applyAlignment="1">
      <alignment vertical="center"/>
    </xf>
    <xf numFmtId="0" fontId="171" fillId="0" borderId="0" xfId="1451" applyFont="1"/>
    <xf numFmtId="0" fontId="121" fillId="0" borderId="0" xfId="1451" applyFont="1" applyAlignment="1">
      <alignment vertical="center"/>
    </xf>
    <xf numFmtId="0" fontId="122" fillId="0" borderId="0" xfId="1451" applyFont="1" applyAlignment="1">
      <alignment horizontal="center" vertical="center"/>
    </xf>
    <xf numFmtId="0" fontId="123" fillId="0" borderId="0" xfId="1451" applyFont="1"/>
    <xf numFmtId="0" fontId="124" fillId="0" borderId="0" xfId="1451" applyFont="1"/>
    <xf numFmtId="0" fontId="115" fillId="0" borderId="0" xfId="1451" applyFont="1" applyAlignment="1">
      <alignment vertical="center"/>
    </xf>
    <xf numFmtId="0" fontId="115" fillId="0" borderId="37" xfId="1451" applyFont="1" applyBorder="1" applyAlignment="1">
      <alignment vertical="center"/>
    </xf>
    <xf numFmtId="0" fontId="124" fillId="0" borderId="0" xfId="1451" applyFont="1" applyAlignment="1">
      <alignment horizontal="center"/>
    </xf>
    <xf numFmtId="0" fontId="115" fillId="0" borderId="0" xfId="1451" applyFont="1" applyAlignment="1">
      <alignment horizontal="center" vertical="center"/>
    </xf>
    <xf numFmtId="0" fontId="115" fillId="0" borderId="37" xfId="1451" applyFont="1" applyBorder="1" applyAlignment="1">
      <alignment horizontal="center" vertical="center"/>
    </xf>
    <xf numFmtId="0" fontId="119" fillId="0" borderId="34" xfId="1451" applyFont="1" applyBorder="1"/>
    <xf numFmtId="0" fontId="119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119" fillId="0" borderId="31" xfId="1451" applyFont="1" applyBorder="1"/>
    <xf numFmtId="0" fontId="119" fillId="0" borderId="0" xfId="1451" applyFont="1" applyAlignment="1">
      <alignment horizontal="center" vertical="center"/>
    </xf>
    <xf numFmtId="0" fontId="119" fillId="0" borderId="0" xfId="1451" applyFont="1" applyAlignment="1">
      <alignment horizontal="center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3" fillId="0" borderId="20" xfId="1652" applyFont="1" applyBorder="1" applyAlignment="1">
      <alignment horizontal="center" vertical="center"/>
    </xf>
    <xf numFmtId="0" fontId="43" fillId="0" borderId="21" xfId="1652" applyFont="1" applyBorder="1" applyAlignment="1">
      <alignment vertical="center"/>
    </xf>
    <xf numFmtId="0" fontId="113" fillId="0" borderId="20" xfId="1652" applyFont="1" applyBorder="1" applyAlignment="1">
      <alignment horizontal="center" vertical="center"/>
    </xf>
    <xf numFmtId="0" fontId="113" fillId="0" borderId="21" xfId="1652" applyFont="1" applyBorder="1" applyAlignment="1">
      <alignment vertical="center"/>
    </xf>
    <xf numFmtId="0" fontId="9" fillId="0" borderId="21" xfId="1614" applyFont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3" fontId="9" fillId="0" borderId="21" xfId="1599" applyNumberFormat="1" applyFont="1" applyBorder="1" applyAlignment="1">
      <alignment horizontal="center" vertical="center"/>
    </xf>
    <xf numFmtId="0" fontId="126" fillId="0" borderId="21" xfId="1652" applyFont="1" applyBorder="1" applyAlignment="1">
      <alignment horizontal="center" vertical="center"/>
    </xf>
    <xf numFmtId="0" fontId="152" fillId="0" borderId="21" xfId="1652" applyFont="1" applyBorder="1" applyAlignment="1">
      <alignment horizontal="center" vertical="center"/>
    </xf>
    <xf numFmtId="0" fontId="148" fillId="48" borderId="21" xfId="1653" applyFont="1" applyFill="1" applyBorder="1" applyAlignment="1">
      <alignment vertical="center" wrapText="1"/>
    </xf>
    <xf numFmtId="0" fontId="43" fillId="48" borderId="21" xfId="1451" applyFont="1" applyFill="1" applyBorder="1" applyAlignment="1">
      <alignment horizontal="left" vertical="center" wrapText="1"/>
    </xf>
    <xf numFmtId="0" fontId="119" fillId="33" borderId="0" xfId="1451" applyFont="1" applyFill="1" applyAlignment="1">
      <alignment horizontal="center" vertical="center"/>
    </xf>
    <xf numFmtId="0" fontId="119" fillId="33" borderId="0" xfId="1451" applyFont="1" applyFill="1" applyAlignment="1">
      <alignment horizontal="center"/>
    </xf>
    <xf numFmtId="0" fontId="114" fillId="33" borderId="0" xfId="2677" applyFont="1" applyFill="1" applyAlignment="1">
      <alignment horizontal="center"/>
    </xf>
    <xf numFmtId="0" fontId="114" fillId="33" borderId="26" xfId="2677" applyFont="1" applyFill="1" applyBorder="1" applyAlignment="1">
      <alignment horizontal="center"/>
    </xf>
    <xf numFmtId="0" fontId="114" fillId="33" borderId="36" xfId="2677" applyFont="1" applyFill="1" applyBorder="1" applyAlignment="1">
      <alignment horizontal="center"/>
    </xf>
    <xf numFmtId="0" fontId="114" fillId="33" borderId="28" xfId="2677" applyFont="1" applyFill="1" applyBorder="1" applyAlignment="1">
      <alignment horizontal="center"/>
    </xf>
    <xf numFmtId="0" fontId="114" fillId="33" borderId="0" xfId="2677" quotePrefix="1" applyFont="1" applyFill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4" fillId="33" borderId="37" xfId="2677" applyFont="1" applyFill="1" applyBorder="1" applyAlignment="1">
      <alignment horizont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0" fontId="134" fillId="33" borderId="0" xfId="2677" applyFont="1" applyFill="1" applyAlignment="1">
      <alignment horizontal="center"/>
    </xf>
    <xf numFmtId="0" fontId="116" fillId="33" borderId="28" xfId="2677" applyFont="1" applyFill="1" applyBorder="1" applyAlignment="1">
      <alignment horizontal="center"/>
    </xf>
    <xf numFmtId="0" fontId="116" fillId="33" borderId="0" xfId="2677" applyFont="1" applyFill="1" applyAlignment="1">
      <alignment horizontal="center"/>
    </xf>
    <xf numFmtId="0" fontId="114" fillId="33" borderId="38" xfId="2677" applyFont="1" applyFill="1" applyBorder="1" applyAlignment="1">
      <alignment horizontal="center"/>
    </xf>
    <xf numFmtId="0" fontId="115" fillId="33" borderId="0" xfId="2677" applyFont="1" applyFill="1" applyAlignment="1">
      <alignment horizontal="left"/>
    </xf>
    <xf numFmtId="0" fontId="115" fillId="33" borderId="0" xfId="2677" applyFont="1" applyFill="1" applyAlignment="1">
      <alignment horizontal="center"/>
    </xf>
    <xf numFmtId="0" fontId="91" fillId="33" borderId="40" xfId="2677" applyFont="1" applyFill="1" applyBorder="1" applyAlignment="1">
      <alignment horizontal="center" vertical="center"/>
    </xf>
    <xf numFmtId="0" fontId="91" fillId="33" borderId="47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 vertical="center"/>
    </xf>
    <xf numFmtId="0" fontId="114" fillId="33" borderId="39" xfId="2677" applyFont="1" applyFill="1" applyBorder="1" applyAlignment="1">
      <alignment horizontal="center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117" fillId="33" borderId="0" xfId="2677" applyFont="1" applyFill="1" applyAlignment="1">
      <alignment horizontal="center"/>
    </xf>
    <xf numFmtId="0" fontId="91" fillId="33" borderId="69" xfId="2677" applyFont="1" applyFill="1" applyBorder="1" applyAlignment="1">
      <alignment horizontal="left" vertical="center"/>
    </xf>
    <xf numFmtId="0" fontId="114" fillId="33" borderId="39" xfId="2677" applyFont="1" applyFill="1" applyBorder="1" applyAlignment="1">
      <alignment horizontal="center" vertical="top" wrapText="1"/>
    </xf>
    <xf numFmtId="0" fontId="172" fillId="33" borderId="59" xfId="2677" applyFont="1" applyFill="1" applyBorder="1" applyAlignment="1">
      <alignment horizontal="left" vertical="center"/>
    </xf>
    <xf numFmtId="0" fontId="172" fillId="33" borderId="69" xfId="2677" applyFont="1" applyFill="1" applyBorder="1" applyAlignment="1">
      <alignment horizontal="left" vertical="center"/>
    </xf>
    <xf numFmtId="0" fontId="91" fillId="33" borderId="98" xfId="2677" applyFont="1" applyFill="1" applyBorder="1" applyAlignment="1">
      <alignment horizontal="center" vertical="center"/>
    </xf>
    <xf numFmtId="0" fontId="172" fillId="33" borderId="101" xfId="2677" applyFont="1" applyFill="1" applyBorder="1" applyAlignment="1">
      <alignment horizontal="left" vertical="center"/>
    </xf>
    <xf numFmtId="0" fontId="172" fillId="33" borderId="100" xfId="2677" applyFont="1" applyFill="1" applyBorder="1" applyAlignment="1">
      <alignment horizontal="left" vertical="center"/>
    </xf>
    <xf numFmtId="0" fontId="172" fillId="33" borderId="99" xfId="2677" applyFont="1" applyFill="1" applyBorder="1" applyAlignment="1">
      <alignment horizontal="center" vertical="center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" xfId="2677" applyFont="1" applyFill="1" applyBorder="1" applyAlignment="1">
      <alignment vertical="top" wrapText="1"/>
    </xf>
    <xf numFmtId="0" fontId="114" fillId="33" borderId="39" xfId="2677" applyFont="1" applyFill="1" applyBorder="1" applyAlignment="1">
      <alignment vertical="top" wrapText="1"/>
    </xf>
    <xf numFmtId="0" fontId="118" fillId="33" borderId="95" xfId="2677" applyFont="1" applyFill="1" applyBorder="1" applyAlignment="1">
      <alignment horizontal="center" vertical="top" wrapText="1"/>
    </xf>
    <xf numFmtId="0" fontId="118" fillId="33" borderId="94" xfId="2677" applyFont="1" applyFill="1" applyBorder="1" applyAlignment="1">
      <alignment horizontal="center" vertical="top" wrapText="1"/>
    </xf>
    <xf numFmtId="0" fontId="114" fillId="33" borderId="42" xfId="2677" applyFont="1" applyFill="1" applyBorder="1" applyAlignment="1">
      <alignment horizontal="center"/>
    </xf>
    <xf numFmtId="0" fontId="118" fillId="33" borderId="28" xfId="2677" applyFont="1" applyFill="1" applyBorder="1" applyAlignment="1">
      <alignment horizontal="center"/>
    </xf>
    <xf numFmtId="0" fontId="118" fillId="33" borderId="0" xfId="2677" applyFont="1" applyFill="1" applyAlignment="1">
      <alignment horizontal="center"/>
    </xf>
    <xf numFmtId="20" fontId="114" fillId="33" borderId="39" xfId="2677" applyNumberFormat="1" applyFont="1" applyFill="1" applyBorder="1" applyAlignment="1">
      <alignment horizontal="center"/>
    </xf>
    <xf numFmtId="0" fontId="114" fillId="33" borderId="0" xfId="2677" applyFont="1" applyFill="1" applyAlignment="1">
      <alignment horizontal="left"/>
    </xf>
    <xf numFmtId="0" fontId="114" fillId="33" borderId="42" xfId="2677" applyFont="1" applyFill="1" applyBorder="1" applyAlignment="1">
      <alignment horizontal="center" vertical="center" wrapText="1"/>
    </xf>
    <xf numFmtId="0" fontId="114" fillId="33" borderId="0" xfId="2677" applyFont="1" applyFill="1" applyAlignment="1">
      <alignment horizontal="center" vertical="center"/>
    </xf>
    <xf numFmtId="0" fontId="118" fillId="33" borderId="0" xfId="2677" applyFont="1" applyFill="1" applyAlignment="1">
      <alignment horizontal="center" vertical="center"/>
    </xf>
    <xf numFmtId="0" fontId="118" fillId="33" borderId="34" xfId="2677" applyFont="1" applyFill="1" applyBorder="1" applyAlignment="1">
      <alignment horizontal="center"/>
    </xf>
    <xf numFmtId="0" fontId="118" fillId="33" borderId="19" xfId="2677" applyFont="1" applyFill="1" applyBorder="1" applyAlignment="1">
      <alignment horizontal="center"/>
    </xf>
    <xf numFmtId="0" fontId="114" fillId="33" borderId="19" xfId="2677" applyFont="1" applyFill="1" applyBorder="1" applyAlignment="1">
      <alignment horizontal="center"/>
    </xf>
    <xf numFmtId="0" fontId="114" fillId="33" borderId="46" xfId="2677" applyFont="1" applyFill="1" applyBorder="1" applyAlignment="1">
      <alignment horizontal="center"/>
    </xf>
    <xf numFmtId="0" fontId="4" fillId="0" borderId="21" xfId="1652" applyFont="1" applyBorder="1" applyAlignment="1">
      <alignment horizontal="center" vertical="center"/>
    </xf>
    <xf numFmtId="0" fontId="126" fillId="0" borderId="20" xfId="1652" applyFont="1" applyBorder="1" applyAlignment="1">
      <alignment horizontal="center" vertical="center"/>
    </xf>
    <xf numFmtId="0" fontId="126" fillId="0" borderId="21" xfId="1652" applyFont="1" applyBorder="1" applyAlignment="1">
      <alignment horizontal="left" vertical="center" wrapText="1"/>
    </xf>
    <xf numFmtId="0" fontId="3" fillId="0" borderId="20" xfId="1652" applyFont="1" applyBorder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left" vertical="center" wrapText="1"/>
    </xf>
    <xf numFmtId="0" fontId="2" fillId="0" borderId="21" xfId="1652" applyFont="1" applyBorder="1" applyAlignment="1">
      <alignment horizontal="center" vertical="center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horizontal="center" vertical="center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5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0" fontId="51" fillId="0" borderId="3" xfId="1614" applyFont="1" applyBorder="1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7" fillId="0" borderId="84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85" xfId="2673" applyBorder="1" applyAlignment="1">
      <alignment horizontal="center" vertical="center" wrapText="1"/>
    </xf>
    <xf numFmtId="9" fontId="166" fillId="0" borderId="0" xfId="2675" applyFont="1" applyFill="1" applyBorder="1" applyAlignment="1">
      <alignment horizontal="center" vertical="center" wrapText="1"/>
    </xf>
    <xf numFmtId="0" fontId="163" fillId="37" borderId="0" xfId="2673" applyFont="1" applyFill="1" applyAlignment="1">
      <alignment horizontal="left" vertical="center" wrapText="1"/>
    </xf>
    <xf numFmtId="43" fontId="144" fillId="35" borderId="7" xfId="2673" applyNumberFormat="1" applyFont="1" applyFill="1" applyBorder="1" applyAlignment="1">
      <alignment horizontal="center" vertical="center" wrapText="1"/>
    </xf>
    <xf numFmtId="0" fontId="144" fillId="35" borderId="58" xfId="2673" applyFont="1" applyFill="1" applyBorder="1" applyAlignment="1">
      <alignment horizontal="center" vertical="center" wrapText="1"/>
    </xf>
    <xf numFmtId="2" fontId="132" fillId="35" borderId="61" xfId="2673" applyNumberFormat="1" applyFont="1" applyFill="1" applyBorder="1" applyAlignment="1">
      <alignment horizontal="center" vertical="center" wrapText="1"/>
    </xf>
    <xf numFmtId="2" fontId="132" fillId="35" borderId="83" xfId="2673" applyNumberFormat="1" applyFont="1" applyFill="1" applyBorder="1" applyAlignment="1">
      <alignment horizontal="center" vertical="center" wrapText="1"/>
    </xf>
    <xf numFmtId="0" fontId="159" fillId="41" borderId="79" xfId="2673" applyFont="1" applyFill="1" applyBorder="1" applyAlignment="1">
      <alignment horizontal="center" vertical="center" wrapText="1"/>
    </xf>
    <xf numFmtId="0" fontId="159" fillId="41" borderId="80" xfId="2673" applyFont="1" applyFill="1" applyBorder="1" applyAlignment="1">
      <alignment horizontal="center" vertical="center" wrapText="1"/>
    </xf>
    <xf numFmtId="0" fontId="159" fillId="41" borderId="81" xfId="2673" applyFont="1" applyFill="1" applyBorder="1" applyAlignment="1">
      <alignment horizontal="center" vertical="center" wrapText="1"/>
    </xf>
    <xf numFmtId="0" fontId="132" fillId="35" borderId="7" xfId="2673" applyFont="1" applyFill="1" applyBorder="1" applyAlignment="1">
      <alignment horizontal="center" vertical="center" wrapText="1"/>
    </xf>
    <xf numFmtId="0" fontId="132" fillId="35" borderId="58" xfId="2673" applyFont="1" applyFill="1" applyBorder="1" applyAlignment="1">
      <alignment horizontal="center" vertical="center" wrapText="1"/>
    </xf>
    <xf numFmtId="1" fontId="144" fillId="35" borderId="7" xfId="2673" applyNumberFormat="1" applyFont="1" applyFill="1" applyBorder="1" applyAlignment="1">
      <alignment horizontal="center" vertical="center" wrapText="1"/>
    </xf>
    <xf numFmtId="1" fontId="144" fillId="35" borderId="58" xfId="2673" applyNumberFormat="1" applyFont="1" applyFill="1" applyBorder="1" applyAlignment="1">
      <alignment horizontal="center" vertical="center" wrapText="1"/>
    </xf>
    <xf numFmtId="43" fontId="144" fillId="0" borderId="53" xfId="2673" applyNumberFormat="1" applyFont="1" applyBorder="1" applyAlignment="1">
      <alignment horizontal="center" vertical="center" wrapText="1"/>
    </xf>
    <xf numFmtId="0" fontId="144" fillId="0" borderId="54" xfId="2673" applyFont="1" applyBorder="1" applyAlignment="1">
      <alignment horizontal="center" vertical="center" wrapText="1"/>
    </xf>
    <xf numFmtId="9" fontId="132" fillId="0" borderId="63" xfId="2675" applyFont="1" applyFill="1" applyBorder="1" applyAlignment="1">
      <alignment horizontal="center" vertical="center" wrapText="1"/>
    </xf>
    <xf numFmtId="9" fontId="132" fillId="0" borderId="64" xfId="2675" applyFont="1" applyFill="1" applyBorder="1" applyAlignment="1">
      <alignment horizontal="center" vertical="center" wrapText="1"/>
    </xf>
    <xf numFmtId="1" fontId="144" fillId="0" borderId="3" xfId="2673" applyNumberFormat="1" applyFont="1" applyBorder="1" applyAlignment="1">
      <alignment horizontal="center" vertical="center" wrapText="1"/>
    </xf>
    <xf numFmtId="1" fontId="144" fillId="0" borderId="39" xfId="2673" applyNumberFormat="1" applyFont="1" applyBorder="1" applyAlignment="1">
      <alignment horizontal="center" vertical="center" wrapText="1"/>
    </xf>
    <xf numFmtId="2" fontId="132" fillId="0" borderId="3" xfId="2673" applyNumberFormat="1" applyFont="1" applyBorder="1" applyAlignment="1">
      <alignment horizontal="center" vertical="center" wrapText="1"/>
    </xf>
    <xf numFmtId="2" fontId="132" fillId="0" borderId="39" xfId="2673" applyNumberFormat="1" applyFont="1" applyBorder="1" applyAlignment="1">
      <alignment horizontal="center" vertical="center" wrapText="1"/>
    </xf>
    <xf numFmtId="9" fontId="132" fillId="35" borderId="63" xfId="2675" applyFont="1" applyFill="1" applyBorder="1" applyAlignment="1">
      <alignment horizontal="center" vertical="center" wrapText="1"/>
    </xf>
    <xf numFmtId="9" fontId="132" fillId="35" borderId="64" xfId="2675" applyFont="1" applyFill="1" applyBorder="1" applyAlignment="1">
      <alignment horizontal="center" vertical="center" wrapText="1"/>
    </xf>
    <xf numFmtId="2" fontId="132" fillId="35" borderId="3" xfId="2673" applyNumberFormat="1" applyFont="1" applyFill="1" applyBorder="1" applyAlignment="1">
      <alignment horizontal="center" vertical="center" wrapText="1"/>
    </xf>
    <xf numFmtId="2" fontId="132" fillId="35" borderId="39" xfId="2673" applyNumberFormat="1" applyFont="1" applyFill="1" applyBorder="1" applyAlignment="1">
      <alignment horizontal="center" vertical="center" wrapText="1"/>
    </xf>
    <xf numFmtId="0" fontId="162" fillId="0" borderId="50" xfId="2673" applyFont="1" applyBorder="1" applyAlignment="1">
      <alignment horizontal="center" vertical="center" wrapText="1"/>
    </xf>
    <xf numFmtId="0" fontId="162" fillId="0" borderId="58" xfId="2673" applyFont="1" applyBorder="1" applyAlignment="1">
      <alignment horizontal="center" vertical="center" wrapText="1"/>
    </xf>
    <xf numFmtId="0" fontId="162" fillId="44" borderId="3" xfId="2673" applyFont="1" applyFill="1" applyBorder="1" applyAlignment="1">
      <alignment horizontal="center" vertical="center" wrapText="1"/>
    </xf>
    <xf numFmtId="0" fontId="162" fillId="44" borderId="39" xfId="2673" applyFont="1" applyFill="1" applyBorder="1" applyAlignment="1">
      <alignment horizontal="center" vertical="center" wrapText="1"/>
    </xf>
    <xf numFmtId="1" fontId="132" fillId="0" borderId="3" xfId="2673" applyNumberFormat="1" applyFont="1" applyBorder="1" applyAlignment="1">
      <alignment horizontal="center" vertical="center" wrapText="1"/>
    </xf>
    <xf numFmtId="1" fontId="132" fillId="0" borderId="39" xfId="2673" applyNumberFormat="1" applyFont="1" applyBorder="1" applyAlignment="1">
      <alignment horizontal="center" vertical="center" wrapText="1"/>
    </xf>
    <xf numFmtId="2" fontId="132" fillId="45" borderId="3" xfId="2673" applyNumberFormat="1" applyFont="1" applyFill="1" applyBorder="1" applyAlignment="1">
      <alignment horizontal="center" vertical="center" wrapText="1"/>
    </xf>
    <xf numFmtId="2" fontId="132" fillId="45" borderId="39" xfId="2673" applyNumberFormat="1" applyFont="1" applyFill="1" applyBorder="1" applyAlignment="1">
      <alignment horizontal="center" vertical="center" wrapText="1"/>
    </xf>
    <xf numFmtId="0" fontId="159" fillId="42" borderId="79" xfId="2673" applyFont="1" applyFill="1" applyBorder="1" applyAlignment="1">
      <alignment horizontal="center" vertical="center" wrapText="1"/>
    </xf>
    <xf numFmtId="0" fontId="159" fillId="42" borderId="80" xfId="2673" applyFont="1" applyFill="1" applyBorder="1" applyAlignment="1">
      <alignment horizontal="center" vertical="center" wrapText="1"/>
    </xf>
    <xf numFmtId="0" fontId="159" fillId="42" borderId="81" xfId="2673" applyFont="1" applyFill="1" applyBorder="1" applyAlignment="1">
      <alignment horizontal="center" vertical="center" wrapText="1"/>
    </xf>
    <xf numFmtId="43" fontId="144" fillId="43" borderId="7" xfId="2673" applyNumberFormat="1" applyFont="1" applyFill="1" applyBorder="1" applyAlignment="1">
      <alignment horizontal="center" vertical="center" wrapText="1"/>
    </xf>
    <xf numFmtId="0" fontId="144" fillId="43" borderId="58" xfId="2673" applyFont="1" applyFill="1" applyBorder="1" applyAlignment="1">
      <alignment horizontal="center" vertical="center" wrapText="1"/>
    </xf>
    <xf numFmtId="1" fontId="132" fillId="43" borderId="7" xfId="2673" applyNumberFormat="1" applyFont="1" applyFill="1" applyBorder="1" applyAlignment="1">
      <alignment horizontal="center" vertical="center" wrapText="1"/>
    </xf>
    <xf numFmtId="1" fontId="132" fillId="43" borderId="58" xfId="2673" applyNumberFormat="1" applyFont="1" applyFill="1" applyBorder="1" applyAlignment="1">
      <alignment horizontal="center" vertical="center" wrapText="1"/>
    </xf>
    <xf numFmtId="0" fontId="132" fillId="43" borderId="7" xfId="2673" applyFont="1" applyFill="1" applyBorder="1" applyAlignment="1">
      <alignment horizontal="center" vertical="center" wrapText="1"/>
    </xf>
    <xf numFmtId="0" fontId="132" fillId="43" borderId="58" xfId="2673" applyFont="1" applyFill="1" applyBorder="1" applyAlignment="1">
      <alignment horizontal="center" vertical="center" wrapText="1"/>
    </xf>
    <xf numFmtId="2" fontId="132" fillId="43" borderId="61" xfId="2673" applyNumberFormat="1" applyFont="1" applyFill="1" applyBorder="1" applyAlignment="1">
      <alignment horizontal="center" vertical="center" wrapText="1"/>
    </xf>
    <xf numFmtId="2" fontId="132" fillId="43" borderId="83" xfId="2673" applyNumberFormat="1" applyFont="1" applyFill="1" applyBorder="1" applyAlignment="1">
      <alignment horizontal="center" vertical="center" wrapText="1"/>
    </xf>
    <xf numFmtId="0" fontId="8" fillId="34" borderId="67" xfId="2670" applyFill="1" applyBorder="1" applyAlignment="1">
      <alignment horizontal="center" vertical="center"/>
    </xf>
    <xf numFmtId="0" fontId="136" fillId="0" borderId="68" xfId="2670" applyFont="1" applyBorder="1" applyAlignment="1">
      <alignment horizontal="left" vertical="center"/>
    </xf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horizontal="center" vertical="center"/>
    </xf>
    <xf numFmtId="0" fontId="111" fillId="38" borderId="3" xfId="1538" applyFill="1" applyBorder="1" applyAlignment="1">
      <alignment horizontal="center" vertical="center" wrapText="1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50" fillId="30" borderId="3" xfId="1614" applyFont="1" applyFill="1" applyBorder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37" fontId="148" fillId="0" borderId="36" xfId="1614" applyNumberFormat="1" applyFont="1" applyBorder="1" applyAlignment="1">
      <alignment horizontal="center"/>
    </xf>
    <xf numFmtId="0" fontId="152" fillId="35" borderId="51" xfId="1614" applyFont="1" applyFill="1" applyBorder="1" applyAlignment="1">
      <alignment horizontal="center" vertical="center"/>
    </xf>
    <xf numFmtId="0" fontId="152" fillId="35" borderId="49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/>
    </xf>
    <xf numFmtId="0" fontId="152" fillId="35" borderId="21" xfId="1614" applyFont="1" applyFill="1" applyBorder="1" applyAlignment="1">
      <alignment horizontal="center" vertical="center"/>
    </xf>
    <xf numFmtId="0" fontId="152" fillId="35" borderId="33" xfId="1614" applyFont="1" applyFill="1" applyBorder="1" applyAlignment="1">
      <alignment horizontal="center" vertical="center"/>
    </xf>
    <xf numFmtId="0" fontId="152" fillId="35" borderId="53" xfId="1614" applyFont="1" applyFill="1" applyBorder="1" applyAlignment="1">
      <alignment horizontal="center" vertical="center"/>
    </xf>
    <xf numFmtId="0" fontId="152" fillId="35" borderId="3" xfId="1614" applyFont="1" applyFill="1" applyBorder="1" applyAlignment="1">
      <alignment horizontal="center" vertical="center"/>
    </xf>
    <xf numFmtId="0" fontId="152" fillId="35" borderId="52" xfId="1614" applyFont="1" applyFill="1" applyBorder="1" applyAlignment="1">
      <alignment horizontal="center" vertical="center" wrapText="1"/>
    </xf>
    <xf numFmtId="0" fontId="152" fillId="35" borderId="21" xfId="1614" applyFont="1" applyFill="1" applyBorder="1" applyAlignment="1">
      <alignment horizontal="center" vertical="center" wrapText="1"/>
    </xf>
    <xf numFmtId="0" fontId="152" fillId="35" borderId="33" xfId="1614" applyFont="1" applyFill="1" applyBorder="1" applyAlignment="1">
      <alignment horizontal="center" vertical="center" wrapText="1"/>
    </xf>
    <xf numFmtId="0" fontId="152" fillId="35" borderId="35" xfId="1652" applyFont="1" applyFill="1" applyBorder="1" applyAlignment="1">
      <alignment horizontal="center" vertical="center" wrapText="1"/>
    </xf>
    <xf numFmtId="0" fontId="152" fillId="35" borderId="33" xfId="1652" applyFont="1" applyFill="1" applyBorder="1" applyAlignment="1">
      <alignment horizontal="center" vertical="center" wrapText="1"/>
    </xf>
    <xf numFmtId="0" fontId="147" fillId="0" borderId="0" xfId="1644" applyFont="1" applyAlignment="1">
      <alignment horizontal="center" vertical="center"/>
    </xf>
    <xf numFmtId="37" fontId="154" fillId="0" borderId="19" xfId="1614" applyNumberFormat="1" applyFont="1" applyBorder="1" applyAlignment="1">
      <alignment horizontal="center"/>
    </xf>
    <xf numFmtId="0" fontId="150" fillId="0" borderId="0" xfId="1614" quotePrefix="1" applyFont="1" applyAlignment="1">
      <alignment horizontal="left" vertical="top" wrapText="1"/>
    </xf>
    <xf numFmtId="0" fontId="150" fillId="0" borderId="0" xfId="1614" applyFont="1" applyAlignment="1">
      <alignment horizontal="left" vertical="top" wrapText="1"/>
    </xf>
    <xf numFmtId="37" fontId="148" fillId="0" borderId="0" xfId="1614" applyNumberFormat="1" applyFont="1" applyAlignment="1">
      <alignment horizontal="center"/>
    </xf>
    <xf numFmtId="0" fontId="168" fillId="0" borderId="26" xfId="1614" applyFont="1" applyBorder="1" applyAlignment="1">
      <alignment horizontal="left" vertical="center" wrapText="1"/>
    </xf>
    <xf numFmtId="0" fontId="168" fillId="0" borderId="36" xfId="1614" applyFont="1" applyBorder="1" applyAlignment="1">
      <alignment horizontal="left" vertical="center" wrapText="1"/>
    </xf>
    <xf numFmtId="0" fontId="168" fillId="0" borderId="48" xfId="1614" applyFont="1" applyBorder="1" applyAlignment="1">
      <alignment horizontal="left" vertical="center" wrapText="1"/>
    </xf>
    <xf numFmtId="0" fontId="168" fillId="0" borderId="28" xfId="1614" applyFont="1" applyBorder="1" applyAlignment="1">
      <alignment horizontal="left" vertical="center" wrapText="1"/>
    </xf>
    <xf numFmtId="0" fontId="168" fillId="0" borderId="0" xfId="1614" applyFont="1" applyAlignment="1">
      <alignment horizontal="left" vertical="center" wrapText="1"/>
    </xf>
    <xf numFmtId="0" fontId="168" fillId="0" borderId="37" xfId="1614" applyFont="1" applyBorder="1" applyAlignment="1">
      <alignment horizontal="left" vertical="center" wrapText="1"/>
    </xf>
    <xf numFmtId="0" fontId="153" fillId="0" borderId="0" xfId="1652" applyFont="1" applyAlignment="1">
      <alignment horizontal="center" vertical="center"/>
    </xf>
    <xf numFmtId="0" fontId="148" fillId="0" borderId="0" xfId="1652" applyFont="1" applyAlignment="1">
      <alignment horizontal="center" vertical="center"/>
    </xf>
    <xf numFmtId="0" fontId="152" fillId="35" borderId="54" xfId="1614" applyFont="1" applyFill="1" applyBorder="1" applyAlignment="1">
      <alignment horizontal="center" vertical="center"/>
    </xf>
    <xf numFmtId="0" fontId="152" fillId="35" borderId="39" xfId="1614" applyFont="1" applyFill="1" applyBorder="1" applyAlignment="1">
      <alignment horizontal="center" vertical="center"/>
    </xf>
    <xf numFmtId="0" fontId="129" fillId="35" borderId="55" xfId="2677" applyFont="1" applyFill="1" applyBorder="1" applyAlignment="1">
      <alignment horizontal="center" vertical="center"/>
    </xf>
    <xf numFmtId="0" fontId="129" fillId="35" borderId="36" xfId="2677" applyFont="1" applyFill="1" applyBorder="1" applyAlignment="1">
      <alignment horizontal="center" vertical="center"/>
    </xf>
    <xf numFmtId="0" fontId="129" fillId="35" borderId="48" xfId="2677" applyFont="1" applyFill="1" applyBorder="1" applyAlignment="1">
      <alignment horizontal="center" vertical="center"/>
    </xf>
    <xf numFmtId="0" fontId="129" fillId="35" borderId="43" xfId="2677" applyFont="1" applyFill="1" applyBorder="1" applyAlignment="1">
      <alignment horizontal="center" vertical="center"/>
    </xf>
    <xf numFmtId="0" fontId="129" fillId="35" borderId="44" xfId="2677" applyFont="1" applyFill="1" applyBorder="1" applyAlignment="1">
      <alignment horizontal="center" vertical="center"/>
    </xf>
    <xf numFmtId="0" fontId="129" fillId="35" borderId="45" xfId="2677" applyFont="1" applyFill="1" applyBorder="1" applyAlignment="1">
      <alignment horizontal="center" vertical="center"/>
    </xf>
    <xf numFmtId="0" fontId="114" fillId="33" borderId="3" xfId="2677" applyFont="1" applyFill="1" applyBorder="1" applyAlignment="1">
      <alignment horizontal="center"/>
    </xf>
    <xf numFmtId="0" fontId="114" fillId="33" borderId="39" xfId="2677" applyFont="1" applyFill="1" applyBorder="1" applyAlignment="1">
      <alignment horizontal="center"/>
    </xf>
    <xf numFmtId="49" fontId="91" fillId="33" borderId="102" xfId="2677" applyNumberFormat="1" applyFont="1" applyFill="1" applyBorder="1" applyAlignment="1">
      <alignment horizontal="left" vertical="center"/>
    </xf>
    <xf numFmtId="49" fontId="91" fillId="33" borderId="40" xfId="2677" applyNumberFormat="1" applyFont="1" applyFill="1" applyBorder="1" applyAlignment="1">
      <alignment horizontal="left" vertical="center"/>
    </xf>
    <xf numFmtId="49" fontId="173" fillId="33" borderId="102" xfId="2677" applyNumberFormat="1" applyFont="1" applyFill="1" applyBorder="1" applyAlignment="1">
      <alignment horizontal="left" vertical="center"/>
    </xf>
    <xf numFmtId="49" fontId="173" fillId="33" borderId="40" xfId="2677" applyNumberFormat="1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horizontal="left" vertical="center"/>
    </xf>
    <xf numFmtId="49" fontId="114" fillId="33" borderId="41" xfId="2677" applyNumberFormat="1" applyFont="1" applyFill="1" applyBorder="1" applyAlignment="1">
      <alignment horizontal="left" vertical="center"/>
    </xf>
    <xf numFmtId="0" fontId="173" fillId="33" borderId="59" xfId="2677" applyFont="1" applyFill="1" applyBorder="1" applyAlignment="1">
      <alignment horizontal="left" vertical="center"/>
    </xf>
    <xf numFmtId="0" fontId="173" fillId="33" borderId="60" xfId="2677" applyFont="1" applyFill="1" applyBorder="1" applyAlignment="1">
      <alignment horizontal="left" vertical="center"/>
    </xf>
    <xf numFmtId="0" fontId="114" fillId="33" borderId="56" xfId="2677" applyFont="1" applyFill="1" applyBorder="1" applyAlignment="1">
      <alignment horizontal="center"/>
    </xf>
    <xf numFmtId="0" fontId="114" fillId="33" borderId="57" xfId="2677" applyFont="1" applyFill="1" applyBorder="1" applyAlignment="1">
      <alignment horizontal="center"/>
    </xf>
    <xf numFmtId="0" fontId="115" fillId="33" borderId="18" xfId="2677" applyFont="1" applyFill="1" applyBorder="1" applyAlignment="1">
      <alignment horizontal="left"/>
    </xf>
    <xf numFmtId="0" fontId="115" fillId="33" borderId="0" xfId="2677" applyFont="1" applyFill="1" applyAlignment="1">
      <alignment horizontal="left"/>
    </xf>
    <xf numFmtId="0" fontId="115" fillId="33" borderId="37" xfId="2677" applyFont="1" applyFill="1" applyBorder="1" applyAlignment="1">
      <alignment horizontal="left"/>
    </xf>
    <xf numFmtId="0" fontId="130" fillId="33" borderId="50" xfId="2677" applyFont="1" applyFill="1" applyBorder="1" applyAlignment="1">
      <alignment horizontal="center" vertical="center"/>
    </xf>
    <xf numFmtId="0" fontId="130" fillId="33" borderId="7" xfId="2677" applyFont="1" applyFill="1" applyBorder="1" applyAlignment="1">
      <alignment horizontal="center" vertical="center"/>
    </xf>
    <xf numFmtId="0" fontId="130" fillId="33" borderId="41" xfId="2677" applyFont="1" applyFill="1" applyBorder="1" applyAlignment="1">
      <alignment horizontal="center" vertical="center"/>
    </xf>
    <xf numFmtId="0" fontId="115" fillId="33" borderId="50" xfId="2677" applyFont="1" applyFill="1" applyBorder="1" applyAlignment="1">
      <alignment horizontal="center" vertical="center"/>
    </xf>
    <xf numFmtId="0" fontId="115" fillId="33" borderId="7" xfId="2677" applyFont="1" applyFill="1" applyBorder="1" applyAlignment="1">
      <alignment horizontal="center" vertical="center"/>
    </xf>
    <xf numFmtId="0" fontId="115" fillId="33" borderId="58" xfId="2677" applyFont="1" applyFill="1" applyBorder="1" applyAlignment="1">
      <alignment horizontal="center" vertical="center"/>
    </xf>
    <xf numFmtId="0" fontId="91" fillId="33" borderId="59" xfId="2677" applyFont="1" applyFill="1" applyBorder="1" applyAlignment="1">
      <alignment horizontal="left" vertical="center"/>
    </xf>
    <xf numFmtId="0" fontId="91" fillId="33" borderId="60" xfId="2677" applyFont="1" applyFill="1" applyBorder="1" applyAlignment="1">
      <alignment horizontal="left" vertical="center"/>
    </xf>
    <xf numFmtId="0" fontId="91" fillId="33" borderId="102" xfId="2677" applyFont="1" applyFill="1" applyBorder="1" applyAlignment="1">
      <alignment horizontal="left" vertical="center"/>
    </xf>
    <xf numFmtId="0" fontId="91" fillId="33" borderId="40" xfId="2677" applyFont="1" applyFill="1" applyBorder="1" applyAlignment="1">
      <alignment horizontal="left" vertical="center"/>
    </xf>
    <xf numFmtId="49" fontId="114" fillId="33" borderId="50" xfId="2677" applyNumberFormat="1" applyFont="1" applyFill="1" applyBorder="1" applyAlignment="1">
      <alignment vertical="center"/>
    </xf>
    <xf numFmtId="49" fontId="114" fillId="33" borderId="41" xfId="2677" applyNumberFormat="1" applyFont="1" applyFill="1" applyBorder="1" applyAlignment="1">
      <alignment vertical="center"/>
    </xf>
    <xf numFmtId="49" fontId="114" fillId="33" borderId="50" xfId="2677" applyNumberFormat="1" applyFont="1" applyFill="1" applyBorder="1" applyAlignment="1">
      <alignment vertical="top" wrapText="1"/>
    </xf>
    <xf numFmtId="49" fontId="114" fillId="33" borderId="41" xfId="2677" applyNumberFormat="1" applyFont="1" applyFill="1" applyBorder="1" applyAlignment="1">
      <alignment vertical="top" wrapText="1"/>
    </xf>
    <xf numFmtId="0" fontId="114" fillId="33" borderId="7" xfId="2677" applyFont="1" applyFill="1" applyBorder="1" applyAlignment="1">
      <alignment horizontal="center"/>
    </xf>
    <xf numFmtId="0" fontId="114" fillId="33" borderId="41" xfId="2677" applyFont="1" applyFill="1" applyBorder="1" applyAlignment="1">
      <alignment horizontal="center"/>
    </xf>
    <xf numFmtId="15" fontId="114" fillId="33" borderId="3" xfId="2677" applyNumberFormat="1" applyFont="1" applyFill="1" applyBorder="1" applyAlignment="1">
      <alignment horizontal="center"/>
    </xf>
    <xf numFmtId="0" fontId="114" fillId="33" borderId="7" xfId="2677" applyFont="1" applyFill="1" applyBorder="1" applyAlignment="1">
      <alignment vertical="top" wrapText="1"/>
    </xf>
    <xf numFmtId="0" fontId="114" fillId="33" borderId="41" xfId="2677" applyFont="1" applyFill="1" applyBorder="1" applyAlignment="1">
      <alignment vertical="top" wrapText="1"/>
    </xf>
    <xf numFmtId="0" fontId="118" fillId="33" borderId="97" xfId="2677" applyFont="1" applyFill="1" applyBorder="1" applyAlignment="1">
      <alignment horizontal="center" vertical="center" wrapText="1"/>
    </xf>
    <xf numFmtId="0" fontId="118" fillId="33" borderId="96" xfId="2677" applyFont="1" applyFill="1" applyBorder="1" applyAlignment="1">
      <alignment horizontal="center" vertical="center" wrapText="1"/>
    </xf>
    <xf numFmtId="0" fontId="114" fillId="33" borderId="7" xfId="2677" applyFont="1" applyFill="1" applyBorder="1" applyAlignment="1">
      <alignment horizontal="center" vertical="top" wrapText="1"/>
    </xf>
    <xf numFmtId="0" fontId="114" fillId="33" borderId="41" xfId="2677" applyFont="1" applyFill="1" applyBorder="1" applyAlignment="1">
      <alignment horizontal="center" vertical="top" wrapText="1"/>
    </xf>
    <xf numFmtId="0" fontId="114" fillId="33" borderId="38" xfId="2677" applyFont="1" applyFill="1" applyBorder="1" applyAlignment="1">
      <alignment horizontal="left" vertical="top" wrapText="1"/>
    </xf>
    <xf numFmtId="0" fontId="115" fillId="33" borderId="56" xfId="2677" applyFont="1" applyFill="1" applyBorder="1" applyAlignment="1">
      <alignment horizontal="left" vertical="top" wrapText="1"/>
    </xf>
    <xf numFmtId="0" fontId="115" fillId="33" borderId="57" xfId="2677" applyFont="1" applyFill="1" applyBorder="1" applyAlignment="1">
      <alignment horizontal="left" vertical="top" wrapText="1"/>
    </xf>
    <xf numFmtId="0" fontId="115" fillId="33" borderId="43" xfId="2677" applyFont="1" applyFill="1" applyBorder="1" applyAlignment="1">
      <alignment horizontal="left" vertical="top" wrapText="1"/>
    </xf>
    <xf numFmtId="0" fontId="115" fillId="33" borderId="44" xfId="2677" applyFont="1" applyFill="1" applyBorder="1" applyAlignment="1">
      <alignment horizontal="left" vertical="top" wrapText="1"/>
    </xf>
    <xf numFmtId="0" fontId="115" fillId="33" borderId="45" xfId="2677" applyFont="1" applyFill="1" applyBorder="1" applyAlignment="1">
      <alignment horizontal="left" vertical="top" wrapText="1"/>
    </xf>
    <xf numFmtId="0" fontId="114" fillId="33" borderId="50" xfId="2677" applyFont="1" applyFill="1" applyBorder="1" applyAlignment="1">
      <alignment horizontal="center"/>
    </xf>
    <xf numFmtId="0" fontId="114" fillId="33" borderId="87" xfId="2677" applyFont="1" applyFill="1" applyBorder="1" applyAlignment="1">
      <alignment horizontal="center"/>
    </xf>
    <xf numFmtId="0" fontId="114" fillId="33" borderId="62" xfId="2677" applyFont="1" applyFill="1" applyBorder="1" applyAlignment="1">
      <alignment horizontal="center"/>
    </xf>
    <xf numFmtId="0" fontId="114" fillId="33" borderId="63" xfId="2677" applyFont="1" applyFill="1" applyBorder="1" applyAlignment="1">
      <alignment horizontal="center"/>
    </xf>
    <xf numFmtId="0" fontId="114" fillId="33" borderId="64" xfId="2677" applyFont="1" applyFill="1" applyBorder="1" applyAlignment="1">
      <alignment horizontal="center"/>
    </xf>
    <xf numFmtId="0" fontId="114" fillId="33" borderId="56" xfId="2677" applyFont="1" applyFill="1" applyBorder="1" applyAlignment="1">
      <alignment horizontal="center" vertical="center"/>
    </xf>
    <xf numFmtId="0" fontId="114" fillId="33" borderId="57" xfId="2677" applyFont="1" applyFill="1" applyBorder="1" applyAlignment="1">
      <alignment horizontal="center" vertical="center"/>
    </xf>
    <xf numFmtId="0" fontId="119" fillId="33" borderId="0" xfId="2677" applyFont="1" applyFill="1" applyAlignment="1">
      <alignment horizontal="center" vertical="center" wrapText="1"/>
    </xf>
    <xf numFmtId="0" fontId="119" fillId="33" borderId="37" xfId="2677" applyFont="1" applyFill="1" applyBorder="1" applyAlignment="1">
      <alignment horizontal="center" vertical="center" wrapText="1"/>
    </xf>
    <xf numFmtId="0" fontId="119" fillId="33" borderId="44" xfId="2677" applyFont="1" applyFill="1" applyBorder="1" applyAlignment="1">
      <alignment horizontal="center" vertical="center" wrapText="1"/>
    </xf>
    <xf numFmtId="0" fontId="119" fillId="33" borderId="45" xfId="2677" applyFont="1" applyFill="1" applyBorder="1" applyAlignment="1">
      <alignment horizontal="center" vertical="center" wrapText="1"/>
    </xf>
    <xf numFmtId="0" fontId="170" fillId="0" borderId="88" xfId="1451" applyFont="1" applyBorder="1" applyAlignment="1">
      <alignment horizontal="center" vertical="center"/>
    </xf>
    <xf numFmtId="0" fontId="170" fillId="0" borderId="89" xfId="1451" applyFont="1" applyBorder="1" applyAlignment="1">
      <alignment horizontal="center" vertical="center"/>
    </xf>
    <xf numFmtId="0" fontId="170" fillId="0" borderId="90" xfId="1451" applyFont="1" applyBorder="1" applyAlignment="1">
      <alignment horizontal="center" vertical="center"/>
    </xf>
    <xf numFmtId="0" fontId="170" fillId="0" borderId="91" xfId="1451" applyFont="1" applyBorder="1" applyAlignment="1">
      <alignment horizontal="center" vertical="center"/>
    </xf>
    <xf numFmtId="0" fontId="170" fillId="0" borderId="92" xfId="1451" applyFont="1" applyBorder="1" applyAlignment="1">
      <alignment horizontal="center" vertical="center"/>
    </xf>
    <xf numFmtId="0" fontId="170" fillId="0" borderId="93" xfId="1451" applyFont="1" applyBorder="1" applyAlignment="1">
      <alignment horizontal="center" vertical="center"/>
    </xf>
    <xf numFmtId="0" fontId="121" fillId="33" borderId="88" xfId="1451" applyFont="1" applyFill="1" applyBorder="1" applyAlignment="1">
      <alignment horizontal="center" vertical="center"/>
    </xf>
    <xf numFmtId="0" fontId="121" fillId="33" borderId="89" xfId="1451" applyFont="1" applyFill="1" applyBorder="1" applyAlignment="1">
      <alignment horizontal="center" vertical="center"/>
    </xf>
    <xf numFmtId="0" fontId="121" fillId="33" borderId="90" xfId="1451" applyFont="1" applyFill="1" applyBorder="1" applyAlignment="1">
      <alignment horizontal="center" vertical="center"/>
    </xf>
    <xf numFmtId="0" fontId="121" fillId="33" borderId="91" xfId="1451" applyFont="1" applyFill="1" applyBorder="1" applyAlignment="1">
      <alignment horizontal="center" vertical="center"/>
    </xf>
    <xf numFmtId="0" fontId="121" fillId="33" borderId="92" xfId="1451" applyFont="1" applyFill="1" applyBorder="1" applyAlignment="1">
      <alignment horizontal="center" vertical="center"/>
    </xf>
    <xf numFmtId="0" fontId="121" fillId="33" borderId="93" xfId="1451" applyFont="1" applyFill="1" applyBorder="1" applyAlignment="1">
      <alignment horizontal="center" vertical="center"/>
    </xf>
  </cellXfs>
  <cellStyles count="2678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1" xfId="4" xr:uid="{00000000-0005-0000-0000-000003000000}"/>
    <cellStyle name="20% - Accent1 12" xfId="5" xr:uid="{00000000-0005-0000-0000-000004000000}"/>
    <cellStyle name="20% - Accent1 13" xfId="6" xr:uid="{00000000-0005-0000-0000-000005000000}"/>
    <cellStyle name="20% - Accent1 14" xfId="7" xr:uid="{00000000-0005-0000-0000-000006000000}"/>
    <cellStyle name="20% - Accent1 15" xfId="8" xr:uid="{00000000-0005-0000-0000-000007000000}"/>
    <cellStyle name="20% - Accent1 16" xfId="9" xr:uid="{00000000-0005-0000-0000-000008000000}"/>
    <cellStyle name="20% - Accent1 2" xfId="10" xr:uid="{00000000-0005-0000-0000-000009000000}"/>
    <cellStyle name="20% - Accent1 2 2" xfId="11" xr:uid="{00000000-0005-0000-0000-00000A000000}"/>
    <cellStyle name="20% - Accent1 2 3" xfId="12" xr:uid="{00000000-0005-0000-0000-00000B000000}"/>
    <cellStyle name="20% - Accent1 3" xfId="13" xr:uid="{00000000-0005-0000-0000-00000C000000}"/>
    <cellStyle name="20% - Accent1 4" xfId="14" xr:uid="{00000000-0005-0000-0000-00000D000000}"/>
    <cellStyle name="20% - Accent1 5" xfId="15" xr:uid="{00000000-0005-0000-0000-00000E000000}"/>
    <cellStyle name="20% - Accent1 6" xfId="16" xr:uid="{00000000-0005-0000-0000-00000F000000}"/>
    <cellStyle name="20% - Accent1 7" xfId="17" xr:uid="{00000000-0005-0000-0000-000010000000}"/>
    <cellStyle name="20% - Accent1 8" xfId="18" xr:uid="{00000000-0005-0000-0000-000011000000}"/>
    <cellStyle name="20% - Accent1 9" xfId="19" xr:uid="{00000000-0005-0000-0000-000012000000}"/>
    <cellStyle name="20% - Accent2" xfId="20" builtinId="34" customBuiltin="1"/>
    <cellStyle name="20% - Accent2 10" xfId="21" xr:uid="{00000000-0005-0000-0000-000014000000}"/>
    <cellStyle name="20% - Accent2 11" xfId="22" xr:uid="{00000000-0005-0000-0000-000015000000}"/>
    <cellStyle name="20% - Accent2 12" xfId="23" xr:uid="{00000000-0005-0000-0000-000016000000}"/>
    <cellStyle name="20% - Accent2 13" xfId="24" xr:uid="{00000000-0005-0000-0000-000017000000}"/>
    <cellStyle name="20% - Accent2 14" xfId="25" xr:uid="{00000000-0005-0000-0000-000018000000}"/>
    <cellStyle name="20% - Accent2 15" xfId="26" xr:uid="{00000000-0005-0000-0000-000019000000}"/>
    <cellStyle name="20% - Accent2 16" xfId="27" xr:uid="{00000000-0005-0000-0000-00001A000000}"/>
    <cellStyle name="20% - Accent2 2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3" xfId="31" xr:uid="{00000000-0005-0000-0000-00001E000000}"/>
    <cellStyle name="20% - Accent2 4" xfId="32" xr:uid="{00000000-0005-0000-0000-00001F000000}"/>
    <cellStyle name="20% - Accent2 5" xfId="33" xr:uid="{00000000-0005-0000-0000-000020000000}"/>
    <cellStyle name="20% - Accent2 6" xfId="34" xr:uid="{00000000-0005-0000-0000-000021000000}"/>
    <cellStyle name="20% - Accent2 7" xfId="35" xr:uid="{00000000-0005-0000-0000-000022000000}"/>
    <cellStyle name="20% - Accent2 8" xfId="36" xr:uid="{00000000-0005-0000-0000-000023000000}"/>
    <cellStyle name="20% - Accent2 9" xfId="37" xr:uid="{00000000-0005-0000-0000-000024000000}"/>
    <cellStyle name="20% - Accent3" xfId="38" builtinId="38" customBuiltin="1"/>
    <cellStyle name="20% - Accent3 10" xfId="39" xr:uid="{00000000-0005-0000-0000-000026000000}"/>
    <cellStyle name="20% - Accent3 11" xfId="40" xr:uid="{00000000-0005-0000-0000-000027000000}"/>
    <cellStyle name="20% - Accent3 12" xfId="41" xr:uid="{00000000-0005-0000-0000-000028000000}"/>
    <cellStyle name="20% - Accent3 13" xfId="42" xr:uid="{00000000-0005-0000-0000-000029000000}"/>
    <cellStyle name="20% - Accent3 14" xfId="43" xr:uid="{00000000-0005-0000-0000-00002A000000}"/>
    <cellStyle name="20% - Accent3 15" xfId="44" xr:uid="{00000000-0005-0000-0000-00002B000000}"/>
    <cellStyle name="20% - Accent3 16" xfId="45" xr:uid="{00000000-0005-0000-0000-00002C000000}"/>
    <cellStyle name="20% - Accent3 2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3" xfId="49" xr:uid="{00000000-0005-0000-0000-000030000000}"/>
    <cellStyle name="20% - Accent3 4" xfId="50" xr:uid="{00000000-0005-0000-0000-000031000000}"/>
    <cellStyle name="20% - Accent3 5" xfId="51" xr:uid="{00000000-0005-0000-0000-000032000000}"/>
    <cellStyle name="20% - Accent3 6" xfId="52" xr:uid="{00000000-0005-0000-0000-000033000000}"/>
    <cellStyle name="20% - Accent3 7" xfId="53" xr:uid="{00000000-0005-0000-0000-000034000000}"/>
    <cellStyle name="20% - Accent3 8" xfId="54" xr:uid="{00000000-0005-0000-0000-000035000000}"/>
    <cellStyle name="20% - Accent3 9" xfId="55" xr:uid="{00000000-0005-0000-0000-000036000000}"/>
    <cellStyle name="20% - Accent4" xfId="56" builtinId="42" customBuiltin="1"/>
    <cellStyle name="20% - Accent4 10" xfId="57" xr:uid="{00000000-0005-0000-0000-000038000000}"/>
    <cellStyle name="20% - Accent4 11" xfId="58" xr:uid="{00000000-0005-0000-0000-000039000000}"/>
    <cellStyle name="20% - Accent4 12" xfId="59" xr:uid="{00000000-0005-0000-0000-00003A000000}"/>
    <cellStyle name="20% - Accent4 13" xfId="60" xr:uid="{00000000-0005-0000-0000-00003B000000}"/>
    <cellStyle name="20% - Accent4 14" xfId="61" xr:uid="{00000000-0005-0000-0000-00003C000000}"/>
    <cellStyle name="20% - Accent4 15" xfId="62" xr:uid="{00000000-0005-0000-0000-00003D000000}"/>
    <cellStyle name="20% - Accent4 16" xfId="63" xr:uid="{00000000-0005-0000-0000-00003E000000}"/>
    <cellStyle name="20% - Accent4 2" xfId="64" xr:uid="{00000000-0005-0000-0000-00003F000000}"/>
    <cellStyle name="20% - Accent4 2 2" xfId="65" xr:uid="{00000000-0005-0000-0000-000040000000}"/>
    <cellStyle name="20% - Accent4 2 3" xfId="66" xr:uid="{00000000-0005-0000-0000-000041000000}"/>
    <cellStyle name="20% - Accent4 3" xfId="67" xr:uid="{00000000-0005-0000-0000-000042000000}"/>
    <cellStyle name="20% - Accent4 4" xfId="68" xr:uid="{00000000-0005-0000-0000-000043000000}"/>
    <cellStyle name="20% - Accent4 5" xfId="69" xr:uid="{00000000-0005-0000-0000-000044000000}"/>
    <cellStyle name="20% - Accent4 6" xfId="70" xr:uid="{00000000-0005-0000-0000-000045000000}"/>
    <cellStyle name="20% - Accent4 7" xfId="71" xr:uid="{00000000-0005-0000-0000-000046000000}"/>
    <cellStyle name="20% - Accent4 8" xfId="72" xr:uid="{00000000-0005-0000-0000-000047000000}"/>
    <cellStyle name="20% - Accent4 9" xfId="73" xr:uid="{00000000-0005-0000-0000-000048000000}"/>
    <cellStyle name="20% - Accent5" xfId="74" builtinId="46" customBuiltin="1"/>
    <cellStyle name="20% - Accent5 10" xfId="75" xr:uid="{00000000-0005-0000-0000-00004A000000}"/>
    <cellStyle name="20% - Accent5 11" xfId="76" xr:uid="{00000000-0005-0000-0000-00004B000000}"/>
    <cellStyle name="20% - Accent5 12" xfId="77" xr:uid="{00000000-0005-0000-0000-00004C000000}"/>
    <cellStyle name="20% - Accent5 13" xfId="78" xr:uid="{00000000-0005-0000-0000-00004D000000}"/>
    <cellStyle name="20% - Accent5 14" xfId="79" xr:uid="{00000000-0005-0000-0000-00004E000000}"/>
    <cellStyle name="20% - Accent5 15" xfId="80" xr:uid="{00000000-0005-0000-0000-00004F000000}"/>
    <cellStyle name="20% - Accent5 16" xfId="81" xr:uid="{00000000-0005-0000-0000-000050000000}"/>
    <cellStyle name="20% - Accent5 2" xfId="82" xr:uid="{00000000-0005-0000-0000-000051000000}"/>
    <cellStyle name="20% - Accent5 2 2" xfId="83" xr:uid="{00000000-0005-0000-0000-000052000000}"/>
    <cellStyle name="20% - Accent5 2 3" xfId="84" xr:uid="{00000000-0005-0000-0000-000053000000}"/>
    <cellStyle name="20% - Accent5 3" xfId="85" xr:uid="{00000000-0005-0000-0000-000054000000}"/>
    <cellStyle name="20% - Accent5 4" xfId="86" xr:uid="{00000000-0005-0000-0000-000055000000}"/>
    <cellStyle name="20% - Accent5 5" xfId="87" xr:uid="{00000000-0005-0000-0000-000056000000}"/>
    <cellStyle name="20% - Accent5 6" xfId="88" xr:uid="{00000000-0005-0000-0000-000057000000}"/>
    <cellStyle name="20% - Accent5 7" xfId="89" xr:uid="{00000000-0005-0000-0000-000058000000}"/>
    <cellStyle name="20% - Accent5 8" xfId="90" xr:uid="{00000000-0005-0000-0000-000059000000}"/>
    <cellStyle name="20% - Accent5 9" xfId="91" xr:uid="{00000000-0005-0000-0000-00005A000000}"/>
    <cellStyle name="20% - Accent6" xfId="92" builtinId="50" customBuiltin="1"/>
    <cellStyle name="20% - Accent6 10" xfId="93" xr:uid="{00000000-0005-0000-0000-00005C000000}"/>
    <cellStyle name="20% - Accent6 11" xfId="94" xr:uid="{00000000-0005-0000-0000-00005D000000}"/>
    <cellStyle name="20% - Accent6 12" xfId="95" xr:uid="{00000000-0005-0000-0000-00005E000000}"/>
    <cellStyle name="20% - Accent6 13" xfId="96" xr:uid="{00000000-0005-0000-0000-00005F000000}"/>
    <cellStyle name="20% - Accent6 14" xfId="97" xr:uid="{00000000-0005-0000-0000-000060000000}"/>
    <cellStyle name="20% - Accent6 15" xfId="98" xr:uid="{00000000-0005-0000-0000-000061000000}"/>
    <cellStyle name="20% - Accent6 16" xfId="99" xr:uid="{00000000-0005-0000-0000-000062000000}"/>
    <cellStyle name="20% - Accent6 2" xfId="100" xr:uid="{00000000-0005-0000-0000-000063000000}"/>
    <cellStyle name="20% - Accent6 2 2" xfId="101" xr:uid="{00000000-0005-0000-0000-000064000000}"/>
    <cellStyle name="20% - Accent6 2 3" xfId="102" xr:uid="{00000000-0005-0000-0000-000065000000}"/>
    <cellStyle name="20% - Accent6 3" xfId="103" xr:uid="{00000000-0005-0000-0000-000066000000}"/>
    <cellStyle name="20% - Accent6 4" xfId="104" xr:uid="{00000000-0005-0000-0000-000067000000}"/>
    <cellStyle name="20% - Accent6 5" xfId="105" xr:uid="{00000000-0005-0000-0000-000068000000}"/>
    <cellStyle name="20% - Accent6 6" xfId="106" xr:uid="{00000000-0005-0000-0000-000069000000}"/>
    <cellStyle name="20% - Accent6 7" xfId="107" xr:uid="{00000000-0005-0000-0000-00006A000000}"/>
    <cellStyle name="20% - Accent6 8" xfId="108" xr:uid="{00000000-0005-0000-0000-00006B000000}"/>
    <cellStyle name="20% - Accent6 9" xfId="109" xr:uid="{00000000-0005-0000-0000-00006C000000}"/>
    <cellStyle name="40% - Accent1" xfId="110" builtinId="31" customBuiltin="1"/>
    <cellStyle name="40% - Accent1 10" xfId="111" xr:uid="{00000000-0005-0000-0000-00006E000000}"/>
    <cellStyle name="40% - Accent1 11" xfId="112" xr:uid="{00000000-0005-0000-0000-00006F000000}"/>
    <cellStyle name="40% - Accent1 12" xfId="113" xr:uid="{00000000-0005-0000-0000-000070000000}"/>
    <cellStyle name="40% - Accent1 13" xfId="114" xr:uid="{00000000-0005-0000-0000-000071000000}"/>
    <cellStyle name="40% - Accent1 14" xfId="115" xr:uid="{00000000-0005-0000-0000-000072000000}"/>
    <cellStyle name="40% - Accent1 15" xfId="116" xr:uid="{00000000-0005-0000-0000-000073000000}"/>
    <cellStyle name="40% - Accent1 16" xfId="117" xr:uid="{00000000-0005-0000-0000-000074000000}"/>
    <cellStyle name="40% - Accent1 2" xfId="118" xr:uid="{00000000-0005-0000-0000-000075000000}"/>
    <cellStyle name="40% - Accent1 2 2" xfId="119" xr:uid="{00000000-0005-0000-0000-000076000000}"/>
    <cellStyle name="40% - Accent1 2 3" xfId="120" xr:uid="{00000000-0005-0000-0000-000077000000}"/>
    <cellStyle name="40% - Accent1 3" xfId="121" xr:uid="{00000000-0005-0000-0000-000078000000}"/>
    <cellStyle name="40% - Accent1 4" xfId="122" xr:uid="{00000000-0005-0000-0000-000079000000}"/>
    <cellStyle name="40% - Accent1 5" xfId="123" xr:uid="{00000000-0005-0000-0000-00007A000000}"/>
    <cellStyle name="40% - Accent1 6" xfId="124" xr:uid="{00000000-0005-0000-0000-00007B000000}"/>
    <cellStyle name="40% - Accent1 7" xfId="125" xr:uid="{00000000-0005-0000-0000-00007C000000}"/>
    <cellStyle name="40% - Accent1 8" xfId="126" xr:uid="{00000000-0005-0000-0000-00007D000000}"/>
    <cellStyle name="40% - Accent1 9" xfId="127" xr:uid="{00000000-0005-0000-0000-00007E000000}"/>
    <cellStyle name="40% - Accent2" xfId="128" builtinId="35" customBuiltin="1"/>
    <cellStyle name="40% - Accent2 10" xfId="129" xr:uid="{00000000-0005-0000-0000-000080000000}"/>
    <cellStyle name="40% - Accent2 11" xfId="130" xr:uid="{00000000-0005-0000-0000-000081000000}"/>
    <cellStyle name="40% - Accent2 12" xfId="131" xr:uid="{00000000-0005-0000-0000-000082000000}"/>
    <cellStyle name="40% - Accent2 13" xfId="132" xr:uid="{00000000-0005-0000-0000-000083000000}"/>
    <cellStyle name="40% - Accent2 14" xfId="133" xr:uid="{00000000-0005-0000-0000-000084000000}"/>
    <cellStyle name="40% - Accent2 15" xfId="134" xr:uid="{00000000-0005-0000-0000-000085000000}"/>
    <cellStyle name="40% - Accent2 16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3" xfId="138" xr:uid="{00000000-0005-0000-0000-000089000000}"/>
    <cellStyle name="40% - Accent2 3" xfId="139" xr:uid="{00000000-0005-0000-0000-00008A000000}"/>
    <cellStyle name="40% - Accent2 4" xfId="140" xr:uid="{00000000-0005-0000-0000-00008B000000}"/>
    <cellStyle name="40% - Accent2 5" xfId="141" xr:uid="{00000000-0005-0000-0000-00008C000000}"/>
    <cellStyle name="40% - Accent2 6" xfId="142" xr:uid="{00000000-0005-0000-0000-00008D000000}"/>
    <cellStyle name="40% - Accent2 7" xfId="143" xr:uid="{00000000-0005-0000-0000-00008E000000}"/>
    <cellStyle name="40% - Accent2 8" xfId="144" xr:uid="{00000000-0005-0000-0000-00008F000000}"/>
    <cellStyle name="40% - Accent2 9" xfId="145" xr:uid="{00000000-0005-0000-0000-000090000000}"/>
    <cellStyle name="40% - Accent3" xfId="146" builtinId="39" customBuiltin="1"/>
    <cellStyle name="40% - Accent3 10" xfId="147" xr:uid="{00000000-0005-0000-0000-000092000000}"/>
    <cellStyle name="40% - Accent3 11" xfId="148" xr:uid="{00000000-0005-0000-0000-000093000000}"/>
    <cellStyle name="40% - Accent3 12" xfId="149" xr:uid="{00000000-0005-0000-0000-000094000000}"/>
    <cellStyle name="40% - Accent3 13" xfId="150" xr:uid="{00000000-0005-0000-0000-000095000000}"/>
    <cellStyle name="40% - Accent3 14" xfId="151" xr:uid="{00000000-0005-0000-0000-000096000000}"/>
    <cellStyle name="40% - Accent3 15" xfId="152" xr:uid="{00000000-0005-0000-0000-000097000000}"/>
    <cellStyle name="40% - Accent3 16" xfId="153" xr:uid="{00000000-0005-0000-0000-000098000000}"/>
    <cellStyle name="40% - Accent3 2" xfId="154" xr:uid="{00000000-0005-0000-0000-000099000000}"/>
    <cellStyle name="40% - Accent3 2 2" xfId="155" xr:uid="{00000000-0005-0000-0000-00009A000000}"/>
    <cellStyle name="40% - Accent3 2 3" xfId="156" xr:uid="{00000000-0005-0000-0000-00009B000000}"/>
    <cellStyle name="40% - Accent3 3" xfId="157" xr:uid="{00000000-0005-0000-0000-00009C000000}"/>
    <cellStyle name="40% - Accent3 4" xfId="158" xr:uid="{00000000-0005-0000-0000-00009D000000}"/>
    <cellStyle name="40% - Accent3 5" xfId="159" xr:uid="{00000000-0005-0000-0000-00009E000000}"/>
    <cellStyle name="40% - Accent3 6" xfId="160" xr:uid="{00000000-0005-0000-0000-00009F000000}"/>
    <cellStyle name="40% - Accent3 7" xfId="161" xr:uid="{00000000-0005-0000-0000-0000A0000000}"/>
    <cellStyle name="40% - Accent3 8" xfId="162" xr:uid="{00000000-0005-0000-0000-0000A1000000}"/>
    <cellStyle name="40% - Accent3 9" xfId="163" xr:uid="{00000000-0005-0000-0000-0000A2000000}"/>
    <cellStyle name="40% - Accent4" xfId="164" builtinId="43" customBuiltin="1"/>
    <cellStyle name="40% - Accent4 10" xfId="165" xr:uid="{00000000-0005-0000-0000-0000A4000000}"/>
    <cellStyle name="40% - Accent4 11" xfId="166" xr:uid="{00000000-0005-0000-0000-0000A5000000}"/>
    <cellStyle name="40% - Accent4 12" xfId="167" xr:uid="{00000000-0005-0000-0000-0000A6000000}"/>
    <cellStyle name="40% - Accent4 13" xfId="168" xr:uid="{00000000-0005-0000-0000-0000A7000000}"/>
    <cellStyle name="40% - Accent4 14" xfId="169" xr:uid="{00000000-0005-0000-0000-0000A8000000}"/>
    <cellStyle name="40% - Accent4 15" xfId="170" xr:uid="{00000000-0005-0000-0000-0000A9000000}"/>
    <cellStyle name="40% - Accent4 16" xfId="171" xr:uid="{00000000-0005-0000-0000-0000AA000000}"/>
    <cellStyle name="40% - Accent4 2" xfId="172" xr:uid="{00000000-0005-0000-0000-0000AB000000}"/>
    <cellStyle name="40% - Accent4 2 2" xfId="173" xr:uid="{00000000-0005-0000-0000-0000AC000000}"/>
    <cellStyle name="40% - Accent4 2 3" xfId="174" xr:uid="{00000000-0005-0000-0000-0000AD000000}"/>
    <cellStyle name="40% - Accent4 3" xfId="175" xr:uid="{00000000-0005-0000-0000-0000AE000000}"/>
    <cellStyle name="40% - Accent4 4" xfId="176" xr:uid="{00000000-0005-0000-0000-0000AF000000}"/>
    <cellStyle name="40% - Accent4 5" xfId="177" xr:uid="{00000000-0005-0000-0000-0000B0000000}"/>
    <cellStyle name="40% - Accent4 6" xfId="178" xr:uid="{00000000-0005-0000-0000-0000B1000000}"/>
    <cellStyle name="40% - Accent4 7" xfId="179" xr:uid="{00000000-0005-0000-0000-0000B2000000}"/>
    <cellStyle name="40% - Accent4 8" xfId="180" xr:uid="{00000000-0005-0000-0000-0000B3000000}"/>
    <cellStyle name="40% - Accent4 9" xfId="181" xr:uid="{00000000-0005-0000-0000-0000B4000000}"/>
    <cellStyle name="40% - Accent5" xfId="182" builtinId="47" customBuiltin="1"/>
    <cellStyle name="40% - Accent5 10" xfId="183" xr:uid="{00000000-0005-0000-0000-0000B6000000}"/>
    <cellStyle name="40% - Accent5 11" xfId="184" xr:uid="{00000000-0005-0000-0000-0000B7000000}"/>
    <cellStyle name="40% - Accent5 12" xfId="185" xr:uid="{00000000-0005-0000-0000-0000B8000000}"/>
    <cellStyle name="40% - Accent5 13" xfId="186" xr:uid="{00000000-0005-0000-0000-0000B9000000}"/>
    <cellStyle name="40% - Accent5 14" xfId="187" xr:uid="{00000000-0005-0000-0000-0000BA000000}"/>
    <cellStyle name="40% - Accent5 15" xfId="188" xr:uid="{00000000-0005-0000-0000-0000BB000000}"/>
    <cellStyle name="40% - Accent5 16" xfId="189" xr:uid="{00000000-0005-0000-0000-0000BC000000}"/>
    <cellStyle name="40% - Accent5 2" xfId="190" xr:uid="{00000000-0005-0000-0000-0000BD000000}"/>
    <cellStyle name="40% - Accent5 2 2" xfId="191" xr:uid="{00000000-0005-0000-0000-0000BE000000}"/>
    <cellStyle name="40% - Accent5 2 3" xfId="192" xr:uid="{00000000-0005-0000-0000-0000BF000000}"/>
    <cellStyle name="40% - Accent5 3" xfId="193" xr:uid="{00000000-0005-0000-0000-0000C0000000}"/>
    <cellStyle name="40% - Accent5 4" xfId="194" xr:uid="{00000000-0005-0000-0000-0000C1000000}"/>
    <cellStyle name="40% - Accent5 5" xfId="195" xr:uid="{00000000-0005-0000-0000-0000C2000000}"/>
    <cellStyle name="40% - Accent5 6" xfId="196" xr:uid="{00000000-0005-0000-0000-0000C3000000}"/>
    <cellStyle name="40% - Accent5 7" xfId="197" xr:uid="{00000000-0005-0000-0000-0000C4000000}"/>
    <cellStyle name="40% - Accent5 8" xfId="198" xr:uid="{00000000-0005-0000-0000-0000C5000000}"/>
    <cellStyle name="40% - Accent5 9" xfId="199" xr:uid="{00000000-0005-0000-0000-0000C6000000}"/>
    <cellStyle name="40% - Accent6" xfId="200" builtinId="51" customBuiltin="1"/>
    <cellStyle name="40% - Accent6 10" xfId="201" xr:uid="{00000000-0005-0000-0000-0000C8000000}"/>
    <cellStyle name="40% - Accent6 11" xfId="202" xr:uid="{00000000-0005-0000-0000-0000C9000000}"/>
    <cellStyle name="40% - Accent6 12" xfId="203" xr:uid="{00000000-0005-0000-0000-0000CA000000}"/>
    <cellStyle name="40% - Accent6 13" xfId="204" xr:uid="{00000000-0005-0000-0000-0000CB000000}"/>
    <cellStyle name="40% - Accent6 14" xfId="205" xr:uid="{00000000-0005-0000-0000-0000CC000000}"/>
    <cellStyle name="40% - Accent6 15" xfId="206" xr:uid="{00000000-0005-0000-0000-0000CD000000}"/>
    <cellStyle name="40% - Accent6 16" xfId="207" xr:uid="{00000000-0005-0000-0000-0000CE000000}"/>
    <cellStyle name="40% - Accent6 2" xfId="208" xr:uid="{00000000-0005-0000-0000-0000CF000000}"/>
    <cellStyle name="40% - Accent6 2 2" xfId="209" xr:uid="{00000000-0005-0000-0000-0000D0000000}"/>
    <cellStyle name="40% - Accent6 2 3" xfId="210" xr:uid="{00000000-0005-0000-0000-0000D1000000}"/>
    <cellStyle name="40% - Accent6 3" xfId="211" xr:uid="{00000000-0005-0000-0000-0000D2000000}"/>
    <cellStyle name="40% - Accent6 4" xfId="212" xr:uid="{00000000-0005-0000-0000-0000D3000000}"/>
    <cellStyle name="40% - Accent6 5" xfId="213" xr:uid="{00000000-0005-0000-0000-0000D4000000}"/>
    <cellStyle name="40% - Accent6 6" xfId="214" xr:uid="{00000000-0005-0000-0000-0000D5000000}"/>
    <cellStyle name="40% - Accent6 7" xfId="215" xr:uid="{00000000-0005-0000-0000-0000D6000000}"/>
    <cellStyle name="40% - Accent6 8" xfId="216" xr:uid="{00000000-0005-0000-0000-0000D7000000}"/>
    <cellStyle name="40% - Accent6 9" xfId="217" xr:uid="{00000000-0005-0000-0000-0000D8000000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3" xfId="535" xr:uid="{00000000-0005-0000-0000-00001702000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3" xfId="539" xr:uid="{00000000-0005-0000-0000-00001B020000}"/>
    <cellStyle name="Comma [0] 12 3 2" xfId="540" xr:uid="{00000000-0005-0000-0000-00001C020000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_Book2" xfId="550" xr:uid="{00000000-0005-0000-0000-000026020000}"/>
    <cellStyle name="Comma [0] 16" xfId="551" xr:uid="{00000000-0005-0000-0000-000027020000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3" xfId="557" xr:uid="{00000000-0005-0000-0000-00002D020000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3" xfId="561" xr:uid="{00000000-0005-0000-0000-000031020000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1" xfId="566" xr:uid="{00000000-0005-0000-0000-000036020000}"/>
    <cellStyle name="Comma [0] 2 12" xfId="567" xr:uid="{00000000-0005-0000-0000-000037020000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3" xfId="576" xr:uid="{00000000-0005-0000-0000-000040020000}"/>
    <cellStyle name="Comma [0] 2 2 2 2 2 2 2 3 2" xfId="577" xr:uid="{00000000-0005-0000-0000-000041020000}"/>
    <cellStyle name="Comma [0] 2 2 2 2 2 2 3" xfId="578" xr:uid="{00000000-0005-0000-0000-000042020000}"/>
    <cellStyle name="Comma [0] 2 2 2 2 2 2 4" xfId="579" xr:uid="{00000000-0005-0000-0000-000043020000}"/>
    <cellStyle name="Comma [0] 2 2 2 2 2 3" xfId="580" xr:uid="{00000000-0005-0000-0000-000044020000}"/>
    <cellStyle name="Comma [0] 2 2 2 2 2 3 2" xfId="581" xr:uid="{00000000-0005-0000-0000-000045020000}"/>
    <cellStyle name="Comma [0] 2 2 2 2 2 4" xfId="582" xr:uid="{00000000-0005-0000-0000-000046020000}"/>
    <cellStyle name="Comma [0] 2 2 2 2 2 4 2" xfId="583" xr:uid="{00000000-0005-0000-0000-000047020000}"/>
    <cellStyle name="Comma [0] 2 2 2 2 3" xfId="584" xr:uid="{00000000-0005-0000-0000-000048020000}"/>
    <cellStyle name="Comma [0] 2 2 2 2 4" xfId="585" xr:uid="{00000000-0005-0000-0000-000049020000}"/>
    <cellStyle name="Comma [0] 2 2 2 2 5" xfId="586" xr:uid="{00000000-0005-0000-0000-00004A020000}"/>
    <cellStyle name="Comma [0] 2 2 2 3" xfId="587" xr:uid="{00000000-0005-0000-0000-00004B020000}"/>
    <cellStyle name="Comma [0] 2 2 2 3 2" xfId="588" xr:uid="{00000000-0005-0000-0000-00004C020000}"/>
    <cellStyle name="Comma [0] 2 2 2 4" xfId="589" xr:uid="{00000000-0005-0000-0000-00004D020000}"/>
    <cellStyle name="Comma [0] 2 2 2 4 2" xfId="590" xr:uid="{00000000-0005-0000-0000-00004E020000}"/>
    <cellStyle name="Comma [0] 2 2 2 5" xfId="591" xr:uid="{00000000-0005-0000-0000-00004F020000}"/>
    <cellStyle name="Comma [0] 2 2 2 5 2" xfId="592" xr:uid="{00000000-0005-0000-0000-000050020000}"/>
    <cellStyle name="Comma [0] 2 2 2 6" xfId="593" xr:uid="{00000000-0005-0000-0000-000051020000}"/>
    <cellStyle name="Comma [0] 2 2 3" xfId="594" xr:uid="{00000000-0005-0000-0000-000052020000}"/>
    <cellStyle name="Comma [0] 2 2 4" xfId="595" xr:uid="{00000000-0005-0000-0000-000053020000}"/>
    <cellStyle name="Comma [0] 2 2 5" xfId="596" xr:uid="{00000000-0005-0000-0000-000054020000}"/>
    <cellStyle name="Comma [0] 2 2 6" xfId="597" xr:uid="{00000000-0005-0000-0000-000055020000}"/>
    <cellStyle name="Comma [0] 2 2 6 2" xfId="598" xr:uid="{00000000-0005-0000-0000-000056020000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3" xfId="603" xr:uid="{00000000-0005-0000-0000-00005B020000}"/>
    <cellStyle name="Comma [0] 2 3 2 2 4" xfId="604" xr:uid="{00000000-0005-0000-0000-00005C020000}"/>
    <cellStyle name="Comma [0] 2 3 2 3" xfId="605" xr:uid="{00000000-0005-0000-0000-00005D020000}"/>
    <cellStyle name="Comma [0] 2 3 2 4" xfId="606" xr:uid="{00000000-0005-0000-0000-00005E020000}"/>
    <cellStyle name="Comma [0] 2 3 2 5" xfId="607" xr:uid="{00000000-0005-0000-0000-00005F020000}"/>
    <cellStyle name="Comma [0] 2 3 2 6" xfId="608" xr:uid="{00000000-0005-0000-0000-000060020000}"/>
    <cellStyle name="Comma [0] 2 3 3" xfId="609" xr:uid="{00000000-0005-0000-0000-000061020000}"/>
    <cellStyle name="Comma [0] 2 3 4" xfId="610" xr:uid="{00000000-0005-0000-0000-000062020000}"/>
    <cellStyle name="Comma [0] 2 3 5" xfId="611" xr:uid="{00000000-0005-0000-0000-000063020000}"/>
    <cellStyle name="Comma [0] 2 3 6" xfId="612" xr:uid="{00000000-0005-0000-0000-000064020000}"/>
    <cellStyle name="Comma [0] 2 3 7" xfId="613" xr:uid="{00000000-0005-0000-0000-000065020000}"/>
    <cellStyle name="Comma [0] 2 3 8" xfId="614" xr:uid="{00000000-0005-0000-0000-000066020000}"/>
    <cellStyle name="Comma [0] 2 4" xfId="615" xr:uid="{00000000-0005-0000-0000-000067020000}"/>
    <cellStyle name="Comma [0] 2 4 2" xfId="616" xr:uid="{00000000-0005-0000-0000-000068020000}"/>
    <cellStyle name="Comma [0] 2 4 3" xfId="617" xr:uid="{00000000-0005-0000-0000-000069020000}"/>
    <cellStyle name="Comma [0] 2 4 4" xfId="618" xr:uid="{00000000-0005-0000-0000-00006A020000}"/>
    <cellStyle name="Comma [0] 2 4 5" xfId="619" xr:uid="{00000000-0005-0000-0000-00006B020000}"/>
    <cellStyle name="Comma [0] 2 4 5 2" xfId="620" xr:uid="{00000000-0005-0000-0000-00006C020000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3" xfId="624" xr:uid="{00000000-0005-0000-0000-000070020000}"/>
    <cellStyle name="Comma [0] 2 5 4" xfId="625" xr:uid="{00000000-0005-0000-0000-000071020000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3" xfId="632" xr:uid="{00000000-0005-0000-0000-000078020000}"/>
    <cellStyle name="Comma [0] 2 6 2 2 2 2 4" xfId="633" xr:uid="{00000000-0005-0000-0000-000079020000}"/>
    <cellStyle name="Comma [0] 2 6 2 2 2 2 5" xfId="634" xr:uid="{00000000-0005-0000-0000-00007A020000}"/>
    <cellStyle name="Comma [0] 2 6 2 2 2 3" xfId="635" xr:uid="{00000000-0005-0000-0000-00007B020000}"/>
    <cellStyle name="Comma [0] 2 6 2 2 2 4" xfId="636" xr:uid="{00000000-0005-0000-0000-00007C020000}"/>
    <cellStyle name="Comma [0] 2 6 2 2 2 5" xfId="637" xr:uid="{00000000-0005-0000-0000-00007D020000}"/>
    <cellStyle name="Comma [0] 2 6 2 2 3" xfId="638" xr:uid="{00000000-0005-0000-0000-00007E020000}"/>
    <cellStyle name="Comma [0] 2 6 2 2 4" xfId="639" xr:uid="{00000000-0005-0000-0000-00007F020000}"/>
    <cellStyle name="Comma [0] 2 6 2 2 5" xfId="640" xr:uid="{00000000-0005-0000-0000-000080020000}"/>
    <cellStyle name="Comma [0] 2 6 2 3" xfId="641" xr:uid="{00000000-0005-0000-0000-000081020000}"/>
    <cellStyle name="Comma [0] 2 6 2 4" xfId="642" xr:uid="{00000000-0005-0000-0000-000082020000}"/>
    <cellStyle name="Comma [0] 2 6 2 5" xfId="643" xr:uid="{00000000-0005-0000-0000-000083020000}"/>
    <cellStyle name="Comma [0] 2 6 3" xfId="644" xr:uid="{00000000-0005-0000-0000-000084020000}"/>
    <cellStyle name="Comma [0] 2 6 4" xfId="645" xr:uid="{00000000-0005-0000-0000-000085020000}"/>
    <cellStyle name="Comma [0] 2 6 5" xfId="646" xr:uid="{00000000-0005-0000-0000-000086020000}"/>
    <cellStyle name="Comma [0] 2 7" xfId="647" xr:uid="{00000000-0005-0000-0000-000087020000}"/>
    <cellStyle name="Comma [0] 2 7 2" xfId="648" xr:uid="{00000000-0005-0000-0000-000088020000}"/>
    <cellStyle name="Comma [0] 2 8" xfId="649" xr:uid="{00000000-0005-0000-0000-000089020000}"/>
    <cellStyle name="Comma [0] 2 9" xfId="650" xr:uid="{00000000-0005-0000-0000-00008A020000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3" xfId="656" xr:uid="{00000000-0005-0000-0000-000090020000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3" xfId="660" xr:uid="{00000000-0005-0000-0000-000094020000}"/>
    <cellStyle name="Comma [0] 25" xfId="661" xr:uid="{00000000-0005-0000-0000-000095020000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3" xfId="668" xr:uid="{00000000-0005-0000-0000-00009C020000}"/>
    <cellStyle name="Comma [0] 3 3" xfId="669" xr:uid="{00000000-0005-0000-0000-00009D020000}"/>
    <cellStyle name="Comma [0] 32" xfId="670" xr:uid="{00000000-0005-0000-0000-00009E020000}"/>
    <cellStyle name="Comma [0] 32 2" xfId="671" xr:uid="{00000000-0005-0000-0000-00009F020000}"/>
    <cellStyle name="Comma [0] 35" xfId="672" xr:uid="{00000000-0005-0000-0000-0000A0020000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3" xfId="676" xr:uid="{00000000-0005-0000-0000-0000A4020000}"/>
    <cellStyle name="Comma [0] 4 3 2" xfId="677" xr:uid="{00000000-0005-0000-0000-0000A502000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5" xfId="682" xr:uid="{00000000-0005-0000-0000-0000AA020000}"/>
    <cellStyle name="Comma [0] 5 2" xfId="683" xr:uid="{00000000-0005-0000-0000-0000AB020000}"/>
    <cellStyle name="Comma [0] 5 3" xfId="684" xr:uid="{00000000-0005-0000-0000-0000AC020000}"/>
    <cellStyle name="Comma [0] 6" xfId="685" xr:uid="{00000000-0005-0000-0000-0000AD020000}"/>
    <cellStyle name="Comma [0] 6 2" xfId="686" xr:uid="{00000000-0005-0000-0000-0000AE020000}"/>
    <cellStyle name="Comma [0] 6 3" xfId="687" xr:uid="{00000000-0005-0000-0000-0000AF020000}"/>
    <cellStyle name="Comma [0] 6 3 2" xfId="688" xr:uid="{00000000-0005-0000-0000-0000B0020000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3" xfId="696" xr:uid="{00000000-0005-0000-0000-0000B8020000}"/>
    <cellStyle name="Comma [0] 8 3 2" xfId="697" xr:uid="{00000000-0005-0000-0000-0000B9020000}"/>
    <cellStyle name="Comma [0] 8 4" xfId="698" xr:uid="{00000000-0005-0000-0000-0000BA020000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3" xfId="702" xr:uid="{00000000-0005-0000-0000-0000BE020000}"/>
    <cellStyle name="Comma [0] 9 3 2" xfId="703" xr:uid="{00000000-0005-0000-0000-0000BF020000}"/>
    <cellStyle name="Comma [0] 90" xfId="704" xr:uid="{00000000-0005-0000-0000-0000C0020000}"/>
    <cellStyle name="Comma [0] 90 2" xfId="705" xr:uid="{00000000-0005-0000-0000-0000C1020000}"/>
    <cellStyle name="Comma [0] 91" xfId="706" xr:uid="{00000000-0005-0000-0000-0000C2020000}"/>
    <cellStyle name="Comma [0] 91 2" xfId="707" xr:uid="{00000000-0005-0000-0000-0000C3020000}"/>
    <cellStyle name="Comma [0] 93" xfId="708" xr:uid="{00000000-0005-0000-0000-0000C4020000}"/>
    <cellStyle name="Comma [0] 93 2" xfId="709" xr:uid="{00000000-0005-0000-0000-0000C5020000}"/>
    <cellStyle name="Comma [0] 94" xfId="710" xr:uid="{00000000-0005-0000-0000-0000C6020000}"/>
    <cellStyle name="Comma [0] 94 2" xfId="711" xr:uid="{00000000-0005-0000-0000-0000C7020000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3" xfId="718" xr:uid="{00000000-0005-0000-0000-0000CE020000}"/>
    <cellStyle name="Comma 10 3" xfId="719" xr:uid="{00000000-0005-0000-0000-0000CF020000}"/>
    <cellStyle name="Comma 10 3 2" xfId="720" xr:uid="{00000000-0005-0000-0000-0000D0020000}"/>
    <cellStyle name="Comma 10 4" xfId="721" xr:uid="{00000000-0005-0000-0000-0000D1020000}"/>
    <cellStyle name="Comma 10 4 2" xfId="722" xr:uid="{00000000-0005-0000-0000-0000D2020000}"/>
    <cellStyle name="Comma 10 5" xfId="723" xr:uid="{00000000-0005-0000-0000-0000D3020000}"/>
    <cellStyle name="Comma 10 5 2" xfId="724" xr:uid="{00000000-0005-0000-0000-0000D4020000}"/>
    <cellStyle name="Comma 10 6" xfId="725" xr:uid="{00000000-0005-0000-0000-0000D5020000}"/>
    <cellStyle name="Comma 10 6 2" xfId="726" xr:uid="{00000000-0005-0000-0000-0000D6020000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3" xfId="734" xr:uid="{00000000-0005-0000-0000-0000DE020000}"/>
    <cellStyle name="Comma 12 3 2" xfId="735" xr:uid="{00000000-0005-0000-0000-0000DF020000}"/>
    <cellStyle name="Comma 12 4" xfId="736" xr:uid="{00000000-0005-0000-0000-0000E0020000}"/>
    <cellStyle name="Comma 12 4 2" xfId="737" xr:uid="{00000000-0005-0000-0000-0000E1020000}"/>
    <cellStyle name="Comma 12 5" xfId="738" xr:uid="{00000000-0005-0000-0000-0000E2020000}"/>
    <cellStyle name="Comma 12 5 2" xfId="739" xr:uid="{00000000-0005-0000-0000-0000E3020000}"/>
    <cellStyle name="Comma 12 6" xfId="740" xr:uid="{00000000-0005-0000-0000-0000E4020000}"/>
    <cellStyle name="Comma 12 6 2" xfId="741" xr:uid="{00000000-0005-0000-0000-0000E5020000}"/>
    <cellStyle name="Comma 12 7" xfId="742" xr:uid="{00000000-0005-0000-0000-0000E6020000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3" xfId="746" xr:uid="{00000000-0005-0000-0000-0000EA020000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3" xfId="751" xr:uid="{00000000-0005-0000-0000-0000EF020000}"/>
    <cellStyle name="Comma 14 3" xfId="752" xr:uid="{00000000-0005-0000-0000-0000F0020000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3" xfId="756" xr:uid="{00000000-0005-0000-0000-0000F4020000}"/>
    <cellStyle name="Comma 15 3 2" xfId="757" xr:uid="{00000000-0005-0000-0000-0000F5020000}"/>
    <cellStyle name="Comma 15 4" xfId="758" xr:uid="{00000000-0005-0000-0000-0000F6020000}"/>
    <cellStyle name="Comma 15 4 2" xfId="759" xr:uid="{00000000-0005-0000-0000-0000F7020000}"/>
    <cellStyle name="Comma 15 5" xfId="760" xr:uid="{00000000-0005-0000-0000-0000F8020000}"/>
    <cellStyle name="Comma 16" xfId="761" xr:uid="{00000000-0005-0000-0000-0000F9020000}"/>
    <cellStyle name="Comma 16 2" xfId="762" xr:uid="{00000000-0005-0000-0000-0000FA020000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3" xfId="769" xr:uid="{00000000-0005-0000-0000-000001030000}"/>
    <cellStyle name="Comma 19" xfId="770" xr:uid="{00000000-0005-0000-0000-000002030000}"/>
    <cellStyle name="Comma 19 2" xfId="771" xr:uid="{00000000-0005-0000-0000-000003030000}"/>
    <cellStyle name="Comma 19 3" xfId="772" xr:uid="{00000000-0005-0000-0000-000004030000}"/>
    <cellStyle name="Comma 19 4" xfId="773" xr:uid="{00000000-0005-0000-0000-000005030000}"/>
    <cellStyle name="Comma 19 5" xfId="774" xr:uid="{00000000-0005-0000-0000-000006030000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1" xfId="778" xr:uid="{00000000-0005-0000-0000-00000A030000}"/>
    <cellStyle name="Comma 2 11 2" xfId="779" xr:uid="{00000000-0005-0000-0000-00000B030000}"/>
    <cellStyle name="Comma 2 12" xfId="780" xr:uid="{00000000-0005-0000-0000-00000C030000}"/>
    <cellStyle name="Comma 2 12 2" xfId="781" xr:uid="{00000000-0005-0000-0000-00000D030000}"/>
    <cellStyle name="Comma 2 13" xfId="782" xr:uid="{00000000-0005-0000-0000-00000E030000}"/>
    <cellStyle name="Comma 2 13 2" xfId="783" xr:uid="{00000000-0005-0000-0000-00000F030000}"/>
    <cellStyle name="Comma 2 14" xfId="784" xr:uid="{00000000-0005-0000-0000-000010030000}"/>
    <cellStyle name="Comma 2 14 2" xfId="785" xr:uid="{00000000-0005-0000-0000-000011030000}"/>
    <cellStyle name="Comma 2 15" xfId="786" xr:uid="{00000000-0005-0000-0000-000012030000}"/>
    <cellStyle name="Comma 2 15 2" xfId="787" xr:uid="{00000000-0005-0000-0000-000013030000}"/>
    <cellStyle name="Comma 2 16" xfId="788" xr:uid="{00000000-0005-0000-0000-000014030000}"/>
    <cellStyle name="Comma 2 16 2" xfId="789" xr:uid="{00000000-0005-0000-0000-000015030000}"/>
    <cellStyle name="Comma 2 17" xfId="790" xr:uid="{00000000-0005-0000-0000-000016030000}"/>
    <cellStyle name="Comma 2 17 2" xfId="791" xr:uid="{00000000-0005-0000-0000-000017030000}"/>
    <cellStyle name="Comma 2 18" xfId="792" xr:uid="{00000000-0005-0000-0000-000018030000}"/>
    <cellStyle name="Comma 2 18 2" xfId="793" xr:uid="{00000000-0005-0000-0000-000019030000}"/>
    <cellStyle name="Comma 2 19" xfId="794" xr:uid="{00000000-0005-0000-0000-00001A030000}"/>
    <cellStyle name="Comma 2 19 2" xfId="795" xr:uid="{00000000-0005-0000-0000-00001B030000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3" xfId="804" xr:uid="{00000000-0005-0000-0000-000024030000}"/>
    <cellStyle name="Comma 2 2 2 2 2 2 2 3 2" xfId="805" xr:uid="{00000000-0005-0000-0000-000025030000}"/>
    <cellStyle name="Comma 2 2 2 2 2 2 3" xfId="806" xr:uid="{00000000-0005-0000-0000-000026030000}"/>
    <cellStyle name="Comma 2 2 2 2 2 2 4" xfId="807" xr:uid="{00000000-0005-0000-0000-000027030000}"/>
    <cellStyle name="Comma 2 2 2 2 2 3" xfId="808" xr:uid="{00000000-0005-0000-0000-000028030000}"/>
    <cellStyle name="Comma 2 2 2 2 2 3 2" xfId="809" xr:uid="{00000000-0005-0000-0000-000029030000}"/>
    <cellStyle name="Comma 2 2 2 2 2 4" xfId="810" xr:uid="{00000000-0005-0000-0000-00002A030000}"/>
    <cellStyle name="Comma 2 2 2 2 2 4 2" xfId="811" xr:uid="{00000000-0005-0000-0000-00002B030000}"/>
    <cellStyle name="Comma 2 2 2 2 3" xfId="812" xr:uid="{00000000-0005-0000-0000-00002C030000}"/>
    <cellStyle name="Comma 2 2 2 2 4" xfId="813" xr:uid="{00000000-0005-0000-0000-00002D030000}"/>
    <cellStyle name="Comma 2 2 2 2 5" xfId="814" xr:uid="{00000000-0005-0000-0000-00002E030000}"/>
    <cellStyle name="Comma 2 2 2 3" xfId="815" xr:uid="{00000000-0005-0000-0000-00002F030000}"/>
    <cellStyle name="Comma 2 2 2 3 2" xfId="816" xr:uid="{00000000-0005-0000-0000-000030030000}"/>
    <cellStyle name="Comma 2 2 2 4" xfId="817" xr:uid="{00000000-0005-0000-0000-000031030000}"/>
    <cellStyle name="Comma 2 2 2 4 2" xfId="818" xr:uid="{00000000-0005-0000-0000-000032030000}"/>
    <cellStyle name="Comma 2 2 2 5" xfId="819" xr:uid="{00000000-0005-0000-0000-000033030000}"/>
    <cellStyle name="Comma 2 2 2 5 2" xfId="820" xr:uid="{00000000-0005-0000-0000-000034030000}"/>
    <cellStyle name="Comma 2 2 3" xfId="821" xr:uid="{00000000-0005-0000-0000-000035030000}"/>
    <cellStyle name="Comma 2 2 3 2" xfId="822" xr:uid="{00000000-0005-0000-0000-000036030000}"/>
    <cellStyle name="Comma 2 2 4" xfId="823" xr:uid="{00000000-0005-0000-0000-000037030000}"/>
    <cellStyle name="Comma 2 2 5" xfId="824" xr:uid="{00000000-0005-0000-0000-000038030000}"/>
    <cellStyle name="Comma 2 2 6" xfId="825" xr:uid="{00000000-0005-0000-0000-000039030000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1" xfId="829" xr:uid="{00000000-0005-0000-0000-00003D030000}"/>
    <cellStyle name="Comma 2 21 2" xfId="830" xr:uid="{00000000-0005-0000-0000-00003E030000}"/>
    <cellStyle name="Comma 2 22" xfId="831" xr:uid="{00000000-0005-0000-0000-00003F030000}"/>
    <cellStyle name="Comma 2 22 2" xfId="832" xr:uid="{00000000-0005-0000-0000-000040030000}"/>
    <cellStyle name="Comma 2 23" xfId="833" xr:uid="{00000000-0005-0000-0000-000041030000}"/>
    <cellStyle name="Comma 2 23 2" xfId="834" xr:uid="{00000000-0005-0000-0000-000042030000}"/>
    <cellStyle name="Comma 2 24" xfId="835" xr:uid="{00000000-0005-0000-0000-000043030000}"/>
    <cellStyle name="Comma 2 24 2" xfId="836" xr:uid="{00000000-0005-0000-0000-000044030000}"/>
    <cellStyle name="Comma 2 25" xfId="837" xr:uid="{00000000-0005-0000-0000-000045030000}"/>
    <cellStyle name="Comma 2 25 2" xfId="838" xr:uid="{00000000-0005-0000-0000-000046030000}"/>
    <cellStyle name="Comma 2 26" xfId="839" xr:uid="{00000000-0005-0000-0000-000047030000}"/>
    <cellStyle name="Comma 2 26 2" xfId="840" xr:uid="{00000000-0005-0000-0000-000048030000}"/>
    <cellStyle name="Comma 2 27" xfId="841" xr:uid="{00000000-0005-0000-0000-000049030000}"/>
    <cellStyle name="Comma 2 27 2" xfId="842" xr:uid="{00000000-0005-0000-0000-00004A030000}"/>
    <cellStyle name="Comma 2 28" xfId="843" xr:uid="{00000000-0005-0000-0000-00004B030000}"/>
    <cellStyle name="Comma 2 28 2" xfId="844" xr:uid="{00000000-0005-0000-0000-00004C030000}"/>
    <cellStyle name="Comma 2 29" xfId="845" xr:uid="{00000000-0005-0000-0000-00004D030000}"/>
    <cellStyle name="Comma 2 29 2" xfId="846" xr:uid="{00000000-0005-0000-0000-00004E030000}"/>
    <cellStyle name="Comma 2 3" xfId="847" xr:uid="{00000000-0005-0000-0000-00004F030000}"/>
    <cellStyle name="Comma 2 3 2" xfId="848" xr:uid="{00000000-0005-0000-0000-000050030000}"/>
    <cellStyle name="Comma 2 30" xfId="849" xr:uid="{00000000-0005-0000-0000-000051030000}"/>
    <cellStyle name="Comma 2 30 2" xfId="850" xr:uid="{00000000-0005-0000-0000-000052030000}"/>
    <cellStyle name="Comma 2 31" xfId="851" xr:uid="{00000000-0005-0000-0000-000053030000}"/>
    <cellStyle name="Comma 2 31 2" xfId="852" xr:uid="{00000000-0005-0000-0000-000054030000}"/>
    <cellStyle name="Comma 2 32" xfId="853" xr:uid="{00000000-0005-0000-0000-000055030000}"/>
    <cellStyle name="Comma 2 32 2" xfId="854" xr:uid="{00000000-0005-0000-0000-000056030000}"/>
    <cellStyle name="Comma 2 33" xfId="855" xr:uid="{00000000-0005-0000-0000-000057030000}"/>
    <cellStyle name="Comma 2 33 2" xfId="856" xr:uid="{00000000-0005-0000-0000-000058030000}"/>
    <cellStyle name="Comma 2 34" xfId="857" xr:uid="{00000000-0005-0000-0000-000059030000}"/>
    <cellStyle name="Comma 2 34 2" xfId="858" xr:uid="{00000000-0005-0000-0000-00005A030000}"/>
    <cellStyle name="Comma 2 35" xfId="859" xr:uid="{00000000-0005-0000-0000-00005B030000}"/>
    <cellStyle name="Comma 2 35 2" xfId="860" xr:uid="{00000000-0005-0000-0000-00005C030000}"/>
    <cellStyle name="Comma 2 36" xfId="861" xr:uid="{00000000-0005-0000-0000-00005D030000}"/>
    <cellStyle name="Comma 2 36 2" xfId="862" xr:uid="{00000000-0005-0000-0000-00005E030000}"/>
    <cellStyle name="Comma 2 37" xfId="863" xr:uid="{00000000-0005-0000-0000-00005F030000}"/>
    <cellStyle name="Comma 2 37 2" xfId="864" xr:uid="{00000000-0005-0000-0000-000060030000}"/>
    <cellStyle name="Comma 2 38" xfId="865" xr:uid="{00000000-0005-0000-0000-000061030000}"/>
    <cellStyle name="Comma 2 38 2" xfId="866" xr:uid="{00000000-0005-0000-0000-000062030000}"/>
    <cellStyle name="Comma 2 39" xfId="867" xr:uid="{00000000-0005-0000-0000-000063030000}"/>
    <cellStyle name="Comma 2 39 2" xfId="868" xr:uid="{00000000-0005-0000-0000-00006403000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1" xfId="875" xr:uid="{00000000-0005-0000-0000-00006B030000}"/>
    <cellStyle name="Comma 2 41 2" xfId="876" xr:uid="{00000000-0005-0000-0000-00006C030000}"/>
    <cellStyle name="Comma 2 42" xfId="877" xr:uid="{00000000-0005-0000-0000-00006D030000}"/>
    <cellStyle name="Comma 2 42 2" xfId="878" xr:uid="{00000000-0005-0000-0000-00006E030000}"/>
    <cellStyle name="Comma 2 43" xfId="879" xr:uid="{00000000-0005-0000-0000-00006F030000}"/>
    <cellStyle name="Comma 2 43 2" xfId="880" xr:uid="{00000000-0005-0000-0000-000070030000}"/>
    <cellStyle name="Comma 2 44" xfId="881" xr:uid="{00000000-0005-0000-0000-000071030000}"/>
    <cellStyle name="Comma 2 44 2" xfId="882" xr:uid="{00000000-0005-0000-0000-000072030000}"/>
    <cellStyle name="Comma 2 45" xfId="883" xr:uid="{00000000-0005-0000-0000-000073030000}"/>
    <cellStyle name="Comma 2 45 2" xfId="884" xr:uid="{00000000-0005-0000-0000-000074030000}"/>
    <cellStyle name="Comma 2 46" xfId="885" xr:uid="{00000000-0005-0000-0000-000075030000}"/>
    <cellStyle name="Comma 2 46 2" xfId="886" xr:uid="{00000000-0005-0000-0000-000076030000}"/>
    <cellStyle name="Comma 2 47" xfId="887" xr:uid="{00000000-0005-0000-0000-000077030000}"/>
    <cellStyle name="Comma 2 47 2" xfId="888" xr:uid="{00000000-0005-0000-0000-000078030000}"/>
    <cellStyle name="Comma 2 48" xfId="889" xr:uid="{00000000-0005-0000-0000-000079030000}"/>
    <cellStyle name="Comma 2 48 2" xfId="890" xr:uid="{00000000-0005-0000-0000-00007A030000}"/>
    <cellStyle name="Comma 2 49" xfId="891" xr:uid="{00000000-0005-0000-0000-00007B030000}"/>
    <cellStyle name="Comma 2 49 2" xfId="892" xr:uid="{00000000-0005-0000-0000-00007C030000}"/>
    <cellStyle name="Comma 2 5" xfId="893" xr:uid="{00000000-0005-0000-0000-00007D030000}"/>
    <cellStyle name="Comma 2 5 2" xfId="894" xr:uid="{00000000-0005-0000-0000-00007E030000}"/>
    <cellStyle name="Comma 2 50" xfId="895" xr:uid="{00000000-0005-0000-0000-00007F030000}"/>
    <cellStyle name="Comma 2 50 2" xfId="896" xr:uid="{00000000-0005-0000-0000-000080030000}"/>
    <cellStyle name="Comma 2 51" xfId="897" xr:uid="{00000000-0005-0000-0000-000081030000}"/>
    <cellStyle name="Comma 2 51 2" xfId="898" xr:uid="{00000000-0005-0000-0000-000082030000}"/>
    <cellStyle name="Comma 2 52" xfId="899" xr:uid="{00000000-0005-0000-0000-000083030000}"/>
    <cellStyle name="Comma 2 52 2" xfId="900" xr:uid="{00000000-0005-0000-0000-000084030000}"/>
    <cellStyle name="Comma 2 53" xfId="901" xr:uid="{00000000-0005-0000-0000-000085030000}"/>
    <cellStyle name="Comma 2 53 2" xfId="902" xr:uid="{00000000-0005-0000-0000-000086030000}"/>
    <cellStyle name="Comma 2 54" xfId="903" xr:uid="{00000000-0005-0000-0000-000087030000}"/>
    <cellStyle name="Comma 2 54 2" xfId="904" xr:uid="{00000000-0005-0000-0000-000088030000}"/>
    <cellStyle name="Comma 2 55" xfId="905" xr:uid="{00000000-0005-0000-0000-000089030000}"/>
    <cellStyle name="Comma 2 55 2" xfId="906" xr:uid="{00000000-0005-0000-0000-00008A030000}"/>
    <cellStyle name="Comma 2 56" xfId="907" xr:uid="{00000000-0005-0000-0000-00008B030000}"/>
    <cellStyle name="Comma 2 56 2" xfId="908" xr:uid="{00000000-0005-0000-0000-00008C030000}"/>
    <cellStyle name="Comma 2 57" xfId="909" xr:uid="{00000000-0005-0000-0000-00008D030000}"/>
    <cellStyle name="Comma 2 57 2" xfId="910" xr:uid="{00000000-0005-0000-0000-00008E030000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3" xfId="914" xr:uid="{00000000-0005-0000-0000-000092030000}"/>
    <cellStyle name="Comma 2 58 3 2" xfId="915" xr:uid="{00000000-0005-0000-0000-000093030000}"/>
    <cellStyle name="Comma 2 58 4" xfId="916" xr:uid="{00000000-0005-0000-0000-000094030000}"/>
    <cellStyle name="Comma 2 58 4 2" xfId="917" xr:uid="{00000000-0005-0000-0000-000095030000}"/>
    <cellStyle name="Comma 2 58 5" xfId="918" xr:uid="{00000000-0005-0000-0000-000096030000}"/>
    <cellStyle name="Comma 2 59" xfId="919" xr:uid="{00000000-0005-0000-0000-000097030000}"/>
    <cellStyle name="Comma 2 59 2" xfId="920" xr:uid="{00000000-0005-0000-0000-000098030000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9" xfId="948" xr:uid="{00000000-0005-0000-0000-0000B4030000}"/>
    <cellStyle name="Comma 2 9 2" xfId="949" xr:uid="{00000000-0005-0000-0000-0000B5030000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3" xfId="953" xr:uid="{00000000-0005-0000-0000-0000B9030000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3" xfId="957" xr:uid="{00000000-0005-0000-0000-0000BD030000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3" xfId="961" xr:uid="{00000000-0005-0000-0000-0000C1030000}"/>
    <cellStyle name="Comma 23" xfId="962" xr:uid="{00000000-0005-0000-0000-0000C2030000}"/>
    <cellStyle name="Comma 23 2" xfId="963" xr:uid="{00000000-0005-0000-0000-0000C3030000}"/>
    <cellStyle name="Comma 24" xfId="964" xr:uid="{00000000-0005-0000-0000-0000C4030000}"/>
    <cellStyle name="Comma 24 2" xfId="965" xr:uid="{00000000-0005-0000-0000-0000C5030000}"/>
    <cellStyle name="Comma 25" xfId="966" xr:uid="{00000000-0005-0000-0000-0000C6030000}"/>
    <cellStyle name="Comma 25 2" xfId="967" xr:uid="{00000000-0005-0000-0000-0000C7030000}"/>
    <cellStyle name="Comma 26" xfId="968" xr:uid="{00000000-0005-0000-0000-0000C8030000}"/>
    <cellStyle name="Comma 26 2" xfId="969" xr:uid="{00000000-0005-0000-0000-0000C9030000}"/>
    <cellStyle name="Comma 27" xfId="970" xr:uid="{00000000-0005-0000-0000-0000CA030000}"/>
    <cellStyle name="Comma 28" xfId="971" xr:uid="{00000000-0005-0000-0000-0000CB030000}"/>
    <cellStyle name="Comma 28 2" xfId="972" xr:uid="{00000000-0005-0000-0000-0000CC030000}"/>
    <cellStyle name="Comma 29" xfId="973" xr:uid="{00000000-0005-0000-0000-0000CD030000}"/>
    <cellStyle name="Comma 29 2" xfId="974" xr:uid="{00000000-0005-0000-0000-0000CE030000}"/>
    <cellStyle name="Comma 3" xfId="975" xr:uid="{00000000-0005-0000-0000-0000CF030000}"/>
    <cellStyle name="Comma 3 10" xfId="976" xr:uid="{00000000-0005-0000-0000-0000D003000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3" xfId="981" xr:uid="{00000000-0005-0000-0000-0000D5030000}"/>
    <cellStyle name="Comma 3 2 2 2 4" xfId="982" xr:uid="{00000000-0005-0000-0000-0000D6030000}"/>
    <cellStyle name="Comma 3 2 2 3" xfId="983" xr:uid="{00000000-0005-0000-0000-0000D7030000}"/>
    <cellStyle name="Comma 3 2 2 4" xfId="984" xr:uid="{00000000-0005-0000-0000-0000D8030000}"/>
    <cellStyle name="Comma 3 2 2 5" xfId="985" xr:uid="{00000000-0005-0000-0000-0000D9030000}"/>
    <cellStyle name="Comma 3 2 3" xfId="986" xr:uid="{00000000-0005-0000-0000-0000DA030000}"/>
    <cellStyle name="Comma 3 2 4" xfId="987" xr:uid="{00000000-0005-0000-0000-0000DB030000}"/>
    <cellStyle name="Comma 3 2 5" xfId="988" xr:uid="{00000000-0005-0000-0000-0000DC030000}"/>
    <cellStyle name="Comma 3 2 6" xfId="989" xr:uid="{00000000-0005-0000-0000-0000DD030000}"/>
    <cellStyle name="Comma 3 3" xfId="990" xr:uid="{00000000-0005-0000-0000-0000DE030000}"/>
    <cellStyle name="Comma 3 3 2" xfId="991" xr:uid="{00000000-0005-0000-0000-0000DF030000}"/>
    <cellStyle name="Comma 3 3 3" xfId="992" xr:uid="{00000000-0005-0000-0000-0000E0030000}"/>
    <cellStyle name="Comma 3 3 4" xfId="993" xr:uid="{00000000-0005-0000-0000-0000E1030000}"/>
    <cellStyle name="Comma 3 4" xfId="994" xr:uid="{00000000-0005-0000-0000-0000E2030000}"/>
    <cellStyle name="Comma 3 4 2" xfId="995" xr:uid="{00000000-0005-0000-0000-0000E3030000}"/>
    <cellStyle name="Comma 3 4 3" xfId="996" xr:uid="{00000000-0005-0000-0000-0000E4030000}"/>
    <cellStyle name="Comma 3 4 4" xfId="997" xr:uid="{00000000-0005-0000-0000-0000E5030000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3" xfId="1004" xr:uid="{00000000-0005-0000-0000-0000EC030000}"/>
    <cellStyle name="Comma 3 5 2 2 2 2 4" xfId="1005" xr:uid="{00000000-0005-0000-0000-0000ED030000}"/>
    <cellStyle name="Comma 3 5 2 2 2 2 5" xfId="1006" xr:uid="{00000000-0005-0000-0000-0000EE030000}"/>
    <cellStyle name="Comma 3 5 2 2 2 3" xfId="1007" xr:uid="{00000000-0005-0000-0000-0000EF030000}"/>
    <cellStyle name="Comma 3 5 2 2 2 4" xfId="1008" xr:uid="{00000000-0005-0000-0000-0000F0030000}"/>
    <cellStyle name="Comma 3 5 2 2 2 5" xfId="1009" xr:uid="{00000000-0005-0000-0000-0000F1030000}"/>
    <cellStyle name="Comma 3 5 2 2 3" xfId="1010" xr:uid="{00000000-0005-0000-0000-0000F2030000}"/>
    <cellStyle name="Comma 3 5 2 2 4" xfId="1011" xr:uid="{00000000-0005-0000-0000-0000F3030000}"/>
    <cellStyle name="Comma 3 5 2 2 5" xfId="1012" xr:uid="{00000000-0005-0000-0000-0000F4030000}"/>
    <cellStyle name="Comma 3 5 2 3" xfId="1013" xr:uid="{00000000-0005-0000-0000-0000F5030000}"/>
    <cellStyle name="Comma 3 5 2 4" xfId="1014" xr:uid="{00000000-0005-0000-0000-0000F6030000}"/>
    <cellStyle name="Comma 3 5 2 5" xfId="1015" xr:uid="{00000000-0005-0000-0000-0000F7030000}"/>
    <cellStyle name="Comma 3 5 3" xfId="1016" xr:uid="{00000000-0005-0000-0000-0000F8030000}"/>
    <cellStyle name="Comma 3 5 3 2" xfId="1017" xr:uid="{00000000-0005-0000-0000-0000F9030000}"/>
    <cellStyle name="Comma 3 5 3 3" xfId="1018" xr:uid="{00000000-0005-0000-0000-0000FA030000}"/>
    <cellStyle name="Comma 3 5 3 4" xfId="1019" xr:uid="{00000000-0005-0000-0000-0000FB030000}"/>
    <cellStyle name="Comma 3 5 4" xfId="1020" xr:uid="{00000000-0005-0000-0000-0000FC030000}"/>
    <cellStyle name="Comma 3 5 5" xfId="1021" xr:uid="{00000000-0005-0000-0000-0000FD030000}"/>
    <cellStyle name="Comma 3 5 6" xfId="1022" xr:uid="{00000000-0005-0000-0000-0000FE030000}"/>
    <cellStyle name="Comma 3 6" xfId="1023" xr:uid="{00000000-0005-0000-0000-0000FF030000}"/>
    <cellStyle name="Comma 3 7" xfId="1024" xr:uid="{00000000-0005-0000-0000-000000040000}"/>
    <cellStyle name="Comma 3 8" xfId="1025" xr:uid="{00000000-0005-0000-0000-000001040000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1" xfId="1030" xr:uid="{00000000-0005-0000-0000-000006040000}"/>
    <cellStyle name="Comma 31 2" xfId="1031" xr:uid="{00000000-0005-0000-0000-000007040000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4" xfId="1038" xr:uid="{00000000-0005-0000-0000-00000E040000}"/>
    <cellStyle name="Comma 34 2" xfId="1039" xr:uid="{00000000-0005-0000-0000-00000F040000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5" xfId="1056" xr:uid="{00000000-0005-0000-0000-000020040000}"/>
    <cellStyle name="Comma 45 2" xfId="1057" xr:uid="{00000000-0005-0000-0000-000021040000}"/>
    <cellStyle name="Comma 46" xfId="1058" xr:uid="{00000000-0005-0000-0000-000022040000}"/>
    <cellStyle name="Comma 46 2" xfId="1059" xr:uid="{00000000-0005-0000-0000-000023040000}"/>
    <cellStyle name="Comma 47" xfId="1060" xr:uid="{00000000-0005-0000-0000-000024040000}"/>
    <cellStyle name="Comma 47 2" xfId="1061" xr:uid="{00000000-0005-0000-0000-000025040000}"/>
    <cellStyle name="Comma 48" xfId="1062" xr:uid="{00000000-0005-0000-0000-000026040000}"/>
    <cellStyle name="Comma 48 2" xfId="1063" xr:uid="{00000000-0005-0000-0000-000027040000}"/>
    <cellStyle name="Comma 49" xfId="1064" xr:uid="{00000000-0005-0000-0000-000028040000}"/>
    <cellStyle name="Comma 49 2" xfId="1065" xr:uid="{00000000-0005-0000-0000-000029040000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1" xfId="1072" xr:uid="{00000000-0005-0000-0000-000030040000}"/>
    <cellStyle name="Comma 51 2" xfId="1073" xr:uid="{00000000-0005-0000-0000-000031040000}"/>
    <cellStyle name="Comma 52" xfId="1074" xr:uid="{00000000-0005-0000-0000-000032040000}"/>
    <cellStyle name="Comma 52 2" xfId="1075" xr:uid="{00000000-0005-0000-0000-000033040000}"/>
    <cellStyle name="Comma 58" xfId="1076" xr:uid="{00000000-0005-0000-0000-000034040000}"/>
    <cellStyle name="Comma 58 2" xfId="1077" xr:uid="{00000000-0005-0000-0000-000035040000}"/>
    <cellStyle name="Comma 59" xfId="1078" xr:uid="{00000000-0005-0000-0000-000036040000}"/>
    <cellStyle name="Comma 59 2" xfId="1079" xr:uid="{00000000-0005-0000-0000-000037040000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2" xfId="1083" xr:uid="{00000000-0005-0000-0000-00003B040000}"/>
    <cellStyle name="Comma 62 2" xfId="1084" xr:uid="{00000000-0005-0000-0000-00003C040000}"/>
    <cellStyle name="Comma 63" xfId="1085" xr:uid="{00000000-0005-0000-0000-00003D040000}"/>
    <cellStyle name="Comma 63 2" xfId="1086" xr:uid="{00000000-0005-0000-0000-00003E040000}"/>
    <cellStyle name="Comma 66" xfId="1087" xr:uid="{00000000-0005-0000-0000-00003F040000}"/>
    <cellStyle name="Comma 67" xfId="1088" xr:uid="{00000000-0005-0000-0000-000040040000}"/>
    <cellStyle name="Comma 67 2" xfId="1089" xr:uid="{00000000-0005-0000-0000-000041040000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3" xfId="1093" xr:uid="{00000000-0005-0000-0000-000045040000}"/>
    <cellStyle name="Comma 7 3 2" xfId="1094" xr:uid="{00000000-0005-0000-0000-000046040000}"/>
    <cellStyle name="Comma 72" xfId="1095" xr:uid="{00000000-0005-0000-0000-000047040000}"/>
    <cellStyle name="Comma 74" xfId="1096" xr:uid="{00000000-0005-0000-0000-000048040000}"/>
    <cellStyle name="Comma 74 2" xfId="1097" xr:uid="{00000000-0005-0000-0000-000049040000}"/>
    <cellStyle name="Comma 75" xfId="1098" xr:uid="{00000000-0005-0000-0000-00004A040000}"/>
    <cellStyle name="Comma 75 2" xfId="1099" xr:uid="{00000000-0005-0000-0000-00004B040000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3" xfId="1104" xr:uid="{00000000-0005-0000-0000-000050040000}"/>
    <cellStyle name="Comma 8 3" xfId="1105" xr:uid="{00000000-0005-0000-0000-000051040000}"/>
    <cellStyle name="Comma 82" xfId="1106" xr:uid="{00000000-0005-0000-0000-000052040000}"/>
    <cellStyle name="Comma 82 2" xfId="1107" xr:uid="{00000000-0005-0000-0000-000053040000}"/>
    <cellStyle name="Comma 83" xfId="1108" xr:uid="{00000000-0005-0000-0000-000054040000}"/>
    <cellStyle name="Comma 83 2" xfId="1109" xr:uid="{00000000-0005-0000-0000-000055040000}"/>
    <cellStyle name="Comma 85" xfId="1110" xr:uid="{00000000-0005-0000-0000-000056040000}"/>
    <cellStyle name="Comma 85 2" xfId="1111" xr:uid="{00000000-0005-0000-0000-000057040000}"/>
    <cellStyle name="Comma 86" xfId="1112" xr:uid="{00000000-0005-0000-0000-000058040000}"/>
    <cellStyle name="Comma 86 2" xfId="1113" xr:uid="{00000000-0005-0000-0000-000059040000}"/>
    <cellStyle name="Comma 89" xfId="1114" xr:uid="{00000000-0005-0000-0000-00005A040000}"/>
    <cellStyle name="Comma 9" xfId="1115" xr:uid="{00000000-0005-0000-0000-00005B040000}"/>
    <cellStyle name="Comma 9 2" xfId="1116" xr:uid="{00000000-0005-0000-0000-00005C040000}"/>
    <cellStyle name="Comma 9 3" xfId="1117" xr:uid="{00000000-0005-0000-0000-00005D040000}"/>
    <cellStyle name="Comma 9 4" xfId="1118" xr:uid="{00000000-0005-0000-0000-00005E040000}"/>
    <cellStyle name="Comma 98" xfId="1119" xr:uid="{00000000-0005-0000-0000-00005F040000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3" xfId="1127" xr:uid="{00000000-0005-0000-0000-000067040000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3" xfId="1573" xr:uid="{00000000-0005-0000-0000-000026060000}"/>
    <cellStyle name="Normal 16 3 2" xfId="1574" xr:uid="{00000000-0005-0000-0000-00002706000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_4_Pembangunan JTM Baru Penyulang CPU 5" xfId="1596" xr:uid="{00000000-0005-0000-0000-00003D060000}"/>
    <cellStyle name="Normal 19" xfId="1597" xr:uid="{00000000-0005-0000-0000-00003E060000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3" xfId="1618" xr:uid="{00000000-0005-0000-0000-000053060000}"/>
    <cellStyle name="Normal 2 11 4" xfId="1619" xr:uid="{00000000-0005-0000-0000-000054060000}"/>
    <cellStyle name="Normal 2 12" xfId="1620" xr:uid="{00000000-0005-0000-0000-000055060000}"/>
    <cellStyle name="Normal 2 12 2" xfId="1621" xr:uid="{00000000-0005-0000-0000-000056060000}"/>
    <cellStyle name="Normal 2 12_SR DERET_ASLI" xfId="1622" xr:uid="{00000000-0005-0000-0000-000057060000}"/>
    <cellStyle name="Normal 2 13" xfId="1623" xr:uid="{00000000-0005-0000-0000-000058060000}"/>
    <cellStyle name="Normal 2 14" xfId="1624" xr:uid="{00000000-0005-0000-0000-000059060000}"/>
    <cellStyle name="Normal 2 15" xfId="1625" xr:uid="{00000000-0005-0000-0000-00005A06000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1" xfId="1636" xr:uid="{00000000-0005-0000-0000-000065060000}"/>
    <cellStyle name="Normal 2 2 12" xfId="1637" xr:uid="{00000000-0005-0000-0000-000066060000}"/>
    <cellStyle name="Normal 2 2 13" xfId="1638" xr:uid="{00000000-0005-0000-0000-000067060000}"/>
    <cellStyle name="Normal 2 2 14" xfId="1639" xr:uid="{00000000-0005-0000-0000-000068060000}"/>
    <cellStyle name="Normal 2 2 15" xfId="1640" xr:uid="{00000000-0005-0000-0000-000069060000}"/>
    <cellStyle name="Normal 2 2 16" xfId="1641" xr:uid="{00000000-0005-0000-0000-00006A060000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5" xfId="1674" xr:uid="{00000000-0005-0000-0000-00008B060000}"/>
    <cellStyle name="Normal 2 2 6" xfId="1675" xr:uid="{00000000-0005-0000-0000-00008C060000}"/>
    <cellStyle name="Normal 2 2 7" xfId="1676" xr:uid="{00000000-0005-0000-0000-00008D060000}"/>
    <cellStyle name="Normal 2 2 8" xfId="1677" xr:uid="{00000000-0005-0000-0000-00008E060000}"/>
    <cellStyle name="Normal 2 2 9" xfId="1678" xr:uid="{00000000-0005-0000-0000-00008F060000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_DATA DINGO &amp; IMG _OK" xfId="1884" xr:uid="{00000000-0005-0000-0000-00005D070000}"/>
    <cellStyle name="Normal 22" xfId="1885" xr:uid="{00000000-0005-0000-0000-00005E070000}"/>
    <cellStyle name="Normal 23" xfId="1886" xr:uid="{00000000-0005-0000-0000-00005F070000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3" xfId="2024" xr:uid="{00000000-0005-0000-0000-0000E9070000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3" xfId="2046" xr:uid="{00000000-0005-0000-0000-0000FF070000}"/>
    <cellStyle name="Normal 9 2 2 4" xfId="2047" xr:uid="{00000000-0005-0000-0000-000000080000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3" xfId="2052" xr:uid="{00000000-0005-0000-0000-000005080000}"/>
    <cellStyle name="Normal 9 2 3 2 2 4" xfId="2053" xr:uid="{00000000-0005-0000-0000-000006080000}"/>
    <cellStyle name="Normal 9 2 3 2 2 5" xfId="2054" xr:uid="{00000000-0005-0000-0000-000007080000}"/>
    <cellStyle name="Normal 9 2 3 2 3" xfId="2055" xr:uid="{00000000-0005-0000-0000-000008080000}"/>
    <cellStyle name="Normal 9 2 3 2 3 2" xfId="2056" xr:uid="{00000000-0005-0000-0000-000009080000}"/>
    <cellStyle name="Normal 9 2 3 2 3 3" xfId="2057" xr:uid="{00000000-0005-0000-0000-00000A080000}"/>
    <cellStyle name="Normal 9 2 3 2 3 4" xfId="2058" xr:uid="{00000000-0005-0000-0000-00000B080000}"/>
    <cellStyle name="Normal 9 2 3 2 4" xfId="2059" xr:uid="{00000000-0005-0000-0000-00000C080000}"/>
    <cellStyle name="Normal 9 2 3 2 5" xfId="2060" xr:uid="{00000000-0005-0000-0000-00000D080000}"/>
    <cellStyle name="Normal 9 2 3 2 6" xfId="2061" xr:uid="{00000000-0005-0000-0000-00000E080000}"/>
    <cellStyle name="Normal 9 2 3 2_PETA POHON LITA TRW I 2010" xfId="2062" xr:uid="{00000000-0005-0000-0000-00000F080000}"/>
    <cellStyle name="Normal 9 2 3 3" xfId="2063" xr:uid="{00000000-0005-0000-0000-000010080000}"/>
    <cellStyle name="Normal 9 2 3 4" xfId="2064" xr:uid="{00000000-0005-0000-0000-000011080000}"/>
    <cellStyle name="Normal 9 2 3 5" xfId="2065" xr:uid="{00000000-0005-0000-0000-000012080000}"/>
    <cellStyle name="Normal 9 2 3_FORMAT PETA&amp;LOKASI RABAS2 JUNI 2010" xfId="2066" xr:uid="{00000000-0005-0000-0000-000013080000}"/>
    <cellStyle name="Normal 9 2 4" xfId="2067" xr:uid="{00000000-0005-0000-0000-000014080000}"/>
    <cellStyle name="Normal 9 2 5" xfId="2068" xr:uid="{00000000-0005-0000-0000-000015080000}"/>
    <cellStyle name="Normal 9 2 6" xfId="2069" xr:uid="{00000000-0005-0000-0000-000016080000}"/>
    <cellStyle name="Normal 9 2_ENTRI RABAS-RABAS TRW IV_LT_qq" xfId="2070" xr:uid="{00000000-0005-0000-0000-000017080000}"/>
    <cellStyle name="Normal 9 3" xfId="2071" xr:uid="{00000000-0005-0000-0000-000018080000}"/>
    <cellStyle name="Normal 9 4" xfId="2072" xr:uid="{00000000-0005-0000-0000-000019080000}"/>
    <cellStyle name="Normal 9 5" xfId="2073" xr:uid="{00000000-0005-0000-0000-00001A080000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3" xfId="2528" xr:uid="{00000000-0005-0000-0000-0000E2090000}"/>
    <cellStyle name="Percent 2 2 2 2 2 4" xfId="2529" xr:uid="{00000000-0005-0000-0000-0000E3090000}"/>
    <cellStyle name="Percent 2 2 2 2 2 5" xfId="2530" xr:uid="{00000000-0005-0000-0000-0000E4090000}"/>
    <cellStyle name="Percent 2 2 2 2 3" xfId="2531" xr:uid="{00000000-0005-0000-0000-0000E5090000}"/>
    <cellStyle name="Percent 2 2 2 2 4" xfId="2532" xr:uid="{00000000-0005-0000-0000-0000E6090000}"/>
    <cellStyle name="Percent 2 2 2 2 5" xfId="2533" xr:uid="{00000000-0005-0000-0000-0000E7090000}"/>
    <cellStyle name="Percent 2 2 2 3" xfId="2534" xr:uid="{00000000-0005-0000-0000-0000E8090000}"/>
    <cellStyle name="Percent 2 2 2 4" xfId="2535" xr:uid="{00000000-0005-0000-0000-0000E9090000}"/>
    <cellStyle name="Percent 2 2 2 5" xfId="2536" xr:uid="{00000000-0005-0000-0000-0000EA090000}"/>
    <cellStyle name="Percent 2 2 2 6" xfId="2537" xr:uid="{00000000-0005-0000-0000-0000EB090000}"/>
    <cellStyle name="Percent 2 2 2 7" xfId="2538" xr:uid="{00000000-0005-0000-0000-0000EC090000}"/>
    <cellStyle name="Percent 2 2 3" xfId="2539" xr:uid="{00000000-0005-0000-0000-0000ED090000}"/>
    <cellStyle name="Percent 2 2 4" xfId="2540" xr:uid="{00000000-0005-0000-0000-0000EE090000}"/>
    <cellStyle name="Percent 2 2 5" xfId="2541" xr:uid="{00000000-0005-0000-0000-0000EF090000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4" xfId="2546" xr:uid="{00000000-0005-0000-0000-0000F4090000}"/>
    <cellStyle name="Percent 2 5" xfId="2547" xr:uid="{00000000-0005-0000-0000-0000F5090000}"/>
    <cellStyle name="Percent 2 6" xfId="2548" xr:uid="{00000000-0005-0000-0000-0000F6090000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3" xfId="2558" xr:uid="{00000000-0005-0000-0000-0000000A0000}"/>
    <cellStyle name="Percent 5 2 4" xfId="2559" xr:uid="{00000000-0005-0000-0000-0000010A0000}"/>
    <cellStyle name="Percent 5 2 5" xfId="2560" xr:uid="{00000000-0005-0000-0000-0000020A0000}"/>
    <cellStyle name="Percent 5 2 6" xfId="2561" xr:uid="{00000000-0005-0000-0000-0000030A0000}"/>
    <cellStyle name="Percent 5 2 6 2" xfId="2562" xr:uid="{00000000-0005-0000-0000-0000040A0000}"/>
    <cellStyle name="Percent 5 3" xfId="2563" xr:uid="{00000000-0005-0000-0000-0000050A0000}"/>
    <cellStyle name="Percent 5 4" xfId="2564" xr:uid="{00000000-0005-0000-0000-0000060A0000}"/>
    <cellStyle name="Percent 5 5" xfId="2565" xr:uid="{00000000-0005-0000-0000-0000070A0000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ubt1" xfId="2589" xr:uid="{00000000-0005-0000-0000-00001F0A0000}"/>
    <cellStyle name="subt1 2" xfId="2590" xr:uid="{00000000-0005-0000-0000-0000200A0000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0066"/>
      <color rgb="FFFF6699"/>
      <color rgb="FFCCFF99"/>
      <color rgb="FF33CCFF"/>
      <color rgb="FFCCFF66"/>
      <color rgb="FFFFFF99"/>
      <color rgb="FFFFCC99"/>
      <color rgb="FFFFFFCC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6D80-264E-4CDD-92E5-66BCB2863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/>
      </xdr:blipFill>
      <xdr:spPr>
        <a:xfrm rot="20282935">
          <a:off x="14787018" y="9977421"/>
          <a:ext cx="547769" cy="513342"/>
        </a:xfrm>
        <a:prstGeom prst="rect">
          <a:avLst/>
        </a:prstGeom>
      </xdr:spPr>
    </xdr:pic>
    <xdr:clientData/>
  </xdr:twoCellAnchor>
  <xdr:twoCellAnchor>
    <xdr:from>
      <xdr:col>7</xdr:col>
      <xdr:colOff>596887</xdr:colOff>
      <xdr:row>26</xdr:row>
      <xdr:rowOff>142354</xdr:rowOff>
    </xdr:from>
    <xdr:to>
      <xdr:col>9</xdr:col>
      <xdr:colOff>283724</xdr:colOff>
      <xdr:row>30</xdr:row>
      <xdr:rowOff>22610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6F28673-EB78-4518-84EE-135C2E436125}"/>
            </a:ext>
          </a:extLst>
        </xdr:cNvPr>
        <xdr:cNvSpPr/>
      </xdr:nvSpPr>
      <xdr:spPr>
        <a:xfrm>
          <a:off x="4035412" y="4380979"/>
          <a:ext cx="906037" cy="527956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81065</xdr:colOff>
      <xdr:row>30</xdr:row>
      <xdr:rowOff>121597</xdr:rowOff>
    </xdr:from>
    <xdr:to>
      <xdr:col>9</xdr:col>
      <xdr:colOff>405320</xdr:colOff>
      <xdr:row>37</xdr:row>
      <xdr:rowOff>74566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13EAC9-3AE6-4F3F-B9A4-E69A60DCF28D}"/>
            </a:ext>
          </a:extLst>
        </xdr:cNvPr>
        <xdr:cNvSpPr/>
      </xdr:nvSpPr>
      <xdr:spPr>
        <a:xfrm>
          <a:off x="2909990" y="5007922"/>
          <a:ext cx="2153055" cy="10864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LOKASI</a:t>
          </a:r>
        </a:p>
      </xdr:txBody>
    </xdr:sp>
    <xdr:clientData/>
  </xdr:twoCellAnchor>
  <xdr:twoCellAnchor editAs="oneCell">
    <xdr:from>
      <xdr:col>1</xdr:col>
      <xdr:colOff>709307</xdr:colOff>
      <xdr:row>5</xdr:row>
      <xdr:rowOff>0</xdr:rowOff>
    </xdr:from>
    <xdr:to>
      <xdr:col>28</xdr:col>
      <xdr:colOff>141860</xdr:colOff>
      <xdr:row>52</xdr:row>
      <xdr:rowOff>121596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3AF81-73D1-2B57-C220-3EE3A51D6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903" y="810638"/>
          <a:ext cx="14753617" cy="774159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DC31F-1931-4AD2-93BE-A5C6E6DD5A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/>
      </xdr:blipFill>
      <xdr:spPr>
        <a:xfrm>
          <a:off x="15250888" y="9818234"/>
          <a:ext cx="627287" cy="800614"/>
        </a:xfrm>
        <a:prstGeom prst="rect">
          <a:avLst/>
        </a:prstGeom>
      </xdr:spPr>
    </xdr:pic>
    <xdr:clientData/>
  </xdr:twoCellAnchor>
  <xdr:oneCellAnchor>
    <xdr:from>
      <xdr:col>10</xdr:col>
      <xdr:colOff>287966</xdr:colOff>
      <xdr:row>36</xdr:row>
      <xdr:rowOff>110755</xdr:rowOff>
    </xdr:from>
    <xdr:ext cx="930349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95D6D6-4596-4403-81CE-2906BA3EEE86}"/>
            </a:ext>
          </a:extLst>
        </xdr:cNvPr>
        <xdr:cNvSpPr txBox="1"/>
      </xdr:nvSpPr>
      <xdr:spPr>
        <a:xfrm>
          <a:off x="5050466" y="5882905"/>
          <a:ext cx="930349" cy="468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2400"/>
            <a:t>lokasi</a:t>
          </a:r>
        </a:p>
      </xdr:txBody>
    </xdr:sp>
    <xdr:clientData/>
  </xdr:oneCellAnchor>
  <xdr:twoCellAnchor editAs="oneCell">
    <xdr:from>
      <xdr:col>3</xdr:col>
      <xdr:colOff>0</xdr:colOff>
      <xdr:row>7</xdr:row>
      <xdr:rowOff>-1</xdr:rowOff>
    </xdr:from>
    <xdr:to>
      <xdr:col>28</xdr:col>
      <xdr:colOff>287965</xdr:colOff>
      <xdr:row>61</xdr:row>
      <xdr:rowOff>22151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5183D-7FB6-D7AB-F7E4-D7595C1B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349" y="1063255"/>
          <a:ext cx="14863430" cy="83952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639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640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469486" y="14842316"/>
          <a:ext cx="6632467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688</xdr:colOff>
      <xdr:row>39</xdr:row>
      <xdr:rowOff>2111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933FAB-5C5F-4144-ACF9-A8B548E0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4172589" y="8868925"/>
          <a:ext cx="777306" cy="546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43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398928</xdr:colOff>
      <xdr:row>95</xdr:row>
      <xdr:rowOff>68515</xdr:rowOff>
    </xdr:from>
    <xdr:to>
      <xdr:col>12</xdr:col>
      <xdr:colOff>189677</xdr:colOff>
      <xdr:row>98</xdr:row>
      <xdr:rowOff>164433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A168-2929-45ED-94FB-1254906C8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1730316" y="35541856"/>
          <a:ext cx="1045808" cy="6338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301694</xdr:colOff>
      <xdr:row>52</xdr:row>
      <xdr:rowOff>85727</xdr:rowOff>
    </xdr:from>
    <xdr:to>
      <xdr:col>36</xdr:col>
      <xdr:colOff>310923</xdr:colOff>
      <xdr:row>53</xdr:row>
      <xdr:rowOff>85727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531CF31-0F5E-4478-A350-6DE199921846}"/>
            </a:ext>
          </a:extLst>
        </xdr:cNvPr>
        <xdr:cNvCxnSpPr/>
      </xdr:nvCxnSpPr>
      <xdr:spPr>
        <a:xfrm flipH="1">
          <a:off x="13655744" y="8153402"/>
          <a:ext cx="9229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387147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5" name="Group 13">
          <a:extLst>
            <a:ext uri="{FF2B5EF4-FFF2-40B4-BE49-F238E27FC236}">
              <a16:creationId xmlns:a16="http://schemas.microsoft.com/office/drawing/2014/main" id="{9E7FFDC6-1378-4FC0-BFAF-842235EC04FD}"/>
            </a:ext>
          </a:extLst>
        </xdr:cNvPr>
        <xdr:cNvGrpSpPr/>
      </xdr:nvGrpSpPr>
      <xdr:grpSpPr>
        <a:xfrm>
          <a:off x="9874047" y="821390"/>
          <a:ext cx="76286" cy="76739"/>
          <a:chOff x="9937028" y="802652"/>
          <a:chExt cx="83991" cy="77961"/>
        </a:xfrm>
      </xdr:grpSpPr>
      <xdr:sp macro="" textlink="">
        <xdr:nvSpPr>
          <xdr:cNvPr id="6" name="Oval 1">
            <a:extLst>
              <a:ext uri="{FF2B5EF4-FFF2-40B4-BE49-F238E27FC236}">
                <a16:creationId xmlns:a16="http://schemas.microsoft.com/office/drawing/2014/main" id="{26EA29F5-20BD-0A26-CAD2-8E589A6482F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7" name="Straight Connector 3">
            <a:extLst>
              <a:ext uri="{FF2B5EF4-FFF2-40B4-BE49-F238E27FC236}">
                <a16:creationId xmlns:a16="http://schemas.microsoft.com/office/drawing/2014/main" id="{CA8C1842-6A7D-47EF-5B49-21926060D2A1}"/>
              </a:ext>
            </a:extLst>
          </xdr:cNvPr>
          <xdr:cNvCxnSpPr>
            <a:stCxn id="27" idx="1"/>
            <a:endCxn id="27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CB38E7F-FD25-772D-A66C-6390C76180C6}"/>
              </a:ext>
            </a:extLst>
          </xdr:cNvPr>
          <xdr:cNvCxnSpPr>
            <a:stCxn id="27" idx="3"/>
            <a:endCxn id="27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02254D6-09CE-4965-9078-E0FB334F2E8E}"/>
            </a:ext>
          </a:extLst>
        </xdr:cNvPr>
        <xdr:cNvSpPr/>
      </xdr:nvSpPr>
      <xdr:spPr>
        <a:xfrm>
          <a:off x="9879304" y="972973"/>
          <a:ext cx="76286" cy="76739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10" name="Group 14">
          <a:extLst>
            <a:ext uri="{FF2B5EF4-FFF2-40B4-BE49-F238E27FC236}">
              <a16:creationId xmlns:a16="http://schemas.microsoft.com/office/drawing/2014/main" id="{C645B79F-862E-4CF9-94FB-CCA4F43B10FA}"/>
            </a:ext>
          </a:extLst>
        </xdr:cNvPr>
        <xdr:cNvGrpSpPr/>
      </xdr:nvGrpSpPr>
      <xdr:grpSpPr>
        <a:xfrm>
          <a:off x="10631271" y="824222"/>
          <a:ext cx="80096" cy="76739"/>
          <a:chOff x="9937028" y="802652"/>
          <a:chExt cx="83991" cy="779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9B6A4A94-E015-FB6D-18EF-33613C2CFD02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FCAAEAB-E2C8-99B4-7147-AEFCD58B3E83}"/>
              </a:ext>
            </a:extLst>
          </xdr:cNvPr>
          <xdr:cNvCxnSpPr>
            <a:stCxn id="11" idx="1"/>
            <a:endCxn id="11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9322ECD9-1B10-02E4-6F7B-7770C069F38A}"/>
              </a:ext>
            </a:extLst>
          </xdr:cNvPr>
          <xdr:cNvCxnSpPr>
            <a:stCxn id="11" idx="3"/>
            <a:endCxn id="11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58E8AEE-C9C4-4364-A009-D2EC7FCF9B64}"/>
            </a:ext>
          </a:extLst>
        </xdr:cNvPr>
        <xdr:cNvSpPr/>
      </xdr:nvSpPr>
      <xdr:spPr>
        <a:xfrm>
          <a:off x="10631272" y="973244"/>
          <a:ext cx="75254" cy="81421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52CC273-60B2-4F9A-A282-F0509F9FCF39}"/>
            </a:ext>
          </a:extLst>
        </xdr:cNvPr>
        <xdr:cNvCxnSpPr/>
      </xdr:nvCxnSpPr>
      <xdr:spPr>
        <a:xfrm>
          <a:off x="9620366" y="1172143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4C1799-2C37-46E9-ACB4-51C884F29716}"/>
            </a:ext>
          </a:extLst>
        </xdr:cNvPr>
        <xdr:cNvCxnSpPr/>
      </xdr:nvCxnSpPr>
      <xdr:spPr>
        <a:xfrm>
          <a:off x="10397782" y="1175956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137B75A-E79B-42D7-9160-91C6E5E926FE}"/>
            </a:ext>
          </a:extLst>
        </xdr:cNvPr>
        <xdr:cNvCxnSpPr/>
      </xdr:nvCxnSpPr>
      <xdr:spPr>
        <a:xfrm>
          <a:off x="9621041" y="1320127"/>
          <a:ext cx="58204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75BD38A-4DF9-43E6-A63B-8659063165F8}"/>
            </a:ext>
          </a:extLst>
        </xdr:cNvPr>
        <xdr:cNvCxnSpPr/>
      </xdr:nvCxnSpPr>
      <xdr:spPr>
        <a:xfrm>
          <a:off x="10398457" y="1323941"/>
          <a:ext cx="585852" cy="1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EFD423C-F444-468C-AA19-66D70436A0EF}"/>
            </a:ext>
          </a:extLst>
        </xdr:cNvPr>
        <xdr:cNvCxnSpPr/>
      </xdr:nvCxnSpPr>
      <xdr:spPr>
        <a:xfrm>
          <a:off x="9623738" y="147955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22D29F5-C7B5-48C5-8683-88C29D9B9A3F}"/>
            </a:ext>
          </a:extLst>
        </xdr:cNvPr>
        <xdr:cNvCxnSpPr/>
      </xdr:nvCxnSpPr>
      <xdr:spPr>
        <a:xfrm>
          <a:off x="10401154" y="1483368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8901125-B683-456D-BC1E-CC8A38CC5A6B}"/>
            </a:ext>
          </a:extLst>
        </xdr:cNvPr>
        <xdr:cNvCxnSpPr/>
      </xdr:nvCxnSpPr>
      <xdr:spPr>
        <a:xfrm>
          <a:off x="9620366" y="1626905"/>
          <a:ext cx="58204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60DEFA3-E75D-41D6-BD2A-E73F48D7FCB8}"/>
            </a:ext>
          </a:extLst>
        </xdr:cNvPr>
        <xdr:cNvCxnSpPr/>
      </xdr:nvCxnSpPr>
      <xdr:spPr>
        <a:xfrm>
          <a:off x="10397782" y="1630719"/>
          <a:ext cx="58585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EE61102-79E6-4DC1-913B-3A683C4A6B10}"/>
            </a:ext>
          </a:extLst>
        </xdr:cNvPr>
        <xdr:cNvCxnSpPr/>
      </xdr:nvCxnSpPr>
      <xdr:spPr>
        <a:xfrm rot="5400000" flipH="1" flipV="1">
          <a:off x="9856860" y="1453156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415E916-6CA2-420E-B90B-494F8A3214FB}"/>
            </a:ext>
          </a:extLst>
        </xdr:cNvPr>
        <xdr:cNvCxnSpPr/>
      </xdr:nvCxnSpPr>
      <xdr:spPr>
        <a:xfrm rot="5400000" flipH="1" flipV="1">
          <a:off x="9882160" y="145949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962E19D-58CC-4939-8289-0FA0583E56A2}"/>
            </a:ext>
          </a:extLst>
        </xdr:cNvPr>
        <xdr:cNvCxnSpPr/>
      </xdr:nvCxnSpPr>
      <xdr:spPr>
        <a:xfrm rot="5400000" flipH="1" flipV="1">
          <a:off x="9913182" y="1460133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947579C-F103-42F7-B9B4-AD8AB11392A3}"/>
            </a:ext>
          </a:extLst>
        </xdr:cNvPr>
        <xdr:cNvCxnSpPr/>
      </xdr:nvCxnSpPr>
      <xdr:spPr>
        <a:xfrm rot="5400000" flipH="1" flipV="1">
          <a:off x="10620787" y="1460148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 macro="">
      <xdr:nvCxnSpPr>
        <xdr:cNvPr id="27" name="Straight Connector 50">
          <a:extLst>
            <a:ext uri="{FF2B5EF4-FFF2-40B4-BE49-F238E27FC236}">
              <a16:creationId xmlns:a16="http://schemas.microsoft.com/office/drawing/2014/main" id="{24F4A403-B68B-4053-91AD-600203D282AB}"/>
            </a:ext>
          </a:extLst>
        </xdr:cNvPr>
        <xdr:cNvCxnSpPr/>
      </xdr:nvCxnSpPr>
      <xdr:spPr>
        <a:xfrm rot="5400000" flipH="1" flipV="1">
          <a:off x="10647992" y="1464585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B3A5A66-4437-4486-A572-C5CCF24363F3}"/>
            </a:ext>
          </a:extLst>
        </xdr:cNvPr>
        <xdr:cNvCxnSpPr/>
      </xdr:nvCxnSpPr>
      <xdr:spPr>
        <a:xfrm rot="5400000" flipH="1" flipV="1">
          <a:off x="10674251" y="1460459"/>
          <a:ext cx="63924" cy="4712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 macro="">
      <xdr:nvCxnSpPr>
        <xdr:cNvPr id="29" name="Straight Connector 52">
          <a:extLst>
            <a:ext uri="{FF2B5EF4-FFF2-40B4-BE49-F238E27FC236}">
              <a16:creationId xmlns:a16="http://schemas.microsoft.com/office/drawing/2014/main" id="{CBAA4437-F297-4858-B03C-1F91EC4844B4}"/>
            </a:ext>
          </a:extLst>
        </xdr:cNvPr>
        <xdr:cNvCxnSpPr/>
      </xdr:nvCxnSpPr>
      <xdr:spPr>
        <a:xfrm rot="5400000" flipH="1" flipV="1">
          <a:off x="9826818" y="1601300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1405A52-A82C-4E19-8B99-22A33499EEB7}"/>
            </a:ext>
          </a:extLst>
        </xdr:cNvPr>
        <xdr:cNvCxnSpPr/>
      </xdr:nvCxnSpPr>
      <xdr:spPr>
        <a:xfrm rot="5400000" flipH="1" flipV="1">
          <a:off x="9857833" y="1601928"/>
          <a:ext cx="63924" cy="452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320E8FE-2663-4AF3-87F5-B5B3290CC546}"/>
            </a:ext>
          </a:extLst>
        </xdr:cNvPr>
        <xdr:cNvCxnSpPr/>
      </xdr:nvCxnSpPr>
      <xdr:spPr>
        <a:xfrm rot="5400000" flipH="1" flipV="1">
          <a:off x="9883140" y="1608278"/>
          <a:ext cx="63924" cy="337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25C450-3951-4272-909A-44EBA0082AA9}"/>
            </a:ext>
          </a:extLst>
        </xdr:cNvPr>
        <xdr:cNvCxnSpPr/>
      </xdr:nvCxnSpPr>
      <xdr:spPr>
        <a:xfrm rot="5400000" flipH="1" flipV="1">
          <a:off x="9910260" y="1605088"/>
          <a:ext cx="63924" cy="4331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11B782C-A97E-4BD9-A805-6F675E8D2D4B}"/>
            </a:ext>
          </a:extLst>
        </xdr:cNvPr>
        <xdr:cNvCxnSpPr/>
      </xdr:nvCxnSpPr>
      <xdr:spPr>
        <a:xfrm rot="5400000" flipH="1" flipV="1">
          <a:off x="10577259" y="1605114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17CCD80-BF62-43CB-969C-7B44DFB8EB4C}"/>
            </a:ext>
          </a:extLst>
        </xdr:cNvPr>
        <xdr:cNvCxnSpPr/>
      </xdr:nvCxnSpPr>
      <xdr:spPr>
        <a:xfrm rot="5400000" flipH="1" flipV="1">
          <a:off x="10608274" y="1605742"/>
          <a:ext cx="63924" cy="4521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8E9427B-3DEB-4D24-BA72-A0FEEFE1B0FF}"/>
            </a:ext>
          </a:extLst>
        </xdr:cNvPr>
        <xdr:cNvCxnSpPr/>
      </xdr:nvCxnSpPr>
      <xdr:spPr>
        <a:xfrm rot="5400000" flipH="1" flipV="1">
          <a:off x="10634533" y="1611140"/>
          <a:ext cx="63924" cy="356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C1576B7-E19F-4AF0-B629-D1DE3A53D6D8}"/>
            </a:ext>
          </a:extLst>
        </xdr:cNvPr>
        <xdr:cNvCxnSpPr/>
      </xdr:nvCxnSpPr>
      <xdr:spPr>
        <a:xfrm rot="5400000" flipH="1" flipV="1">
          <a:off x="10667369" y="1611758"/>
          <a:ext cx="63924" cy="3759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388366</xdr:colOff>
      <xdr:row>11</xdr:row>
      <xdr:rowOff>53595</xdr:rowOff>
    </xdr:from>
    <xdr:to>
      <xdr:col>27</xdr:col>
      <xdr:colOff>20174</xdr:colOff>
      <xdr:row>11</xdr:row>
      <xdr:rowOff>115645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FDE22AE7-7824-4064-9466-A6C11BC854DA}"/>
            </a:ext>
          </a:extLst>
        </xdr:cNvPr>
        <xdr:cNvSpPr/>
      </xdr:nvSpPr>
      <xdr:spPr>
        <a:xfrm>
          <a:off x="9875266" y="1749045"/>
          <a:ext cx="6995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3325304-76F3-4CCA-97A6-A41BE7E8EB3C}"/>
            </a:ext>
          </a:extLst>
        </xdr:cNvPr>
        <xdr:cNvSpPr/>
      </xdr:nvSpPr>
      <xdr:spPr>
        <a:xfrm>
          <a:off x="10648390" y="1758421"/>
          <a:ext cx="7376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39" name="Group 73">
          <a:extLst>
            <a:ext uri="{FF2B5EF4-FFF2-40B4-BE49-F238E27FC236}">
              <a16:creationId xmlns:a16="http://schemas.microsoft.com/office/drawing/2014/main" id="{E27ADBEB-97A0-441B-9D11-6864148EB1B4}"/>
            </a:ext>
          </a:extLst>
        </xdr:cNvPr>
        <xdr:cNvGrpSpPr/>
      </xdr:nvGrpSpPr>
      <xdr:grpSpPr>
        <a:xfrm>
          <a:off x="9796130" y="2042699"/>
          <a:ext cx="194624" cy="120549"/>
          <a:chOff x="9837964" y="2071683"/>
          <a:chExt cx="197304" cy="122468"/>
        </a:xfrm>
      </xdr:grpSpPr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E6283D77-2B89-6A79-B54F-FA26E106A5F4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8A551F9F-ECFF-83FF-60C3-E678AFBC2A81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2" name="Group 74">
          <a:extLst>
            <a:ext uri="{FF2B5EF4-FFF2-40B4-BE49-F238E27FC236}">
              <a16:creationId xmlns:a16="http://schemas.microsoft.com/office/drawing/2014/main" id="{EBE7BC59-3D9B-4288-B3C8-5AB22E14671F}"/>
            </a:ext>
          </a:extLst>
        </xdr:cNvPr>
        <xdr:cNvGrpSpPr/>
      </xdr:nvGrpSpPr>
      <xdr:grpSpPr>
        <a:xfrm>
          <a:off x="10586372" y="2043282"/>
          <a:ext cx="198434" cy="120548"/>
          <a:chOff x="9837964" y="2071684"/>
          <a:chExt cx="197304" cy="122467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D387ABFF-0076-1846-AF07-60FEF0FB6071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147501FD-7637-50AB-BF63-7B10E777169F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5" name="Group 89">
          <a:extLst>
            <a:ext uri="{FF2B5EF4-FFF2-40B4-BE49-F238E27FC236}">
              <a16:creationId xmlns:a16="http://schemas.microsoft.com/office/drawing/2014/main" id="{F6932614-DA95-4DD9-B9CB-7597281F91AD}"/>
            </a:ext>
          </a:extLst>
        </xdr:cNvPr>
        <xdr:cNvGrpSpPr/>
      </xdr:nvGrpSpPr>
      <xdr:grpSpPr>
        <a:xfrm>
          <a:off x="9731200" y="2211114"/>
          <a:ext cx="318639" cy="83914"/>
          <a:chOff x="9821479" y="2199918"/>
          <a:chExt cx="316053" cy="85250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78674308-C358-3D49-0E4E-8F2B4B06F91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79">
            <a:extLst>
              <a:ext uri="{FF2B5EF4-FFF2-40B4-BE49-F238E27FC236}">
                <a16:creationId xmlns:a16="http://schemas.microsoft.com/office/drawing/2014/main" id="{4034A629-69F3-6244-6596-57EA672B76E0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80">
            <a:extLst>
              <a:ext uri="{FF2B5EF4-FFF2-40B4-BE49-F238E27FC236}">
                <a16:creationId xmlns:a16="http://schemas.microsoft.com/office/drawing/2014/main" id="{391BAF04-2257-04FD-827E-44481875ADC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88">
            <a:extLst>
              <a:ext uri="{FF2B5EF4-FFF2-40B4-BE49-F238E27FC236}">
                <a16:creationId xmlns:a16="http://schemas.microsoft.com/office/drawing/2014/main" id="{18D67689-F6DF-3FD4-9DEF-D97F6C19844F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50" name="Group 90">
          <a:extLst>
            <a:ext uri="{FF2B5EF4-FFF2-40B4-BE49-F238E27FC236}">
              <a16:creationId xmlns:a16="http://schemas.microsoft.com/office/drawing/2014/main" id="{23464608-75C9-43EC-BBBB-344F210ED713}"/>
            </a:ext>
          </a:extLst>
        </xdr:cNvPr>
        <xdr:cNvGrpSpPr/>
      </xdr:nvGrpSpPr>
      <xdr:grpSpPr>
        <a:xfrm>
          <a:off x="10517124" y="2211114"/>
          <a:ext cx="322449" cy="83914"/>
          <a:chOff x="9821479" y="2199918"/>
          <a:chExt cx="316053" cy="85250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63E5F027-D46E-8905-E085-828EF7BA79FC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7851504B-75DA-E0EA-B950-390F3BD8B92B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A9C3CD7-A858-8C53-B434-8DC872B0D820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85D3B4FF-9CBC-06B2-4AFD-C6747A66FBC4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4086C81-87F1-47A1-9EE3-AD5C5F042F84}"/>
            </a:ext>
          </a:extLst>
        </xdr:cNvPr>
        <xdr:cNvCxnSpPr/>
      </xdr:nvCxnSpPr>
      <xdr:spPr>
        <a:xfrm>
          <a:off x="9632523" y="2405288"/>
          <a:ext cx="58204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B47C48C-63FB-4C90-A3A6-7D8D1340E19A}"/>
            </a:ext>
          </a:extLst>
        </xdr:cNvPr>
        <xdr:cNvCxnSpPr/>
      </xdr:nvCxnSpPr>
      <xdr:spPr>
        <a:xfrm>
          <a:off x="10409939" y="2409101"/>
          <a:ext cx="58585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BD9B3C5A-AAAA-41C2-AE00-B86E6337C508}"/>
            </a:ext>
          </a:extLst>
        </xdr:cNvPr>
        <xdr:cNvCxnSpPr/>
      </xdr:nvCxnSpPr>
      <xdr:spPr>
        <a:xfrm flipV="1">
          <a:off x="9813349" y="2521065"/>
          <a:ext cx="18751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1BC533A-D8F3-4A7F-8A4B-839DAE86A791}"/>
            </a:ext>
          </a:extLst>
        </xdr:cNvPr>
        <xdr:cNvCxnSpPr/>
      </xdr:nvCxnSpPr>
      <xdr:spPr>
        <a:xfrm flipV="1">
          <a:off x="10550301" y="2519613"/>
          <a:ext cx="19132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59" name="Group 155">
          <a:extLst>
            <a:ext uri="{FF2B5EF4-FFF2-40B4-BE49-F238E27FC236}">
              <a16:creationId xmlns:a16="http://schemas.microsoft.com/office/drawing/2014/main" id="{35A374C7-8496-443E-908D-73ACCD96EA35}"/>
            </a:ext>
          </a:extLst>
        </xdr:cNvPr>
        <xdr:cNvGrpSpPr/>
      </xdr:nvGrpSpPr>
      <xdr:grpSpPr>
        <a:xfrm>
          <a:off x="9849749" y="1905410"/>
          <a:ext cx="114883" cy="62050"/>
          <a:chOff x="9933529" y="1884698"/>
          <a:chExt cx="120949" cy="61119"/>
        </a:xfrm>
      </xdr:grpSpPr>
      <xdr:sp macro="" textlink="">
        <xdr:nvSpPr>
          <xdr:cNvPr id="60" name="Isosceles Triangle 59">
            <a:extLst>
              <a:ext uri="{FF2B5EF4-FFF2-40B4-BE49-F238E27FC236}">
                <a16:creationId xmlns:a16="http://schemas.microsoft.com/office/drawing/2014/main" id="{92E04300-66FF-2E2F-29F5-94D78D5671EB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1" name="Isosceles Triangle 60">
            <a:extLst>
              <a:ext uri="{FF2B5EF4-FFF2-40B4-BE49-F238E27FC236}">
                <a16:creationId xmlns:a16="http://schemas.microsoft.com/office/drawing/2014/main" id="{D0ACD01E-FDC2-069E-F48F-42EF70B0CF1A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2" name="Isosceles Triangle 61">
            <a:extLst>
              <a:ext uri="{FF2B5EF4-FFF2-40B4-BE49-F238E27FC236}">
                <a16:creationId xmlns:a16="http://schemas.microsoft.com/office/drawing/2014/main" id="{4CEA8271-2F71-A899-FBC5-96FF1AAABCE3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3" name="Group 134">
          <a:extLst>
            <a:ext uri="{FF2B5EF4-FFF2-40B4-BE49-F238E27FC236}">
              <a16:creationId xmlns:a16="http://schemas.microsoft.com/office/drawing/2014/main" id="{DC83102A-D189-4B6B-9BF2-F2EBD1D855C0}"/>
            </a:ext>
          </a:extLst>
        </xdr:cNvPr>
        <xdr:cNvGrpSpPr/>
      </xdr:nvGrpSpPr>
      <xdr:grpSpPr>
        <a:xfrm>
          <a:off x="10621147" y="1906116"/>
          <a:ext cx="118693" cy="62050"/>
          <a:chOff x="10690412" y="1882091"/>
          <a:chExt cx="120949" cy="61416"/>
        </a:xfrm>
      </xdr:grpSpPr>
      <xdr:sp macro="" textlink="">
        <xdr:nvSpPr>
          <xdr:cNvPr id="64" name="Isosceles Triangle 63">
            <a:extLst>
              <a:ext uri="{FF2B5EF4-FFF2-40B4-BE49-F238E27FC236}">
                <a16:creationId xmlns:a16="http://schemas.microsoft.com/office/drawing/2014/main" id="{F8D553A5-1A18-6DF1-AFCE-C197EC5C4840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5" name="Isosceles Triangle 64">
            <a:extLst>
              <a:ext uri="{FF2B5EF4-FFF2-40B4-BE49-F238E27FC236}">
                <a16:creationId xmlns:a16="http://schemas.microsoft.com/office/drawing/2014/main" id="{727FC2D4-2DEC-CDE6-ECE7-15106B3995C3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6" name="Isosceles Triangle 65">
            <a:extLst>
              <a:ext uri="{FF2B5EF4-FFF2-40B4-BE49-F238E27FC236}">
                <a16:creationId xmlns:a16="http://schemas.microsoft.com/office/drawing/2014/main" id="{9A925BF5-723F-7026-33C1-A8EBF4030C20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7" name="Picture 66">
          <a:extLst>
            <a:ext uri="{FF2B5EF4-FFF2-40B4-BE49-F238E27FC236}">
              <a16:creationId xmlns:a16="http://schemas.microsoft.com/office/drawing/2014/main" id="{7271E025-88D3-4B4B-9357-A2C937485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14" y="312494"/>
          <a:ext cx="827374" cy="821418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390FE69-9063-4047-A132-145786A2DDAE}"/>
            </a:ext>
          </a:extLst>
        </xdr:cNvPr>
        <xdr:cNvCxnSpPr/>
      </xdr:nvCxnSpPr>
      <xdr:spPr>
        <a:xfrm>
          <a:off x="12462802" y="2023681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D003C9F-6A5D-4BD3-AB94-4E7A1066A555}"/>
            </a:ext>
          </a:extLst>
        </xdr:cNvPr>
        <xdr:cNvCxnSpPr/>
      </xdr:nvCxnSpPr>
      <xdr:spPr>
        <a:xfrm>
          <a:off x="11682251" y="2167852"/>
          <a:ext cx="578232" cy="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1D0F31CD-5D87-43A5-93F3-7A7119A2EAE2}"/>
            </a:ext>
          </a:extLst>
        </xdr:cNvPr>
        <xdr:cNvCxnSpPr/>
      </xdr:nvCxnSpPr>
      <xdr:spPr>
        <a:xfrm>
          <a:off x="11684948" y="232728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BCEAA00-F144-45C3-9D36-732C1D45452E}"/>
            </a:ext>
          </a:extLst>
        </xdr:cNvPr>
        <xdr:cNvCxnSpPr/>
      </xdr:nvCxnSpPr>
      <xdr:spPr>
        <a:xfrm>
          <a:off x="12466174" y="2331093"/>
          <a:ext cx="578232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0C74CAF-14F3-4194-AD30-C13ED11F34BC}"/>
            </a:ext>
          </a:extLst>
        </xdr:cNvPr>
        <xdr:cNvCxnSpPr/>
      </xdr:nvCxnSpPr>
      <xdr:spPr>
        <a:xfrm>
          <a:off x="11681576" y="2474630"/>
          <a:ext cx="578232" cy="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2EA654A-8B26-45F8-8158-619BBD0A1AC1}"/>
            </a:ext>
          </a:extLst>
        </xdr:cNvPr>
        <xdr:cNvCxnSpPr>
          <a:cxnSpLocks/>
        </xdr:cNvCxnSpPr>
      </xdr:nvCxnSpPr>
      <xdr:spPr>
        <a:xfrm flipH="1" flipV="1">
          <a:off x="12826364" y="855344"/>
          <a:ext cx="143168" cy="8972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349621</xdr:colOff>
      <xdr:row>57</xdr:row>
      <xdr:rowOff>117730</xdr:rowOff>
    </xdr:from>
    <xdr:to>
      <xdr:col>20</xdr:col>
      <xdr:colOff>52443</xdr:colOff>
      <xdr:row>58</xdr:row>
      <xdr:rowOff>48201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AF721AAF-5F76-4207-B726-034C511EF78A}"/>
            </a:ext>
          </a:extLst>
        </xdr:cNvPr>
        <xdr:cNvGrpSpPr/>
      </xdr:nvGrpSpPr>
      <xdr:grpSpPr>
        <a:xfrm rot="21429191">
          <a:off x="7131421" y="8956930"/>
          <a:ext cx="83822" cy="82871"/>
          <a:chOff x="12175074" y="2285812"/>
          <a:chExt cx="107252" cy="65186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DE74D4EA-86AD-8913-0842-28E263495122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19C9CAAC-BD3F-E1FE-B0C3-F8911EFB096B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FFBF1FDE-FF48-2C17-32A7-4EC95579F679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25518294-D577-4F96-A7EC-8130C01C34EB}"/>
            </a:ext>
          </a:extLst>
        </xdr:cNvPr>
        <xdr:cNvGrpSpPr/>
      </xdr:nvGrpSpPr>
      <xdr:grpSpPr>
        <a:xfrm>
          <a:off x="12687541" y="2298519"/>
          <a:ext cx="107252" cy="65187"/>
          <a:chOff x="13029613" y="2289822"/>
          <a:chExt cx="107252" cy="65187"/>
        </a:xfrm>
      </xdr:grpSpPr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EE84952E-0726-1C96-12B3-CC9F2A1B7A9F}"/>
              </a:ext>
            </a:extLst>
          </xdr:cNvPr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50">
            <a:extLst>
              <a:ext uri="{FF2B5EF4-FFF2-40B4-BE49-F238E27FC236}">
                <a16:creationId xmlns:a16="http://schemas.microsoft.com/office/drawing/2014/main" id="{48AC4B82-6E45-2C4A-CB10-E7DD0428FE6E}"/>
              </a:ext>
            </a:extLst>
          </xdr:cNvPr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DB760121-C099-26B2-7364-F31F2C49F12A}"/>
              </a:ext>
            </a:extLst>
          </xdr:cNvPr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2" name="Grup 234">
          <a:extLst>
            <a:ext uri="{FF2B5EF4-FFF2-40B4-BE49-F238E27FC236}">
              <a16:creationId xmlns:a16="http://schemas.microsoft.com/office/drawing/2014/main" id="{88C534F5-243F-4A9E-AC8A-0DAB3FF472AB}"/>
            </a:ext>
          </a:extLst>
        </xdr:cNvPr>
        <xdr:cNvGrpSpPr/>
      </xdr:nvGrpSpPr>
      <xdr:grpSpPr>
        <a:xfrm>
          <a:off x="12644013" y="2443485"/>
          <a:ext cx="139135" cy="66758"/>
          <a:chOff x="13302191" y="2320613"/>
          <a:chExt cx="139135" cy="57233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3C5B8BF0-3C24-0970-FF13-B9284D6401B5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8676108-42C4-4141-E6D3-79FF1DA75DD5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BDB96075-2262-9BC8-53F2-192ED2076741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A07BBD33-5B37-5DC6-C8F5-86BD13E8448C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7404886E-5996-41DD-B7B7-2EACE6136CE0}"/>
            </a:ext>
          </a:extLst>
        </xdr:cNvPr>
        <xdr:cNvSpPr/>
      </xdr:nvSpPr>
      <xdr:spPr>
        <a:xfrm>
          <a:off x="11928856" y="2596770"/>
          <a:ext cx="81388" cy="6205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CEDDB3F9-DA6B-4DE9-9D0E-5DB978BFBED6}"/>
            </a:ext>
          </a:extLst>
        </xdr:cNvPr>
        <xdr:cNvSpPr/>
      </xdr:nvSpPr>
      <xdr:spPr>
        <a:xfrm>
          <a:off x="12705790" y="2606146"/>
          <a:ext cx="81388" cy="62050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89" name="Group 73">
          <a:extLst>
            <a:ext uri="{FF2B5EF4-FFF2-40B4-BE49-F238E27FC236}">
              <a16:creationId xmlns:a16="http://schemas.microsoft.com/office/drawing/2014/main" id="{528C63AD-EED9-4685-A917-6CAAA44B8A17}"/>
            </a:ext>
          </a:extLst>
        </xdr:cNvPr>
        <xdr:cNvGrpSpPr/>
      </xdr:nvGrpSpPr>
      <xdr:grpSpPr>
        <a:xfrm>
          <a:off x="11849720" y="2888519"/>
          <a:ext cx="206054" cy="120549"/>
          <a:chOff x="9837964" y="2071683"/>
          <a:chExt cx="197304" cy="122468"/>
        </a:xfrm>
      </xdr:grpSpPr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C5514431-1595-6303-1613-2735B1EB4D7A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1F8E34BF-A652-5089-A1B9-CF8CD234EDC0}"/>
              </a:ext>
            </a:extLst>
          </xdr:cNvPr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2" name="Group 74">
          <a:extLst>
            <a:ext uri="{FF2B5EF4-FFF2-40B4-BE49-F238E27FC236}">
              <a16:creationId xmlns:a16="http://schemas.microsoft.com/office/drawing/2014/main" id="{D163F640-39D2-483F-BC6E-94DD6BCFDCE0}"/>
            </a:ext>
          </a:extLst>
        </xdr:cNvPr>
        <xdr:cNvGrpSpPr/>
      </xdr:nvGrpSpPr>
      <xdr:grpSpPr>
        <a:xfrm>
          <a:off x="12643772" y="2889102"/>
          <a:ext cx="206054" cy="120548"/>
          <a:chOff x="9837964" y="2071684"/>
          <a:chExt cx="197304" cy="122467"/>
        </a:xfrm>
      </xdr:grpSpPr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83E29635-B92B-1E6C-7F07-8C5714F7D187}"/>
              </a:ext>
            </a:extLst>
          </xdr:cNvPr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1FC23075-2632-DD12-EFCA-B2B405B8D1CE}"/>
              </a:ext>
            </a:extLst>
          </xdr:cNvPr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5" name="Group 89">
          <a:extLst>
            <a:ext uri="{FF2B5EF4-FFF2-40B4-BE49-F238E27FC236}">
              <a16:creationId xmlns:a16="http://schemas.microsoft.com/office/drawing/2014/main" id="{C91550F4-8CE9-4053-A1E5-38B559362C7D}"/>
            </a:ext>
          </a:extLst>
        </xdr:cNvPr>
        <xdr:cNvGrpSpPr/>
      </xdr:nvGrpSpPr>
      <xdr:grpSpPr>
        <a:xfrm>
          <a:off x="11792410" y="3056934"/>
          <a:ext cx="322449" cy="83914"/>
          <a:chOff x="9821479" y="2199918"/>
          <a:chExt cx="316053" cy="85250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84D33263-72EA-A61D-ABAC-992E71D65FC3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79">
            <a:extLst>
              <a:ext uri="{FF2B5EF4-FFF2-40B4-BE49-F238E27FC236}">
                <a16:creationId xmlns:a16="http://schemas.microsoft.com/office/drawing/2014/main" id="{05314513-57F5-F568-572A-3E5D581C919A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80">
            <a:extLst>
              <a:ext uri="{FF2B5EF4-FFF2-40B4-BE49-F238E27FC236}">
                <a16:creationId xmlns:a16="http://schemas.microsoft.com/office/drawing/2014/main" id="{F6DB18F5-A91C-8036-A59B-6D311A67DF14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88">
            <a:extLst>
              <a:ext uri="{FF2B5EF4-FFF2-40B4-BE49-F238E27FC236}">
                <a16:creationId xmlns:a16="http://schemas.microsoft.com/office/drawing/2014/main" id="{EC7E3F5C-A7F0-B047-BCC2-2DE45065EE51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100" name="Group 90">
          <a:extLst>
            <a:ext uri="{FF2B5EF4-FFF2-40B4-BE49-F238E27FC236}">
              <a16:creationId xmlns:a16="http://schemas.microsoft.com/office/drawing/2014/main" id="{41F86425-1CC4-4458-A32C-0F24118D0BF6}"/>
            </a:ext>
          </a:extLst>
        </xdr:cNvPr>
        <xdr:cNvGrpSpPr/>
      </xdr:nvGrpSpPr>
      <xdr:grpSpPr>
        <a:xfrm>
          <a:off x="12582144" y="3056934"/>
          <a:ext cx="322449" cy="83914"/>
          <a:chOff x="9821479" y="2199918"/>
          <a:chExt cx="316053" cy="85250"/>
        </a:xfrm>
      </xdr:grpSpPr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BC8CC6F9-F59E-3F74-4F16-0A24253E453E}"/>
              </a:ext>
            </a:extLst>
          </xdr:cNvPr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9A099BC2-49D5-F447-4C7F-71B393D21201}"/>
              </a:ext>
            </a:extLst>
          </xdr:cNvPr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53FE4157-04FE-F42A-1A1B-6CF6F5F4D16F}"/>
              </a:ext>
            </a:extLst>
          </xdr:cNvPr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556E6CC1-2F7F-7621-9339-317DC29CEC8A}"/>
              </a:ext>
            </a:extLst>
          </xdr:cNvPr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B432974A-DA7B-4E21-85FA-1F835F714FCD}"/>
            </a:ext>
          </a:extLst>
        </xdr:cNvPr>
        <xdr:cNvCxnSpPr/>
      </xdr:nvCxnSpPr>
      <xdr:spPr>
        <a:xfrm>
          <a:off x="11693733" y="3251108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8B7C172-8586-4108-A717-1FCF0103B2A2}"/>
            </a:ext>
          </a:extLst>
        </xdr:cNvPr>
        <xdr:cNvCxnSpPr/>
      </xdr:nvCxnSpPr>
      <xdr:spPr>
        <a:xfrm>
          <a:off x="12474959" y="3254921"/>
          <a:ext cx="578232" cy="1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7167CE8D-44F3-4502-8AE2-3F3200D51187}"/>
            </a:ext>
          </a:extLst>
        </xdr:cNvPr>
        <xdr:cNvCxnSpPr/>
      </xdr:nvCxnSpPr>
      <xdr:spPr>
        <a:xfrm flipV="1">
          <a:off x="11866939" y="3366885"/>
          <a:ext cx="198947" cy="8710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573E6518-4273-4D10-8035-52417E7851C5}"/>
            </a:ext>
          </a:extLst>
        </xdr:cNvPr>
        <xdr:cNvCxnSpPr/>
      </xdr:nvCxnSpPr>
      <xdr:spPr>
        <a:xfrm flipV="1">
          <a:off x="12607701" y="3365433"/>
          <a:ext cx="198947" cy="8710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09" name="Group 155">
          <a:extLst>
            <a:ext uri="{FF2B5EF4-FFF2-40B4-BE49-F238E27FC236}">
              <a16:creationId xmlns:a16="http://schemas.microsoft.com/office/drawing/2014/main" id="{212D8B6A-C597-46E9-BE4F-971F105DBC43}"/>
            </a:ext>
          </a:extLst>
        </xdr:cNvPr>
        <xdr:cNvGrpSpPr/>
      </xdr:nvGrpSpPr>
      <xdr:grpSpPr>
        <a:xfrm>
          <a:off x="11903339" y="2753135"/>
          <a:ext cx="126313" cy="62050"/>
          <a:chOff x="9933529" y="1884698"/>
          <a:chExt cx="120949" cy="61119"/>
        </a:xfrm>
      </xdr:grpSpPr>
      <xdr:sp macro="" textlink="">
        <xdr:nvSpPr>
          <xdr:cNvPr id="110" name="Isosceles Triangle 109">
            <a:extLst>
              <a:ext uri="{FF2B5EF4-FFF2-40B4-BE49-F238E27FC236}">
                <a16:creationId xmlns:a16="http://schemas.microsoft.com/office/drawing/2014/main" id="{8B7F36C9-98B0-8CF9-A487-603E0D6846FC}"/>
              </a:ext>
            </a:extLst>
          </xdr:cNvPr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0B2A1FC9-8FD9-EF0A-6D79-5110C354FD67}"/>
              </a:ext>
            </a:extLst>
          </xdr:cNvPr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2" name="Isosceles Triangle 111">
            <a:extLst>
              <a:ext uri="{FF2B5EF4-FFF2-40B4-BE49-F238E27FC236}">
                <a16:creationId xmlns:a16="http://schemas.microsoft.com/office/drawing/2014/main" id="{CF1150A9-AFC7-35EE-3987-B94FE240F80B}"/>
              </a:ext>
            </a:extLst>
          </xdr:cNvPr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3" name="Group 134">
          <a:extLst>
            <a:ext uri="{FF2B5EF4-FFF2-40B4-BE49-F238E27FC236}">
              <a16:creationId xmlns:a16="http://schemas.microsoft.com/office/drawing/2014/main" id="{E77E8741-2457-4DC5-91F1-40D5245CAA5A}"/>
            </a:ext>
          </a:extLst>
        </xdr:cNvPr>
        <xdr:cNvGrpSpPr/>
      </xdr:nvGrpSpPr>
      <xdr:grpSpPr>
        <a:xfrm>
          <a:off x="12678547" y="2753841"/>
          <a:ext cx="126313" cy="62050"/>
          <a:chOff x="10690412" y="1882091"/>
          <a:chExt cx="120949" cy="61416"/>
        </a:xfrm>
      </xdr:grpSpPr>
      <xdr:sp macro="" textlink="">
        <xdr:nvSpPr>
          <xdr:cNvPr id="114" name="Isosceles Triangle 113">
            <a:extLst>
              <a:ext uri="{FF2B5EF4-FFF2-40B4-BE49-F238E27FC236}">
                <a16:creationId xmlns:a16="http://schemas.microsoft.com/office/drawing/2014/main" id="{960941D5-E593-5CB6-75FA-7CE7660EE921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5" name="Isosceles Triangle 114">
            <a:extLst>
              <a:ext uri="{FF2B5EF4-FFF2-40B4-BE49-F238E27FC236}">
                <a16:creationId xmlns:a16="http://schemas.microsoft.com/office/drawing/2014/main" id="{57D62116-BE0E-BED7-A287-8D106A893C36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6" name="Isosceles Triangle 115">
            <a:extLst>
              <a:ext uri="{FF2B5EF4-FFF2-40B4-BE49-F238E27FC236}">
                <a16:creationId xmlns:a16="http://schemas.microsoft.com/office/drawing/2014/main" id="{6671B3FE-8915-BBFC-7753-945A493014F1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20616</xdr:colOff>
      <xdr:row>66</xdr:row>
      <xdr:rowOff>140158</xdr:rowOff>
    </xdr:from>
    <xdr:to>
      <xdr:col>12</xdr:col>
      <xdr:colOff>109399</xdr:colOff>
      <xdr:row>69</xdr:row>
      <xdr:rowOff>2844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6BCBD9B-5B8C-4055-95BF-18C2102C34F7}"/>
            </a:ext>
          </a:extLst>
        </xdr:cNvPr>
        <xdr:cNvSpPr txBox="1"/>
      </xdr:nvSpPr>
      <xdr:spPr>
        <a:xfrm>
          <a:off x="2230416" y="10350958"/>
          <a:ext cx="1993783" cy="31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65</xdr:row>
      <xdr:rowOff>11038</xdr:rowOff>
    </xdr:from>
    <xdr:to>
      <xdr:col>6</xdr:col>
      <xdr:colOff>305994</xdr:colOff>
      <xdr:row>66</xdr:row>
      <xdr:rowOff>109715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2482C239-FDE7-44AA-91F7-DF47E4506A3A}"/>
            </a:ext>
          </a:extLst>
        </xdr:cNvPr>
        <xdr:cNvSpPr/>
      </xdr:nvSpPr>
      <xdr:spPr>
        <a:xfrm>
          <a:off x="1890543" y="10069438"/>
          <a:ext cx="244251" cy="251077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58</xdr:row>
      <xdr:rowOff>74365</xdr:rowOff>
    </xdr:from>
    <xdr:to>
      <xdr:col>4</xdr:col>
      <xdr:colOff>330975</xdr:colOff>
      <xdr:row>65</xdr:row>
      <xdr:rowOff>109539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F15C542-120E-43A4-9AE1-FE1FA5F92C3D}"/>
            </a:ext>
          </a:extLst>
        </xdr:cNvPr>
        <xdr:cNvSpPr txBox="1"/>
      </xdr:nvSpPr>
      <xdr:spPr>
        <a:xfrm>
          <a:off x="426252" y="9065965"/>
          <a:ext cx="971523" cy="1101974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64</xdr:row>
      <xdr:rowOff>2547</xdr:rowOff>
    </xdr:from>
    <xdr:to>
      <xdr:col>12</xdr:col>
      <xdr:colOff>52892</xdr:colOff>
      <xdr:row>67</xdr:row>
      <xdr:rowOff>79589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7834D3E7-0D4E-4C6B-B2FD-5D3F97216946}"/>
            </a:ext>
          </a:extLst>
        </xdr:cNvPr>
        <xdr:cNvSpPr txBox="1"/>
      </xdr:nvSpPr>
      <xdr:spPr>
        <a:xfrm>
          <a:off x="2417039" y="9908547"/>
          <a:ext cx="1750653" cy="534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61556</xdr:colOff>
      <xdr:row>65</xdr:row>
      <xdr:rowOff>58653</xdr:rowOff>
    </xdr:from>
    <xdr:to>
      <xdr:col>19</xdr:col>
      <xdr:colOff>43083</xdr:colOff>
      <xdr:row>66</xdr:row>
      <xdr:rowOff>98620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30694E96-76EA-49FE-826D-B8E08B81F034}"/>
            </a:ext>
          </a:extLst>
        </xdr:cNvPr>
        <xdr:cNvSpPr txBox="1"/>
      </xdr:nvSpPr>
      <xdr:spPr>
        <a:xfrm>
          <a:off x="6462356" y="10117053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6</xdr:col>
      <xdr:colOff>183869</xdr:colOff>
      <xdr:row>59</xdr:row>
      <xdr:rowOff>104775</xdr:rowOff>
    </xdr:from>
    <xdr:to>
      <xdr:col>7</xdr:col>
      <xdr:colOff>52388</xdr:colOff>
      <xdr:row>65</xdr:row>
      <xdr:rowOff>11038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EA3917BC-6FA2-4FDE-9EF7-2F4DE5C34914}"/>
            </a:ext>
          </a:extLst>
        </xdr:cNvPr>
        <xdr:cNvCxnSpPr>
          <a:cxnSpLocks/>
          <a:endCxn id="118" idx="0"/>
        </xdr:cNvCxnSpPr>
      </xdr:nvCxnSpPr>
      <xdr:spPr bwMode="auto">
        <a:xfrm flipH="1">
          <a:off x="2012669" y="9248775"/>
          <a:ext cx="249519" cy="8206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0</xdr:rowOff>
    </xdr:from>
    <xdr:to>
      <xdr:col>4</xdr:col>
      <xdr:colOff>362274</xdr:colOff>
      <xdr:row>75</xdr:row>
      <xdr:rowOff>68189</xdr:rowOff>
    </xdr:to>
    <xdr:sp macro="" textlink="">
      <xdr:nvSpPr>
        <xdr:cNvPr id="123" name="TextBox 162">
          <a:extLst>
            <a:ext uri="{FF2B5EF4-FFF2-40B4-BE49-F238E27FC236}">
              <a16:creationId xmlns:a16="http://schemas.microsoft.com/office/drawing/2014/main" id="{59223D47-500A-4C0B-BEC5-BB88AD894B19}"/>
            </a:ext>
          </a:extLst>
        </xdr:cNvPr>
        <xdr:cNvSpPr txBox="1"/>
      </xdr:nvSpPr>
      <xdr:spPr>
        <a:xfrm>
          <a:off x="685800" y="10820400"/>
          <a:ext cx="743274" cy="830189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70</xdr:row>
      <xdr:rowOff>34290</xdr:rowOff>
    </xdr:from>
    <xdr:to>
      <xdr:col>7</xdr:col>
      <xdr:colOff>177596</xdr:colOff>
      <xdr:row>76</xdr:row>
      <xdr:rowOff>12222</xdr:rowOff>
    </xdr:to>
    <xdr:sp macro="" textlink="">
      <xdr:nvSpPr>
        <xdr:cNvPr id="124" name="TextBox 145">
          <a:extLst>
            <a:ext uri="{FF2B5EF4-FFF2-40B4-BE49-F238E27FC236}">
              <a16:creationId xmlns:a16="http://schemas.microsoft.com/office/drawing/2014/main" id="{6C554821-3597-43D9-B9C2-2AF02AD14A46}"/>
            </a:ext>
          </a:extLst>
        </xdr:cNvPr>
        <xdr:cNvSpPr txBox="1"/>
      </xdr:nvSpPr>
      <xdr:spPr>
        <a:xfrm>
          <a:off x="1693545" y="10854690"/>
          <a:ext cx="693851" cy="8923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</a:p>
      </xdr:txBody>
    </xdr:sp>
    <xdr:clientData/>
  </xdr:twoCellAnchor>
  <xdr:twoCellAnchor>
    <xdr:from>
      <xdr:col>8</xdr:col>
      <xdr:colOff>74295</xdr:colOff>
      <xdr:row>70</xdr:row>
      <xdr:rowOff>17145</xdr:rowOff>
    </xdr:from>
    <xdr:to>
      <xdr:col>10</xdr:col>
      <xdr:colOff>277372</xdr:colOff>
      <xdr:row>74</xdr:row>
      <xdr:rowOff>97177</xdr:rowOff>
    </xdr:to>
    <xdr:sp macro="" textlink="">
      <xdr:nvSpPr>
        <xdr:cNvPr id="125" name="TextBox 157">
          <a:extLst>
            <a:ext uri="{FF2B5EF4-FFF2-40B4-BE49-F238E27FC236}">
              <a16:creationId xmlns:a16="http://schemas.microsoft.com/office/drawing/2014/main" id="{FA5A4ECE-4858-4F15-B6D4-4E4D2F52F099}"/>
            </a:ext>
          </a:extLst>
        </xdr:cNvPr>
        <xdr:cNvSpPr txBox="1"/>
      </xdr:nvSpPr>
      <xdr:spPr>
        <a:xfrm>
          <a:off x="2665095" y="10837545"/>
          <a:ext cx="965077" cy="68963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</a:p>
      </xdr:txBody>
    </xdr:sp>
    <xdr:clientData/>
  </xdr:twoCellAnchor>
  <xdr:twoCellAnchor>
    <xdr:from>
      <xdr:col>9</xdr:col>
      <xdr:colOff>0</xdr:colOff>
      <xdr:row>56</xdr:row>
      <xdr:rowOff>0</xdr:rowOff>
    </xdr:from>
    <xdr:to>
      <xdr:col>9</xdr:col>
      <xdr:colOff>147007</xdr:colOff>
      <xdr:row>56</xdr:row>
      <xdr:rowOff>131649</xdr:rowOff>
    </xdr:to>
    <xdr:grpSp>
      <xdr:nvGrpSpPr>
        <xdr:cNvPr id="126" name="Group 13">
          <a:extLst>
            <a:ext uri="{FF2B5EF4-FFF2-40B4-BE49-F238E27FC236}">
              <a16:creationId xmlns:a16="http://schemas.microsoft.com/office/drawing/2014/main" id="{250CDE8F-CF78-4403-9CD4-8BD3B8F71DD9}"/>
            </a:ext>
          </a:extLst>
        </xdr:cNvPr>
        <xdr:cNvGrpSpPr/>
      </xdr:nvGrpSpPr>
      <xdr:grpSpPr>
        <a:xfrm>
          <a:off x="2971800" y="8686800"/>
          <a:ext cx="147007" cy="131649"/>
          <a:chOff x="9937028" y="802652"/>
          <a:chExt cx="83991" cy="77961"/>
        </a:xfrm>
      </xdr:grpSpPr>
      <xdr:sp macro="" textlink="">
        <xdr:nvSpPr>
          <xdr:cNvPr id="127" name="Oval 1">
            <a:extLst>
              <a:ext uri="{FF2B5EF4-FFF2-40B4-BE49-F238E27FC236}">
                <a16:creationId xmlns:a16="http://schemas.microsoft.com/office/drawing/2014/main" id="{11FEDA6A-6809-4108-9EB4-74A7D2CCE610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8" name="Straight Connector 3">
            <a:extLst>
              <a:ext uri="{FF2B5EF4-FFF2-40B4-BE49-F238E27FC236}">
                <a16:creationId xmlns:a16="http://schemas.microsoft.com/office/drawing/2014/main" id="{AE9DF791-FA88-60D4-6BB8-3C800B3BF90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7">
            <a:extLst>
              <a:ext uri="{FF2B5EF4-FFF2-40B4-BE49-F238E27FC236}">
                <a16:creationId xmlns:a16="http://schemas.microsoft.com/office/drawing/2014/main" id="{BBF30D6E-FC42-C35A-87D5-FF5FAFA1C0EC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22860</xdr:colOff>
      <xdr:row>55</xdr:row>
      <xdr:rowOff>131446</xdr:rowOff>
    </xdr:from>
    <xdr:to>
      <xdr:col>10</xdr:col>
      <xdr:colOff>181246</xdr:colOff>
      <xdr:row>56</xdr:row>
      <xdr:rowOff>120219</xdr:rowOff>
    </xdr:to>
    <xdr:grpSp>
      <xdr:nvGrpSpPr>
        <xdr:cNvPr id="130" name="Group 13">
          <a:extLst>
            <a:ext uri="{FF2B5EF4-FFF2-40B4-BE49-F238E27FC236}">
              <a16:creationId xmlns:a16="http://schemas.microsoft.com/office/drawing/2014/main" id="{84DE0A05-4C13-4669-9FE4-EAD637AB2B6B}"/>
            </a:ext>
          </a:extLst>
        </xdr:cNvPr>
        <xdr:cNvGrpSpPr/>
      </xdr:nvGrpSpPr>
      <xdr:grpSpPr>
        <a:xfrm>
          <a:off x="3375660" y="8665846"/>
          <a:ext cx="158386" cy="141173"/>
          <a:chOff x="9937028" y="802652"/>
          <a:chExt cx="83991" cy="77961"/>
        </a:xfrm>
      </xdr:grpSpPr>
      <xdr:sp macro="" textlink="">
        <xdr:nvSpPr>
          <xdr:cNvPr id="131" name="Oval 1">
            <a:extLst>
              <a:ext uri="{FF2B5EF4-FFF2-40B4-BE49-F238E27FC236}">
                <a16:creationId xmlns:a16="http://schemas.microsoft.com/office/drawing/2014/main" id="{D069FF52-4867-E135-85C9-79694074534D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2" name="Straight Connector 3">
            <a:extLst>
              <a:ext uri="{FF2B5EF4-FFF2-40B4-BE49-F238E27FC236}">
                <a16:creationId xmlns:a16="http://schemas.microsoft.com/office/drawing/2014/main" id="{BCF5D2FC-EA7A-FC85-EFED-434EAC12CB3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7">
            <a:extLst>
              <a:ext uri="{FF2B5EF4-FFF2-40B4-BE49-F238E27FC236}">
                <a16:creationId xmlns:a16="http://schemas.microsoft.com/office/drawing/2014/main" id="{222117A6-2916-D704-E7EE-9BBC19E959E1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177165</xdr:colOff>
      <xdr:row>56</xdr:row>
      <xdr:rowOff>17144</xdr:rowOff>
    </xdr:from>
    <xdr:to>
      <xdr:col>11</xdr:col>
      <xdr:colOff>334443</xdr:colOff>
      <xdr:row>57</xdr:row>
      <xdr:rowOff>5919</xdr:rowOff>
    </xdr:to>
    <xdr:grpSp>
      <xdr:nvGrpSpPr>
        <xdr:cNvPr id="134" name="Group 13">
          <a:extLst>
            <a:ext uri="{FF2B5EF4-FFF2-40B4-BE49-F238E27FC236}">
              <a16:creationId xmlns:a16="http://schemas.microsoft.com/office/drawing/2014/main" id="{02647B3A-829B-45DE-BD81-F8C1AFC593BF}"/>
            </a:ext>
          </a:extLst>
        </xdr:cNvPr>
        <xdr:cNvGrpSpPr/>
      </xdr:nvGrpSpPr>
      <xdr:grpSpPr>
        <a:xfrm>
          <a:off x="3910965" y="8703944"/>
          <a:ext cx="157278" cy="141175"/>
          <a:chOff x="9937028" y="802652"/>
          <a:chExt cx="83991" cy="77961"/>
        </a:xfrm>
      </xdr:grpSpPr>
      <xdr:sp macro="" textlink="">
        <xdr:nvSpPr>
          <xdr:cNvPr id="135" name="Oval 1">
            <a:extLst>
              <a:ext uri="{FF2B5EF4-FFF2-40B4-BE49-F238E27FC236}">
                <a16:creationId xmlns:a16="http://schemas.microsoft.com/office/drawing/2014/main" id="{E40ED6C8-E450-A430-6AA1-6EF821DD7E9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" name="Straight Connector 3">
            <a:extLst>
              <a:ext uri="{FF2B5EF4-FFF2-40B4-BE49-F238E27FC236}">
                <a16:creationId xmlns:a16="http://schemas.microsoft.com/office/drawing/2014/main" id="{6EE47761-C6AF-EA40-8A27-B766B343E53D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7">
            <a:extLst>
              <a:ext uri="{FF2B5EF4-FFF2-40B4-BE49-F238E27FC236}">
                <a16:creationId xmlns:a16="http://schemas.microsoft.com/office/drawing/2014/main" id="{4A790683-CB19-7265-EA41-1FF6F3EB978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262890</xdr:colOff>
      <xdr:row>56</xdr:row>
      <xdr:rowOff>11429</xdr:rowOff>
    </xdr:from>
    <xdr:to>
      <xdr:col>14</xdr:col>
      <xdr:colOff>7392</xdr:colOff>
      <xdr:row>57</xdr:row>
      <xdr:rowOff>647</xdr:rowOff>
    </xdr:to>
    <xdr:grpSp>
      <xdr:nvGrpSpPr>
        <xdr:cNvPr id="138" name="Group 13">
          <a:extLst>
            <a:ext uri="{FF2B5EF4-FFF2-40B4-BE49-F238E27FC236}">
              <a16:creationId xmlns:a16="http://schemas.microsoft.com/office/drawing/2014/main" id="{D5AC5EFB-6D56-4674-92FB-10A76D255043}"/>
            </a:ext>
          </a:extLst>
        </xdr:cNvPr>
        <xdr:cNvGrpSpPr/>
      </xdr:nvGrpSpPr>
      <xdr:grpSpPr>
        <a:xfrm>
          <a:off x="4758690" y="8698229"/>
          <a:ext cx="125502" cy="141618"/>
          <a:chOff x="9937028" y="802652"/>
          <a:chExt cx="83991" cy="77961"/>
        </a:xfrm>
      </xdr:grpSpPr>
      <xdr:sp macro="" textlink="">
        <xdr:nvSpPr>
          <xdr:cNvPr id="139" name="Oval 1">
            <a:extLst>
              <a:ext uri="{FF2B5EF4-FFF2-40B4-BE49-F238E27FC236}">
                <a16:creationId xmlns:a16="http://schemas.microsoft.com/office/drawing/2014/main" id="{936A8723-9FAB-6A5B-AB33-1CB616936DA7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0" name="Straight Connector 3">
            <a:extLst>
              <a:ext uri="{FF2B5EF4-FFF2-40B4-BE49-F238E27FC236}">
                <a16:creationId xmlns:a16="http://schemas.microsoft.com/office/drawing/2014/main" id="{7C90D32C-92C8-E6F5-6295-71DB37135FC7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7">
            <a:extLst>
              <a:ext uri="{FF2B5EF4-FFF2-40B4-BE49-F238E27FC236}">
                <a16:creationId xmlns:a16="http://schemas.microsoft.com/office/drawing/2014/main" id="{2BC5FE8C-1677-B32B-5726-56460A1EDD43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56</xdr:row>
      <xdr:rowOff>85724</xdr:rowOff>
    </xdr:from>
    <xdr:to>
      <xdr:col>20</xdr:col>
      <xdr:colOff>371475</xdr:colOff>
      <xdr:row>56</xdr:row>
      <xdr:rowOff>97154</xdr:rowOff>
    </xdr:to>
    <xdr:cxnSp macro="">
      <xdr:nvCxnSpPr>
        <xdr:cNvPr id="142" name="Straight Connector 140">
          <a:extLst>
            <a:ext uri="{FF2B5EF4-FFF2-40B4-BE49-F238E27FC236}">
              <a16:creationId xmlns:a16="http://schemas.microsoft.com/office/drawing/2014/main" id="{E6B5C42C-8796-4AB4-89FF-4913A26080A5}"/>
            </a:ext>
          </a:extLst>
        </xdr:cNvPr>
        <xdr:cNvCxnSpPr>
          <a:cxnSpLocks/>
        </xdr:cNvCxnSpPr>
      </xdr:nvCxnSpPr>
      <xdr:spPr bwMode="auto">
        <a:xfrm flipH="1">
          <a:off x="6884670" y="8772524"/>
          <a:ext cx="649605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55</xdr:row>
      <xdr:rowOff>108585</xdr:rowOff>
    </xdr:from>
    <xdr:to>
      <xdr:col>17</xdr:col>
      <xdr:colOff>382905</xdr:colOff>
      <xdr:row>58</xdr:row>
      <xdr:rowOff>68579</xdr:rowOff>
    </xdr:to>
    <xdr:cxnSp macro="">
      <xdr:nvCxnSpPr>
        <xdr:cNvPr id="143" name="Straight Connector 139">
          <a:extLst>
            <a:ext uri="{FF2B5EF4-FFF2-40B4-BE49-F238E27FC236}">
              <a16:creationId xmlns:a16="http://schemas.microsoft.com/office/drawing/2014/main" id="{C531F896-FC60-42AD-AF1E-392B83BCFDC7}"/>
            </a:ext>
          </a:extLst>
        </xdr:cNvPr>
        <xdr:cNvCxnSpPr>
          <a:cxnSpLocks/>
        </xdr:cNvCxnSpPr>
      </xdr:nvCxnSpPr>
      <xdr:spPr bwMode="auto">
        <a:xfrm>
          <a:off x="6396990" y="8642985"/>
          <a:ext cx="5715" cy="4171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360045</xdr:colOff>
      <xdr:row>55</xdr:row>
      <xdr:rowOff>125730</xdr:rowOff>
    </xdr:from>
    <xdr:to>
      <xdr:col>15</xdr:col>
      <xdr:colOff>104547</xdr:colOff>
      <xdr:row>56</xdr:row>
      <xdr:rowOff>122164</xdr:rowOff>
    </xdr:to>
    <xdr:grpSp>
      <xdr:nvGrpSpPr>
        <xdr:cNvPr id="144" name="Group 13">
          <a:extLst>
            <a:ext uri="{FF2B5EF4-FFF2-40B4-BE49-F238E27FC236}">
              <a16:creationId xmlns:a16="http://schemas.microsoft.com/office/drawing/2014/main" id="{04E48950-CB5B-4BC5-A95C-2DEE93876BD1}"/>
            </a:ext>
          </a:extLst>
        </xdr:cNvPr>
        <xdr:cNvGrpSpPr/>
      </xdr:nvGrpSpPr>
      <xdr:grpSpPr>
        <a:xfrm>
          <a:off x="5236845" y="8660130"/>
          <a:ext cx="125502" cy="148834"/>
          <a:chOff x="9937028" y="802652"/>
          <a:chExt cx="83991" cy="77961"/>
        </a:xfrm>
      </xdr:grpSpPr>
      <xdr:sp macro="" textlink="">
        <xdr:nvSpPr>
          <xdr:cNvPr id="145" name="Oval 1">
            <a:extLst>
              <a:ext uri="{FF2B5EF4-FFF2-40B4-BE49-F238E27FC236}">
                <a16:creationId xmlns:a16="http://schemas.microsoft.com/office/drawing/2014/main" id="{737EAD7F-0EB0-BFC7-8169-EE16514451D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6" name="Straight Connector 3">
            <a:extLst>
              <a:ext uri="{FF2B5EF4-FFF2-40B4-BE49-F238E27FC236}">
                <a16:creationId xmlns:a16="http://schemas.microsoft.com/office/drawing/2014/main" id="{43359DAF-892B-93AF-029A-D6A9766B6D0C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7">
            <a:extLst>
              <a:ext uri="{FF2B5EF4-FFF2-40B4-BE49-F238E27FC236}">
                <a16:creationId xmlns:a16="http://schemas.microsoft.com/office/drawing/2014/main" id="{F1EC409A-BA13-694E-2A6B-9ECB62A10EE8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108585</xdr:colOff>
      <xdr:row>56</xdr:row>
      <xdr:rowOff>34290</xdr:rowOff>
    </xdr:from>
    <xdr:to>
      <xdr:col>16</xdr:col>
      <xdr:colOff>253008</xdr:colOff>
      <xdr:row>57</xdr:row>
      <xdr:rowOff>36818</xdr:rowOff>
    </xdr:to>
    <xdr:grpSp>
      <xdr:nvGrpSpPr>
        <xdr:cNvPr id="148" name="Group 13">
          <a:extLst>
            <a:ext uri="{FF2B5EF4-FFF2-40B4-BE49-F238E27FC236}">
              <a16:creationId xmlns:a16="http://schemas.microsoft.com/office/drawing/2014/main" id="{C943D3EB-311B-4973-A22C-58765B6F9E2C}"/>
            </a:ext>
          </a:extLst>
        </xdr:cNvPr>
        <xdr:cNvGrpSpPr/>
      </xdr:nvGrpSpPr>
      <xdr:grpSpPr>
        <a:xfrm>
          <a:off x="5747385" y="8721090"/>
          <a:ext cx="144423" cy="154928"/>
          <a:chOff x="9937028" y="802652"/>
          <a:chExt cx="83991" cy="77961"/>
        </a:xfrm>
      </xdr:grpSpPr>
      <xdr:sp macro="" textlink="">
        <xdr:nvSpPr>
          <xdr:cNvPr id="149" name="Oval 1">
            <a:extLst>
              <a:ext uri="{FF2B5EF4-FFF2-40B4-BE49-F238E27FC236}">
                <a16:creationId xmlns:a16="http://schemas.microsoft.com/office/drawing/2014/main" id="{5733A2D9-2FC0-ADDD-0F15-FDE7C9704CC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50" name="Straight Connector 3">
            <a:extLst>
              <a:ext uri="{FF2B5EF4-FFF2-40B4-BE49-F238E27FC236}">
                <a16:creationId xmlns:a16="http://schemas.microsoft.com/office/drawing/2014/main" id="{09F797FC-93D5-68CB-5475-21A5CFF24875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7">
            <a:extLst>
              <a:ext uri="{FF2B5EF4-FFF2-40B4-BE49-F238E27FC236}">
                <a16:creationId xmlns:a16="http://schemas.microsoft.com/office/drawing/2014/main" id="{6047966F-39ED-E8E7-D4E9-3867FEE05DFF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194310</xdr:colOff>
      <xdr:row>58</xdr:row>
      <xdr:rowOff>51434</xdr:rowOff>
    </xdr:from>
    <xdr:to>
      <xdr:col>19</xdr:col>
      <xdr:colOff>5715</xdr:colOff>
      <xdr:row>58</xdr:row>
      <xdr:rowOff>62864</xdr:rowOff>
    </xdr:to>
    <xdr:cxnSp macro="">
      <xdr:nvCxnSpPr>
        <xdr:cNvPr id="152" name="Straight Arrow Connector 166">
          <a:extLst>
            <a:ext uri="{FF2B5EF4-FFF2-40B4-BE49-F238E27FC236}">
              <a16:creationId xmlns:a16="http://schemas.microsoft.com/office/drawing/2014/main" id="{00BBE6B5-75B7-4A19-87E7-23767ADBFB1F}"/>
            </a:ext>
          </a:extLst>
        </xdr:cNvPr>
        <xdr:cNvCxnSpPr>
          <a:cxnSpLocks/>
        </xdr:cNvCxnSpPr>
      </xdr:nvCxnSpPr>
      <xdr:spPr>
        <a:xfrm flipV="1">
          <a:off x="6595110" y="9043034"/>
          <a:ext cx="192405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65</xdr:row>
      <xdr:rowOff>57150</xdr:rowOff>
    </xdr:from>
    <xdr:to>
      <xdr:col>20</xdr:col>
      <xdr:colOff>4387</xdr:colOff>
      <xdr:row>66</xdr:row>
      <xdr:rowOff>97117</xdr:rowOff>
    </xdr:to>
    <xdr:sp macro="" textlink="">
      <xdr:nvSpPr>
        <xdr:cNvPr id="153" name="TextBox 161">
          <a:extLst>
            <a:ext uri="{FF2B5EF4-FFF2-40B4-BE49-F238E27FC236}">
              <a16:creationId xmlns:a16="http://schemas.microsoft.com/office/drawing/2014/main" id="{8B8A24E1-F0DC-4BCE-B3D0-F4548B9DD9B8}"/>
            </a:ext>
          </a:extLst>
        </xdr:cNvPr>
        <xdr:cNvSpPr txBox="1"/>
      </xdr:nvSpPr>
      <xdr:spPr>
        <a:xfrm>
          <a:off x="6804660" y="10115550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</a:t>
          </a:r>
        </a:p>
      </xdr:txBody>
    </xdr:sp>
    <xdr:clientData/>
  </xdr:twoCellAnchor>
  <xdr:twoCellAnchor>
    <xdr:from>
      <xdr:col>22</xdr:col>
      <xdr:colOff>194310</xdr:colOff>
      <xdr:row>58</xdr:row>
      <xdr:rowOff>85724</xdr:rowOff>
    </xdr:from>
    <xdr:to>
      <xdr:col>23</xdr:col>
      <xdr:colOff>154305</xdr:colOff>
      <xdr:row>58</xdr:row>
      <xdr:rowOff>120014</xdr:rowOff>
    </xdr:to>
    <xdr:cxnSp macro="">
      <xdr:nvCxnSpPr>
        <xdr:cNvPr id="154" name="Straight Arrow Connector 166">
          <a:extLst>
            <a:ext uri="{FF2B5EF4-FFF2-40B4-BE49-F238E27FC236}">
              <a16:creationId xmlns:a16="http://schemas.microsoft.com/office/drawing/2014/main" id="{980799D8-3508-4E5C-9D8C-67D79AC9F35A}"/>
            </a:ext>
          </a:extLst>
        </xdr:cNvPr>
        <xdr:cNvCxnSpPr>
          <a:cxnSpLocks/>
        </xdr:cNvCxnSpPr>
      </xdr:nvCxnSpPr>
      <xdr:spPr>
        <a:xfrm>
          <a:off x="8119110" y="9077324"/>
          <a:ext cx="340995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56</xdr:row>
      <xdr:rowOff>17144</xdr:rowOff>
    </xdr:from>
    <xdr:to>
      <xdr:col>4</xdr:col>
      <xdr:colOff>325756</xdr:colOff>
      <xdr:row>56</xdr:row>
      <xdr:rowOff>18546</xdr:rowOff>
    </xdr:to>
    <xdr:cxnSp macro="">
      <xdr:nvCxnSpPr>
        <xdr:cNvPr id="155" name="Straight Connector 148">
          <a:extLst>
            <a:ext uri="{FF2B5EF4-FFF2-40B4-BE49-F238E27FC236}">
              <a16:creationId xmlns:a16="http://schemas.microsoft.com/office/drawing/2014/main" id="{7CDCAFB1-449E-4273-92BF-BC581F82CBD3}"/>
            </a:ext>
          </a:extLst>
        </xdr:cNvPr>
        <xdr:cNvCxnSpPr>
          <a:cxnSpLocks/>
        </xdr:cNvCxnSpPr>
      </xdr:nvCxnSpPr>
      <xdr:spPr bwMode="auto">
        <a:xfrm flipV="1">
          <a:off x="356236" y="8703944"/>
          <a:ext cx="1036320" cy="140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71</xdr:row>
      <xdr:rowOff>22860</xdr:rowOff>
    </xdr:from>
    <xdr:to>
      <xdr:col>20</xdr:col>
      <xdr:colOff>53701</xdr:colOff>
      <xdr:row>72</xdr:row>
      <xdr:rowOff>70589</xdr:rowOff>
    </xdr:to>
    <xdr:sp macro="" textlink="">
      <xdr:nvSpPr>
        <xdr:cNvPr id="156" name="TextBox 160">
          <a:extLst>
            <a:ext uri="{FF2B5EF4-FFF2-40B4-BE49-F238E27FC236}">
              <a16:creationId xmlns:a16="http://schemas.microsoft.com/office/drawing/2014/main" id="{DB523062-53A0-4B36-9E8E-34BEA4370BD9}"/>
            </a:ext>
          </a:extLst>
        </xdr:cNvPr>
        <xdr:cNvSpPr txBox="1"/>
      </xdr:nvSpPr>
      <xdr:spPr>
        <a:xfrm>
          <a:off x="6435091" y="10995660"/>
          <a:ext cx="781410" cy="200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217170</xdr:colOff>
      <xdr:row>55</xdr:row>
      <xdr:rowOff>97155</xdr:rowOff>
    </xdr:from>
    <xdr:to>
      <xdr:col>8</xdr:col>
      <xdr:colOff>67173</xdr:colOff>
      <xdr:row>56</xdr:row>
      <xdr:rowOff>39470</xdr:rowOff>
    </xdr:to>
    <xdr:grpSp>
      <xdr:nvGrpSpPr>
        <xdr:cNvPr id="157" name="Group 134">
          <a:extLst>
            <a:ext uri="{FF2B5EF4-FFF2-40B4-BE49-F238E27FC236}">
              <a16:creationId xmlns:a16="http://schemas.microsoft.com/office/drawing/2014/main" id="{24D138D3-D55C-4997-A1B3-00539F3D2145}"/>
            </a:ext>
          </a:extLst>
        </xdr:cNvPr>
        <xdr:cNvGrpSpPr/>
      </xdr:nvGrpSpPr>
      <xdr:grpSpPr>
        <a:xfrm>
          <a:off x="2426970" y="8631555"/>
          <a:ext cx="231003" cy="94715"/>
          <a:chOff x="10690412" y="1882091"/>
          <a:chExt cx="120949" cy="61416"/>
        </a:xfrm>
        <a:solidFill>
          <a:srgbClr val="FF0000"/>
        </a:solidFill>
      </xdr:grpSpPr>
      <xdr:sp macro="" textlink="">
        <xdr:nvSpPr>
          <xdr:cNvPr id="158" name="Isosceles Triangle 118">
            <a:extLst>
              <a:ext uri="{FF2B5EF4-FFF2-40B4-BE49-F238E27FC236}">
                <a16:creationId xmlns:a16="http://schemas.microsoft.com/office/drawing/2014/main" id="{6304275F-05DF-A685-3E4A-E54CE4F39858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9" name="Isosceles Triangle 119">
            <a:extLst>
              <a:ext uri="{FF2B5EF4-FFF2-40B4-BE49-F238E27FC236}">
                <a16:creationId xmlns:a16="http://schemas.microsoft.com/office/drawing/2014/main" id="{3A6940FF-9F1F-6E44-A483-99C8621C5E68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0" name="Isosceles Triangle 120">
            <a:extLst>
              <a:ext uri="{FF2B5EF4-FFF2-40B4-BE49-F238E27FC236}">
                <a16:creationId xmlns:a16="http://schemas.microsoft.com/office/drawing/2014/main" id="{8298BE50-1B02-4635-4334-214370F1BD1A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148591</xdr:colOff>
      <xdr:row>55</xdr:row>
      <xdr:rowOff>45721</xdr:rowOff>
    </xdr:from>
    <xdr:to>
      <xdr:col>6</xdr:col>
      <xdr:colOff>309710</xdr:colOff>
      <xdr:row>55</xdr:row>
      <xdr:rowOff>130912</xdr:rowOff>
    </xdr:to>
    <xdr:sp macro="" textlink="">
      <xdr:nvSpPr>
        <xdr:cNvPr id="161" name="Isosceles Triangle 120">
          <a:extLst>
            <a:ext uri="{FF2B5EF4-FFF2-40B4-BE49-F238E27FC236}">
              <a16:creationId xmlns:a16="http://schemas.microsoft.com/office/drawing/2014/main" id="{31BC5346-3484-4A50-95F6-07936D1F7555}"/>
            </a:ext>
          </a:extLst>
        </xdr:cNvPr>
        <xdr:cNvSpPr/>
      </xdr:nvSpPr>
      <xdr:spPr>
        <a:xfrm>
          <a:off x="1977391" y="8580121"/>
          <a:ext cx="161119" cy="85191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120015</xdr:colOff>
      <xdr:row>57</xdr:row>
      <xdr:rowOff>22861</xdr:rowOff>
    </xdr:from>
    <xdr:to>
      <xdr:col>6</xdr:col>
      <xdr:colOff>370068</xdr:colOff>
      <xdr:row>57</xdr:row>
      <xdr:rowOff>108052</xdr:rowOff>
    </xdr:to>
    <xdr:grpSp>
      <xdr:nvGrpSpPr>
        <xdr:cNvPr id="162" name="Group 134">
          <a:extLst>
            <a:ext uri="{FF2B5EF4-FFF2-40B4-BE49-F238E27FC236}">
              <a16:creationId xmlns:a16="http://schemas.microsoft.com/office/drawing/2014/main" id="{4E3AF92C-F0C2-429D-A1ED-151F4996CE61}"/>
            </a:ext>
          </a:extLst>
        </xdr:cNvPr>
        <xdr:cNvGrpSpPr/>
      </xdr:nvGrpSpPr>
      <xdr:grpSpPr>
        <a:xfrm>
          <a:off x="1948815" y="8862061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63" name="Isosceles Triangle 118">
            <a:extLst>
              <a:ext uri="{FF2B5EF4-FFF2-40B4-BE49-F238E27FC236}">
                <a16:creationId xmlns:a16="http://schemas.microsoft.com/office/drawing/2014/main" id="{ACEDC101-64D3-5D88-522C-DB682EA90F57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4" name="Isosceles Triangle 119">
            <a:extLst>
              <a:ext uri="{FF2B5EF4-FFF2-40B4-BE49-F238E27FC236}">
                <a16:creationId xmlns:a16="http://schemas.microsoft.com/office/drawing/2014/main" id="{3164F0DB-AE36-AECD-4D70-F5932FBFC3BA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5" name="Isosceles Triangle 120">
            <a:extLst>
              <a:ext uri="{FF2B5EF4-FFF2-40B4-BE49-F238E27FC236}">
                <a16:creationId xmlns:a16="http://schemas.microsoft.com/office/drawing/2014/main" id="{50D733C5-5BE3-1576-545F-4A70CCFA4592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342900</xdr:colOff>
      <xdr:row>57</xdr:row>
      <xdr:rowOff>34291</xdr:rowOff>
    </xdr:from>
    <xdr:to>
      <xdr:col>8</xdr:col>
      <xdr:colOff>103969</xdr:colOff>
      <xdr:row>57</xdr:row>
      <xdr:rowOff>119482</xdr:rowOff>
    </xdr:to>
    <xdr:sp macro="" textlink="">
      <xdr:nvSpPr>
        <xdr:cNvPr id="166" name="Isosceles Triangle 120">
          <a:extLst>
            <a:ext uri="{FF2B5EF4-FFF2-40B4-BE49-F238E27FC236}">
              <a16:creationId xmlns:a16="http://schemas.microsoft.com/office/drawing/2014/main" id="{98017C07-1E02-40D2-9E82-7BCD656D642A}"/>
            </a:ext>
          </a:extLst>
        </xdr:cNvPr>
        <xdr:cNvSpPr/>
      </xdr:nvSpPr>
      <xdr:spPr>
        <a:xfrm>
          <a:off x="2552700" y="8873491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331470</xdr:colOff>
      <xdr:row>57</xdr:row>
      <xdr:rowOff>131446</xdr:rowOff>
    </xdr:from>
    <xdr:to>
      <xdr:col>21</xdr:col>
      <xdr:colOff>34292</xdr:colOff>
      <xdr:row>58</xdr:row>
      <xdr:rowOff>61917</xdr:rowOff>
    </xdr:to>
    <xdr:grpSp>
      <xdr:nvGrpSpPr>
        <xdr:cNvPr id="167" name="Group 73">
          <a:extLst>
            <a:ext uri="{FF2B5EF4-FFF2-40B4-BE49-F238E27FC236}">
              <a16:creationId xmlns:a16="http://schemas.microsoft.com/office/drawing/2014/main" id="{03352ABE-517B-4A93-91CD-55994B067F29}"/>
            </a:ext>
          </a:extLst>
        </xdr:cNvPr>
        <xdr:cNvGrpSpPr/>
      </xdr:nvGrpSpPr>
      <xdr:grpSpPr>
        <a:xfrm rot="21429191">
          <a:off x="7494270" y="8970646"/>
          <a:ext cx="83822" cy="82871"/>
          <a:chOff x="12175074" y="2285812"/>
          <a:chExt cx="107252" cy="65186"/>
        </a:xfrm>
      </xdr:grpSpPr>
      <xdr:cxnSp macro="">
        <xdr:nvCxnSpPr>
          <xdr:cNvPr id="168" name="Straight Connector 74">
            <a:extLst>
              <a:ext uri="{FF2B5EF4-FFF2-40B4-BE49-F238E27FC236}">
                <a16:creationId xmlns:a16="http://schemas.microsoft.com/office/drawing/2014/main" id="{B46528B0-9124-38F9-B5F4-47527569604C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75">
            <a:extLst>
              <a:ext uri="{FF2B5EF4-FFF2-40B4-BE49-F238E27FC236}">
                <a16:creationId xmlns:a16="http://schemas.microsoft.com/office/drawing/2014/main" id="{4A6C8298-7F55-DB98-263F-B823DD578946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76">
            <a:extLst>
              <a:ext uri="{FF2B5EF4-FFF2-40B4-BE49-F238E27FC236}">
                <a16:creationId xmlns:a16="http://schemas.microsoft.com/office/drawing/2014/main" id="{B83DD6FF-DFB8-2C5C-73C4-A08D4BE8888D}"/>
              </a:ext>
            </a:extLst>
          </xdr:cNvPr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171450</xdr:colOff>
      <xdr:row>57</xdr:row>
      <xdr:rowOff>134303</xdr:rowOff>
    </xdr:from>
    <xdr:to>
      <xdr:col>21</xdr:col>
      <xdr:colOff>310585</xdr:colOff>
      <xdr:row>58</xdr:row>
      <xdr:rowOff>48661</xdr:rowOff>
    </xdr:to>
    <xdr:grpSp>
      <xdr:nvGrpSpPr>
        <xdr:cNvPr id="171" name="Grup 239">
          <a:extLst>
            <a:ext uri="{FF2B5EF4-FFF2-40B4-BE49-F238E27FC236}">
              <a16:creationId xmlns:a16="http://schemas.microsoft.com/office/drawing/2014/main" id="{EA011189-E93B-49F0-89D6-2AECD1F1C5AE}"/>
            </a:ext>
          </a:extLst>
        </xdr:cNvPr>
        <xdr:cNvGrpSpPr/>
      </xdr:nvGrpSpPr>
      <xdr:grpSpPr>
        <a:xfrm>
          <a:off x="7715250" y="8973503"/>
          <a:ext cx="139135" cy="66758"/>
          <a:chOff x="13302191" y="2320613"/>
          <a:chExt cx="139135" cy="57233"/>
        </a:xfrm>
      </xdr:grpSpPr>
      <xdr:cxnSp macro="">
        <xdr:nvCxnSpPr>
          <xdr:cNvPr id="172" name="Straight Connector 81">
            <a:extLst>
              <a:ext uri="{FF2B5EF4-FFF2-40B4-BE49-F238E27FC236}">
                <a16:creationId xmlns:a16="http://schemas.microsoft.com/office/drawing/2014/main" id="{3323257D-4080-A88F-03E9-8E845332AA5C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82">
            <a:extLst>
              <a:ext uri="{FF2B5EF4-FFF2-40B4-BE49-F238E27FC236}">
                <a16:creationId xmlns:a16="http://schemas.microsoft.com/office/drawing/2014/main" id="{680A6B7B-0A48-87F0-5E17-641FEC9BA0C6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83">
            <a:extLst>
              <a:ext uri="{FF2B5EF4-FFF2-40B4-BE49-F238E27FC236}">
                <a16:creationId xmlns:a16="http://schemas.microsoft.com/office/drawing/2014/main" id="{B5F9C062-47DA-80BD-2746-4F079C80C5C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84">
            <a:extLst>
              <a:ext uri="{FF2B5EF4-FFF2-40B4-BE49-F238E27FC236}">
                <a16:creationId xmlns:a16="http://schemas.microsoft.com/office/drawing/2014/main" id="{00467C34-AB29-F2FE-0246-BD0D8520E184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3810</xdr:colOff>
      <xdr:row>57</xdr:row>
      <xdr:rowOff>119062</xdr:rowOff>
    </xdr:from>
    <xdr:to>
      <xdr:col>22</xdr:col>
      <xdr:colOff>142945</xdr:colOff>
      <xdr:row>58</xdr:row>
      <xdr:rowOff>33420</xdr:rowOff>
    </xdr:to>
    <xdr:grpSp>
      <xdr:nvGrpSpPr>
        <xdr:cNvPr id="176" name="Grup 244">
          <a:extLst>
            <a:ext uri="{FF2B5EF4-FFF2-40B4-BE49-F238E27FC236}">
              <a16:creationId xmlns:a16="http://schemas.microsoft.com/office/drawing/2014/main" id="{6628DB5B-12FE-47D9-A8D7-BD746CFADFC0}"/>
            </a:ext>
          </a:extLst>
        </xdr:cNvPr>
        <xdr:cNvGrpSpPr/>
      </xdr:nvGrpSpPr>
      <xdr:grpSpPr>
        <a:xfrm>
          <a:off x="7928610" y="8958262"/>
          <a:ext cx="139135" cy="66758"/>
          <a:chOff x="13302191" y="2320613"/>
          <a:chExt cx="139135" cy="57233"/>
        </a:xfrm>
      </xdr:grpSpPr>
      <xdr:cxnSp macro="">
        <xdr:nvCxnSpPr>
          <xdr:cNvPr id="177" name="Straight Connector 81">
            <a:extLst>
              <a:ext uri="{FF2B5EF4-FFF2-40B4-BE49-F238E27FC236}">
                <a16:creationId xmlns:a16="http://schemas.microsoft.com/office/drawing/2014/main" id="{25C010B1-EE82-93EE-173F-0B0576B9523A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82">
            <a:extLst>
              <a:ext uri="{FF2B5EF4-FFF2-40B4-BE49-F238E27FC236}">
                <a16:creationId xmlns:a16="http://schemas.microsoft.com/office/drawing/2014/main" id="{87B1E8BF-3DAF-E0F2-5B66-DE27E2B01207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83">
            <a:extLst>
              <a:ext uri="{FF2B5EF4-FFF2-40B4-BE49-F238E27FC236}">
                <a16:creationId xmlns:a16="http://schemas.microsoft.com/office/drawing/2014/main" id="{7D7D90C9-FD0D-F0CB-D613-2DFA8E388D43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84">
            <a:extLst>
              <a:ext uri="{FF2B5EF4-FFF2-40B4-BE49-F238E27FC236}">
                <a16:creationId xmlns:a16="http://schemas.microsoft.com/office/drawing/2014/main" id="{CDD15853-AB67-3B6E-C3E9-C59AE9244AD6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297115</xdr:colOff>
      <xdr:row>4</xdr:row>
      <xdr:rowOff>95251</xdr:rowOff>
    </xdr:from>
    <xdr:to>
      <xdr:col>10</xdr:col>
      <xdr:colOff>142874</xdr:colOff>
      <xdr:row>18</xdr:row>
      <xdr:rowOff>99304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56145C97-617E-433F-8F12-FDC5CEA66E79}"/>
            </a:ext>
          </a:extLst>
        </xdr:cNvPr>
        <xdr:cNvSpPr txBox="1"/>
      </xdr:nvSpPr>
      <xdr:spPr>
        <a:xfrm rot="5400000">
          <a:off x="2308706" y="1684110"/>
          <a:ext cx="2147178" cy="22675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9</xdr:col>
      <xdr:colOff>7456</xdr:colOff>
      <xdr:row>15</xdr:row>
      <xdr:rowOff>69574</xdr:rowOff>
    </xdr:from>
    <xdr:to>
      <xdr:col>9</xdr:col>
      <xdr:colOff>152008</xdr:colOff>
      <xdr:row>16</xdr:row>
      <xdr:rowOff>58967</xdr:rowOff>
    </xdr:to>
    <xdr:grpSp>
      <xdr:nvGrpSpPr>
        <xdr:cNvPr id="182" name="Group 13">
          <a:extLst>
            <a:ext uri="{FF2B5EF4-FFF2-40B4-BE49-F238E27FC236}">
              <a16:creationId xmlns:a16="http://schemas.microsoft.com/office/drawing/2014/main" id="{ADCBFF56-9E95-40AE-B719-9191380E7412}"/>
            </a:ext>
          </a:extLst>
        </xdr:cNvPr>
        <xdr:cNvGrpSpPr/>
      </xdr:nvGrpSpPr>
      <xdr:grpSpPr>
        <a:xfrm>
          <a:off x="2979256" y="2384149"/>
          <a:ext cx="144552" cy="141793"/>
          <a:chOff x="9937028" y="802652"/>
          <a:chExt cx="83991" cy="77961"/>
        </a:xfrm>
      </xdr:grpSpPr>
      <xdr:sp macro="" textlink="">
        <xdr:nvSpPr>
          <xdr:cNvPr id="183" name="Oval 1">
            <a:extLst>
              <a:ext uri="{FF2B5EF4-FFF2-40B4-BE49-F238E27FC236}">
                <a16:creationId xmlns:a16="http://schemas.microsoft.com/office/drawing/2014/main" id="{E7D8FD80-4AB2-1D2B-ECBA-D01242835D05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84" name="Straight Connector 3">
            <a:extLst>
              <a:ext uri="{FF2B5EF4-FFF2-40B4-BE49-F238E27FC236}">
                <a16:creationId xmlns:a16="http://schemas.microsoft.com/office/drawing/2014/main" id="{ED1605B0-7E8E-AB79-DFF2-CE2101C9BB4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Connector 7">
            <a:extLst>
              <a:ext uri="{FF2B5EF4-FFF2-40B4-BE49-F238E27FC236}">
                <a16:creationId xmlns:a16="http://schemas.microsoft.com/office/drawing/2014/main" id="{44D03887-2F4E-215A-C8BD-2BB73B5B3CF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304386</xdr:colOff>
      <xdr:row>16</xdr:row>
      <xdr:rowOff>65432</xdr:rowOff>
    </xdr:from>
    <xdr:to>
      <xdr:col>9</xdr:col>
      <xdr:colOff>65455</xdr:colOff>
      <xdr:row>16</xdr:row>
      <xdr:rowOff>150623</xdr:rowOff>
    </xdr:to>
    <xdr:sp macro="" textlink="">
      <xdr:nvSpPr>
        <xdr:cNvPr id="193" name="Isosceles Triangle 120">
          <a:extLst>
            <a:ext uri="{FF2B5EF4-FFF2-40B4-BE49-F238E27FC236}">
              <a16:creationId xmlns:a16="http://schemas.microsoft.com/office/drawing/2014/main" id="{67FF700D-E853-41C5-9227-A53FBA76A35F}"/>
            </a:ext>
          </a:extLst>
        </xdr:cNvPr>
        <xdr:cNvSpPr/>
      </xdr:nvSpPr>
      <xdr:spPr>
        <a:xfrm>
          <a:off x="2895186" y="2532407"/>
          <a:ext cx="142069" cy="85191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304800</xdr:colOff>
      <xdr:row>15</xdr:row>
      <xdr:rowOff>57150</xdr:rowOff>
    </xdr:from>
    <xdr:to>
      <xdr:col>12</xdr:col>
      <xdr:colOff>68352</xdr:colOff>
      <xdr:row>16</xdr:row>
      <xdr:rowOff>50270</xdr:rowOff>
    </xdr:to>
    <xdr:grpSp>
      <xdr:nvGrpSpPr>
        <xdr:cNvPr id="265" name="Group 13">
          <a:extLst>
            <a:ext uri="{FF2B5EF4-FFF2-40B4-BE49-F238E27FC236}">
              <a16:creationId xmlns:a16="http://schemas.microsoft.com/office/drawing/2014/main" id="{8476FBFB-4D0B-4363-B07E-99F896432D82}"/>
            </a:ext>
          </a:extLst>
        </xdr:cNvPr>
        <xdr:cNvGrpSpPr/>
      </xdr:nvGrpSpPr>
      <xdr:grpSpPr>
        <a:xfrm>
          <a:off x="4038600" y="2371725"/>
          <a:ext cx="144552" cy="145520"/>
          <a:chOff x="9937028" y="802652"/>
          <a:chExt cx="83991" cy="77961"/>
        </a:xfrm>
      </xdr:grpSpPr>
      <xdr:sp macro="" textlink="">
        <xdr:nvSpPr>
          <xdr:cNvPr id="266" name="Oval 1">
            <a:extLst>
              <a:ext uri="{FF2B5EF4-FFF2-40B4-BE49-F238E27FC236}">
                <a16:creationId xmlns:a16="http://schemas.microsoft.com/office/drawing/2014/main" id="{BDB30DE2-B7E3-D789-AE73-1DFEBE007384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67" name="Straight Connector 3">
            <a:extLst>
              <a:ext uri="{FF2B5EF4-FFF2-40B4-BE49-F238E27FC236}">
                <a16:creationId xmlns:a16="http://schemas.microsoft.com/office/drawing/2014/main" id="{558DA8C6-BD01-24AA-C024-8CA49988A021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7">
            <a:extLst>
              <a:ext uri="{FF2B5EF4-FFF2-40B4-BE49-F238E27FC236}">
                <a16:creationId xmlns:a16="http://schemas.microsoft.com/office/drawing/2014/main" id="{097B77BD-7E47-D609-DBDA-AEC5473B798E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142875</xdr:colOff>
      <xdr:row>15</xdr:row>
      <xdr:rowOff>57150</xdr:rowOff>
    </xdr:from>
    <xdr:to>
      <xdr:col>6</xdr:col>
      <xdr:colOff>287427</xdr:colOff>
      <xdr:row>16</xdr:row>
      <xdr:rowOff>50270</xdr:rowOff>
    </xdr:to>
    <xdr:grpSp>
      <xdr:nvGrpSpPr>
        <xdr:cNvPr id="269" name="Group 13">
          <a:extLst>
            <a:ext uri="{FF2B5EF4-FFF2-40B4-BE49-F238E27FC236}">
              <a16:creationId xmlns:a16="http://schemas.microsoft.com/office/drawing/2014/main" id="{E1D23B94-3211-4821-82BB-174F53867E08}"/>
            </a:ext>
          </a:extLst>
        </xdr:cNvPr>
        <xdr:cNvGrpSpPr/>
      </xdr:nvGrpSpPr>
      <xdr:grpSpPr>
        <a:xfrm>
          <a:off x="1971675" y="2371725"/>
          <a:ext cx="144552" cy="145520"/>
          <a:chOff x="9937028" y="802652"/>
          <a:chExt cx="83991" cy="77961"/>
        </a:xfrm>
      </xdr:grpSpPr>
      <xdr:sp macro="" textlink="">
        <xdr:nvSpPr>
          <xdr:cNvPr id="270" name="Oval 1">
            <a:extLst>
              <a:ext uri="{FF2B5EF4-FFF2-40B4-BE49-F238E27FC236}">
                <a16:creationId xmlns:a16="http://schemas.microsoft.com/office/drawing/2014/main" id="{8508F40F-AE70-13B8-3FD5-635FC508DE1E}"/>
              </a:ext>
            </a:extLst>
          </xdr:cNvPr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71" name="Straight Connector 3">
            <a:extLst>
              <a:ext uri="{FF2B5EF4-FFF2-40B4-BE49-F238E27FC236}">
                <a16:creationId xmlns:a16="http://schemas.microsoft.com/office/drawing/2014/main" id="{7B54608D-5B45-4FBC-746D-B57565483BA9}"/>
              </a:ext>
            </a:extLst>
          </xdr:cNvPr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Straight Connector 7">
            <a:extLst>
              <a:ext uri="{FF2B5EF4-FFF2-40B4-BE49-F238E27FC236}">
                <a16:creationId xmlns:a16="http://schemas.microsoft.com/office/drawing/2014/main" id="{89F34066-C186-31CA-83B8-2DDA7B616DA2}"/>
              </a:ext>
            </a:extLst>
          </xdr:cNvPr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9525</xdr:colOff>
      <xdr:row>16</xdr:row>
      <xdr:rowOff>47625</xdr:rowOff>
    </xdr:from>
    <xdr:to>
      <xdr:col>13</xdr:col>
      <xdr:colOff>190500</xdr:colOff>
      <xdr:row>16</xdr:row>
      <xdr:rowOff>47625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B115BA05-FD6F-4DB2-A321-A28AD4B06675}"/>
            </a:ext>
          </a:extLst>
        </xdr:cNvPr>
        <xdr:cNvCxnSpPr/>
      </xdr:nvCxnSpPr>
      <xdr:spPr>
        <a:xfrm>
          <a:off x="1457325" y="2514600"/>
          <a:ext cx="32289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16</xdr:row>
      <xdr:rowOff>0</xdr:rowOff>
    </xdr:from>
    <xdr:to>
      <xdr:col>9</xdr:col>
      <xdr:colOff>38677</xdr:colOff>
      <xdr:row>17</xdr:row>
      <xdr:rowOff>39967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407C18EB-E2F1-4498-BED5-FB2F5D27BAB0}"/>
            </a:ext>
          </a:extLst>
        </xdr:cNvPr>
        <xdr:cNvSpPr txBox="1"/>
      </xdr:nvSpPr>
      <xdr:spPr>
        <a:xfrm>
          <a:off x="2647950" y="2466975"/>
          <a:ext cx="362527" cy="19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50</a:t>
          </a:r>
        </a:p>
      </xdr:txBody>
    </xdr:sp>
    <xdr:clientData/>
  </xdr:twoCellAnchor>
  <xdr:twoCellAnchor>
    <xdr:from>
      <xdr:col>8</xdr:col>
      <xdr:colOff>371475</xdr:colOff>
      <xdr:row>14</xdr:row>
      <xdr:rowOff>104775</xdr:rowOff>
    </xdr:from>
    <xdr:to>
      <xdr:col>9</xdr:col>
      <xdr:colOff>240528</xdr:colOff>
      <xdr:row>15</xdr:row>
      <xdr:rowOff>37566</xdr:rowOff>
    </xdr:to>
    <xdr:grpSp>
      <xdr:nvGrpSpPr>
        <xdr:cNvPr id="196" name="Group 134">
          <a:extLst>
            <a:ext uri="{FF2B5EF4-FFF2-40B4-BE49-F238E27FC236}">
              <a16:creationId xmlns:a16="http://schemas.microsoft.com/office/drawing/2014/main" id="{DFF851DA-AE10-433E-901B-E3F8ECFC39E7}"/>
            </a:ext>
          </a:extLst>
        </xdr:cNvPr>
        <xdr:cNvGrpSpPr/>
      </xdr:nvGrpSpPr>
      <xdr:grpSpPr>
        <a:xfrm>
          <a:off x="2962275" y="2266950"/>
          <a:ext cx="250053" cy="85191"/>
          <a:chOff x="10690412" y="1882091"/>
          <a:chExt cx="120949" cy="61416"/>
        </a:xfrm>
        <a:solidFill>
          <a:schemeClr val="tx1"/>
        </a:solidFill>
      </xdr:grpSpPr>
      <xdr:sp macro="" textlink="">
        <xdr:nvSpPr>
          <xdr:cNvPr id="198" name="Isosceles Triangle 118">
            <a:extLst>
              <a:ext uri="{FF2B5EF4-FFF2-40B4-BE49-F238E27FC236}">
                <a16:creationId xmlns:a16="http://schemas.microsoft.com/office/drawing/2014/main" id="{73DC9386-D6FE-501D-4D23-20FE7EB4A790}"/>
              </a:ext>
            </a:extLst>
          </xdr:cNvPr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99" name="Isosceles Triangle 119">
            <a:extLst>
              <a:ext uri="{FF2B5EF4-FFF2-40B4-BE49-F238E27FC236}">
                <a16:creationId xmlns:a16="http://schemas.microsoft.com/office/drawing/2014/main" id="{F3494010-0E85-72D4-CAA4-6AB60381AC44}"/>
              </a:ext>
            </a:extLst>
          </xdr:cNvPr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04" name="Isosceles Triangle 120">
            <a:extLst>
              <a:ext uri="{FF2B5EF4-FFF2-40B4-BE49-F238E27FC236}">
                <a16:creationId xmlns:a16="http://schemas.microsoft.com/office/drawing/2014/main" id="{EEFD4A53-FD5F-95B8-CAB4-776D38EE594E}"/>
              </a:ext>
            </a:extLst>
          </xdr:cNvPr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152400</xdr:colOff>
      <xdr:row>15</xdr:row>
      <xdr:rowOff>57150</xdr:rowOff>
    </xdr:from>
    <xdr:to>
      <xdr:col>9</xdr:col>
      <xdr:colOff>79732</xdr:colOff>
      <xdr:row>15</xdr:row>
      <xdr:rowOff>69574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668E02C-DDCB-46D4-88D7-6F6906DB326F}"/>
            </a:ext>
          </a:extLst>
        </xdr:cNvPr>
        <xdr:cNvCxnSpPr>
          <a:endCxn id="183" idx="0"/>
        </xdr:cNvCxnSpPr>
      </xdr:nvCxnSpPr>
      <xdr:spPr>
        <a:xfrm>
          <a:off x="1600200" y="2371725"/>
          <a:ext cx="1451332" cy="124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15</xdr:row>
      <xdr:rowOff>28575</xdr:rowOff>
    </xdr:from>
    <xdr:to>
      <xdr:col>8</xdr:col>
      <xdr:colOff>81985</xdr:colOff>
      <xdr:row>15</xdr:row>
      <xdr:rowOff>95333</xdr:rowOff>
    </xdr:to>
    <xdr:grpSp>
      <xdr:nvGrpSpPr>
        <xdr:cNvPr id="189" name="Grup 239">
          <a:extLst>
            <a:ext uri="{FF2B5EF4-FFF2-40B4-BE49-F238E27FC236}">
              <a16:creationId xmlns:a16="http://schemas.microsoft.com/office/drawing/2014/main" id="{7373FB0D-20C3-48CE-8A03-1065CB25583A}"/>
            </a:ext>
          </a:extLst>
        </xdr:cNvPr>
        <xdr:cNvGrpSpPr/>
      </xdr:nvGrpSpPr>
      <xdr:grpSpPr>
        <a:xfrm>
          <a:off x="2533650" y="2343150"/>
          <a:ext cx="139135" cy="66758"/>
          <a:chOff x="13302191" y="2320613"/>
          <a:chExt cx="139135" cy="57233"/>
        </a:xfrm>
      </xdr:grpSpPr>
      <xdr:cxnSp macro="">
        <xdr:nvCxnSpPr>
          <xdr:cNvPr id="190" name="Straight Connector 81">
            <a:extLst>
              <a:ext uri="{FF2B5EF4-FFF2-40B4-BE49-F238E27FC236}">
                <a16:creationId xmlns:a16="http://schemas.microsoft.com/office/drawing/2014/main" id="{A390FAE3-23FA-3CE9-BD1F-98B070E01958}"/>
              </a:ext>
            </a:extLst>
          </xdr:cNvPr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Straight Connector 82">
            <a:extLst>
              <a:ext uri="{FF2B5EF4-FFF2-40B4-BE49-F238E27FC236}">
                <a16:creationId xmlns:a16="http://schemas.microsoft.com/office/drawing/2014/main" id="{93A2CDA3-7EA1-8117-3862-403145C0C89D}"/>
              </a:ext>
            </a:extLst>
          </xdr:cNvPr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83">
            <a:extLst>
              <a:ext uri="{FF2B5EF4-FFF2-40B4-BE49-F238E27FC236}">
                <a16:creationId xmlns:a16="http://schemas.microsoft.com/office/drawing/2014/main" id="{E2DA6CFF-3009-9994-28AE-2B07E4341B96}"/>
              </a:ext>
            </a:extLst>
          </xdr:cNvPr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Straight Connector 84">
            <a:extLst>
              <a:ext uri="{FF2B5EF4-FFF2-40B4-BE49-F238E27FC236}">
                <a16:creationId xmlns:a16="http://schemas.microsoft.com/office/drawing/2014/main" id="{404D45B6-7D7B-7153-4F95-55505D16B8EC}"/>
              </a:ext>
            </a:extLst>
          </xdr:cNvPr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238125</xdr:colOff>
      <xdr:row>10</xdr:row>
      <xdr:rowOff>95251</xdr:rowOff>
    </xdr:from>
    <xdr:to>
      <xdr:col>12</xdr:col>
      <xdr:colOff>142875</xdr:colOff>
      <xdr:row>13</xdr:row>
      <xdr:rowOff>142876</xdr:rowOff>
    </xdr:to>
    <xdr:sp macro="" textlink="">
      <xdr:nvSpPr>
        <xdr:cNvPr id="195" name="TextBox 157">
          <a:extLst>
            <a:ext uri="{FF2B5EF4-FFF2-40B4-BE49-F238E27FC236}">
              <a16:creationId xmlns:a16="http://schemas.microsoft.com/office/drawing/2014/main" id="{5037BBDC-7FA9-47F6-8EFE-039A7E70413D}"/>
            </a:ext>
          </a:extLst>
        </xdr:cNvPr>
        <xdr:cNvSpPr txBox="1"/>
      </xdr:nvSpPr>
      <xdr:spPr>
        <a:xfrm>
          <a:off x="3590925" y="1638301"/>
          <a:ext cx="666750" cy="514350"/>
        </a:xfrm>
        <a:prstGeom prst="rect">
          <a:avLst/>
        </a:prstGeom>
        <a:solidFill>
          <a:srgbClr val="92D050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268516</xdr:colOff>
      <xdr:row>17</xdr:row>
      <xdr:rowOff>95250</xdr:rowOff>
    </xdr:from>
    <xdr:to>
      <xdr:col>15</xdr:col>
      <xdr:colOff>342900</xdr:colOff>
      <xdr:row>18</xdr:row>
      <xdr:rowOff>148743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D41D0F4F-E1BC-45D0-81EE-CCB2FE779C0A}"/>
            </a:ext>
          </a:extLst>
        </xdr:cNvPr>
        <xdr:cNvSpPr txBox="1"/>
      </xdr:nvSpPr>
      <xdr:spPr>
        <a:xfrm>
          <a:off x="1335316" y="2714625"/>
          <a:ext cx="4265384" cy="2058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9</xdr:col>
      <xdr:colOff>152008</xdr:colOff>
      <xdr:row>13</xdr:row>
      <xdr:rowOff>123825</xdr:rowOff>
    </xdr:from>
    <xdr:to>
      <xdr:col>10</xdr:col>
      <xdr:colOff>342900</xdr:colOff>
      <xdr:row>15</xdr:row>
      <xdr:rowOff>140471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456FC088-5C56-452E-AA99-211E739AEDAE}"/>
            </a:ext>
          </a:extLst>
        </xdr:cNvPr>
        <xdr:cNvCxnSpPr>
          <a:stCxn id="183" idx="6"/>
          <a:endCxn id="202" idx="2"/>
        </xdr:cNvCxnSpPr>
      </xdr:nvCxnSpPr>
      <xdr:spPr>
        <a:xfrm flipV="1">
          <a:off x="3123808" y="2133600"/>
          <a:ext cx="571892" cy="3214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13</xdr:row>
      <xdr:rowOff>19051</xdr:rowOff>
    </xdr:from>
    <xdr:to>
      <xdr:col>11</xdr:col>
      <xdr:colOff>28575</xdr:colOff>
      <xdr:row>13</xdr:row>
      <xdr:rowOff>123825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4942AB61-04E6-411B-A3AE-509D7F0455F7}"/>
            </a:ext>
          </a:extLst>
        </xdr:cNvPr>
        <xdr:cNvSpPr/>
      </xdr:nvSpPr>
      <xdr:spPr>
        <a:xfrm>
          <a:off x="3629025" y="2028826"/>
          <a:ext cx="133350" cy="104774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10</xdr:col>
      <xdr:colOff>28572</xdr:colOff>
      <xdr:row>14</xdr:row>
      <xdr:rowOff>95862</xdr:rowOff>
    </xdr:from>
    <xdr:to>
      <xdr:col>10</xdr:col>
      <xdr:colOff>88149</xdr:colOff>
      <xdr:row>15</xdr:row>
      <xdr:rowOff>25526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68E664DB-579D-4F37-9342-92F17187EC50}"/>
            </a:ext>
          </a:extLst>
        </xdr:cNvPr>
        <xdr:cNvGrpSpPr/>
      </xdr:nvGrpSpPr>
      <xdr:grpSpPr>
        <a:xfrm rot="19449163">
          <a:off x="3381372" y="2258037"/>
          <a:ext cx="59577" cy="82064"/>
          <a:chOff x="12175074" y="2285812"/>
          <a:chExt cx="76230" cy="64551"/>
        </a:xfrm>
      </xdr:grpSpPr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7BF105E9-256D-4DA4-B914-C7EA99F35796}"/>
              </a:ext>
            </a:extLst>
          </xdr:cNvPr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Straight Connector 207">
            <a:extLst>
              <a:ext uri="{FF2B5EF4-FFF2-40B4-BE49-F238E27FC236}">
                <a16:creationId xmlns:a16="http://schemas.microsoft.com/office/drawing/2014/main" id="{A82AD771-3691-C53C-6DC6-57AC9C0CE381}"/>
              </a:ext>
            </a:extLst>
          </xdr:cNvPr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104775</xdr:colOff>
      <xdr:row>10</xdr:row>
      <xdr:rowOff>66675</xdr:rowOff>
    </xdr:from>
    <xdr:to>
      <xdr:col>14</xdr:col>
      <xdr:colOff>9525</xdr:colOff>
      <xdr:row>12</xdr:row>
      <xdr:rowOff>76200</xdr:rowOff>
    </xdr:to>
    <xdr:sp macro="" textlink="">
      <xdr:nvSpPr>
        <xdr:cNvPr id="211" name="TextBox 157">
          <a:extLst>
            <a:ext uri="{FF2B5EF4-FFF2-40B4-BE49-F238E27FC236}">
              <a16:creationId xmlns:a16="http://schemas.microsoft.com/office/drawing/2014/main" id="{AC1503CD-9756-4186-9DEE-7B0075BDEA86}"/>
            </a:ext>
          </a:extLst>
        </xdr:cNvPr>
        <xdr:cNvSpPr txBox="1"/>
      </xdr:nvSpPr>
      <xdr:spPr>
        <a:xfrm>
          <a:off x="3457575" y="1609725"/>
          <a:ext cx="1428750" cy="314325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 1P PASKABAYAR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11KVA</a:t>
          </a:r>
        </a:p>
        <a:p>
          <a:pPr algn="ctr"/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SR 2X16 = 40M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342900</xdr:colOff>
      <xdr:row>17</xdr:row>
      <xdr:rowOff>76200</xdr:rowOff>
    </xdr:from>
    <xdr:to>
      <xdr:col>10</xdr:col>
      <xdr:colOff>247650</xdr:colOff>
      <xdr:row>23</xdr:row>
      <xdr:rowOff>114300</xdr:rowOff>
    </xdr:to>
    <xdr:sp macro="" textlink="">
      <xdr:nvSpPr>
        <xdr:cNvPr id="212" name="TextBox 157">
          <a:extLst>
            <a:ext uri="{FF2B5EF4-FFF2-40B4-BE49-F238E27FC236}">
              <a16:creationId xmlns:a16="http://schemas.microsoft.com/office/drawing/2014/main" id="{904E12CC-DC15-465B-86E1-4CA98D64BCDC}"/>
            </a:ext>
          </a:extLst>
        </xdr:cNvPr>
        <xdr:cNvSpPr txBox="1"/>
      </xdr:nvSpPr>
      <xdr:spPr>
        <a:xfrm>
          <a:off x="2552700" y="2695575"/>
          <a:ext cx="104775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K2-621/395</a:t>
          </a: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12-200E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G312-A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50KVA</a:t>
          </a:r>
        </a:p>
        <a:p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G105 50KVA</a:t>
          </a: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njun.baheransyah\Downloads\05.%2052553_KKO_KKF_PB%20RAB%20MTS%20N%203%20GROBOGAN%20(1).xlsx" TargetMode="External"/><Relationship Id="rId1" Type="http://schemas.openxmlformats.org/officeDocument/2006/relationships/externalLinkPath" Target="/Users/junjun.baheransyah/Downloads/05.%2052553_KKO_KKF_PB%20RAB%20MTS%20N%203%20GROBOGAN%20(1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>
            <v>0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 refreshError="1"/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  <sheetName val="item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Neraca seAPJ"/>
      <sheetName val="JAN07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BAN-88"/>
      <sheetName val="PUNCAK-89"/>
      <sheetName val="NRCPTK01"/>
      <sheetName val="graf2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>
        <row r="120">
          <cell r="H120">
            <v>9000</v>
          </cell>
        </row>
      </sheetData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GAMBAR"/>
      <sheetName val="RAB"/>
      <sheetName val="Peta lokasi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  <cell r="K15">
            <v>1</v>
          </cell>
        </row>
      </sheetData>
      <sheetData sheetId="7"/>
      <sheetData sheetId="8"/>
      <sheetData sheetId="9"/>
      <sheetData sheetId="10"/>
      <sheetData sheetId="1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HarJabor(12C2)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MENU1"/>
      <sheetName val="UshDeb00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 refreshError="1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5500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>
            <v>390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01 A"/>
      <sheetName val="PMT"/>
    </sheetNames>
    <sheetDataSet>
      <sheetData sheetId="0" refreshError="1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 refreshError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Smg"/>
      <sheetName val="UshDeb00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 refreshError="1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Jasa"/>
      <sheetName val="Mat"/>
      <sheetName val="FORM-B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FORM-B"/>
      <sheetName val="x"/>
      <sheetName val="Sudah Berjalan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 refreshError="1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Gangg_PL"/>
      <sheetName val="ANALISA SNI'08(ubh bgsting)"/>
      <sheetName val="ca"/>
      <sheetName val="W-NAD"/>
      <sheetName val="sept"/>
      <sheetName val="W1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KKF PT GLORY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32" sqref="C32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32" t="s">
        <v>1133</v>
      </c>
      <c r="C4" s="532"/>
      <c r="D4" s="532"/>
      <c r="E4" s="532"/>
      <c r="F4" s="532"/>
      <c r="G4" s="532"/>
      <c r="H4" s="532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33" t="s">
        <v>0</v>
      </c>
      <c r="C7" s="533" t="s">
        <v>1</v>
      </c>
      <c r="D7" s="534" t="s">
        <v>42</v>
      </c>
      <c r="E7" s="534" t="s">
        <v>43</v>
      </c>
      <c r="F7" s="534" t="s">
        <v>1134</v>
      </c>
      <c r="G7" s="535" t="s">
        <v>41</v>
      </c>
      <c r="H7" s="531" t="s">
        <v>1042</v>
      </c>
      <c r="I7" s="531" t="s">
        <v>1136</v>
      </c>
      <c r="J7" s="531" t="s">
        <v>1026</v>
      </c>
      <c r="K7" s="525" t="s">
        <v>1024</v>
      </c>
      <c r="L7" s="526"/>
    </row>
    <row r="8" spans="1:12" ht="15" customHeight="1">
      <c r="B8" s="533"/>
      <c r="C8" s="533"/>
      <c r="D8" s="534"/>
      <c r="E8" s="534"/>
      <c r="F8" s="534"/>
      <c r="G8" s="535"/>
      <c r="H8" s="531"/>
      <c r="I8" s="531"/>
      <c r="J8" s="531"/>
      <c r="K8" s="527"/>
      <c r="L8" s="528"/>
    </row>
    <row r="9" spans="1:12" ht="15" customHeight="1">
      <c r="B9" s="533"/>
      <c r="C9" s="533"/>
      <c r="D9" s="534"/>
      <c r="E9" s="534"/>
      <c r="F9" s="534"/>
      <c r="G9" s="535"/>
      <c r="H9" s="531"/>
      <c r="I9" s="531"/>
      <c r="J9" s="531"/>
      <c r="K9" s="529"/>
      <c r="L9" s="530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1135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1P; 2W; 230 V; 5(100) A; kls 1 termasuk modem 3G/4G</v>
      </c>
      <c r="D12" s="101" t="str">
        <f ca="1">IF(ISERROR(OFFSET('HARGA SATUAN'!$D$6,MATCH(C12,'HARGA SATUAN'!$C$7:$C$1495,0),0)),"",OFFSET('HARGA SATUAN'!$D$6,MATCH(C12,'HARGA SATUAN'!$C$7:$C$1495,0),0))</f>
        <v>MDU-KD</v>
      </c>
      <c r="E12" s="101" t="str">
        <f ca="1">IF(B12="+","Unit",IF(ISERROR(OFFSET('HARGA SATUAN'!$E$6,MATCH(C12,'HARGA SATUAN'!$C$7:$C$1495,0),0)),"",OFFSET('HARGA SATUAN'!$E$6,MATCH(C12,'HARGA SATUAN'!$C$7:$C$1495,0),0)))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SATUAN'!$C$7:$C$1495,0),0)),"",OFFSET('HARGA SATUAN'!$I$6,MATCH(C12,'HARGA SATUAN'!$C$7:$C$1495,0),0))</f>
        <v>1740750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SATUAN'!$C$7:$C$1495,0),0)),"",OFFSET('HARGA SATUAN'!$D$6,MATCH(C13,'HARGA SATUAN'!$C$7:$C$1495,0),0))</f>
        <v>MDU-KD</v>
      </c>
      <c r="E13" s="101" t="str">
        <f ca="1">IF(B13="+","Unit",IF(ISERROR(OFFSET('HARGA SATUAN'!$E$6,MATCH(C13,'HARGA SATUAN'!$C$7:$C$1495,0),0)),"",OFFSET('HARGA SATUAN'!$E$6,MATCH(C13,'HARGA SATUAN'!$C$7:$C$1495,0),0)))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SATUAN'!$C$7:$C$1495,0),0)),"",OFFSET('HARGA SATUAN'!$I$6,MATCH(C13,'HARGA SATUAN'!$C$7:$C$1495,0),0))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1 Fasa CSP 50 kVA</v>
      </c>
      <c r="D14" s="101" t="str">
        <f ca="1">IF(ISERROR(OFFSET('HARGA SATUAN'!$D$6,MATCH(C14,'HARGA SATUAN'!$C$7:$C$1495,0),0)),"",OFFSET('HARGA SATUAN'!$D$6,MATCH(C14,'HARGA SATUAN'!$C$7:$C$1495,0),0))</f>
        <v>MDU-KD</v>
      </c>
      <c r="E14" s="101" t="str">
        <f ca="1">IF(B14="+","Unit",IF(ISERROR(OFFSET('HARGA SATUAN'!$E$6,MATCH(C14,'HARGA SATUAN'!$C$7:$C$1495,0),0)),"",OFFSET('HARGA SATUAN'!$E$6,MATCH(C14,'HARGA SATUAN'!$C$7:$C$1495,0),0)))</f>
        <v>Bh</v>
      </c>
      <c r="F14" s="138">
        <f t="shared" ca="1" si="2"/>
        <v>1</v>
      </c>
      <c r="G14" s="41">
        <f ca="1">IF(ISERROR(OFFSET('HARGA SATUAN'!$I$6,MATCH(C14,'HARGA SATUAN'!$C$7:$C$1495,0),0)),"",OFFSET('HARGA SATUAN'!$I$6,MATCH(C14,'HARGA SATUAN'!$C$7:$C$1495,0),0))</f>
        <v>27845400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AAAC 70 mm²</v>
      </c>
      <c r="D15" s="101" t="str">
        <f ca="1">IF(ISERROR(OFFSET('HARGA SATUAN'!$D$6,MATCH(C15,'HARGA SATUAN'!$C$7:$C$1495,0),0)),"",OFFSET('HARGA SATUAN'!$D$6,MATCH(C15,'HARGA SATUAN'!$C$7:$C$1495,0),0))</f>
        <v>MDU-KD</v>
      </c>
      <c r="E15" s="101" t="str">
        <f ca="1">IF(B15="+","Unit",IF(ISERROR(OFFSET('HARGA SATUAN'!$E$6,MATCH(C15,'HARGA SATUAN'!$C$7:$C$1495,0),0)),"",OFFSET('HARGA SATUAN'!$E$6,MATCH(C15,'HARGA SATUAN'!$C$7:$C$1495,0),0)))</f>
        <v>Mtr</v>
      </c>
      <c r="F15" s="138">
        <f t="shared" ca="1" si="2"/>
        <v>2</v>
      </c>
      <c r="G15" s="41">
        <f ca="1">IF(ISERROR(OFFSET('HARGA SATUAN'!$I$6,MATCH(C15,'HARGA SATUAN'!$C$7:$C$1495,0),0)),"",OFFSET('HARGA SATUAN'!$I$6,MATCH(C15,'HARGA SATUAN'!$C$7:$C$1495,0),0))</f>
        <v>14200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NFA2X-T 2 x 70 + N 70 mm²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Mtr</v>
      </c>
      <c r="F16" s="138">
        <f t="shared" ca="1" si="2"/>
        <v>2</v>
      </c>
      <c r="G16" s="41">
        <f ca="1">IF(ISERROR(OFFSET('HARGA SATUAN'!$I$6,MATCH(C16,'HARGA SATUAN'!$C$7:$C$1495,0),0)),"",OFFSET('HARGA SATUAN'!$I$6,MATCH(C16,'HARGA SATUAN'!$C$7:$C$1495,0),0))</f>
        <v>53300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NFA2X 2 x 16 mm²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Mtr</v>
      </c>
      <c r="F17" s="138">
        <f t="shared" ca="1" si="2"/>
        <v>40</v>
      </c>
      <c r="G17" s="41">
        <f ca="1">IF(ISERROR(OFFSET('HARGA SATUAN'!$I$6,MATCH(C17,'HARGA SATUAN'!$C$7:$C$1495,0),0)),"",OFFSET('HARGA SATUAN'!$I$6,MATCH(C17,'HARGA SATUAN'!$C$7:$C$1495,0),0))</f>
        <v>6600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38" t="str">
        <f t="shared" ca="1" si="2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38" t="str">
        <f t="shared" ca="1" si="2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38" t="str">
        <f t="shared" ca="1" si="2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38" t="str">
        <f t="shared" ca="1" si="2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38" t="str">
        <f t="shared" ca="1" si="2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38" t="str">
        <f t="shared" ca="1" si="2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38" t="str">
        <f t="shared" ca="1" si="2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38" t="str">
        <f t="shared" ca="1" si="2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38" t="str">
        <f t="shared" ca="1" si="2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38" t="str">
        <f t="shared" ca="1" si="2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38" t="str">
        <f t="shared" ca="1" si="2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38" t="str">
        <f t="shared" ca="1" si="2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38" t="str">
        <f t="shared" ca="1" si="2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38" t="str">
        <f t="shared" ca="1" si="2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38" t="str">
        <f t="shared" ca="1" si="2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38" t="str">
        <f t="shared" ca="1" si="2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38" t="str">
        <f t="shared" ca="1" si="2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38" t="str">
        <f t="shared" ca="1" si="2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38" t="str">
        <f t="shared" ca="1" si="2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38" t="str">
        <f t="shared" ca="1" si="2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38" t="str">
        <f t="shared" ca="1" si="2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38" t="str">
        <f t="shared" ca="1" si="2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38" t="str">
        <f t="shared" ca="1" si="2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38" t="str">
        <f t="shared" ca="1" si="2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38" t="str">
        <f t="shared" ca="1" si="2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38" t="str">
        <f t="shared" ca="1" si="2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38" t="str">
        <f t="shared" ca="1" si="2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38" t="str">
        <f t="shared" ca="1" si="2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38" t="str">
        <f t="shared" ca="1" si="2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38" t="str">
        <f t="shared" ca="1" si="2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38" t="str">
        <f t="shared" ca="1" si="2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38" t="str">
        <f t="shared" ca="1" si="2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38" t="str">
        <f t="shared" ca="1" si="2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38" t="str">
        <f t="shared" ca="1" si="2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38" t="str">
        <f t="shared" ca="1" si="2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38" t="str">
        <f t="shared" ca="1" si="2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38" t="str">
        <f t="shared" ca="1" si="2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38" t="str">
        <f t="shared" ca="1" si="2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38" t="str">
        <f t="shared" ca="1" si="2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38" t="str">
        <f t="shared" ca="1" si="2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38" t="str">
        <f t="shared" ca="1" si="2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38" t="str">
        <f t="shared" ca="1" si="2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38" t="str">
        <f t="shared" ca="1" si="2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38" t="str">
        <f t="shared" ca="1" si="2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38" t="str">
        <f t="shared" ca="1" si="2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38" t="str">
        <f t="shared" ca="1" si="2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38" t="str">
        <f t="shared" ca="1" si="2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38" t="str">
        <f t="shared" ca="1" si="2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38" t="str">
        <f t="shared" ca="1" si="2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38" t="str">
        <f t="shared" ca="1" si="2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38" t="str">
        <f t="shared" ca="1" si="2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38" t="str">
        <f t="shared" ca="1" si="2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38" t="str">
        <f t="shared" ca="1" si="2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38" t="str">
        <f t="shared" ca="1" si="2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38" t="str">
        <f t="shared" ca="1" si="2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38" t="str">
        <f t="shared" ca="1" si="2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38" t="str">
        <f t="shared" ca="1" si="2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38" t="str">
        <f t="shared" ca="1" si="2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38" t="str">
        <f t="shared" ca="1" si="2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SATUAN'!$C$7:$C$1495,0),0)),"",OFFSET('HARGA SATUAN'!$I$6,MATCH(C77,'HARGA SATUAN'!$C$7:$C$1495,0),0))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38" t="str">
        <f t="shared" ca="1" si="5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38" t="str">
        <f t="shared" ca="1" si="5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38" t="str">
        <f t="shared" ca="1" si="5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38" t="str">
        <f t="shared" ca="1" si="5"/>
        <v/>
      </c>
      <c r="G81" s="41">
        <f ca="1">IF(ISERROR(OFFSET('HARGA SATUAN'!$I$6,MATCH(C81,'HARGA SATUAN'!$C$7:$C$1495,0),0)),"",OFFSET('HARGA SATUAN'!$I$6,MATCH(C81,'HARGA SATUAN'!$C$7:$C$1495,0),0))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38" t="str">
        <f t="shared" ca="1" si="5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38" t="str">
        <f t="shared" ca="1" si="5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38" t="str">
        <f t="shared" ca="1" si="5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38" t="str">
        <f t="shared" ca="1" si="5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38" t="str">
        <f t="shared" ca="1" si="5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38" t="str">
        <f t="shared" ca="1" si="5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38" t="str">
        <f t="shared" ca="1" si="5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38" t="str">
        <f t="shared" ca="1" si="5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38" t="str">
        <f t="shared" ca="1" si="5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38" t="str">
        <f t="shared" ca="1" si="5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38" t="str">
        <f t="shared" ca="1" si="5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38" t="str">
        <f t="shared" ca="1" si="5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38" t="str">
        <f t="shared" ca="1" si="5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38" t="str">
        <f t="shared" ca="1" si="5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38" t="str">
        <f t="shared" ca="1" si="5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38" t="str">
        <f t="shared" ca="1" si="5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38" t="str">
        <f t="shared" ca="1" si="5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38" t="str">
        <f t="shared" ca="1" si="5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38" t="str">
        <f t="shared" ca="1" si="5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38" t="str">
        <f t="shared" ca="1" si="5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38" t="str">
        <f t="shared" ca="1" si="5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38" t="str">
        <f t="shared" ca="1" si="5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38" t="str">
        <f t="shared" ca="1" si="5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38" t="str">
        <f t="shared" ca="1" si="5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38" t="str">
        <f t="shared" ca="1" si="5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38" t="str">
        <f t="shared" ca="1" si="5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38" t="str">
        <f t="shared" ca="1" si="5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38" t="str">
        <f t="shared" ca="1" si="5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38" t="str">
        <f t="shared" ca="1" si="5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38" t="str">
        <f t="shared" ca="1" si="5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38" t="str">
        <f t="shared" ca="1" si="5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38" t="str">
        <f t="shared" ca="1" si="5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38" t="str">
        <f t="shared" ca="1" si="5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38" t="str">
        <f t="shared" ca="1" si="5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38" t="str">
        <f t="shared" ca="1" si="5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38" t="str">
        <f t="shared" ca="1" si="5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38" t="str">
        <f t="shared" ca="1" si="5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38" t="str">
        <f t="shared" ca="1" si="5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38" t="str">
        <f t="shared" ca="1" si="5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38" t="str">
        <f t="shared" ca="1" si="5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38" t="str">
        <f t="shared" ca="1" si="5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38" t="str">
        <f t="shared" ca="1" si="5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38" t="str">
        <f t="shared" ca="1" si="5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38" t="str">
        <f t="shared" ca="1" si="5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38" t="str">
        <f t="shared" ca="1" si="5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38" t="str">
        <f t="shared" ca="1" si="5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38" t="str">
        <f t="shared" ca="1" si="5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38" t="str">
        <f t="shared" ca="1" si="5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38" t="str">
        <f t="shared" ca="1" si="5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38" t="str">
        <f t="shared" ca="1" si="5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38" t="str">
        <f t="shared" ca="1" si="5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38" t="str">
        <f t="shared" ca="1" si="5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38" t="str">
        <f t="shared" ca="1" si="5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38" t="str">
        <f t="shared" ca="1" si="5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38" t="str">
        <f t="shared" ca="1" si="5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38" t="str">
        <f t="shared" ca="1" si="5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38" t="str">
        <f t="shared" ca="1" si="5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38" t="str">
        <f t="shared" ca="1" si="5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38" t="str">
        <f t="shared" ca="1" si="5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38" t="str">
        <f t="shared" ca="1" si="8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38" t="str">
        <f t="shared" ca="1" si="8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38" t="str">
        <f t="shared" ca="1" si="8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38" t="str">
        <f t="shared" ca="1" si="8"/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38" t="str">
        <f t="shared" ca="1" si="8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38" t="str">
        <f t="shared" ca="1" si="8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38" t="str">
        <f t="shared" ca="1" si="8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38" t="str">
        <f t="shared" ca="1" si="8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38" t="str">
        <f t="shared" ca="1" si="8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38" t="str">
        <f t="shared" ca="1" si="8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38" t="str">
        <f t="shared" ca="1" si="8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38" t="str">
        <f t="shared" ca="1" si="8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38" t="str">
        <f t="shared" ca="1" si="8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38" t="str">
        <f t="shared" ca="1" si="8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38" t="str">
        <f t="shared" ca="1" si="8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38" t="str">
        <f t="shared" ca="1" si="8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38" t="str">
        <f t="shared" ca="1" si="8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38" t="str">
        <f t="shared" ca="1" si="8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38" t="str">
        <f t="shared" ca="1" si="8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38" t="str">
        <f t="shared" ca="1" si="8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38" t="str">
        <f t="shared" ca="1" si="8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38" t="str">
        <f t="shared" ca="1" si="8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38" t="str">
        <f t="shared" ca="1" si="8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38" t="str">
        <f t="shared" ca="1" si="8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SATUAN'!$C$7:$C$1495,0),0)),"",OFFSET('HARGA SATUAN'!$D$6,MATCH(C166,'HARGA SATUAN'!$C$7:$C$1495,0),0))</f>
        <v/>
      </c>
      <c r="E166" s="101">
        <f ca="1">IF(B166="+","Unit",IF(ISERROR(OFFSET('HARGA SATUAN'!$E$6,MATCH(C166,'HARGA SATUAN'!$C$7:$C$1495,0),0)),"",OFFSET('HARGA SATUAN'!$E$6,MATCH(C166,'HARGA SATUAN'!$C$7:$C$1495,0),0)))</f>
        <v>0</v>
      </c>
      <c r="F166" s="138" t="str">
        <f t="shared" ca="1" si="8"/>
        <v/>
      </c>
      <c r="G166" s="41">
        <f ca="1">IF(ISERROR(OFFSET('HARGA SATUAN'!$I$6,MATCH(C166,'HARGA SATUAN'!$C$7:$C$1495,0),0)),"",OFFSET('HARGA SATUAN'!$I$6,MATCH(C166,'HARGA SATUAN'!$C$7:$C$1495,0),0))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SATUAN'!$C$7:$C$1495,0),0)),"",OFFSET('HARGA SATUAN'!$D$6,MATCH(C167,'HARGA SATUAN'!$C$7:$C$1495,0),0))</f>
        <v/>
      </c>
      <c r="E167" s="101">
        <f ca="1">IF(B167="+","Unit",IF(ISERROR(OFFSET('HARGA SATUAN'!$E$6,MATCH(C167,'HARGA SATUAN'!$C$7:$C$1495,0),0)),"",OFFSET('HARGA SATUAN'!$E$6,MATCH(C167,'HARGA SATUAN'!$C$7:$C$1495,0),0)))</f>
        <v>0</v>
      </c>
      <c r="F167" s="138" t="str">
        <f t="shared" ca="1" si="8"/>
        <v/>
      </c>
      <c r="G167" s="41">
        <f ca="1">IF(ISERROR(OFFSET('HARGA SATUAN'!$I$6,MATCH(C167,'HARGA SATUAN'!$C$7:$C$1495,0),0)),"",OFFSET('HARGA SATUAN'!$I$6,MATCH(C167,'HARGA SATUAN'!$C$7:$C$1495,0),0))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SATUAN'!$C$7:$C$1495,0),0)),"",OFFSET('HARGA SATUAN'!$D$6,MATCH(C168,'HARGA SATUAN'!$C$7:$C$1495,0),0))</f>
        <v/>
      </c>
      <c r="E168" s="101">
        <f ca="1">IF(B168="+","Unit",IF(ISERROR(OFFSET('HARGA SATUAN'!$E$6,MATCH(C168,'HARGA SATUAN'!$C$7:$C$1495,0),0)),"",OFFSET('HARGA SATUAN'!$E$6,MATCH(C168,'HARGA SATUAN'!$C$7:$C$1495,0),0)))</f>
        <v>0</v>
      </c>
      <c r="F168" s="138" t="str">
        <f t="shared" ca="1" si="8"/>
        <v/>
      </c>
      <c r="G168" s="41">
        <f ca="1">IF(ISERROR(OFFSET('HARGA SATUAN'!$I$6,MATCH(C168,'HARGA SATUAN'!$C$7:$C$1495,0),0)),"",OFFSET('HARGA SATUAN'!$I$6,MATCH(C168,'HARGA SATUAN'!$C$7:$C$1495,0),0))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SATUAN'!$C$7:$C$1495,0),0)),"",OFFSET('HARGA SATUAN'!$D$6,MATCH(C169,'HARGA SATUAN'!$C$7:$C$1495,0),0))</f>
        <v/>
      </c>
      <c r="E169" s="101">
        <f ca="1">IF(B169="+","Unit",IF(ISERROR(OFFSET('HARGA SATUAN'!$E$6,MATCH(C169,'HARGA SATUAN'!$C$7:$C$1495,0),0)),"",OFFSET('HARGA SATUAN'!$E$6,MATCH(C169,'HARGA SATUAN'!$C$7:$C$1495,0),0)))</f>
        <v>0</v>
      </c>
      <c r="F169" s="138" t="str">
        <f t="shared" ca="1" si="8"/>
        <v/>
      </c>
      <c r="G169" s="41">
        <f ca="1">IF(ISERROR(OFFSET('HARGA SATUAN'!$I$6,MATCH(C169,'HARGA SATUAN'!$C$7:$C$1495,0),0)),"",OFFSET('HARGA SATUAN'!$I$6,MATCH(C169,'HARGA SATUAN'!$C$7:$C$1495,0),0))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SATUAN'!$C$7:$C$1495,0),0)),"",OFFSET('HARGA SATUAN'!$D$6,MATCH(C170,'HARGA SATUAN'!$C$7:$C$1495,0),0))</f>
        <v/>
      </c>
      <c r="E170" s="101">
        <f ca="1">IF(B170="+","Unit",IF(ISERROR(OFFSET('HARGA SATUAN'!$E$6,MATCH(C170,'HARGA SATUAN'!$C$7:$C$1495,0),0)),"",OFFSET('HARGA SATUAN'!$E$6,MATCH(C170,'HARGA SATUAN'!$C$7:$C$1495,0),0)))</f>
        <v>0</v>
      </c>
      <c r="F170" s="138" t="str">
        <f t="shared" ca="1" si="8"/>
        <v/>
      </c>
      <c r="G170" s="41">
        <f ca="1">IF(ISERROR(OFFSET('HARGA SATUAN'!$I$6,MATCH(C170,'HARGA SATUAN'!$C$7:$C$1495,0),0)),"",OFFSET('HARGA SATUAN'!$I$6,MATCH(C170,'HARGA SATUAN'!$C$7:$C$1495,0),0))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SATUAN'!$C$7:$C$1495,0),0)),"",OFFSET('HARGA SATUAN'!$D$6,MATCH(C171,'HARGA SATUAN'!$C$7:$C$1495,0),0))</f>
        <v/>
      </c>
      <c r="E171" s="101">
        <f ca="1">IF(B171="+","Unit",IF(ISERROR(OFFSET('HARGA SATUAN'!$E$6,MATCH(C171,'HARGA SATUAN'!$C$7:$C$1495,0),0)),"",OFFSET('HARGA SATUAN'!$E$6,MATCH(C171,'HARGA SATUAN'!$C$7:$C$1495,0),0)))</f>
        <v>0</v>
      </c>
      <c r="F171" s="138" t="str">
        <f t="shared" ca="1" si="8"/>
        <v/>
      </c>
      <c r="G171" s="41">
        <f ca="1">IF(ISERROR(OFFSET('HARGA SATUAN'!$I$6,MATCH(C171,'HARGA SATUAN'!$C$7:$C$1495,0),0)),"",OFFSET('HARGA SATUAN'!$I$6,MATCH(C171,'HARGA SATUAN'!$C$7:$C$1495,0),0))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SATUAN'!$C$7:$C$1495,0),0)),"",OFFSET('HARGA SATUAN'!$D$6,MATCH(C172,'HARGA SATUAN'!$C$7:$C$1495,0),0))</f>
        <v/>
      </c>
      <c r="E172" s="101">
        <f ca="1">IF(B172="+","Unit",IF(ISERROR(OFFSET('HARGA SATUAN'!$E$6,MATCH(C172,'HARGA SATUAN'!$C$7:$C$1495,0),0)),"",OFFSET('HARGA SATUAN'!$E$6,MATCH(C172,'HARGA SATUAN'!$C$7:$C$1495,0),0)))</f>
        <v>0</v>
      </c>
      <c r="F172" s="138" t="str">
        <f t="shared" ca="1" si="8"/>
        <v/>
      </c>
      <c r="G172" s="41">
        <f ca="1">IF(ISERROR(OFFSET('HARGA SATUAN'!$I$6,MATCH(C172,'HARGA SATUAN'!$C$7:$C$1495,0),0)),"",OFFSET('HARGA SATUAN'!$I$6,MATCH(C172,'HARGA SATUAN'!$C$7:$C$1495,0),0))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SATUAN'!$C$7:$C$1495,0),0)),"",OFFSET('HARGA SATUAN'!$D$6,MATCH(C173,'HARGA SATUAN'!$C$7:$C$1495,0),0))</f>
        <v/>
      </c>
      <c r="E173" s="101">
        <f ca="1">IF(B173="+","Unit",IF(ISERROR(OFFSET('HARGA SATUAN'!$E$6,MATCH(C173,'HARGA SATUAN'!$C$7:$C$1495,0),0)),"",OFFSET('HARGA SATUAN'!$E$6,MATCH(C173,'HARGA SATUAN'!$C$7:$C$1495,0),0)))</f>
        <v>0</v>
      </c>
      <c r="F173" s="138" t="str">
        <f t="shared" ca="1" si="8"/>
        <v/>
      </c>
      <c r="G173" s="41">
        <f ca="1">IF(ISERROR(OFFSET('HARGA SATUAN'!$I$6,MATCH(C173,'HARGA SATUAN'!$C$7:$C$1495,0),0)),"",OFFSET('HARGA SATUAN'!$I$6,MATCH(C173,'HARGA SATUAN'!$C$7:$C$1495,0),0))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SATUAN'!$C$7:$C$1495,0),0)),"",OFFSET('HARGA SATUAN'!$D$6,MATCH(C174,'HARGA SATUAN'!$C$7:$C$1495,0),0))</f>
        <v/>
      </c>
      <c r="E174" s="101">
        <f ca="1">IF(B174="+","Unit",IF(ISERROR(OFFSET('HARGA SATUAN'!$E$6,MATCH(C174,'HARGA SATUAN'!$C$7:$C$1495,0),0)),"",OFFSET('HARGA SATUAN'!$E$6,MATCH(C174,'HARGA SATUAN'!$C$7:$C$1495,0),0)))</f>
        <v>0</v>
      </c>
      <c r="F174" s="138" t="str">
        <f t="shared" ca="1" si="8"/>
        <v/>
      </c>
      <c r="G174" s="41">
        <f ca="1">IF(ISERROR(OFFSET('HARGA SATUAN'!$I$6,MATCH(C174,'HARGA SATUAN'!$C$7:$C$1495,0),0)),"",OFFSET('HARGA SATUAN'!$I$6,MATCH(C174,'HARGA SATUAN'!$C$7:$C$1495,0),0))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SATUAN'!$C$7:$C$1495,0),0)),"",OFFSET('HARGA SATUAN'!$D$6,MATCH(C175,'HARGA SATUAN'!$C$7:$C$1495,0),0))</f>
        <v/>
      </c>
      <c r="E175" s="101">
        <f ca="1">IF(B175="+","Unit",IF(ISERROR(OFFSET('HARGA SATUAN'!$E$6,MATCH(C175,'HARGA SATUAN'!$C$7:$C$1495,0),0)),"",OFFSET('HARGA SATUAN'!$E$6,MATCH(C175,'HARGA SATUAN'!$C$7:$C$1495,0),0)))</f>
        <v>0</v>
      </c>
      <c r="F175" s="138" t="str">
        <f t="shared" ca="1" si="8"/>
        <v/>
      </c>
      <c r="G175" s="41">
        <f ca="1">IF(ISERROR(OFFSET('HARGA SATUAN'!$I$6,MATCH(C175,'HARGA SATUAN'!$C$7:$C$1495,0),0)),"",OFFSET('HARGA SATUAN'!$I$6,MATCH(C175,'HARGA SATUAN'!$C$7:$C$1495,0),0))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SATUAN'!$C$7:$C$1495,0),0)),"",OFFSET('HARGA SATUAN'!$D$6,MATCH(C176,'HARGA SATUAN'!$C$7:$C$1495,0),0))</f>
        <v/>
      </c>
      <c r="E176" s="101">
        <f ca="1">IF(B176="+","Unit",IF(ISERROR(OFFSET('HARGA SATUAN'!$E$6,MATCH(C176,'HARGA SATUAN'!$C$7:$C$1495,0),0)),"",OFFSET('HARGA SATUAN'!$E$6,MATCH(C176,'HARGA SATUAN'!$C$7:$C$1495,0),0)))</f>
        <v>0</v>
      </c>
      <c r="F176" s="138" t="str">
        <f t="shared" ca="1" si="8"/>
        <v/>
      </c>
      <c r="G176" s="41">
        <f ca="1">IF(ISERROR(OFFSET('HARGA SATUAN'!$I$6,MATCH(C176,'HARGA SATUAN'!$C$7:$C$1495,0),0)),"",OFFSET('HARGA SATUAN'!$I$6,MATCH(C176,'HARGA SATUAN'!$C$7:$C$1495,0),0))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SATUAN'!$C$7:$C$1495,0),0)),"",OFFSET('HARGA SATUAN'!$D$6,MATCH(C177,'HARGA SATUAN'!$C$7:$C$1495,0),0))</f>
        <v/>
      </c>
      <c r="E177" s="101">
        <f ca="1">IF(B177="+","Unit",IF(ISERROR(OFFSET('HARGA SATUAN'!$E$6,MATCH(C177,'HARGA SATUAN'!$C$7:$C$1495,0),0)),"",OFFSET('HARGA SATUAN'!$E$6,MATCH(C177,'HARGA SATUAN'!$C$7:$C$1495,0),0)))</f>
        <v>0</v>
      </c>
      <c r="F177" s="138" t="str">
        <f t="shared" ca="1" si="8"/>
        <v/>
      </c>
      <c r="G177" s="41">
        <f ca="1">IF(ISERROR(OFFSET('HARGA SATUAN'!$I$6,MATCH(C177,'HARGA SATUAN'!$C$7:$C$1495,0),0)),"",OFFSET('HARGA SATUAN'!$I$6,MATCH(C177,'HARGA SATUAN'!$C$7:$C$1495,0),0))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SATUAN'!$C$7:$C$1495,0),0)),"",OFFSET('HARGA SATUAN'!$D$6,MATCH(C178,'HARGA SATUAN'!$C$7:$C$1495,0),0))</f>
        <v/>
      </c>
      <c r="E178" s="101">
        <f ca="1">IF(B178="+","Unit",IF(ISERROR(OFFSET('HARGA SATUAN'!$E$6,MATCH(C178,'HARGA SATUAN'!$C$7:$C$1495,0),0)),"",OFFSET('HARGA SATUAN'!$E$6,MATCH(C178,'HARGA SATUAN'!$C$7:$C$1495,0),0)))</f>
        <v>0</v>
      </c>
      <c r="F178" s="138" t="str">
        <f t="shared" ca="1" si="8"/>
        <v/>
      </c>
      <c r="G178" s="41">
        <f ca="1">IF(ISERROR(OFFSET('HARGA SATUAN'!$I$6,MATCH(C178,'HARGA SATUAN'!$C$7:$C$1495,0),0)),"",OFFSET('HARGA SATUAN'!$I$6,MATCH(C178,'HARGA SATUAN'!$C$7:$C$1495,0),0))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SATUAN'!$C$7:$C$1495,0),0)),"",OFFSET('HARGA SATUAN'!$D$6,MATCH(C179,'HARGA SATUAN'!$C$7:$C$1495,0),0))</f>
        <v/>
      </c>
      <c r="E179" s="101">
        <f ca="1">IF(B179="+","Unit",IF(ISERROR(OFFSET('HARGA SATUAN'!$E$6,MATCH(C179,'HARGA SATUAN'!$C$7:$C$1495,0),0)),"",OFFSET('HARGA SATUAN'!$E$6,MATCH(C179,'HARGA SATUAN'!$C$7:$C$1495,0),0)))</f>
        <v>0</v>
      </c>
      <c r="F179" s="138" t="str">
        <f t="shared" ca="1" si="8"/>
        <v/>
      </c>
      <c r="G179" s="41">
        <f ca="1">IF(ISERROR(OFFSET('HARGA SATUAN'!$I$6,MATCH(C179,'HARGA SATUAN'!$C$7:$C$1495,0),0)),"",OFFSET('HARGA SATUAN'!$I$6,MATCH(C179,'HARGA SATUAN'!$C$7:$C$1495,0),0))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SATUAN'!$C$7:$C$1495,0),0)),"",OFFSET('HARGA SATUAN'!$D$6,MATCH(C180,'HARGA SATUAN'!$C$7:$C$1495,0),0))</f>
        <v/>
      </c>
      <c r="E180" s="101">
        <f ca="1">IF(B180="+","Unit",IF(ISERROR(OFFSET('HARGA SATUAN'!$E$6,MATCH(C180,'HARGA SATUAN'!$C$7:$C$1495,0),0)),"",OFFSET('HARGA SATUAN'!$E$6,MATCH(C180,'HARGA SATUAN'!$C$7:$C$1495,0),0)))</f>
        <v>0</v>
      </c>
      <c r="F180" s="138" t="str">
        <f t="shared" ca="1" si="8"/>
        <v/>
      </c>
      <c r="G180" s="41">
        <f ca="1">IF(ISERROR(OFFSET('HARGA SATUAN'!$I$6,MATCH(C180,'HARGA SATUAN'!$C$7:$C$1495,0),0)),"",OFFSET('HARGA SATUAN'!$I$6,MATCH(C180,'HARGA SATUAN'!$C$7:$C$1495,0),0))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SATUAN'!$C$7:$C$1495,0),0)),"",OFFSET('HARGA SATUAN'!$D$6,MATCH(C181,'HARGA SATUAN'!$C$7:$C$1495,0),0))</f>
        <v/>
      </c>
      <c r="E181" s="101">
        <f ca="1">IF(B181="+","Unit",IF(ISERROR(OFFSET('HARGA SATUAN'!$E$6,MATCH(C181,'HARGA SATUAN'!$C$7:$C$1495,0),0)),"",OFFSET('HARGA SATUAN'!$E$6,MATCH(C181,'HARGA SATUAN'!$C$7:$C$1495,0),0)))</f>
        <v>0</v>
      </c>
      <c r="F181" s="138" t="str">
        <f t="shared" ca="1" si="8"/>
        <v/>
      </c>
      <c r="G181" s="41">
        <f ca="1">IF(ISERROR(OFFSET('HARGA SATUAN'!$I$6,MATCH(C181,'HARGA SATUAN'!$C$7:$C$1495,0),0)),"",OFFSET('HARGA SATUAN'!$I$6,MATCH(C181,'HARGA SATUAN'!$C$7:$C$1495,0),0))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SATUAN'!$C$7:$C$1495,0),0)),"",OFFSET('HARGA SATUAN'!$D$6,MATCH(C182,'HARGA SATUAN'!$C$7:$C$1495,0),0))</f>
        <v/>
      </c>
      <c r="E182" s="101">
        <f ca="1">IF(B182="+","Unit",IF(ISERROR(OFFSET('HARGA SATUAN'!$E$6,MATCH(C182,'HARGA SATUAN'!$C$7:$C$1495,0),0)),"",OFFSET('HARGA SATUAN'!$E$6,MATCH(C182,'HARGA SATUAN'!$C$7:$C$1495,0),0)))</f>
        <v>0</v>
      </c>
      <c r="F182" s="138" t="str">
        <f t="shared" ca="1" si="8"/>
        <v/>
      </c>
      <c r="G182" s="41">
        <f ca="1">IF(ISERROR(OFFSET('HARGA SATUAN'!$I$6,MATCH(C182,'HARGA SATUAN'!$C$7:$C$1495,0),0)),"",OFFSET('HARGA SATUAN'!$I$6,MATCH(C182,'HARGA SATUAN'!$C$7:$C$1495,0),0))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SATUAN'!$C$7:$C$1495,0),0)),"",OFFSET('HARGA SATUAN'!$D$6,MATCH(C183,'HARGA SATUAN'!$C$7:$C$1495,0),0))</f>
        <v/>
      </c>
      <c r="E183" s="101">
        <f ca="1">IF(B183="+","Unit",IF(ISERROR(OFFSET('HARGA SATUAN'!$E$6,MATCH(C183,'HARGA SATUAN'!$C$7:$C$1495,0),0)),"",OFFSET('HARGA SATUAN'!$E$6,MATCH(C183,'HARGA SATUAN'!$C$7:$C$1495,0),0)))</f>
        <v>0</v>
      </c>
      <c r="F183" s="138" t="str">
        <f t="shared" ca="1" si="8"/>
        <v/>
      </c>
      <c r="G183" s="41">
        <f ca="1">IF(ISERROR(OFFSET('HARGA SATUAN'!$I$6,MATCH(C183,'HARGA SATUAN'!$C$7:$C$1495,0),0)),"",OFFSET('HARGA SATUAN'!$I$6,MATCH(C183,'HARGA SATUAN'!$C$7:$C$1495,0),0))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SATUAN'!$C$7:$C$1495,0),0)),"",OFFSET('HARGA SATUAN'!$D$6,MATCH(C184,'HARGA SATUAN'!$C$7:$C$1495,0),0))</f>
        <v/>
      </c>
      <c r="E184" s="101">
        <f ca="1">IF(B184="+","Unit",IF(ISERROR(OFFSET('HARGA SATUAN'!$E$6,MATCH(C184,'HARGA SATUAN'!$C$7:$C$1495,0),0)),"",OFFSET('HARGA SATUAN'!$E$6,MATCH(C184,'HARGA SATUAN'!$C$7:$C$1495,0),0)))</f>
        <v>0</v>
      </c>
      <c r="F184" s="138" t="str">
        <f t="shared" ca="1" si="8"/>
        <v/>
      </c>
      <c r="G184" s="41">
        <f ca="1">IF(ISERROR(OFFSET('HARGA SATUAN'!$I$6,MATCH(C184,'HARGA SATUAN'!$C$7:$C$1495,0),0)),"",OFFSET('HARGA SATUAN'!$I$6,MATCH(C184,'HARGA SATUAN'!$C$7:$C$1495,0),0))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SATUAN'!$C$7:$C$1495,0),0)),"",OFFSET('HARGA SATUAN'!$D$6,MATCH(C185,'HARGA SATUAN'!$C$7:$C$1495,0),0))</f>
        <v/>
      </c>
      <c r="E185" s="101">
        <f ca="1">IF(B185="+","Unit",IF(ISERROR(OFFSET('HARGA SATUAN'!$E$6,MATCH(C185,'HARGA SATUAN'!$C$7:$C$1495,0),0)),"",OFFSET('HARGA SATUAN'!$E$6,MATCH(C185,'HARGA SATUAN'!$C$7:$C$1495,0),0)))</f>
        <v>0</v>
      </c>
      <c r="F185" s="138" t="str">
        <f t="shared" ca="1" si="8"/>
        <v/>
      </c>
      <c r="G185" s="41">
        <f ca="1">IF(ISERROR(OFFSET('HARGA SATUAN'!$I$6,MATCH(C185,'HARGA SATUAN'!$C$7:$C$1495,0),0)),"",OFFSET('HARGA SATUAN'!$I$6,MATCH(C185,'HARGA SATUAN'!$C$7:$C$1495,0),0))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SATUAN'!$C$7:$C$1495,0),0)),"",OFFSET('HARGA SATUAN'!$D$6,MATCH(C186,'HARGA SATUAN'!$C$7:$C$1495,0),0))</f>
        <v/>
      </c>
      <c r="E186" s="101">
        <f ca="1">IF(B186="+","Unit",IF(ISERROR(OFFSET('HARGA SATUAN'!$E$6,MATCH(C186,'HARGA SATUAN'!$C$7:$C$1495,0),0)),"",OFFSET('HARGA SATUAN'!$E$6,MATCH(C186,'HARGA SATUAN'!$C$7:$C$1495,0),0)))</f>
        <v>0</v>
      </c>
      <c r="F186" s="138" t="str">
        <f t="shared" ca="1" si="8"/>
        <v/>
      </c>
      <c r="G186" s="41">
        <f ca="1">IF(ISERROR(OFFSET('HARGA SATUAN'!$I$6,MATCH(C186,'HARGA SATUAN'!$C$7:$C$1495,0),0)),"",OFFSET('HARGA SATUAN'!$I$6,MATCH(C186,'HARGA SATUAN'!$C$7:$C$1495,0),0))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SATUAN'!$C$7:$C$1495,0),0)),"",OFFSET('HARGA SATUAN'!$D$6,MATCH(C187,'HARGA SATUAN'!$C$7:$C$1495,0),0))</f>
        <v/>
      </c>
      <c r="E187" s="101">
        <f ca="1">IF(B187="+","Unit",IF(ISERROR(OFFSET('HARGA SATUAN'!$E$6,MATCH(C187,'HARGA SATUAN'!$C$7:$C$1495,0),0)),"",OFFSET('HARGA SATUAN'!$E$6,MATCH(C187,'HARGA SATUAN'!$C$7:$C$1495,0),0)))</f>
        <v>0</v>
      </c>
      <c r="F187" s="138" t="str">
        <f t="shared" ca="1" si="8"/>
        <v/>
      </c>
      <c r="G187" s="41">
        <f ca="1">IF(ISERROR(OFFSET('HARGA SATUAN'!$I$6,MATCH(C187,'HARGA SATUAN'!$C$7:$C$1495,0),0)),"",OFFSET('HARGA SATUAN'!$I$6,MATCH(C187,'HARGA SATUAN'!$C$7:$C$1495,0),0))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SATUAN'!$C$7:$C$1495,0),0)),"",OFFSET('HARGA SATUAN'!$D$6,MATCH(C188,'HARGA SATUAN'!$C$7:$C$1495,0),0))</f>
        <v/>
      </c>
      <c r="E188" s="101">
        <f ca="1">IF(B188="+","Unit",IF(ISERROR(OFFSET('HARGA SATUAN'!$E$6,MATCH(C188,'HARGA SATUAN'!$C$7:$C$1495,0),0)),"",OFFSET('HARGA SATUAN'!$E$6,MATCH(C188,'HARGA SATUAN'!$C$7:$C$1495,0),0)))</f>
        <v>0</v>
      </c>
      <c r="F188" s="138" t="str">
        <f t="shared" ca="1" si="8"/>
        <v/>
      </c>
      <c r="G188" s="41">
        <f ca="1">IF(ISERROR(OFFSET('HARGA SATUAN'!$I$6,MATCH(C188,'HARGA SATUAN'!$C$7:$C$1495,0),0)),"",OFFSET('HARGA SATUAN'!$I$6,MATCH(C188,'HARGA SATUAN'!$C$7:$C$1495,0),0))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SATUAN'!$C$7:$C$1495,0),0)),"",OFFSET('HARGA SATUAN'!$D$6,MATCH(C189,'HARGA SATUAN'!$C$7:$C$1495,0),0))</f>
        <v/>
      </c>
      <c r="E189" s="101">
        <f ca="1">IF(B189="+","Unit",IF(ISERROR(OFFSET('HARGA SATUAN'!$E$6,MATCH(C189,'HARGA SATUAN'!$C$7:$C$1495,0),0)),"",OFFSET('HARGA SATUAN'!$E$6,MATCH(C189,'HARGA SATUAN'!$C$7:$C$1495,0),0)))</f>
        <v>0</v>
      </c>
      <c r="F189" s="138" t="str">
        <f t="shared" ca="1" si="8"/>
        <v/>
      </c>
      <c r="G189" s="41">
        <f ca="1">IF(ISERROR(OFFSET('HARGA SATUAN'!$I$6,MATCH(C189,'HARGA SATUAN'!$C$7:$C$1495,0),0)),"",OFFSET('HARGA SATUAN'!$I$6,MATCH(C189,'HARGA SATUAN'!$C$7:$C$1495,0),0))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SATUAN'!$C$7:$C$1495,0),0)),"",OFFSET('HARGA SATUAN'!$D$6,MATCH(C190,'HARGA SATUAN'!$C$7:$C$1495,0),0))</f>
        <v/>
      </c>
      <c r="E190" s="101">
        <f ca="1">IF(B190="+","Unit",IF(ISERROR(OFFSET('HARGA SATUAN'!$E$6,MATCH(C190,'HARGA SATUAN'!$C$7:$C$1495,0),0)),"",OFFSET('HARGA SATUAN'!$E$6,MATCH(C190,'HARGA SATUAN'!$C$7:$C$1495,0),0)))</f>
        <v>0</v>
      </c>
      <c r="F190" s="138" t="str">
        <f t="shared" ca="1" si="8"/>
        <v/>
      </c>
      <c r="G190" s="41">
        <f ca="1">IF(ISERROR(OFFSET('HARGA SATUAN'!$I$6,MATCH(C190,'HARGA SATUAN'!$C$7:$C$1495,0),0)),"",OFFSET('HARGA SATUAN'!$I$6,MATCH(C190,'HARGA SATUAN'!$C$7:$C$1495,0),0))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SATUAN'!$C$7:$C$1495,0),0)),"",OFFSET('HARGA SATUAN'!$D$6,MATCH(C191,'HARGA SATUAN'!$C$7:$C$1495,0),0))</f>
        <v/>
      </c>
      <c r="E191" s="101">
        <f ca="1">IF(B191="+","Unit",IF(ISERROR(OFFSET('HARGA SATUAN'!$E$6,MATCH(C191,'HARGA SATUAN'!$C$7:$C$1495,0),0)),"",OFFSET('HARGA SATUAN'!$E$6,MATCH(C191,'HARGA SATUAN'!$C$7:$C$1495,0),0)))</f>
        <v>0</v>
      </c>
      <c r="F191" s="138" t="str">
        <f t="shared" ca="1" si="8"/>
        <v/>
      </c>
      <c r="G191" s="41">
        <f ca="1">IF(ISERROR(OFFSET('HARGA SATUAN'!$I$6,MATCH(C191,'HARGA SATUAN'!$C$7:$C$1495,0),0)),"",OFFSET('HARGA SATUAN'!$I$6,MATCH(C191,'HARGA SATUAN'!$C$7:$C$1495,0),0))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SATUAN'!$C$7:$C$1495,0),0)),"",OFFSET('HARGA SATUAN'!$D$6,MATCH(C192,'HARGA SATUAN'!$C$7:$C$1495,0),0))</f>
        <v/>
      </c>
      <c r="E192" s="101">
        <f ca="1">IF(B192="+","Unit",IF(ISERROR(OFFSET('HARGA SATUAN'!$E$6,MATCH(C192,'HARGA SATUAN'!$C$7:$C$1495,0),0)),"",OFFSET('HARGA SATUAN'!$E$6,MATCH(C192,'HARGA SATUAN'!$C$7:$C$1495,0),0)))</f>
        <v>0</v>
      </c>
      <c r="F192" s="138" t="str">
        <f t="shared" ca="1" si="8"/>
        <v/>
      </c>
      <c r="G192" s="41">
        <f ca="1">IF(ISERROR(OFFSET('HARGA SATUAN'!$I$6,MATCH(C192,'HARGA SATUAN'!$C$7:$C$1495,0),0)),"",OFFSET('HARGA SATUAN'!$I$6,MATCH(C192,'HARGA SATUAN'!$C$7:$C$1495,0),0))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SATUAN'!$C$7:$C$1495,0),0)),"",OFFSET('HARGA SATUAN'!$D$6,MATCH(C193,'HARGA SATUAN'!$C$7:$C$1495,0),0))</f>
        <v/>
      </c>
      <c r="E193" s="101">
        <f ca="1">IF(B193="+","Unit",IF(ISERROR(OFFSET('HARGA SATUAN'!$E$6,MATCH(C193,'HARGA SATUAN'!$C$7:$C$1495,0),0)),"",OFFSET('HARGA SATUAN'!$E$6,MATCH(C193,'HARGA SATUAN'!$C$7:$C$1495,0),0)))</f>
        <v>0</v>
      </c>
      <c r="F193" s="138" t="str">
        <f t="shared" ca="1" si="8"/>
        <v/>
      </c>
      <c r="G193" s="41">
        <f ca="1">IF(ISERROR(OFFSET('HARGA SATUAN'!$I$6,MATCH(C193,'HARGA SATUAN'!$C$7:$C$1495,0),0)),"",OFFSET('HARGA SATUAN'!$I$6,MATCH(C193,'HARGA SATUAN'!$C$7:$C$1495,0),0))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SATUAN'!$C$7:$C$1495,0),0)),"",OFFSET('HARGA SATUAN'!$D$6,MATCH(C194,'HARGA SATUAN'!$C$7:$C$1495,0),0))</f>
        <v/>
      </c>
      <c r="E194" s="101">
        <f ca="1">IF(B194="+","Unit",IF(ISERROR(OFFSET('HARGA SATUAN'!$E$6,MATCH(C194,'HARGA SATUAN'!$C$7:$C$1495,0),0)),"",OFFSET('HARGA SATUAN'!$E$6,MATCH(C194,'HARGA SATUAN'!$C$7:$C$1495,0),0)))</f>
        <v>0</v>
      </c>
      <c r="F194" s="138" t="str">
        <f t="shared" ca="1" si="8"/>
        <v/>
      </c>
      <c r="G194" s="41">
        <f ca="1">IF(ISERROR(OFFSET('HARGA SATUAN'!$I$6,MATCH(C194,'HARGA SATUAN'!$C$7:$C$1495,0),0)),"",OFFSET('HARGA SATUAN'!$I$6,MATCH(C194,'HARGA SATUAN'!$C$7:$C$1495,0),0))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SATUAN'!$C$7:$C$1495,0),0)),"",OFFSET('HARGA SATUAN'!$D$6,MATCH(C195,'HARGA SATUAN'!$C$7:$C$1495,0),0))</f>
        <v/>
      </c>
      <c r="E195" s="101">
        <f ca="1">IF(B195="+","Unit",IF(ISERROR(OFFSET('HARGA SATUAN'!$E$6,MATCH(C195,'HARGA SATUAN'!$C$7:$C$1495,0),0)),"",OFFSET('HARGA SATUAN'!$E$6,MATCH(C195,'HARGA SATUAN'!$C$7:$C$1495,0),0)))</f>
        <v>0</v>
      </c>
      <c r="F195" s="138" t="str">
        <f t="shared" ca="1" si="8"/>
        <v/>
      </c>
      <c r="G195" s="41">
        <f ca="1">IF(ISERROR(OFFSET('HARGA SATUAN'!$I$6,MATCH(C195,'HARGA SATUAN'!$C$7:$C$1495,0),0)),"",OFFSET('HARGA SATUAN'!$I$6,MATCH(C195,'HARGA SATUAN'!$C$7:$C$1495,0),0))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SATUAN'!$C$7:$C$1495,0),0)),"",OFFSET('HARGA SATUAN'!$D$6,MATCH(C196,'HARGA SATUAN'!$C$7:$C$1495,0),0))</f>
        <v/>
      </c>
      <c r="E196" s="101">
        <f ca="1">IF(B196="+","Unit",IF(ISERROR(OFFSET('HARGA SATUAN'!$E$6,MATCH(C196,'HARGA SATUAN'!$C$7:$C$1495,0),0)),"",OFFSET('HARGA SATUAN'!$E$6,MATCH(C196,'HARGA SATUAN'!$C$7:$C$1495,0),0)))</f>
        <v>0</v>
      </c>
      <c r="F196" s="138" t="str">
        <f t="shared" ca="1" si="8"/>
        <v/>
      </c>
      <c r="G196" s="41">
        <f ca="1">IF(ISERROR(OFFSET('HARGA SATUAN'!$I$6,MATCH(C196,'HARGA SATUAN'!$C$7:$C$1495,0),0)),"",OFFSET('HARGA SATUAN'!$I$6,MATCH(C196,'HARGA SATUAN'!$C$7:$C$1495,0),0))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SATUAN'!$C$7:$C$1495,0),0)),"",OFFSET('HARGA SATUAN'!$D$6,MATCH(C197,'HARGA SATUAN'!$C$7:$C$1495,0),0))</f>
        <v/>
      </c>
      <c r="E197" s="101">
        <f ca="1">IF(B197="+","Unit",IF(ISERROR(OFFSET('HARGA SATUAN'!$E$6,MATCH(C197,'HARGA SATUAN'!$C$7:$C$1495,0),0)),"",OFFSET('HARGA SATUAN'!$E$6,MATCH(C197,'HARGA SATUAN'!$C$7:$C$1495,0),0)))</f>
        <v>0</v>
      </c>
      <c r="F197" s="138" t="str">
        <f t="shared" ca="1" si="8"/>
        <v/>
      </c>
      <c r="G197" s="41">
        <f ca="1">IF(ISERROR(OFFSET('HARGA SATUAN'!$I$6,MATCH(C197,'HARGA SATUAN'!$C$7:$C$1495,0),0)),"",OFFSET('HARGA SATUAN'!$I$6,MATCH(C197,'HARGA SATUAN'!$C$7:$C$1495,0),0))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SATUAN'!$C$7:$C$1495,0),0)),"",OFFSET('HARGA SATUAN'!$D$6,MATCH(C198,'HARGA SATUAN'!$C$7:$C$1495,0),0))</f>
        <v/>
      </c>
      <c r="E198" s="101">
        <f ca="1">IF(B198="+","Unit",IF(ISERROR(OFFSET('HARGA SATUAN'!$E$6,MATCH(C198,'HARGA SATUAN'!$C$7:$C$1495,0),0)),"",OFFSET('HARGA SATUAN'!$E$6,MATCH(C198,'HARGA SATUAN'!$C$7:$C$1495,0),0)))</f>
        <v>0</v>
      </c>
      <c r="F198" s="138" t="str">
        <f t="shared" ca="1" si="8"/>
        <v/>
      </c>
      <c r="G198" s="41">
        <f ca="1">IF(ISERROR(OFFSET('HARGA SATUAN'!$I$6,MATCH(C198,'HARGA SATUAN'!$C$7:$C$1495,0),0)),"",OFFSET('HARGA SATUAN'!$I$6,MATCH(C198,'HARGA SATUAN'!$C$7:$C$1495,0),0))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SATUAN'!$C$7:$C$1495,0),0)),"",OFFSET('HARGA SATUAN'!$D$6,MATCH(C199,'HARGA SATUAN'!$C$7:$C$1495,0),0))</f>
        <v/>
      </c>
      <c r="E199" s="101">
        <f ca="1">IF(B199="+","Unit",IF(ISERROR(OFFSET('HARGA SATUAN'!$E$6,MATCH(C199,'HARGA SATUAN'!$C$7:$C$1495,0),0)),"",OFFSET('HARGA SATUAN'!$E$6,MATCH(C199,'HARGA SATUAN'!$C$7:$C$1495,0),0)))</f>
        <v>0</v>
      </c>
      <c r="F199" s="138" t="str">
        <f t="shared" ca="1" si="8"/>
        <v/>
      </c>
      <c r="G199" s="41">
        <f ca="1">IF(ISERROR(OFFSET('HARGA SATUAN'!$I$6,MATCH(C199,'HARGA SATUAN'!$C$7:$C$1495,0),0)),"",OFFSET('HARGA SATUAN'!$I$6,MATCH(C199,'HARGA SATUAN'!$C$7:$C$1495,0),0))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SATUAN'!$C$7:$C$1495,0),0)),"",OFFSET('HARGA SATUAN'!$D$6,MATCH(C200,'HARGA SATUAN'!$C$7:$C$1495,0),0))</f>
        <v/>
      </c>
      <c r="E200" s="101">
        <f ca="1">IF(B200="+","Unit",IF(ISERROR(OFFSET('HARGA SATUAN'!$E$6,MATCH(C200,'HARGA SATUAN'!$C$7:$C$1495,0),0)),"",OFFSET('HARGA SATUAN'!$E$6,MATCH(C200,'HARGA SATUAN'!$C$7:$C$1495,0),0)))</f>
        <v>0</v>
      </c>
      <c r="F200" s="138" t="str">
        <f t="shared" ca="1" si="8"/>
        <v/>
      </c>
      <c r="G200" s="41">
        <f ca="1">IF(ISERROR(OFFSET('HARGA SATUAN'!$I$6,MATCH(C200,'HARGA SATUAN'!$C$7:$C$1495,0),0)),"",OFFSET('HARGA SATUAN'!$I$6,MATCH(C200,'HARGA SATUAN'!$C$7:$C$1495,0),0))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SATUAN'!$C$7:$C$1495,0),0)),"",OFFSET('HARGA SATUAN'!$D$6,MATCH(C201,'HARGA SATUAN'!$C$7:$C$1495,0),0))</f>
        <v/>
      </c>
      <c r="E201" s="101">
        <f ca="1">IF(B201="+","Unit",IF(ISERROR(OFFSET('HARGA SATUAN'!$E$6,MATCH(C201,'HARGA SATUAN'!$C$7:$C$1495,0),0)),"",OFFSET('HARGA SATUAN'!$E$6,MATCH(C201,'HARGA SATUAN'!$C$7:$C$1495,0),0)))</f>
        <v>0</v>
      </c>
      <c r="F201" s="138" t="str">
        <f t="shared" ca="1" si="8"/>
        <v/>
      </c>
      <c r="G201" s="41">
        <f ca="1">IF(ISERROR(OFFSET('HARGA SATUAN'!$I$6,MATCH(C201,'HARGA SATUAN'!$C$7:$C$1495,0),0)),"",OFFSET('HARGA SATUAN'!$I$6,MATCH(C201,'HARGA SATUAN'!$C$7:$C$1495,0),0))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SATUAN'!$C$7:$C$1495,0),0)),"",OFFSET('HARGA SATUAN'!$D$6,MATCH(C202,'HARGA SATUAN'!$C$7:$C$1495,0),0))</f>
        <v/>
      </c>
      <c r="E202" s="101">
        <f ca="1">IF(B202="+","Unit",IF(ISERROR(OFFSET('HARGA SATUAN'!$E$6,MATCH(C202,'HARGA SATUAN'!$C$7:$C$1495,0),0)),"",OFFSET('HARGA SATUAN'!$E$6,MATCH(C202,'HARGA SATUAN'!$C$7:$C$1495,0),0)))</f>
        <v>0</v>
      </c>
      <c r="F202" s="138" t="str">
        <f t="shared" ca="1" si="8"/>
        <v/>
      </c>
      <c r="G202" s="41">
        <f ca="1">IF(ISERROR(OFFSET('HARGA SATUAN'!$I$6,MATCH(C202,'HARGA SATUAN'!$C$7:$C$1495,0),0)),"",OFFSET('HARGA SATUAN'!$I$6,MATCH(C202,'HARGA SATUAN'!$C$7:$C$1495,0),0))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SATUAN'!$C$7:$C$1495,0),0)),"",OFFSET('HARGA SATUAN'!$D$6,MATCH(C203,'HARGA SATUAN'!$C$7:$C$1495,0),0))</f>
        <v/>
      </c>
      <c r="E203" s="101">
        <f ca="1">IF(B203="+","Unit",IF(ISERROR(OFFSET('HARGA SATUAN'!$E$6,MATCH(C203,'HARGA SATUAN'!$C$7:$C$1495,0),0)),"",OFFSET('HARGA SATUAN'!$E$6,MATCH(C203,'HARGA SATUAN'!$C$7:$C$1495,0),0)))</f>
        <v>0</v>
      </c>
      <c r="F203" s="138" t="str">
        <f t="shared" ca="1" si="8"/>
        <v/>
      </c>
      <c r="G203" s="41">
        <f ca="1">IF(ISERROR(OFFSET('HARGA SATUAN'!$I$6,MATCH(C203,'HARGA SATUAN'!$C$7:$C$1495,0),0)),"",OFFSET('HARGA SATUAN'!$I$6,MATCH(C203,'HARGA SATUAN'!$C$7:$C$1495,0),0))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SATUAN'!$C$7:$C$1495,0),0)),"",OFFSET('HARGA SATUAN'!$D$6,MATCH(C204,'HARGA SATUAN'!$C$7:$C$1495,0),0))</f>
        <v/>
      </c>
      <c r="E204" s="101">
        <f ca="1">IF(B204="+","Unit",IF(ISERROR(OFFSET('HARGA SATUAN'!$E$6,MATCH(C204,'HARGA SATUAN'!$C$7:$C$1495,0),0)),"",OFFSET('HARGA SATUAN'!$E$6,MATCH(C204,'HARGA SATUAN'!$C$7:$C$1495,0),0)))</f>
        <v>0</v>
      </c>
      <c r="F204" s="138" t="str">
        <f t="shared" ca="1" si="8"/>
        <v/>
      </c>
      <c r="G204" s="41">
        <f ca="1">IF(ISERROR(OFFSET('HARGA SATUAN'!$I$6,MATCH(C204,'HARGA SATUAN'!$C$7:$C$1495,0),0)),"",OFFSET('HARGA SATUAN'!$I$6,MATCH(C204,'HARGA SATUAN'!$C$7:$C$1495,0),0))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SATUAN'!$C$7:$C$1495,0),0)),"",OFFSET('HARGA SATUAN'!$D$6,MATCH(C205,'HARGA SATUAN'!$C$7:$C$1495,0),0))</f>
        <v/>
      </c>
      <c r="E205" s="101">
        <f ca="1">IF(B205="+","Unit",IF(ISERROR(OFFSET('HARGA SATUAN'!$E$6,MATCH(C205,'HARGA SATUAN'!$C$7:$C$1495,0),0)),"",OFFSET('HARGA SATUAN'!$E$6,MATCH(C205,'HARGA SATUAN'!$C$7:$C$1495,0),0)))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SATUAN'!$C$7:$C$1495,0),0)),"",OFFSET('HARGA SATUAN'!$I$6,MATCH(C205,'HARGA SATUAN'!$C$7:$C$1495,0),0))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SATUAN'!$C$7:$C$1495,0),0)),"",OFFSET('HARGA SATUAN'!$D$6,MATCH(C206,'HARGA SATUAN'!$C$7:$C$1495,0),0))</f>
        <v/>
      </c>
      <c r="E206" s="101">
        <f ca="1">IF(B206="+","Unit",IF(ISERROR(OFFSET('HARGA SATUAN'!$E$6,MATCH(C206,'HARGA SATUAN'!$C$7:$C$1495,0),0)),"",OFFSET('HARGA SATUAN'!$E$6,MATCH(C206,'HARGA SATUAN'!$C$7:$C$1495,0),0)))</f>
        <v>0</v>
      </c>
      <c r="F206" s="138" t="str">
        <f t="shared" ca="1" si="11"/>
        <v/>
      </c>
      <c r="G206" s="41">
        <f ca="1">IF(ISERROR(OFFSET('HARGA SATUAN'!$I$6,MATCH(C206,'HARGA SATUAN'!$C$7:$C$1495,0),0)),"",OFFSET('HARGA SATUAN'!$I$6,MATCH(C206,'HARGA SATUAN'!$C$7:$C$1495,0),0))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SATUAN'!$C$7:$C$1495,0),0)),"",OFFSET('HARGA SATUAN'!$D$6,MATCH(C207,'HARGA SATUAN'!$C$7:$C$1495,0),0))</f>
        <v/>
      </c>
      <c r="E207" s="101">
        <f ca="1">IF(B207="+","Unit",IF(ISERROR(OFFSET('HARGA SATUAN'!$E$6,MATCH(C207,'HARGA SATUAN'!$C$7:$C$1495,0),0)),"",OFFSET('HARGA SATUAN'!$E$6,MATCH(C207,'HARGA SATUAN'!$C$7:$C$1495,0),0)))</f>
        <v>0</v>
      </c>
      <c r="F207" s="138" t="str">
        <f t="shared" ca="1" si="11"/>
        <v/>
      </c>
      <c r="G207" s="41">
        <f ca="1">IF(ISERROR(OFFSET('HARGA SATUAN'!$I$6,MATCH(C207,'HARGA SATUAN'!$C$7:$C$1495,0),0)),"",OFFSET('HARGA SATUAN'!$I$6,MATCH(C207,'HARGA SATUAN'!$C$7:$C$1495,0),0))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SATUAN'!$C$7:$C$1495,0),0)),"",OFFSET('HARGA SATUAN'!$D$6,MATCH(C208,'HARGA SATUAN'!$C$7:$C$1495,0),0))</f>
        <v/>
      </c>
      <c r="E208" s="101">
        <f ca="1">IF(B208="+","Unit",IF(ISERROR(OFFSET('HARGA SATUAN'!$E$6,MATCH(C208,'HARGA SATUAN'!$C$7:$C$1495,0),0)),"",OFFSET('HARGA SATUAN'!$E$6,MATCH(C208,'HARGA SATUAN'!$C$7:$C$1495,0),0)))</f>
        <v>0</v>
      </c>
      <c r="F208" s="138" t="str">
        <f t="shared" ca="1" si="11"/>
        <v/>
      </c>
      <c r="G208" s="41">
        <f ca="1">IF(ISERROR(OFFSET('HARGA SATUAN'!$I$6,MATCH(C208,'HARGA SATUAN'!$C$7:$C$1495,0),0)),"",OFFSET('HARGA SATUAN'!$I$6,MATCH(C208,'HARGA SATUAN'!$C$7:$C$1495,0),0))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SATUAN'!$C$7:$C$1495,0),0)),"",OFFSET('HARGA SATUAN'!$D$6,MATCH(C209,'HARGA SATUAN'!$C$7:$C$1495,0),0))</f>
        <v/>
      </c>
      <c r="E209" s="101">
        <f ca="1">IF(B209="+","Unit",IF(ISERROR(OFFSET('HARGA SATUAN'!$E$6,MATCH(C209,'HARGA SATUAN'!$C$7:$C$1495,0),0)),"",OFFSET('HARGA SATUAN'!$E$6,MATCH(C209,'HARGA SATUAN'!$C$7:$C$1495,0),0)))</f>
        <v>0</v>
      </c>
      <c r="F209" s="138" t="str">
        <f t="shared" ca="1" si="11"/>
        <v/>
      </c>
      <c r="G209" s="41">
        <f ca="1">IF(ISERROR(OFFSET('HARGA SATUAN'!$I$6,MATCH(C209,'HARGA SATUAN'!$C$7:$C$1495,0),0)),"",OFFSET('HARGA SATUAN'!$I$6,MATCH(C209,'HARGA SATUAN'!$C$7:$C$1495,0),0))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SATUAN'!$C$7:$C$1495,0),0)),"",OFFSET('HARGA SATUAN'!$D$6,MATCH(C210,'HARGA SATUAN'!$C$7:$C$1495,0),0))</f>
        <v/>
      </c>
      <c r="E210" s="101">
        <f ca="1">IF(B210="+","Unit",IF(ISERROR(OFFSET('HARGA SATUAN'!$E$6,MATCH(C210,'HARGA SATUAN'!$C$7:$C$1495,0),0)),"",OFFSET('HARGA SATUAN'!$E$6,MATCH(C210,'HARGA SATUAN'!$C$7:$C$1495,0),0)))</f>
        <v>0</v>
      </c>
      <c r="F210" s="138" t="str">
        <f t="shared" ca="1" si="11"/>
        <v/>
      </c>
      <c r="G210" s="41">
        <f ca="1">IF(ISERROR(OFFSET('HARGA SATUAN'!$I$6,MATCH(C210,'HARGA SATUAN'!$C$7:$C$1495,0),0)),"",OFFSET('HARGA SATUAN'!$I$6,MATCH(C210,'HARGA SATUAN'!$C$7:$C$1495,0),0))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SATUAN'!$C$7:$C$1495,0),0)),"",OFFSET('HARGA SATUAN'!$D$6,MATCH(C211,'HARGA SATUAN'!$C$7:$C$1495,0),0))</f>
        <v/>
      </c>
      <c r="E211" s="101">
        <f ca="1">IF(B211="+","Unit",IF(ISERROR(OFFSET('HARGA SATUAN'!$E$6,MATCH(C211,'HARGA SATUAN'!$C$7:$C$1495,0),0)),"",OFFSET('HARGA SATUAN'!$E$6,MATCH(C211,'HARGA SATUAN'!$C$7:$C$1495,0),0)))</f>
        <v>0</v>
      </c>
      <c r="F211" s="138" t="str">
        <f t="shared" ca="1" si="11"/>
        <v/>
      </c>
      <c r="G211" s="41">
        <f ca="1">IF(ISERROR(OFFSET('HARGA SATUAN'!$I$6,MATCH(C211,'HARGA SATUAN'!$C$7:$C$1495,0),0)),"",OFFSET('HARGA SATUAN'!$I$6,MATCH(C211,'HARGA SATUAN'!$C$7:$C$1495,0),0))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SATUAN'!$C$7:$C$1495,0),0)),"",OFFSET('HARGA SATUAN'!$D$6,MATCH(C212,'HARGA SATUAN'!$C$7:$C$1495,0),0))</f>
        <v/>
      </c>
      <c r="E212" s="101">
        <f ca="1">IF(B212="+","Unit",IF(ISERROR(OFFSET('HARGA SATUAN'!$E$6,MATCH(C212,'HARGA SATUAN'!$C$7:$C$1495,0),0)),"",OFFSET('HARGA SATUAN'!$E$6,MATCH(C212,'HARGA SATUAN'!$C$7:$C$1495,0),0)))</f>
        <v>0</v>
      </c>
      <c r="F212" s="138" t="str">
        <f t="shared" ca="1" si="11"/>
        <v/>
      </c>
      <c r="G212" s="41">
        <f ca="1">IF(ISERROR(OFFSET('HARGA SATUAN'!$I$6,MATCH(C212,'HARGA SATUAN'!$C$7:$C$1495,0),0)),"",OFFSET('HARGA SATUAN'!$I$6,MATCH(C212,'HARGA SATUAN'!$C$7:$C$1495,0),0))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SATUAN'!$C$7:$C$1495,0),0)),"",OFFSET('HARGA SATUAN'!$D$6,MATCH(C213,'HARGA SATUAN'!$C$7:$C$1495,0),0))</f>
        <v/>
      </c>
      <c r="E213" s="101">
        <f ca="1">IF(B213="+","Unit",IF(ISERROR(OFFSET('HARGA SATUAN'!$E$6,MATCH(C213,'HARGA SATUAN'!$C$7:$C$1495,0),0)),"",OFFSET('HARGA SATUAN'!$E$6,MATCH(C213,'HARGA SATUAN'!$C$7:$C$1495,0),0)))</f>
        <v>0</v>
      </c>
      <c r="F213" s="138" t="str">
        <f t="shared" ca="1" si="11"/>
        <v/>
      </c>
      <c r="G213" s="41">
        <f ca="1">IF(ISERROR(OFFSET('HARGA SATUAN'!$I$6,MATCH(C213,'HARGA SATUAN'!$C$7:$C$1495,0),0)),"",OFFSET('HARGA SATUAN'!$I$6,MATCH(C213,'HARGA SATUAN'!$C$7:$C$1495,0),0))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SATUAN'!$C$7:$C$1495,0),0)),"",OFFSET('HARGA SATUAN'!$D$6,MATCH(C214,'HARGA SATUAN'!$C$7:$C$1495,0),0))</f>
        <v/>
      </c>
      <c r="E214" s="101">
        <f ca="1">IF(B214="+","Unit",IF(ISERROR(OFFSET('HARGA SATUAN'!$E$6,MATCH(C214,'HARGA SATUAN'!$C$7:$C$1495,0),0)),"",OFFSET('HARGA SATUAN'!$E$6,MATCH(C214,'HARGA SATUAN'!$C$7:$C$1495,0),0)))</f>
        <v>0</v>
      </c>
      <c r="F214" s="138" t="str">
        <f t="shared" ca="1" si="11"/>
        <v/>
      </c>
      <c r="G214" s="41">
        <f ca="1">IF(ISERROR(OFFSET('HARGA SATUAN'!$I$6,MATCH(C214,'HARGA SATUAN'!$C$7:$C$1495,0),0)),"",OFFSET('HARGA SATUAN'!$I$6,MATCH(C214,'HARGA SATUAN'!$C$7:$C$1495,0),0))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SATUAN'!$C$7:$C$1495,0),0)),"",OFFSET('HARGA SATUAN'!$D$6,MATCH(C215,'HARGA SATUAN'!$C$7:$C$1495,0),0))</f>
        <v/>
      </c>
      <c r="E215" s="101">
        <f ca="1">IF(B215="+","Unit",IF(ISERROR(OFFSET('HARGA SATUAN'!$E$6,MATCH(C215,'HARGA SATUAN'!$C$7:$C$1495,0),0)),"",OFFSET('HARGA SATUAN'!$E$6,MATCH(C215,'HARGA SATUAN'!$C$7:$C$1495,0),0)))</f>
        <v>0</v>
      </c>
      <c r="F215" s="138" t="str">
        <f t="shared" ca="1" si="11"/>
        <v/>
      </c>
      <c r="G215" s="41">
        <f ca="1">IF(ISERROR(OFFSET('HARGA SATUAN'!$I$6,MATCH(C215,'HARGA SATUAN'!$C$7:$C$1495,0),0)),"",OFFSET('HARGA SATUAN'!$I$6,MATCH(C215,'HARGA SATUAN'!$C$7:$C$1495,0),0))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SATUAN'!$C$7:$C$1495,0),0)),"",OFFSET('HARGA SATUAN'!$D$6,MATCH(C216,'HARGA SATUAN'!$C$7:$C$1495,0),0))</f>
        <v/>
      </c>
      <c r="E216" s="101">
        <f ca="1">IF(B216="+","Unit",IF(ISERROR(OFFSET('HARGA SATUAN'!$E$6,MATCH(C216,'HARGA SATUAN'!$C$7:$C$1495,0),0)),"",OFFSET('HARGA SATUAN'!$E$6,MATCH(C216,'HARGA SATUAN'!$C$7:$C$1495,0),0)))</f>
        <v>0</v>
      </c>
      <c r="F216" s="138" t="str">
        <f t="shared" ca="1" si="11"/>
        <v/>
      </c>
      <c r="G216" s="41">
        <f ca="1">IF(ISERROR(OFFSET('HARGA SATUAN'!$I$6,MATCH(C216,'HARGA SATUAN'!$C$7:$C$1495,0),0)),"",OFFSET('HARGA SATUAN'!$I$6,MATCH(C216,'HARGA SATUAN'!$C$7:$C$1495,0),0))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SATUAN'!$C$7:$C$1495,0),0)),"",OFFSET('HARGA SATUAN'!$D$6,MATCH(C217,'HARGA SATUAN'!$C$7:$C$1495,0),0))</f>
        <v/>
      </c>
      <c r="E217" s="101">
        <f ca="1">IF(B217="+","Unit",IF(ISERROR(OFFSET('HARGA SATUAN'!$E$6,MATCH(C217,'HARGA SATUAN'!$C$7:$C$1495,0),0)),"",OFFSET('HARGA SATUAN'!$E$6,MATCH(C217,'HARGA SATUAN'!$C$7:$C$1495,0),0)))</f>
        <v>0</v>
      </c>
      <c r="F217" s="138" t="str">
        <f t="shared" ca="1" si="11"/>
        <v/>
      </c>
      <c r="G217" s="41">
        <f ca="1">IF(ISERROR(OFFSET('HARGA SATUAN'!$I$6,MATCH(C217,'HARGA SATUAN'!$C$7:$C$1495,0),0)),"",OFFSET('HARGA SATUAN'!$I$6,MATCH(C217,'HARGA SATUAN'!$C$7:$C$1495,0),0))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SATUAN'!$C$7:$C$1495,0),0)),"",OFFSET('HARGA SATUAN'!$D$6,MATCH(C218,'HARGA SATUAN'!$C$7:$C$1495,0),0))</f>
        <v/>
      </c>
      <c r="E218" s="101">
        <f ca="1">IF(B218="+","Unit",IF(ISERROR(OFFSET('HARGA SATUAN'!$E$6,MATCH(C218,'HARGA SATUAN'!$C$7:$C$1495,0),0)),"",OFFSET('HARGA SATUAN'!$E$6,MATCH(C218,'HARGA SATUAN'!$C$7:$C$1495,0),0)))</f>
        <v>0</v>
      </c>
      <c r="F218" s="138" t="str">
        <f t="shared" ca="1" si="11"/>
        <v/>
      </c>
      <c r="G218" s="41">
        <f ca="1">IF(ISERROR(OFFSET('HARGA SATUAN'!$I$6,MATCH(C218,'HARGA SATUAN'!$C$7:$C$1495,0),0)),"",OFFSET('HARGA SATUAN'!$I$6,MATCH(C218,'HARGA SATUAN'!$C$7:$C$1495,0),0))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SATUAN'!$C$7:$C$1495,0),0)),"",OFFSET('HARGA SATUAN'!$D$6,MATCH(C219,'HARGA SATUAN'!$C$7:$C$1495,0),0))</f>
        <v/>
      </c>
      <c r="E219" s="101">
        <f ca="1">IF(B219="+","Unit",IF(ISERROR(OFFSET('HARGA SATUAN'!$E$6,MATCH(C219,'HARGA SATUAN'!$C$7:$C$1495,0),0)),"",OFFSET('HARGA SATUAN'!$E$6,MATCH(C219,'HARGA SATUAN'!$C$7:$C$1495,0),0)))</f>
        <v>0</v>
      </c>
      <c r="F219" s="138" t="str">
        <f t="shared" ca="1" si="11"/>
        <v/>
      </c>
      <c r="G219" s="41">
        <f ca="1">IF(ISERROR(OFFSET('HARGA SATUAN'!$I$6,MATCH(C219,'HARGA SATUAN'!$C$7:$C$1495,0),0)),"",OFFSET('HARGA SATUAN'!$I$6,MATCH(C219,'HARGA SATUAN'!$C$7:$C$1495,0),0))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SATUAN'!$C$7:$C$1495,0),0)),"",OFFSET('HARGA SATUAN'!$D$6,MATCH(C220,'HARGA SATUAN'!$C$7:$C$1495,0),0))</f>
        <v/>
      </c>
      <c r="E220" s="101">
        <f ca="1">IF(B220="+","Unit",IF(ISERROR(OFFSET('HARGA SATUAN'!$E$6,MATCH(C220,'HARGA SATUAN'!$C$7:$C$1495,0),0)),"",OFFSET('HARGA SATUAN'!$E$6,MATCH(C220,'HARGA SATUAN'!$C$7:$C$1495,0),0)))</f>
        <v>0</v>
      </c>
      <c r="F220" s="138" t="str">
        <f t="shared" ca="1" si="11"/>
        <v/>
      </c>
      <c r="G220" s="41">
        <f ca="1">IF(ISERROR(OFFSET('HARGA SATUAN'!$I$6,MATCH(C220,'HARGA SATUAN'!$C$7:$C$1495,0),0)),"",OFFSET('HARGA SATUAN'!$I$6,MATCH(C220,'HARGA SATUAN'!$C$7:$C$1495,0),0))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SATUAN'!$C$7:$C$1495,0),0)),"",OFFSET('HARGA SATUAN'!$D$6,MATCH(C221,'HARGA SATUAN'!$C$7:$C$1495,0),0))</f>
        <v/>
      </c>
      <c r="E221" s="101">
        <f ca="1">IF(B221="+","Unit",IF(ISERROR(OFFSET('HARGA SATUAN'!$E$6,MATCH(C221,'HARGA SATUAN'!$C$7:$C$1495,0),0)),"",OFFSET('HARGA SATUAN'!$E$6,MATCH(C221,'HARGA SATUAN'!$C$7:$C$1495,0),0)))</f>
        <v>0</v>
      </c>
      <c r="F221" s="138" t="str">
        <f t="shared" ca="1" si="11"/>
        <v/>
      </c>
      <c r="G221" s="41">
        <f ca="1">IF(ISERROR(OFFSET('HARGA SATUAN'!$I$6,MATCH(C221,'HARGA SATUAN'!$C$7:$C$1495,0),0)),"",OFFSET('HARGA SATUAN'!$I$6,MATCH(C221,'HARGA SATUAN'!$C$7:$C$1495,0),0))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SATUAN'!$C$7:$C$1495,0),0)),"",OFFSET('HARGA SATUAN'!$D$6,MATCH(C222,'HARGA SATUAN'!$C$7:$C$1495,0),0))</f>
        <v/>
      </c>
      <c r="E222" s="101">
        <f ca="1">IF(B222="+","Unit",IF(ISERROR(OFFSET('HARGA SATUAN'!$E$6,MATCH(C222,'HARGA SATUAN'!$C$7:$C$1495,0),0)),"",OFFSET('HARGA SATUAN'!$E$6,MATCH(C222,'HARGA SATUAN'!$C$7:$C$1495,0),0)))</f>
        <v>0</v>
      </c>
      <c r="F222" s="138" t="str">
        <f t="shared" ca="1" si="11"/>
        <v/>
      </c>
      <c r="G222" s="41">
        <f ca="1">IF(ISERROR(OFFSET('HARGA SATUAN'!$I$6,MATCH(C222,'HARGA SATUAN'!$C$7:$C$1495,0),0)),"",OFFSET('HARGA SATUAN'!$I$6,MATCH(C222,'HARGA SATUAN'!$C$7:$C$1495,0),0))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SATUAN'!$C$7:$C$1495,0),0)),"",OFFSET('HARGA SATUAN'!$D$6,MATCH(C223,'HARGA SATUAN'!$C$7:$C$1495,0),0))</f>
        <v/>
      </c>
      <c r="E223" s="101">
        <f ca="1">IF(B223="+","Unit",IF(ISERROR(OFFSET('HARGA SATUAN'!$E$6,MATCH(C223,'HARGA SATUAN'!$C$7:$C$1495,0),0)),"",OFFSET('HARGA SATUAN'!$E$6,MATCH(C223,'HARGA SATUAN'!$C$7:$C$1495,0),0)))</f>
        <v>0</v>
      </c>
      <c r="F223" s="138" t="str">
        <f t="shared" ca="1" si="11"/>
        <v/>
      </c>
      <c r="G223" s="41">
        <f ca="1">IF(ISERROR(OFFSET('HARGA SATUAN'!$I$6,MATCH(C223,'HARGA SATUAN'!$C$7:$C$1495,0),0)),"",OFFSET('HARGA SATUAN'!$I$6,MATCH(C223,'HARGA SATUAN'!$C$7:$C$1495,0),0))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SATUAN'!$C$7:$C$1495,0),0)),"",OFFSET('HARGA SATUAN'!$D$6,MATCH(C224,'HARGA SATUAN'!$C$7:$C$1495,0),0))</f>
        <v/>
      </c>
      <c r="E224" s="101">
        <f ca="1">IF(B224="+","Unit",IF(ISERROR(OFFSET('HARGA SATUAN'!$E$6,MATCH(C224,'HARGA SATUAN'!$C$7:$C$1495,0),0)),"",OFFSET('HARGA SATUAN'!$E$6,MATCH(C224,'HARGA SATUAN'!$C$7:$C$1495,0),0)))</f>
        <v>0</v>
      </c>
      <c r="F224" s="138" t="str">
        <f t="shared" ca="1" si="11"/>
        <v/>
      </c>
      <c r="G224" s="41">
        <f ca="1">IF(ISERROR(OFFSET('HARGA SATUAN'!$I$6,MATCH(C224,'HARGA SATUAN'!$C$7:$C$1495,0),0)),"",OFFSET('HARGA SATUAN'!$I$6,MATCH(C224,'HARGA SATUAN'!$C$7:$C$1495,0),0))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SATUAN'!$C$7:$C$1495,0),0)),"",OFFSET('HARGA SATUAN'!$D$6,MATCH(C225,'HARGA SATUAN'!$C$7:$C$1495,0),0))</f>
        <v/>
      </c>
      <c r="E225" s="101">
        <f ca="1">IF(B225="+","Unit",IF(ISERROR(OFFSET('HARGA SATUAN'!$E$6,MATCH(C225,'HARGA SATUAN'!$C$7:$C$1495,0),0)),"",OFFSET('HARGA SATUAN'!$E$6,MATCH(C225,'HARGA SATUAN'!$C$7:$C$1495,0),0)))</f>
        <v>0</v>
      </c>
      <c r="F225" s="138" t="str">
        <f t="shared" ca="1" si="11"/>
        <v/>
      </c>
      <c r="G225" s="41">
        <f ca="1">IF(ISERROR(OFFSET('HARGA SATUAN'!$I$6,MATCH(C225,'HARGA SATUAN'!$C$7:$C$1495,0),0)),"",OFFSET('HARGA SATUAN'!$I$6,MATCH(C225,'HARGA SATUAN'!$C$7:$C$1495,0),0))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SATUAN'!$C$7:$C$1495,0),0)),"",OFFSET('HARGA SATUAN'!$D$6,MATCH(C226,'HARGA SATUAN'!$C$7:$C$1495,0),0))</f>
        <v/>
      </c>
      <c r="E226" s="101">
        <f ca="1">IF(B226="+","Unit",IF(ISERROR(OFFSET('HARGA SATUAN'!$E$6,MATCH(C226,'HARGA SATUAN'!$C$7:$C$1495,0),0)),"",OFFSET('HARGA SATUAN'!$E$6,MATCH(C226,'HARGA SATUAN'!$C$7:$C$1495,0),0)))</f>
        <v>0</v>
      </c>
      <c r="F226" s="138" t="str">
        <f t="shared" ca="1" si="11"/>
        <v/>
      </c>
      <c r="G226" s="41">
        <f ca="1">IF(ISERROR(OFFSET('HARGA SATUAN'!$I$6,MATCH(C226,'HARGA SATUAN'!$C$7:$C$1495,0),0)),"",OFFSET('HARGA SATUAN'!$I$6,MATCH(C226,'HARGA SATUAN'!$C$7:$C$1495,0),0))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SATUAN'!$C$7:$C$1495,0),0)),"",OFFSET('HARGA SATUAN'!$D$6,MATCH(C227,'HARGA SATUAN'!$C$7:$C$1495,0),0))</f>
        <v/>
      </c>
      <c r="E227" s="101">
        <f ca="1">IF(B227="+","Unit",IF(ISERROR(OFFSET('HARGA SATUAN'!$E$6,MATCH(C227,'HARGA SATUAN'!$C$7:$C$1495,0),0)),"",OFFSET('HARGA SATUAN'!$E$6,MATCH(C227,'HARGA SATUAN'!$C$7:$C$1495,0),0)))</f>
        <v>0</v>
      </c>
      <c r="F227" s="138" t="str">
        <f t="shared" ca="1" si="11"/>
        <v/>
      </c>
      <c r="G227" s="41">
        <f ca="1">IF(ISERROR(OFFSET('HARGA SATUAN'!$I$6,MATCH(C227,'HARGA SATUAN'!$C$7:$C$1495,0),0)),"",OFFSET('HARGA SATUAN'!$I$6,MATCH(C227,'HARGA SATUAN'!$C$7:$C$1495,0),0))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SATUAN'!$C$7:$C$1495,0),0)),"",OFFSET('HARGA SATUAN'!$D$6,MATCH(C228,'HARGA SATUAN'!$C$7:$C$1495,0),0))</f>
        <v/>
      </c>
      <c r="E228" s="101">
        <f ca="1">IF(B228="+","Unit",IF(ISERROR(OFFSET('HARGA SATUAN'!$E$6,MATCH(C228,'HARGA SATUAN'!$C$7:$C$1495,0),0)),"",OFFSET('HARGA SATUAN'!$E$6,MATCH(C228,'HARGA SATUAN'!$C$7:$C$1495,0),0)))</f>
        <v>0</v>
      </c>
      <c r="F228" s="138" t="str">
        <f t="shared" ca="1" si="11"/>
        <v/>
      </c>
      <c r="G228" s="41">
        <f ca="1">IF(ISERROR(OFFSET('HARGA SATUAN'!$I$6,MATCH(C228,'HARGA SATUAN'!$C$7:$C$1495,0),0)),"",OFFSET('HARGA SATUAN'!$I$6,MATCH(C228,'HARGA SATUAN'!$C$7:$C$1495,0),0))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SATUAN'!$C$7:$C$1495,0),0)),"",OFFSET('HARGA SATUAN'!$D$6,MATCH(C229,'HARGA SATUAN'!$C$7:$C$1495,0),0))</f>
        <v/>
      </c>
      <c r="E229" s="101">
        <f ca="1">IF(B229="+","Unit",IF(ISERROR(OFFSET('HARGA SATUAN'!$E$6,MATCH(C229,'HARGA SATUAN'!$C$7:$C$1495,0),0)),"",OFFSET('HARGA SATUAN'!$E$6,MATCH(C229,'HARGA SATUAN'!$C$7:$C$1495,0),0)))</f>
        <v>0</v>
      </c>
      <c r="F229" s="138" t="str">
        <f t="shared" ca="1" si="11"/>
        <v/>
      </c>
      <c r="G229" s="41">
        <f ca="1">IF(ISERROR(OFFSET('HARGA SATUAN'!$I$6,MATCH(C229,'HARGA SATUAN'!$C$7:$C$1495,0),0)),"",OFFSET('HARGA SATUAN'!$I$6,MATCH(C229,'HARGA SATUAN'!$C$7:$C$1495,0),0))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SATUAN'!$C$7:$C$1495,0),0)),"",OFFSET('HARGA SATUAN'!$D$6,MATCH(C230,'HARGA SATUAN'!$C$7:$C$1495,0),0))</f>
        <v/>
      </c>
      <c r="E230" s="101">
        <f ca="1">IF(B230="+","Unit",IF(ISERROR(OFFSET('HARGA SATUAN'!$E$6,MATCH(C230,'HARGA SATUAN'!$C$7:$C$1495,0),0)),"",OFFSET('HARGA SATUAN'!$E$6,MATCH(C230,'HARGA SATUAN'!$C$7:$C$1495,0),0)))</f>
        <v>0</v>
      </c>
      <c r="F230" s="138" t="str">
        <f t="shared" ca="1" si="11"/>
        <v/>
      </c>
      <c r="G230" s="41">
        <f ca="1">IF(ISERROR(OFFSET('HARGA SATUAN'!$I$6,MATCH(C230,'HARGA SATUAN'!$C$7:$C$1495,0),0)),"",OFFSET('HARGA SATUAN'!$I$6,MATCH(C230,'HARGA SATUAN'!$C$7:$C$1495,0),0))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SATUAN'!$C$7:$C$1495,0),0)),"",OFFSET('HARGA SATUAN'!$D$6,MATCH(C231,'HARGA SATUAN'!$C$7:$C$1495,0),0))</f>
        <v/>
      </c>
      <c r="E231" s="101">
        <f ca="1">IF(B231="+","Unit",IF(ISERROR(OFFSET('HARGA SATUAN'!$E$6,MATCH(C231,'HARGA SATUAN'!$C$7:$C$1495,0),0)),"",OFFSET('HARGA SATUAN'!$E$6,MATCH(C231,'HARGA SATUAN'!$C$7:$C$1495,0),0)))</f>
        <v>0</v>
      </c>
      <c r="F231" s="138" t="str">
        <f t="shared" ca="1" si="11"/>
        <v/>
      </c>
      <c r="G231" s="41">
        <f ca="1">IF(ISERROR(OFFSET('HARGA SATUAN'!$I$6,MATCH(C231,'HARGA SATUAN'!$C$7:$C$1495,0),0)),"",OFFSET('HARGA SATUAN'!$I$6,MATCH(C231,'HARGA SATUAN'!$C$7:$C$1495,0),0))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SATUAN'!$C$7:$C$1495,0),0)),"",OFFSET('HARGA SATUAN'!$D$6,MATCH(C232,'HARGA SATUAN'!$C$7:$C$1495,0),0))</f>
        <v/>
      </c>
      <c r="E232" s="101">
        <f ca="1">IF(B232="+","Unit",IF(ISERROR(OFFSET('HARGA SATUAN'!$E$6,MATCH(C232,'HARGA SATUAN'!$C$7:$C$1495,0),0)),"",OFFSET('HARGA SATUAN'!$E$6,MATCH(C232,'HARGA SATUAN'!$C$7:$C$1495,0),0)))</f>
        <v>0</v>
      </c>
      <c r="F232" s="138" t="str">
        <f t="shared" ca="1" si="11"/>
        <v/>
      </c>
      <c r="G232" s="41">
        <f ca="1">IF(ISERROR(OFFSET('HARGA SATUAN'!$I$6,MATCH(C232,'HARGA SATUAN'!$C$7:$C$1495,0),0)),"",OFFSET('HARGA SATUAN'!$I$6,MATCH(C232,'HARGA SATUAN'!$C$7:$C$1495,0),0))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SATUAN'!$C$7:$C$1495,0),0)),"",OFFSET('HARGA SATUAN'!$D$6,MATCH(C233,'HARGA SATUAN'!$C$7:$C$1495,0),0))</f>
        <v/>
      </c>
      <c r="E233" s="101">
        <f ca="1">IF(B233="+","Unit",IF(ISERROR(OFFSET('HARGA SATUAN'!$E$6,MATCH(C233,'HARGA SATUAN'!$C$7:$C$1495,0),0)),"",OFFSET('HARGA SATUAN'!$E$6,MATCH(C233,'HARGA SATUAN'!$C$7:$C$1495,0),0)))</f>
        <v>0</v>
      </c>
      <c r="F233" s="138" t="str">
        <f t="shared" ca="1" si="11"/>
        <v/>
      </c>
      <c r="G233" s="41">
        <f ca="1">IF(ISERROR(OFFSET('HARGA SATUAN'!$I$6,MATCH(C233,'HARGA SATUAN'!$C$7:$C$1495,0),0)),"",OFFSET('HARGA SATUAN'!$I$6,MATCH(C233,'HARGA SATUAN'!$C$7:$C$1495,0),0))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SATUAN'!$C$7:$C$1495,0),0)),"",OFFSET('HARGA SATUAN'!$D$6,MATCH(C234,'HARGA SATUAN'!$C$7:$C$1495,0),0))</f>
        <v/>
      </c>
      <c r="E234" s="101">
        <f ca="1">IF(B234="+","Unit",IF(ISERROR(OFFSET('HARGA SATUAN'!$E$6,MATCH(C234,'HARGA SATUAN'!$C$7:$C$1495,0),0)),"",OFFSET('HARGA SATUAN'!$E$6,MATCH(C234,'HARGA SATUAN'!$C$7:$C$1495,0),0)))</f>
        <v>0</v>
      </c>
      <c r="F234" s="138" t="str">
        <f t="shared" ca="1" si="11"/>
        <v/>
      </c>
      <c r="G234" s="41">
        <f ca="1">IF(ISERROR(OFFSET('HARGA SATUAN'!$I$6,MATCH(C234,'HARGA SATUAN'!$C$7:$C$1495,0),0)),"",OFFSET('HARGA SATUAN'!$I$6,MATCH(C234,'HARGA SATUAN'!$C$7:$C$1495,0),0))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SATUAN'!$C$7:$C$1495,0),0)),"",OFFSET('HARGA SATUAN'!$D$6,MATCH(C235,'HARGA SATUAN'!$C$7:$C$1495,0),0))</f>
        <v/>
      </c>
      <c r="E235" s="101">
        <f ca="1">IF(B235="+","Unit",IF(ISERROR(OFFSET('HARGA SATUAN'!$E$6,MATCH(C235,'HARGA SATUAN'!$C$7:$C$1495,0),0)),"",OFFSET('HARGA SATUAN'!$E$6,MATCH(C235,'HARGA SATUAN'!$C$7:$C$1495,0),0)))</f>
        <v>0</v>
      </c>
      <c r="F235" s="138" t="str">
        <f t="shared" ca="1" si="11"/>
        <v/>
      </c>
      <c r="G235" s="41">
        <f ca="1">IF(ISERROR(OFFSET('HARGA SATUAN'!$I$6,MATCH(C235,'HARGA SATUAN'!$C$7:$C$1495,0),0)),"",OFFSET('HARGA SATUAN'!$I$6,MATCH(C235,'HARGA SATUAN'!$C$7:$C$1495,0),0))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SATUAN'!$C$7:$C$1495,0),0)),"",OFFSET('HARGA SATUAN'!$D$6,MATCH(C236,'HARGA SATUAN'!$C$7:$C$1495,0),0))</f>
        <v/>
      </c>
      <c r="E236" s="101">
        <f ca="1">IF(B236="+","Unit",IF(ISERROR(OFFSET('HARGA SATUAN'!$E$6,MATCH(C236,'HARGA SATUAN'!$C$7:$C$1495,0),0)),"",OFFSET('HARGA SATUAN'!$E$6,MATCH(C236,'HARGA SATUAN'!$C$7:$C$1495,0),0)))</f>
        <v>0</v>
      </c>
      <c r="F236" s="138" t="str">
        <f t="shared" ca="1" si="11"/>
        <v/>
      </c>
      <c r="G236" s="41">
        <f ca="1">IF(ISERROR(OFFSET('HARGA SATUAN'!$I$6,MATCH(C236,'HARGA SATUAN'!$C$7:$C$1495,0),0)),"",OFFSET('HARGA SATUAN'!$I$6,MATCH(C236,'HARGA SATUAN'!$C$7:$C$1495,0),0))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SATUAN'!$C$7:$C$1495,0),0)),"",OFFSET('HARGA SATUAN'!$D$6,MATCH(C237,'HARGA SATUAN'!$C$7:$C$1495,0),0))</f>
        <v/>
      </c>
      <c r="E237" s="101">
        <f ca="1">IF(B237="+","Unit",IF(ISERROR(OFFSET('HARGA SATUAN'!$E$6,MATCH(C237,'HARGA SATUAN'!$C$7:$C$1495,0),0)),"",OFFSET('HARGA SATUAN'!$E$6,MATCH(C237,'HARGA SATUAN'!$C$7:$C$1495,0),0)))</f>
        <v>0</v>
      </c>
      <c r="F237" s="138" t="str">
        <f t="shared" ca="1" si="11"/>
        <v/>
      </c>
      <c r="G237" s="41">
        <f ca="1">IF(ISERROR(OFFSET('HARGA SATUAN'!$I$6,MATCH(C237,'HARGA SATUAN'!$C$7:$C$1495,0),0)),"",OFFSET('HARGA SATUAN'!$I$6,MATCH(C237,'HARGA SATUAN'!$C$7:$C$1495,0),0))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SATUAN'!$C$7:$C$1495,0),0)),"",OFFSET('HARGA SATUAN'!$D$6,MATCH(C238,'HARGA SATUAN'!$C$7:$C$1495,0),0))</f>
        <v/>
      </c>
      <c r="E238" s="101">
        <f ca="1">IF(B238="+","Unit",IF(ISERROR(OFFSET('HARGA SATUAN'!$E$6,MATCH(C238,'HARGA SATUAN'!$C$7:$C$1495,0),0)),"",OFFSET('HARGA SATUAN'!$E$6,MATCH(C238,'HARGA SATUAN'!$C$7:$C$1495,0),0)))</f>
        <v>0</v>
      </c>
      <c r="F238" s="138" t="str">
        <f t="shared" ca="1" si="11"/>
        <v/>
      </c>
      <c r="G238" s="41">
        <f ca="1">IF(ISERROR(OFFSET('HARGA SATUAN'!$I$6,MATCH(C238,'HARGA SATUAN'!$C$7:$C$1495,0),0)),"",OFFSET('HARGA SATUAN'!$I$6,MATCH(C238,'HARGA SATUAN'!$C$7:$C$1495,0),0))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SATUAN'!$C$7:$C$1495,0),0)),"",OFFSET('HARGA SATUAN'!$D$6,MATCH(C239,'HARGA SATUAN'!$C$7:$C$1495,0),0))</f>
        <v/>
      </c>
      <c r="E239" s="101">
        <f ca="1">IF(B239="+","Unit",IF(ISERROR(OFFSET('HARGA SATUAN'!$E$6,MATCH(C239,'HARGA SATUAN'!$C$7:$C$1495,0),0)),"",OFFSET('HARGA SATUAN'!$E$6,MATCH(C239,'HARGA SATUAN'!$C$7:$C$1495,0),0)))</f>
        <v>0</v>
      </c>
      <c r="F239" s="138" t="str">
        <f t="shared" ca="1" si="11"/>
        <v/>
      </c>
      <c r="G239" s="41">
        <f ca="1">IF(ISERROR(OFFSET('HARGA SATUAN'!$I$6,MATCH(C239,'HARGA SATUAN'!$C$7:$C$1495,0),0)),"",OFFSET('HARGA SATUAN'!$I$6,MATCH(C239,'HARGA SATUAN'!$C$7:$C$1495,0),0))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SATUAN'!$C$7:$C$1495,0),0)),"",OFFSET('HARGA SATUAN'!$D$6,MATCH(C240,'HARGA SATUAN'!$C$7:$C$1495,0),0))</f>
        <v/>
      </c>
      <c r="E240" s="101">
        <f ca="1">IF(B240="+","Unit",IF(ISERROR(OFFSET('HARGA SATUAN'!$E$6,MATCH(C240,'HARGA SATUAN'!$C$7:$C$1495,0),0)),"",OFFSET('HARGA SATUAN'!$E$6,MATCH(C240,'HARGA SATUAN'!$C$7:$C$1495,0),0)))</f>
        <v>0</v>
      </c>
      <c r="F240" s="138" t="str">
        <f t="shared" ca="1" si="11"/>
        <v/>
      </c>
      <c r="G240" s="41">
        <f ca="1">IF(ISERROR(OFFSET('HARGA SATUAN'!$I$6,MATCH(C240,'HARGA SATUAN'!$C$7:$C$1495,0),0)),"",OFFSET('HARGA SATUAN'!$I$6,MATCH(C240,'HARGA SATUAN'!$C$7:$C$1495,0),0))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SATUAN'!$C$7:$C$1495,0),0)),"",OFFSET('HARGA SATUAN'!$D$6,MATCH(C241,'HARGA SATUAN'!$C$7:$C$1495,0),0))</f>
        <v/>
      </c>
      <c r="E241" s="101">
        <f ca="1">IF(B241="+","Unit",IF(ISERROR(OFFSET('HARGA SATUAN'!$E$6,MATCH(C241,'HARGA SATUAN'!$C$7:$C$1495,0),0)),"",OFFSET('HARGA SATUAN'!$E$6,MATCH(C241,'HARGA SATUAN'!$C$7:$C$1495,0),0)))</f>
        <v>0</v>
      </c>
      <c r="F241" s="138" t="str">
        <f t="shared" ca="1" si="11"/>
        <v/>
      </c>
      <c r="G241" s="41">
        <f ca="1">IF(ISERROR(OFFSET('HARGA SATUAN'!$I$6,MATCH(C241,'HARGA SATUAN'!$C$7:$C$1495,0),0)),"",OFFSET('HARGA SATUAN'!$I$6,MATCH(C241,'HARGA SATUAN'!$C$7:$C$1495,0),0))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SATUAN'!$C$7:$C$1495,0),0)),"",OFFSET('HARGA SATUAN'!$D$6,MATCH(C242,'HARGA SATUAN'!$C$7:$C$1495,0),0))</f>
        <v/>
      </c>
      <c r="E242" s="101">
        <f ca="1">IF(B242="+","Unit",IF(ISERROR(OFFSET('HARGA SATUAN'!$E$6,MATCH(C242,'HARGA SATUAN'!$C$7:$C$1495,0),0)),"",OFFSET('HARGA SATUAN'!$E$6,MATCH(C242,'HARGA SATUAN'!$C$7:$C$1495,0),0)))</f>
        <v>0</v>
      </c>
      <c r="F242" s="138" t="str">
        <f t="shared" ca="1" si="11"/>
        <v/>
      </c>
      <c r="G242" s="41">
        <f ca="1">IF(ISERROR(OFFSET('HARGA SATUAN'!$I$6,MATCH(C242,'HARGA SATUAN'!$C$7:$C$1495,0),0)),"",OFFSET('HARGA SATUAN'!$I$6,MATCH(C242,'HARGA SATUAN'!$C$7:$C$1495,0),0))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SATUAN'!$C$7:$C$1495,0),0)),"",OFFSET('HARGA SATUAN'!$D$6,MATCH(C243,'HARGA SATUAN'!$C$7:$C$1495,0),0))</f>
        <v/>
      </c>
      <c r="E243" s="101">
        <f ca="1">IF(B243="+","Unit",IF(ISERROR(OFFSET('HARGA SATUAN'!$E$6,MATCH(C243,'HARGA SATUAN'!$C$7:$C$1495,0),0)),"",OFFSET('HARGA SATUAN'!$E$6,MATCH(C243,'HARGA SATUAN'!$C$7:$C$1495,0),0)))</f>
        <v>0</v>
      </c>
      <c r="F243" s="138" t="str">
        <f t="shared" ca="1" si="11"/>
        <v/>
      </c>
      <c r="G243" s="41">
        <f ca="1">IF(ISERROR(OFFSET('HARGA SATUAN'!$I$6,MATCH(C243,'HARGA SATUAN'!$C$7:$C$1495,0),0)),"",OFFSET('HARGA SATUAN'!$I$6,MATCH(C243,'HARGA SATUAN'!$C$7:$C$1495,0),0))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SATUAN'!$C$7:$C$1495,0),0)),"",OFFSET('HARGA SATUAN'!$D$6,MATCH(C244,'HARGA SATUAN'!$C$7:$C$1495,0),0))</f>
        <v/>
      </c>
      <c r="E244" s="101">
        <f ca="1">IF(B244="+","Unit",IF(ISERROR(OFFSET('HARGA SATUAN'!$E$6,MATCH(C244,'HARGA SATUAN'!$C$7:$C$1495,0),0)),"",OFFSET('HARGA SATUAN'!$E$6,MATCH(C244,'HARGA SATUAN'!$C$7:$C$1495,0),0)))</f>
        <v>0</v>
      </c>
      <c r="F244" s="138" t="str">
        <f t="shared" ca="1" si="11"/>
        <v/>
      </c>
      <c r="G244" s="41">
        <f ca="1">IF(ISERROR(OFFSET('HARGA SATUAN'!$I$6,MATCH(C244,'HARGA SATUAN'!$C$7:$C$1495,0),0)),"",OFFSET('HARGA SATUAN'!$I$6,MATCH(C244,'HARGA SATUAN'!$C$7:$C$1495,0),0))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SATUAN'!$C$7:$C$1495,0),0)),"",OFFSET('HARGA SATUAN'!$D$6,MATCH(C245,'HARGA SATUAN'!$C$7:$C$1495,0),0))</f>
        <v/>
      </c>
      <c r="E245" s="101">
        <f ca="1">IF(B245="+","Unit",IF(ISERROR(OFFSET('HARGA SATUAN'!$E$6,MATCH(C245,'HARGA SATUAN'!$C$7:$C$1495,0),0)),"",OFFSET('HARGA SATUAN'!$E$6,MATCH(C245,'HARGA SATUAN'!$C$7:$C$1495,0),0)))</f>
        <v>0</v>
      </c>
      <c r="F245" s="138" t="str">
        <f t="shared" ca="1" si="11"/>
        <v/>
      </c>
      <c r="G245" s="41">
        <f ca="1">IF(ISERROR(OFFSET('HARGA SATUAN'!$I$6,MATCH(C245,'HARGA SATUAN'!$C$7:$C$1495,0),0)),"",OFFSET('HARGA SATUAN'!$I$6,MATCH(C245,'HARGA SATUAN'!$C$7:$C$1495,0),0))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SATUAN'!$C$7:$C$1495,0),0)),"",OFFSET('HARGA SATUAN'!$D$6,MATCH(C246,'HARGA SATUAN'!$C$7:$C$1495,0),0))</f>
        <v/>
      </c>
      <c r="E246" s="101">
        <f ca="1">IF(B246="+","Unit",IF(ISERROR(OFFSET('HARGA SATUAN'!$E$6,MATCH(C246,'HARGA SATUAN'!$C$7:$C$1495,0),0)),"",OFFSET('HARGA SATUAN'!$E$6,MATCH(C246,'HARGA SATUAN'!$C$7:$C$1495,0),0)))</f>
        <v>0</v>
      </c>
      <c r="F246" s="138" t="str">
        <f t="shared" ca="1" si="11"/>
        <v/>
      </c>
      <c r="G246" s="41">
        <f ca="1">IF(ISERROR(OFFSET('HARGA SATUAN'!$I$6,MATCH(C246,'HARGA SATUAN'!$C$7:$C$1495,0),0)),"",OFFSET('HARGA SATUAN'!$I$6,MATCH(C246,'HARGA SATUAN'!$C$7:$C$1495,0),0))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SATUAN'!$C$7:$C$1495,0),0)),"",OFFSET('HARGA SATUAN'!$D$6,MATCH(C247,'HARGA SATUAN'!$C$7:$C$1495,0),0))</f>
        <v/>
      </c>
      <c r="E247" s="101">
        <f ca="1">IF(B247="+","Unit",IF(ISERROR(OFFSET('HARGA SATUAN'!$E$6,MATCH(C247,'HARGA SATUAN'!$C$7:$C$1495,0),0)),"",OFFSET('HARGA SATUAN'!$E$6,MATCH(C247,'HARGA SATUAN'!$C$7:$C$1495,0),0)))</f>
        <v>0</v>
      </c>
      <c r="F247" s="138" t="str">
        <f t="shared" ca="1" si="11"/>
        <v/>
      </c>
      <c r="G247" s="41">
        <f ca="1">IF(ISERROR(OFFSET('HARGA SATUAN'!$I$6,MATCH(C247,'HARGA SATUAN'!$C$7:$C$1495,0),0)),"",OFFSET('HARGA SATUAN'!$I$6,MATCH(C247,'HARGA SATUAN'!$C$7:$C$1495,0),0))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SATUAN'!$C$7:$C$1495,0),0)),"",OFFSET('HARGA SATUAN'!$D$6,MATCH(C248,'HARGA SATUAN'!$C$7:$C$1495,0),0))</f>
        <v/>
      </c>
      <c r="E248" s="101">
        <f ca="1">IF(B248="+","Unit",IF(ISERROR(OFFSET('HARGA SATUAN'!$E$6,MATCH(C248,'HARGA SATUAN'!$C$7:$C$1495,0),0)),"",OFFSET('HARGA SATUAN'!$E$6,MATCH(C248,'HARGA SATUAN'!$C$7:$C$1495,0),0)))</f>
        <v>0</v>
      </c>
      <c r="F248" s="138" t="str">
        <f t="shared" ca="1" si="11"/>
        <v/>
      </c>
      <c r="G248" s="41">
        <f ca="1">IF(ISERROR(OFFSET('HARGA SATUAN'!$I$6,MATCH(C248,'HARGA SATUAN'!$C$7:$C$1495,0),0)),"",OFFSET('HARGA SATUAN'!$I$6,MATCH(C248,'HARGA SATUAN'!$C$7:$C$1495,0),0))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SATUAN'!$C$7:$C$1495,0),0)),"",OFFSET('HARGA SATUAN'!$D$6,MATCH(C249,'HARGA SATUAN'!$C$7:$C$1495,0),0))</f>
        <v/>
      </c>
      <c r="E249" s="101">
        <f ca="1">IF(B249="+","Unit",IF(ISERROR(OFFSET('HARGA SATUAN'!$E$6,MATCH(C249,'HARGA SATUAN'!$C$7:$C$1495,0),0)),"",OFFSET('HARGA SATUAN'!$E$6,MATCH(C249,'HARGA SATUAN'!$C$7:$C$1495,0),0)))</f>
        <v>0</v>
      </c>
      <c r="F249" s="138" t="str">
        <f t="shared" ca="1" si="11"/>
        <v/>
      </c>
      <c r="G249" s="41">
        <f ca="1">IF(ISERROR(OFFSET('HARGA SATUAN'!$I$6,MATCH(C249,'HARGA SATUAN'!$C$7:$C$1495,0),0)),"",OFFSET('HARGA SATUAN'!$I$6,MATCH(C249,'HARGA SATUAN'!$C$7:$C$1495,0),0))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SATUAN'!$C$7:$C$1495,0),0)),"",OFFSET('HARGA SATUAN'!$D$6,MATCH(C250,'HARGA SATUAN'!$C$7:$C$1495,0),0))</f>
        <v/>
      </c>
      <c r="E250" s="101">
        <f ca="1">IF(B250="+","Unit",IF(ISERROR(OFFSET('HARGA SATUAN'!$E$6,MATCH(C250,'HARGA SATUAN'!$C$7:$C$1495,0),0)),"",OFFSET('HARGA SATUAN'!$E$6,MATCH(C250,'HARGA SATUAN'!$C$7:$C$1495,0),0)))</f>
        <v>0</v>
      </c>
      <c r="F250" s="138" t="str">
        <f t="shared" ca="1" si="11"/>
        <v/>
      </c>
      <c r="G250" s="41">
        <f ca="1">IF(ISERROR(OFFSET('HARGA SATUAN'!$I$6,MATCH(C250,'HARGA SATUAN'!$C$7:$C$1495,0),0)),"",OFFSET('HARGA SATUAN'!$I$6,MATCH(C250,'HARGA SATUAN'!$C$7:$C$1495,0),0))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SATUAN'!$C$7:$C$1495,0),0)),"",OFFSET('HARGA SATUAN'!$D$6,MATCH(C251,'HARGA SATUAN'!$C$7:$C$1495,0),0))</f>
        <v/>
      </c>
      <c r="E251" s="101">
        <f ca="1">IF(B251="+","Unit",IF(ISERROR(OFFSET('HARGA SATUAN'!$E$6,MATCH(C251,'HARGA SATUAN'!$C$7:$C$1495,0),0)),"",OFFSET('HARGA SATUAN'!$E$6,MATCH(C251,'HARGA SATUAN'!$C$7:$C$1495,0),0)))</f>
        <v>0</v>
      </c>
      <c r="F251" s="138" t="str">
        <f t="shared" ca="1" si="11"/>
        <v/>
      </c>
      <c r="G251" s="41">
        <f ca="1">IF(ISERROR(OFFSET('HARGA SATUAN'!$I$6,MATCH(C251,'HARGA SATUAN'!$C$7:$C$1495,0),0)),"",OFFSET('HARGA SATUAN'!$I$6,MATCH(C251,'HARGA SATUAN'!$C$7:$C$1495,0),0))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SATUAN'!$C$7:$C$1495,0),0)),"",OFFSET('HARGA SATUAN'!$D$6,MATCH(C252,'HARGA SATUAN'!$C$7:$C$1495,0),0))</f>
        <v/>
      </c>
      <c r="E252" s="101">
        <f ca="1">IF(B252="+","Unit",IF(ISERROR(OFFSET('HARGA SATUAN'!$E$6,MATCH(C252,'HARGA SATUAN'!$C$7:$C$1495,0),0)),"",OFFSET('HARGA SATUAN'!$E$6,MATCH(C252,'HARGA SATUAN'!$C$7:$C$1495,0),0)))</f>
        <v>0</v>
      </c>
      <c r="F252" s="138" t="str">
        <f t="shared" ca="1" si="11"/>
        <v/>
      </c>
      <c r="G252" s="41">
        <f ca="1">IF(ISERROR(OFFSET('HARGA SATUAN'!$I$6,MATCH(C252,'HARGA SATUAN'!$C$7:$C$1495,0),0)),"",OFFSET('HARGA SATUAN'!$I$6,MATCH(C252,'HARGA SATUAN'!$C$7:$C$1495,0),0))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SATUAN'!$C$7:$C$1495,0),0)),"",OFFSET('HARGA SATUAN'!$D$6,MATCH(C253,'HARGA SATUAN'!$C$7:$C$1495,0),0))</f>
        <v/>
      </c>
      <c r="E253" s="101">
        <f ca="1">IF(B253="+","Unit",IF(ISERROR(OFFSET('HARGA SATUAN'!$E$6,MATCH(C253,'HARGA SATUAN'!$C$7:$C$1495,0),0)),"",OFFSET('HARGA SATUAN'!$E$6,MATCH(C253,'HARGA SATUAN'!$C$7:$C$1495,0),0)))</f>
        <v>0</v>
      </c>
      <c r="F253" s="138" t="str">
        <f t="shared" ca="1" si="11"/>
        <v/>
      </c>
      <c r="G253" s="41">
        <f ca="1">IF(ISERROR(OFFSET('HARGA SATUAN'!$I$6,MATCH(C253,'HARGA SATUAN'!$C$7:$C$1495,0),0)),"",OFFSET('HARGA SATUAN'!$I$6,MATCH(C253,'HARGA SATUAN'!$C$7:$C$1495,0),0))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SATUAN'!$C$7:$C$1495,0),0)),"",OFFSET('HARGA SATUAN'!$D$6,MATCH(C254,'HARGA SATUAN'!$C$7:$C$1495,0),0))</f>
        <v/>
      </c>
      <c r="E254" s="101">
        <f ca="1">IF(B254="+","Unit",IF(ISERROR(OFFSET('HARGA SATUAN'!$E$6,MATCH(C254,'HARGA SATUAN'!$C$7:$C$1495,0),0)),"",OFFSET('HARGA SATUAN'!$E$6,MATCH(C254,'HARGA SATUAN'!$C$7:$C$1495,0),0)))</f>
        <v>0</v>
      </c>
      <c r="F254" s="138" t="str">
        <f t="shared" ca="1" si="11"/>
        <v/>
      </c>
      <c r="G254" s="41">
        <f ca="1">IF(ISERROR(OFFSET('HARGA SATUAN'!$I$6,MATCH(C254,'HARGA SATUAN'!$C$7:$C$1495,0),0)),"",OFFSET('HARGA SATUAN'!$I$6,MATCH(C254,'HARGA SATUAN'!$C$7:$C$1495,0),0))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SATUAN'!$C$7:$C$1495,0),0)),"",OFFSET('HARGA SATUAN'!$D$6,MATCH(C255,'HARGA SATUAN'!$C$7:$C$1495,0),0))</f>
        <v/>
      </c>
      <c r="E255" s="101">
        <f ca="1">IF(B255="+","Unit",IF(ISERROR(OFFSET('HARGA SATUAN'!$E$6,MATCH(C255,'HARGA SATUAN'!$C$7:$C$1495,0),0)),"",OFFSET('HARGA SATUAN'!$E$6,MATCH(C255,'HARGA SATUAN'!$C$7:$C$1495,0),0)))</f>
        <v>0</v>
      </c>
      <c r="F255" s="138" t="str">
        <f t="shared" ca="1" si="11"/>
        <v/>
      </c>
      <c r="G255" s="41">
        <f ca="1">IF(ISERROR(OFFSET('HARGA SATUAN'!$I$6,MATCH(C255,'HARGA SATUAN'!$C$7:$C$1495,0),0)),"",OFFSET('HARGA SATUAN'!$I$6,MATCH(C255,'HARGA SATUAN'!$C$7:$C$1495,0),0))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SATUAN'!$C$7:$C$1495,0),0)),"",OFFSET('HARGA SATUAN'!$D$6,MATCH(C256,'HARGA SATUAN'!$C$7:$C$1495,0),0))</f>
        <v/>
      </c>
      <c r="E256" s="101">
        <f ca="1">IF(B256="+","Unit",IF(ISERROR(OFFSET('HARGA SATUAN'!$E$6,MATCH(C256,'HARGA SATUAN'!$C$7:$C$1495,0),0)),"",OFFSET('HARGA SATUAN'!$E$6,MATCH(C256,'HARGA SATUAN'!$C$7:$C$1495,0),0)))</f>
        <v>0</v>
      </c>
      <c r="F256" s="138" t="str">
        <f t="shared" ca="1" si="11"/>
        <v/>
      </c>
      <c r="G256" s="41">
        <f ca="1">IF(ISERROR(OFFSET('HARGA SATUAN'!$I$6,MATCH(C256,'HARGA SATUAN'!$C$7:$C$1495,0),0)),"",OFFSET('HARGA SATUAN'!$I$6,MATCH(C256,'HARGA SATUAN'!$C$7:$C$1495,0),0))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SATUAN'!$C$7:$C$1495,0),0)),"",OFFSET('HARGA SATUAN'!$D$6,MATCH(C257,'HARGA SATUAN'!$C$7:$C$1495,0),0))</f>
        <v/>
      </c>
      <c r="E257" s="101">
        <f ca="1">IF(B257="+","Unit",IF(ISERROR(OFFSET('HARGA SATUAN'!$E$6,MATCH(C257,'HARGA SATUAN'!$C$7:$C$1495,0),0)),"",OFFSET('HARGA SATUAN'!$E$6,MATCH(C257,'HARGA SATUAN'!$C$7:$C$1495,0),0)))</f>
        <v>0</v>
      </c>
      <c r="F257" s="138" t="str">
        <f t="shared" ca="1" si="11"/>
        <v/>
      </c>
      <c r="G257" s="41">
        <f ca="1">IF(ISERROR(OFFSET('HARGA SATUAN'!$I$6,MATCH(C257,'HARGA SATUAN'!$C$7:$C$1495,0),0)),"",OFFSET('HARGA SATUAN'!$I$6,MATCH(C257,'HARGA SATUAN'!$C$7:$C$1495,0),0))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SATUAN'!$C$7:$C$1495,0),0)),"",OFFSET('HARGA SATUAN'!$D$6,MATCH(C258,'HARGA SATUAN'!$C$7:$C$1495,0),0))</f>
        <v/>
      </c>
      <c r="E258" s="101">
        <f ca="1">IF(B258="+","Unit",IF(ISERROR(OFFSET('HARGA SATUAN'!$E$6,MATCH(C258,'HARGA SATUAN'!$C$7:$C$1495,0),0)),"",OFFSET('HARGA SATUAN'!$E$6,MATCH(C258,'HARGA SATUAN'!$C$7:$C$1495,0),0)))</f>
        <v>0</v>
      </c>
      <c r="F258" s="138" t="str">
        <f t="shared" ca="1" si="11"/>
        <v/>
      </c>
      <c r="G258" s="41">
        <f ca="1">IF(ISERROR(OFFSET('HARGA SATUAN'!$I$6,MATCH(C258,'HARGA SATUAN'!$C$7:$C$1495,0),0)),"",OFFSET('HARGA SATUAN'!$I$6,MATCH(C258,'HARGA SATUAN'!$C$7:$C$1495,0),0))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SATUAN'!$C$7:$C$1495,0),0)),"",OFFSET('HARGA SATUAN'!$D$6,MATCH(C259,'HARGA SATUAN'!$C$7:$C$1495,0),0))</f>
        <v/>
      </c>
      <c r="E259" s="101">
        <f ca="1">IF(B259="+","Unit",IF(ISERROR(OFFSET('HARGA SATUAN'!$E$6,MATCH(C259,'HARGA SATUAN'!$C$7:$C$1495,0),0)),"",OFFSET('HARGA SATUAN'!$E$6,MATCH(C259,'HARGA SATUAN'!$C$7:$C$1495,0),0)))</f>
        <v>0</v>
      </c>
      <c r="F259" s="138" t="str">
        <f t="shared" ca="1" si="11"/>
        <v/>
      </c>
      <c r="G259" s="41">
        <f ca="1">IF(ISERROR(OFFSET('HARGA SATUAN'!$I$6,MATCH(C259,'HARGA SATUAN'!$C$7:$C$1495,0),0)),"",OFFSET('HARGA SATUAN'!$I$6,MATCH(C259,'HARGA SATUAN'!$C$7:$C$1495,0),0))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SATUAN'!$C$7:$C$1495,0),0)),"",OFFSET('HARGA SATUAN'!$D$6,MATCH(C260,'HARGA SATUAN'!$C$7:$C$1495,0),0))</f>
        <v/>
      </c>
      <c r="E260" s="101">
        <f ca="1">IF(B260="+","Unit",IF(ISERROR(OFFSET('HARGA SATUAN'!$E$6,MATCH(C260,'HARGA SATUAN'!$C$7:$C$1495,0),0)),"",OFFSET('HARGA SATUAN'!$E$6,MATCH(C260,'HARGA SATUAN'!$C$7:$C$1495,0),0)))</f>
        <v>0</v>
      </c>
      <c r="F260" s="138" t="str">
        <f t="shared" ca="1" si="11"/>
        <v/>
      </c>
      <c r="G260" s="41">
        <f ca="1">IF(ISERROR(OFFSET('HARGA SATUAN'!$I$6,MATCH(C260,'HARGA SATUAN'!$C$7:$C$1495,0),0)),"",OFFSET('HARGA SATUAN'!$I$6,MATCH(C260,'HARGA SATUAN'!$C$7:$C$1495,0),0))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SATUAN'!$C$7:$C$1495,0),0)),"",OFFSET('HARGA SATUAN'!$D$6,MATCH(C261,'HARGA SATUAN'!$C$7:$C$1495,0),0))</f>
        <v/>
      </c>
      <c r="E261" s="101">
        <f ca="1">IF(B261="+","Unit",IF(ISERROR(OFFSET('HARGA SATUAN'!$E$6,MATCH(C261,'HARGA SATUAN'!$C$7:$C$1495,0),0)),"",OFFSET('HARGA SATUAN'!$E$6,MATCH(C261,'HARGA SATUAN'!$C$7:$C$1495,0),0)))</f>
        <v>0</v>
      </c>
      <c r="F261" s="138" t="str">
        <f t="shared" ca="1" si="11"/>
        <v/>
      </c>
      <c r="G261" s="41">
        <f ca="1">IF(ISERROR(OFFSET('HARGA SATUAN'!$I$6,MATCH(C261,'HARGA SATUAN'!$C$7:$C$1495,0),0)),"",OFFSET('HARGA SATUAN'!$I$6,MATCH(C261,'HARGA SATUAN'!$C$7:$C$1495,0),0))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SATUAN'!$C$7:$C$1495,0),0)),"",OFFSET('HARGA SATUAN'!$D$6,MATCH(C262,'HARGA SATUAN'!$C$7:$C$1495,0),0))</f>
        <v/>
      </c>
      <c r="E262" s="101">
        <f ca="1">IF(B262="+","Unit",IF(ISERROR(OFFSET('HARGA SATUAN'!$E$6,MATCH(C262,'HARGA SATUAN'!$C$7:$C$1495,0),0)),"",OFFSET('HARGA SATUAN'!$E$6,MATCH(C262,'HARGA SATUAN'!$C$7:$C$1495,0),0)))</f>
        <v>0</v>
      </c>
      <c r="F262" s="138" t="str">
        <f t="shared" ca="1" si="11"/>
        <v/>
      </c>
      <c r="G262" s="41">
        <f ca="1">IF(ISERROR(OFFSET('HARGA SATUAN'!$I$6,MATCH(C262,'HARGA SATUAN'!$C$7:$C$1495,0),0)),"",OFFSET('HARGA SATUAN'!$I$6,MATCH(C262,'HARGA SATUAN'!$C$7:$C$1495,0),0))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SATUAN'!$C$7:$C$1495,0),0)),"",OFFSET('HARGA SATUAN'!$D$6,MATCH(C263,'HARGA SATUAN'!$C$7:$C$1495,0),0))</f>
        <v/>
      </c>
      <c r="E263" s="101">
        <f ca="1">IF(B263="+","Unit",IF(ISERROR(OFFSET('HARGA SATUAN'!$E$6,MATCH(C263,'HARGA SATUAN'!$C$7:$C$1495,0),0)),"",OFFSET('HARGA SATUAN'!$E$6,MATCH(C263,'HARGA SATUAN'!$C$7:$C$1495,0),0)))</f>
        <v>0</v>
      </c>
      <c r="F263" s="138" t="str">
        <f t="shared" ca="1" si="11"/>
        <v/>
      </c>
      <c r="G263" s="41">
        <f ca="1">IF(ISERROR(OFFSET('HARGA SATUAN'!$I$6,MATCH(C263,'HARGA SATUAN'!$C$7:$C$1495,0),0)),"",OFFSET('HARGA SATUAN'!$I$6,MATCH(C263,'HARGA SATUAN'!$C$7:$C$1495,0),0))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SATUAN'!$C$7:$C$1495,0),0)),"",OFFSET('HARGA SATUAN'!$D$6,MATCH(C264,'HARGA SATUAN'!$C$7:$C$1495,0),0))</f>
        <v/>
      </c>
      <c r="E264" s="101">
        <f ca="1">IF(B264="+","Unit",IF(ISERROR(OFFSET('HARGA SATUAN'!$E$6,MATCH(C264,'HARGA SATUAN'!$C$7:$C$1495,0),0)),"",OFFSET('HARGA SATUAN'!$E$6,MATCH(C264,'HARGA SATUAN'!$C$7:$C$1495,0),0)))</f>
        <v>0</v>
      </c>
      <c r="F264" s="138" t="str">
        <f t="shared" ca="1" si="11"/>
        <v/>
      </c>
      <c r="G264" s="41">
        <f ca="1">IF(ISERROR(OFFSET('HARGA SATUAN'!$I$6,MATCH(C264,'HARGA SATUAN'!$C$7:$C$1495,0),0)),"",OFFSET('HARGA SATUAN'!$I$6,MATCH(C264,'HARGA SATUAN'!$C$7:$C$1495,0),0))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SATUAN'!$C$7:$C$1495,0),0)),"",OFFSET('HARGA SATUAN'!$D$6,MATCH(C265,'HARGA SATUAN'!$C$7:$C$1495,0),0))</f>
        <v/>
      </c>
      <c r="E265" s="101">
        <f ca="1">IF(B265="+","Unit",IF(ISERROR(OFFSET('HARGA SATUAN'!$E$6,MATCH(C265,'HARGA SATUAN'!$C$7:$C$1495,0),0)),"",OFFSET('HARGA SATUAN'!$E$6,MATCH(C265,'HARGA SATUAN'!$C$7:$C$1495,0),0)))</f>
        <v>0</v>
      </c>
      <c r="F265" s="138" t="str">
        <f t="shared" ca="1" si="11"/>
        <v/>
      </c>
      <c r="G265" s="41">
        <f ca="1">IF(ISERROR(OFFSET('HARGA SATUAN'!$I$6,MATCH(C265,'HARGA SATUAN'!$C$7:$C$1495,0),0)),"",OFFSET('HARGA SATUAN'!$I$6,MATCH(C265,'HARGA SATUAN'!$C$7:$C$1495,0),0))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SATUAN'!$C$7:$C$1495,0),0)),"",OFFSET('HARGA SATUAN'!$D$6,MATCH(C266,'HARGA SATUAN'!$C$7:$C$1495,0),0))</f>
        <v/>
      </c>
      <c r="E266" s="101">
        <f ca="1">IF(B266="+","Unit",IF(ISERROR(OFFSET('HARGA SATUAN'!$E$6,MATCH(C266,'HARGA SATUAN'!$C$7:$C$1495,0),0)),"",OFFSET('HARGA SATUAN'!$E$6,MATCH(C266,'HARGA SATUAN'!$C$7:$C$1495,0),0)))</f>
        <v>0</v>
      </c>
      <c r="F266" s="138" t="str">
        <f t="shared" ca="1" si="11"/>
        <v/>
      </c>
      <c r="G266" s="41">
        <f ca="1">IF(ISERROR(OFFSET('HARGA SATUAN'!$I$6,MATCH(C266,'HARGA SATUAN'!$C$7:$C$1495,0),0)),"",OFFSET('HARGA SATUAN'!$I$6,MATCH(C266,'HARGA SATUAN'!$C$7:$C$1495,0),0))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SATUAN'!$C$7:$C$1495,0),0)),"",OFFSET('HARGA SATUAN'!$D$6,MATCH(C267,'HARGA SATUAN'!$C$7:$C$1495,0),0))</f>
        <v/>
      </c>
      <c r="E267" s="101">
        <f ca="1">IF(B267="+","Unit",IF(ISERROR(OFFSET('HARGA SATUAN'!$E$6,MATCH(C267,'HARGA SATUAN'!$C$7:$C$1495,0),0)),"",OFFSET('HARGA SATUAN'!$E$6,MATCH(C267,'HARGA SATUAN'!$C$7:$C$1495,0),0)))</f>
        <v>0</v>
      </c>
      <c r="F267" s="138" t="str">
        <f t="shared" ca="1" si="11"/>
        <v/>
      </c>
      <c r="G267" s="41">
        <f ca="1">IF(ISERROR(OFFSET('HARGA SATUAN'!$I$6,MATCH(C267,'HARGA SATUAN'!$C$7:$C$1495,0),0)),"",OFFSET('HARGA SATUAN'!$I$6,MATCH(C267,'HARGA SATUAN'!$C$7:$C$1495,0),0))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SATUAN'!$C$7:$C$1495,0),0)),"",OFFSET('HARGA SATUAN'!$D$6,MATCH(C268,'HARGA SATUAN'!$C$7:$C$1495,0),0))</f>
        <v/>
      </c>
      <c r="E268" s="101">
        <f ca="1">IF(B268="+","Unit",IF(ISERROR(OFFSET('HARGA SATUAN'!$E$6,MATCH(C268,'HARGA SATUAN'!$C$7:$C$1495,0),0)),"",OFFSET('HARGA SATUAN'!$E$6,MATCH(C268,'HARGA SATUAN'!$C$7:$C$1495,0),0)))</f>
        <v>0</v>
      </c>
      <c r="F268" s="138" t="str">
        <f t="shared" ca="1" si="11"/>
        <v/>
      </c>
      <c r="G268" s="41">
        <f ca="1">IF(ISERROR(OFFSET('HARGA SATUAN'!$I$6,MATCH(C268,'HARGA SATUAN'!$C$7:$C$1495,0),0)),"",OFFSET('HARGA SATUAN'!$I$6,MATCH(C268,'HARGA SATUAN'!$C$7:$C$1495,0),0))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SATUAN'!$C$7:$C$1495,0),0)),"",OFFSET('HARGA SATUAN'!$D$6,MATCH(C269,'HARGA SATUAN'!$C$7:$C$1495,0),0))</f>
        <v/>
      </c>
      <c r="E269" s="101">
        <f ca="1">IF(B269="+","Unit",IF(ISERROR(OFFSET('HARGA SATUAN'!$E$6,MATCH(C269,'HARGA SATUAN'!$C$7:$C$1495,0),0)),"",OFFSET('HARGA SATUAN'!$E$6,MATCH(C269,'HARGA SATUAN'!$C$7:$C$1495,0),0)))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SATUAN'!$C$7:$C$1495,0),0)),"",OFFSET('HARGA SATUAN'!$I$6,MATCH(C269,'HARGA SATUAN'!$C$7:$C$1495,0),0))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SATUAN'!$C$7:$C$1495,0),0)),"",OFFSET('HARGA SATUAN'!$D$6,MATCH(C270,'HARGA SATUAN'!$C$7:$C$1495,0),0))</f>
        <v/>
      </c>
      <c r="E270" s="101">
        <f ca="1">IF(B270="+","Unit",IF(ISERROR(OFFSET('HARGA SATUAN'!$E$6,MATCH(C270,'HARGA SATUAN'!$C$7:$C$1495,0),0)),"",OFFSET('HARGA SATUAN'!$E$6,MATCH(C270,'HARGA SATUAN'!$C$7:$C$1495,0),0)))</f>
        <v>0</v>
      </c>
      <c r="F270" s="138" t="str">
        <f t="shared" ca="1" si="14"/>
        <v/>
      </c>
      <c r="G270" s="41">
        <f ca="1">IF(ISERROR(OFFSET('HARGA SATUAN'!$I$6,MATCH(C270,'HARGA SATUAN'!$C$7:$C$1495,0),0)),"",OFFSET('HARGA SATUAN'!$I$6,MATCH(C270,'HARGA SATUAN'!$C$7:$C$1495,0),0))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SATUAN'!$C$7:$C$1495,0),0)),"",OFFSET('HARGA SATUAN'!$D$6,MATCH(C271,'HARGA SATUAN'!$C$7:$C$1495,0),0))</f>
        <v/>
      </c>
      <c r="E271" s="101">
        <f ca="1">IF(B271="+","Unit",IF(ISERROR(OFFSET('HARGA SATUAN'!$E$6,MATCH(C271,'HARGA SATUAN'!$C$7:$C$1495,0),0)),"",OFFSET('HARGA SATUAN'!$E$6,MATCH(C271,'HARGA SATUAN'!$C$7:$C$1495,0),0)))</f>
        <v>0</v>
      </c>
      <c r="F271" s="138" t="str">
        <f t="shared" ca="1" si="14"/>
        <v/>
      </c>
      <c r="G271" s="41">
        <f ca="1">IF(ISERROR(OFFSET('HARGA SATUAN'!$I$6,MATCH(C271,'HARGA SATUAN'!$C$7:$C$1495,0),0)),"",OFFSET('HARGA SATUAN'!$I$6,MATCH(C271,'HARGA SATUAN'!$C$7:$C$1495,0),0))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SATUAN'!$C$7:$C$1495,0),0)),"",OFFSET('HARGA SATUAN'!$D$6,MATCH(C272,'HARGA SATUAN'!$C$7:$C$1495,0),0))</f>
        <v/>
      </c>
      <c r="E272" s="101">
        <f ca="1">IF(B272="+","Unit",IF(ISERROR(OFFSET('HARGA SATUAN'!$E$6,MATCH(C272,'HARGA SATUAN'!$C$7:$C$1495,0),0)),"",OFFSET('HARGA SATUAN'!$E$6,MATCH(C272,'HARGA SATUAN'!$C$7:$C$1495,0),0)))</f>
        <v>0</v>
      </c>
      <c r="F272" s="138" t="str">
        <f t="shared" ca="1" si="14"/>
        <v/>
      </c>
      <c r="G272" s="41">
        <f ca="1">IF(ISERROR(OFFSET('HARGA SATUAN'!$I$6,MATCH(C272,'HARGA SATUAN'!$C$7:$C$1495,0),0)),"",OFFSET('HARGA SATUAN'!$I$6,MATCH(C272,'HARGA SATUAN'!$C$7:$C$1495,0),0))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SATUAN'!$C$7:$C$1495,0),0)),"",OFFSET('HARGA SATUAN'!$D$6,MATCH(C273,'HARGA SATUAN'!$C$7:$C$1495,0),0))</f>
        <v/>
      </c>
      <c r="E273" s="101">
        <f ca="1">IF(B273="+","Unit",IF(ISERROR(OFFSET('HARGA SATUAN'!$E$6,MATCH(C273,'HARGA SATUAN'!$C$7:$C$1495,0),0)),"",OFFSET('HARGA SATUAN'!$E$6,MATCH(C273,'HARGA SATUAN'!$C$7:$C$1495,0),0)))</f>
        <v>0</v>
      </c>
      <c r="F273" s="138" t="str">
        <f t="shared" ca="1" si="14"/>
        <v/>
      </c>
      <c r="G273" s="41">
        <f ca="1">IF(ISERROR(OFFSET('HARGA SATUAN'!$I$6,MATCH(C273,'HARGA SATUAN'!$C$7:$C$1495,0),0)),"",OFFSET('HARGA SATUAN'!$I$6,MATCH(C273,'HARGA SATUAN'!$C$7:$C$1495,0),0))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SATUAN'!$C$7:$C$1495,0),0)),"",OFFSET('HARGA SATUAN'!$D$6,MATCH(C274,'HARGA SATUAN'!$C$7:$C$1495,0),0))</f>
        <v/>
      </c>
      <c r="E274" s="101">
        <f ca="1">IF(B274="+","Unit",IF(ISERROR(OFFSET('HARGA SATUAN'!$E$6,MATCH(C274,'HARGA SATUAN'!$C$7:$C$1495,0),0)),"",OFFSET('HARGA SATUAN'!$E$6,MATCH(C274,'HARGA SATUAN'!$C$7:$C$1495,0),0)))</f>
        <v>0</v>
      </c>
      <c r="F274" s="138" t="str">
        <f t="shared" ca="1" si="14"/>
        <v/>
      </c>
      <c r="G274" s="41">
        <f ca="1">IF(ISERROR(OFFSET('HARGA SATUAN'!$I$6,MATCH(C274,'HARGA SATUAN'!$C$7:$C$1495,0),0)),"",OFFSET('HARGA SATUAN'!$I$6,MATCH(C274,'HARGA SATUAN'!$C$7:$C$1495,0),0))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SATUAN'!$C$7:$C$1495,0),0)),"",OFFSET('HARGA SATUAN'!$D$6,MATCH(C275,'HARGA SATUAN'!$C$7:$C$1495,0),0))</f>
        <v/>
      </c>
      <c r="E275" s="101">
        <f ca="1">IF(B275="+","Unit",IF(ISERROR(OFFSET('HARGA SATUAN'!$E$6,MATCH(C275,'HARGA SATUAN'!$C$7:$C$1495,0),0)),"",OFFSET('HARGA SATUAN'!$E$6,MATCH(C275,'HARGA SATUAN'!$C$7:$C$1495,0),0)))</f>
        <v>0</v>
      </c>
      <c r="F275" s="138" t="str">
        <f t="shared" ca="1" si="14"/>
        <v/>
      </c>
      <c r="G275" s="41">
        <f ca="1">IF(ISERROR(OFFSET('HARGA SATUAN'!$I$6,MATCH(C275,'HARGA SATUAN'!$C$7:$C$1495,0),0)),"",OFFSET('HARGA SATUAN'!$I$6,MATCH(C275,'HARGA SATUAN'!$C$7:$C$1495,0),0))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SATUAN'!$C$7:$C$1495,0),0)),"",OFFSET('HARGA SATUAN'!$D$6,MATCH(C276,'HARGA SATUAN'!$C$7:$C$1495,0),0))</f>
        <v/>
      </c>
      <c r="E276" s="101">
        <f ca="1">IF(B276="+","Unit",IF(ISERROR(OFFSET('HARGA SATUAN'!$E$6,MATCH(C276,'HARGA SATUAN'!$C$7:$C$1495,0),0)),"",OFFSET('HARGA SATUAN'!$E$6,MATCH(C276,'HARGA SATUAN'!$C$7:$C$1495,0),0)))</f>
        <v>0</v>
      </c>
      <c r="F276" s="138" t="str">
        <f t="shared" ca="1" si="14"/>
        <v/>
      </c>
      <c r="G276" s="41">
        <f ca="1">IF(ISERROR(OFFSET('HARGA SATUAN'!$I$6,MATCH(C276,'HARGA SATUAN'!$C$7:$C$1495,0),0)),"",OFFSET('HARGA SATUAN'!$I$6,MATCH(C276,'HARGA SATUAN'!$C$7:$C$1495,0),0))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SATUAN'!$C$7:$C$1495,0),0)),"",OFFSET('HARGA SATUAN'!$D$6,MATCH(C277,'HARGA SATUAN'!$C$7:$C$1495,0),0))</f>
        <v/>
      </c>
      <c r="E277" s="101">
        <f ca="1">IF(B277="+","Unit",IF(ISERROR(OFFSET('HARGA SATUAN'!$E$6,MATCH(C277,'HARGA SATUAN'!$C$7:$C$1495,0),0)),"",OFFSET('HARGA SATUAN'!$E$6,MATCH(C277,'HARGA SATUAN'!$C$7:$C$1495,0),0)))</f>
        <v>0</v>
      </c>
      <c r="F277" s="138" t="str">
        <f t="shared" ca="1" si="14"/>
        <v/>
      </c>
      <c r="G277" s="41">
        <f ca="1">IF(ISERROR(OFFSET('HARGA SATUAN'!$I$6,MATCH(C277,'HARGA SATUAN'!$C$7:$C$1495,0),0)),"",OFFSET('HARGA SATUAN'!$I$6,MATCH(C277,'HARGA SATUAN'!$C$7:$C$1495,0),0))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SATUAN'!$C$7:$C$1495,0),0)),"",OFFSET('HARGA SATUAN'!$D$6,MATCH(C278,'HARGA SATUAN'!$C$7:$C$1495,0),0))</f>
        <v/>
      </c>
      <c r="E278" s="101">
        <f ca="1">IF(B278="+","Unit",IF(ISERROR(OFFSET('HARGA SATUAN'!$E$6,MATCH(C278,'HARGA SATUAN'!$C$7:$C$1495,0),0)),"",OFFSET('HARGA SATUAN'!$E$6,MATCH(C278,'HARGA SATUAN'!$C$7:$C$1495,0),0)))</f>
        <v>0</v>
      </c>
      <c r="F278" s="138" t="str">
        <f t="shared" ca="1" si="14"/>
        <v/>
      </c>
      <c r="G278" s="41">
        <f ca="1">IF(ISERROR(OFFSET('HARGA SATUAN'!$I$6,MATCH(C278,'HARGA SATUAN'!$C$7:$C$1495,0),0)),"",OFFSET('HARGA SATUAN'!$I$6,MATCH(C278,'HARGA SATUAN'!$C$7:$C$1495,0),0))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SATUAN'!$C$7:$C$1495,0),0)),"",OFFSET('HARGA SATUAN'!$D$6,MATCH(C279,'HARGA SATUAN'!$C$7:$C$1495,0),0))</f>
        <v/>
      </c>
      <c r="E279" s="101">
        <f ca="1">IF(B279="+","Unit",IF(ISERROR(OFFSET('HARGA SATUAN'!$E$6,MATCH(C279,'HARGA SATUAN'!$C$7:$C$1495,0),0)),"",OFFSET('HARGA SATUAN'!$E$6,MATCH(C279,'HARGA SATUAN'!$C$7:$C$1495,0),0)))</f>
        <v>0</v>
      </c>
      <c r="F279" s="138" t="str">
        <f t="shared" ca="1" si="14"/>
        <v/>
      </c>
      <c r="G279" s="41">
        <f ca="1">IF(ISERROR(OFFSET('HARGA SATUAN'!$I$6,MATCH(C279,'HARGA SATUAN'!$C$7:$C$1495,0),0)),"",OFFSET('HARGA SATUAN'!$I$6,MATCH(C279,'HARGA SATUAN'!$C$7:$C$1495,0),0))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SATUAN'!$C$7:$C$1495,0),0)),"",OFFSET('HARGA SATUAN'!$D$6,MATCH(C280,'HARGA SATUAN'!$C$7:$C$1495,0),0))</f>
        <v/>
      </c>
      <c r="E280" s="101">
        <f ca="1">IF(B280="+","Unit",IF(ISERROR(OFFSET('HARGA SATUAN'!$E$6,MATCH(C280,'HARGA SATUAN'!$C$7:$C$1495,0),0)),"",OFFSET('HARGA SATUAN'!$E$6,MATCH(C280,'HARGA SATUAN'!$C$7:$C$1495,0),0)))</f>
        <v>0</v>
      </c>
      <c r="F280" s="138" t="str">
        <f t="shared" ca="1" si="14"/>
        <v/>
      </c>
      <c r="G280" s="41">
        <f ca="1">IF(ISERROR(OFFSET('HARGA SATUAN'!$I$6,MATCH(C280,'HARGA SATUAN'!$C$7:$C$1495,0),0)),"",OFFSET('HARGA SATUAN'!$I$6,MATCH(C280,'HARGA SATUAN'!$C$7:$C$1495,0),0))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SATUAN'!$C$7:$C$1495,0),0)),"",OFFSET('HARGA SATUAN'!$D$6,MATCH(C281,'HARGA SATUAN'!$C$7:$C$1495,0),0))</f>
        <v/>
      </c>
      <c r="E281" s="101">
        <f ca="1">IF(B281="+","Unit",IF(ISERROR(OFFSET('HARGA SATUAN'!$E$6,MATCH(C281,'HARGA SATUAN'!$C$7:$C$1495,0),0)),"",OFFSET('HARGA SATUAN'!$E$6,MATCH(C281,'HARGA SATUAN'!$C$7:$C$1495,0),0)))</f>
        <v>0</v>
      </c>
      <c r="F281" s="138" t="str">
        <f t="shared" ca="1" si="14"/>
        <v/>
      </c>
      <c r="G281" s="41">
        <f ca="1">IF(ISERROR(OFFSET('HARGA SATUAN'!$I$6,MATCH(C281,'HARGA SATUAN'!$C$7:$C$1495,0),0)),"",OFFSET('HARGA SATUAN'!$I$6,MATCH(C281,'HARGA SATUAN'!$C$7:$C$1495,0),0))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SATUAN'!$C$7:$C$1495,0),0)),"",OFFSET('HARGA SATUAN'!$D$6,MATCH(C282,'HARGA SATUAN'!$C$7:$C$1495,0),0))</f>
        <v/>
      </c>
      <c r="E282" s="101">
        <f ca="1">IF(B282="+","Unit",IF(ISERROR(OFFSET('HARGA SATUAN'!$E$6,MATCH(C282,'HARGA SATUAN'!$C$7:$C$1495,0),0)),"",OFFSET('HARGA SATUAN'!$E$6,MATCH(C282,'HARGA SATUAN'!$C$7:$C$1495,0),0)))</f>
        <v>0</v>
      </c>
      <c r="F282" s="138" t="str">
        <f t="shared" ca="1" si="14"/>
        <v/>
      </c>
      <c r="G282" s="41">
        <f ca="1">IF(ISERROR(OFFSET('HARGA SATUAN'!$I$6,MATCH(C282,'HARGA SATUAN'!$C$7:$C$1495,0),0)),"",OFFSET('HARGA SATUAN'!$I$6,MATCH(C282,'HARGA SATUAN'!$C$7:$C$1495,0),0))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SATUAN'!$C$7:$C$1495,0),0)),"",OFFSET('HARGA SATUAN'!$D$6,MATCH(C283,'HARGA SATUAN'!$C$7:$C$1495,0),0))</f>
        <v/>
      </c>
      <c r="E283" s="101">
        <f ca="1">IF(B283="+","Unit",IF(ISERROR(OFFSET('HARGA SATUAN'!$E$6,MATCH(C283,'HARGA SATUAN'!$C$7:$C$1495,0),0)),"",OFFSET('HARGA SATUAN'!$E$6,MATCH(C283,'HARGA SATUAN'!$C$7:$C$1495,0),0)))</f>
        <v>0</v>
      </c>
      <c r="F283" s="138" t="str">
        <f t="shared" ca="1" si="14"/>
        <v/>
      </c>
      <c r="G283" s="41">
        <f ca="1">IF(ISERROR(OFFSET('HARGA SATUAN'!$I$6,MATCH(C283,'HARGA SATUAN'!$C$7:$C$1495,0),0)),"",OFFSET('HARGA SATUAN'!$I$6,MATCH(C283,'HARGA SATUAN'!$C$7:$C$1495,0),0))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SATUAN'!$C$7:$C$1495,0),0)),"",OFFSET('HARGA SATUAN'!$D$6,MATCH(C284,'HARGA SATUAN'!$C$7:$C$1495,0),0))</f>
        <v/>
      </c>
      <c r="E284" s="101">
        <f ca="1">IF(B284="+","Unit",IF(ISERROR(OFFSET('HARGA SATUAN'!$E$6,MATCH(C284,'HARGA SATUAN'!$C$7:$C$1495,0),0)),"",OFFSET('HARGA SATUAN'!$E$6,MATCH(C284,'HARGA SATUAN'!$C$7:$C$1495,0),0)))</f>
        <v>0</v>
      </c>
      <c r="F284" s="138" t="str">
        <f t="shared" ca="1" si="14"/>
        <v/>
      </c>
      <c r="G284" s="41">
        <f ca="1">IF(ISERROR(OFFSET('HARGA SATUAN'!$I$6,MATCH(C284,'HARGA SATUAN'!$C$7:$C$1495,0),0)),"",OFFSET('HARGA SATUAN'!$I$6,MATCH(C284,'HARGA SATUAN'!$C$7:$C$1495,0),0))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SATUAN'!$C$7:$C$1495,0),0)),"",OFFSET('HARGA SATUAN'!$D$6,MATCH(C285,'HARGA SATUAN'!$C$7:$C$1495,0),0))</f>
        <v/>
      </c>
      <c r="E285" s="101">
        <f ca="1">IF(B285="+","Unit",IF(ISERROR(OFFSET('HARGA SATUAN'!$E$6,MATCH(C285,'HARGA SATUAN'!$C$7:$C$1495,0),0)),"",OFFSET('HARGA SATUAN'!$E$6,MATCH(C285,'HARGA SATUAN'!$C$7:$C$1495,0),0)))</f>
        <v>0</v>
      </c>
      <c r="F285" s="138" t="str">
        <f t="shared" ca="1" si="14"/>
        <v/>
      </c>
      <c r="G285" s="41">
        <f ca="1">IF(ISERROR(OFFSET('HARGA SATUAN'!$I$6,MATCH(C285,'HARGA SATUAN'!$C$7:$C$1495,0),0)),"",OFFSET('HARGA SATUAN'!$I$6,MATCH(C285,'HARGA SATUAN'!$C$7:$C$1495,0),0))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SATUAN'!$C$7:$C$1495,0),0)),"",OFFSET('HARGA SATUAN'!$D$6,MATCH(C286,'HARGA SATUAN'!$C$7:$C$1495,0),0))</f>
        <v/>
      </c>
      <c r="E286" s="101">
        <f ca="1">IF(B286="+","Unit",IF(ISERROR(OFFSET('HARGA SATUAN'!$E$6,MATCH(C286,'HARGA SATUAN'!$C$7:$C$1495,0),0)),"",OFFSET('HARGA SATUAN'!$E$6,MATCH(C286,'HARGA SATUAN'!$C$7:$C$1495,0),0)))</f>
        <v>0</v>
      </c>
      <c r="F286" s="138" t="str">
        <f t="shared" ca="1" si="14"/>
        <v/>
      </c>
      <c r="G286" s="41">
        <f ca="1">IF(ISERROR(OFFSET('HARGA SATUAN'!$I$6,MATCH(C286,'HARGA SATUAN'!$C$7:$C$1495,0),0)),"",OFFSET('HARGA SATUAN'!$I$6,MATCH(C286,'HARGA SATUAN'!$C$7:$C$1495,0),0))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SATUAN'!$C$7:$C$1495,0),0)),"",OFFSET('HARGA SATUAN'!$D$6,MATCH(C287,'HARGA SATUAN'!$C$7:$C$1495,0),0))</f>
        <v/>
      </c>
      <c r="E287" s="101">
        <f ca="1">IF(B287="+","Unit",IF(ISERROR(OFFSET('HARGA SATUAN'!$E$6,MATCH(C287,'HARGA SATUAN'!$C$7:$C$1495,0),0)),"",OFFSET('HARGA SATUAN'!$E$6,MATCH(C287,'HARGA SATUAN'!$C$7:$C$1495,0),0)))</f>
        <v>0</v>
      </c>
      <c r="F287" s="138" t="str">
        <f t="shared" ca="1" si="14"/>
        <v/>
      </c>
      <c r="G287" s="41">
        <f ca="1">IF(ISERROR(OFFSET('HARGA SATUAN'!$I$6,MATCH(C287,'HARGA SATUAN'!$C$7:$C$1495,0),0)),"",OFFSET('HARGA SATUAN'!$I$6,MATCH(C287,'HARGA SATUAN'!$C$7:$C$1495,0),0))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SATUAN'!$C$7:$C$1495,0),0)),"",OFFSET('HARGA SATUAN'!$D$6,MATCH(C288,'HARGA SATUAN'!$C$7:$C$1495,0),0))</f>
        <v/>
      </c>
      <c r="E288" s="101">
        <f ca="1">IF(B288="+","Unit",IF(ISERROR(OFFSET('HARGA SATUAN'!$E$6,MATCH(C288,'HARGA SATUAN'!$C$7:$C$1495,0),0)),"",OFFSET('HARGA SATUAN'!$E$6,MATCH(C288,'HARGA SATUAN'!$C$7:$C$1495,0),0)))</f>
        <v>0</v>
      </c>
      <c r="F288" s="138" t="str">
        <f t="shared" ca="1" si="14"/>
        <v/>
      </c>
      <c r="G288" s="41">
        <f ca="1">IF(ISERROR(OFFSET('HARGA SATUAN'!$I$6,MATCH(C288,'HARGA SATUAN'!$C$7:$C$1495,0),0)),"",OFFSET('HARGA SATUAN'!$I$6,MATCH(C288,'HARGA SATUAN'!$C$7:$C$1495,0),0))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SATUAN'!$C$7:$C$1495,0),0)),"",OFFSET('HARGA SATUAN'!$D$6,MATCH(C289,'HARGA SATUAN'!$C$7:$C$1495,0),0))</f>
        <v/>
      </c>
      <c r="E289" s="101">
        <f ca="1">IF(B289="+","Unit",IF(ISERROR(OFFSET('HARGA SATUAN'!$E$6,MATCH(C289,'HARGA SATUAN'!$C$7:$C$1495,0),0)),"",OFFSET('HARGA SATUAN'!$E$6,MATCH(C289,'HARGA SATUAN'!$C$7:$C$1495,0),0)))</f>
        <v>0</v>
      </c>
      <c r="F289" s="138" t="str">
        <f t="shared" ca="1" si="14"/>
        <v/>
      </c>
      <c r="G289" s="41">
        <f ca="1">IF(ISERROR(OFFSET('HARGA SATUAN'!$I$6,MATCH(C289,'HARGA SATUAN'!$C$7:$C$1495,0),0)),"",OFFSET('HARGA SATUAN'!$I$6,MATCH(C289,'HARGA SATUAN'!$C$7:$C$1495,0),0))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SATUAN'!$C$7:$C$1495,0),0)),"",OFFSET('HARGA SATUAN'!$D$6,MATCH(C290,'HARGA SATUAN'!$C$7:$C$1495,0),0))</f>
        <v/>
      </c>
      <c r="E290" s="101">
        <f ca="1">IF(B290="+","Unit",IF(ISERROR(OFFSET('HARGA SATUAN'!$E$6,MATCH(C290,'HARGA SATUAN'!$C$7:$C$1495,0),0)),"",OFFSET('HARGA SATUAN'!$E$6,MATCH(C290,'HARGA SATUAN'!$C$7:$C$1495,0),0)))</f>
        <v>0</v>
      </c>
      <c r="F290" s="138" t="str">
        <f t="shared" ca="1" si="14"/>
        <v/>
      </c>
      <c r="G290" s="41">
        <f ca="1">IF(ISERROR(OFFSET('HARGA SATUAN'!$I$6,MATCH(C290,'HARGA SATUAN'!$C$7:$C$1495,0),0)),"",OFFSET('HARGA SATUAN'!$I$6,MATCH(C290,'HARGA SATUAN'!$C$7:$C$1495,0),0))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SATUAN'!$C$7:$C$1495,0),0)),"",OFFSET('HARGA SATUAN'!$D$6,MATCH(C291,'HARGA SATUAN'!$C$7:$C$1495,0),0))</f>
        <v/>
      </c>
      <c r="E291" s="101">
        <f ca="1">IF(B291="+","Unit",IF(ISERROR(OFFSET('HARGA SATUAN'!$E$6,MATCH(C291,'HARGA SATUAN'!$C$7:$C$1495,0),0)),"",OFFSET('HARGA SATUAN'!$E$6,MATCH(C291,'HARGA SATUAN'!$C$7:$C$1495,0),0)))</f>
        <v>0</v>
      </c>
      <c r="F291" s="138" t="str">
        <f t="shared" ca="1" si="14"/>
        <v/>
      </c>
      <c r="G291" s="41">
        <f ca="1">IF(ISERROR(OFFSET('HARGA SATUAN'!$I$6,MATCH(C291,'HARGA SATUAN'!$C$7:$C$1495,0),0)),"",OFFSET('HARGA SATUAN'!$I$6,MATCH(C291,'HARGA SATUAN'!$C$7:$C$1495,0),0))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SATUAN'!$C$7:$C$1495,0),0)),"",OFFSET('HARGA SATUAN'!$D$6,MATCH(C292,'HARGA SATUAN'!$C$7:$C$1495,0),0))</f>
        <v/>
      </c>
      <c r="E292" s="101">
        <f ca="1">IF(B292="+","Unit",IF(ISERROR(OFFSET('HARGA SATUAN'!$E$6,MATCH(C292,'HARGA SATUAN'!$C$7:$C$1495,0),0)),"",OFFSET('HARGA SATUAN'!$E$6,MATCH(C292,'HARGA SATUAN'!$C$7:$C$1495,0),0)))</f>
        <v>0</v>
      </c>
      <c r="F292" s="138" t="str">
        <f t="shared" ca="1" si="14"/>
        <v/>
      </c>
      <c r="G292" s="41">
        <f ca="1">IF(ISERROR(OFFSET('HARGA SATUAN'!$I$6,MATCH(C292,'HARGA SATUAN'!$C$7:$C$1495,0),0)),"",OFFSET('HARGA SATUAN'!$I$6,MATCH(C292,'HARGA SATUAN'!$C$7:$C$1495,0),0))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SATUAN'!$C$7:$C$1495,0),0)),"",OFFSET('HARGA SATUAN'!$D$6,MATCH(C293,'HARGA SATUAN'!$C$7:$C$1495,0),0))</f>
        <v/>
      </c>
      <c r="E293" s="101">
        <f ca="1">IF(B293="+","Unit",IF(ISERROR(OFFSET('HARGA SATUAN'!$E$6,MATCH(C293,'HARGA SATUAN'!$C$7:$C$1495,0),0)),"",OFFSET('HARGA SATUAN'!$E$6,MATCH(C293,'HARGA SATUAN'!$C$7:$C$1495,0),0)))</f>
        <v>0</v>
      </c>
      <c r="F293" s="138" t="str">
        <f t="shared" ca="1" si="14"/>
        <v/>
      </c>
      <c r="G293" s="41">
        <f ca="1">IF(ISERROR(OFFSET('HARGA SATUAN'!$I$6,MATCH(C293,'HARGA SATUAN'!$C$7:$C$1495,0),0)),"",OFFSET('HARGA SATUAN'!$I$6,MATCH(C293,'HARGA SATUAN'!$C$7:$C$1495,0),0))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SATUAN'!$C$7:$C$1495,0),0)),"",OFFSET('HARGA SATUAN'!$D$6,MATCH(C294,'HARGA SATUAN'!$C$7:$C$1495,0),0))</f>
        <v/>
      </c>
      <c r="E294" s="101">
        <f ca="1">IF(B294="+","Unit",IF(ISERROR(OFFSET('HARGA SATUAN'!$E$6,MATCH(C294,'HARGA SATUAN'!$C$7:$C$1495,0),0)),"",OFFSET('HARGA SATUAN'!$E$6,MATCH(C294,'HARGA SATUAN'!$C$7:$C$1495,0),0)))</f>
        <v>0</v>
      </c>
      <c r="F294" s="138" t="str">
        <f t="shared" ca="1" si="14"/>
        <v/>
      </c>
      <c r="G294" s="41">
        <f ca="1">IF(ISERROR(OFFSET('HARGA SATUAN'!$I$6,MATCH(C294,'HARGA SATUAN'!$C$7:$C$1495,0),0)),"",OFFSET('HARGA SATUAN'!$I$6,MATCH(C294,'HARGA SATUAN'!$C$7:$C$1495,0),0))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SATUAN'!$C$7:$C$1495,0),0)),"",OFFSET('HARGA SATUAN'!$D$6,MATCH(C295,'HARGA SATUAN'!$C$7:$C$1495,0),0))</f>
        <v/>
      </c>
      <c r="E295" s="101">
        <f ca="1">IF(B295="+","Unit",IF(ISERROR(OFFSET('HARGA SATUAN'!$E$6,MATCH(C295,'HARGA SATUAN'!$C$7:$C$1495,0),0)),"",OFFSET('HARGA SATUAN'!$E$6,MATCH(C295,'HARGA SATUAN'!$C$7:$C$1495,0),0)))</f>
        <v>0</v>
      </c>
      <c r="F295" s="138" t="str">
        <f t="shared" ca="1" si="14"/>
        <v/>
      </c>
      <c r="G295" s="41">
        <f ca="1">IF(ISERROR(OFFSET('HARGA SATUAN'!$I$6,MATCH(C295,'HARGA SATUAN'!$C$7:$C$1495,0),0)),"",OFFSET('HARGA SATUAN'!$I$6,MATCH(C295,'HARGA SATUAN'!$C$7:$C$1495,0),0))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SATUAN'!$C$7:$C$1495,0),0)),"",OFFSET('HARGA SATUAN'!$D$6,MATCH(C296,'HARGA SATUAN'!$C$7:$C$1495,0),0))</f>
        <v/>
      </c>
      <c r="E296" s="101">
        <f ca="1">IF(B296="+","Unit",IF(ISERROR(OFFSET('HARGA SATUAN'!$E$6,MATCH(C296,'HARGA SATUAN'!$C$7:$C$1495,0),0)),"",OFFSET('HARGA SATUAN'!$E$6,MATCH(C296,'HARGA SATUAN'!$C$7:$C$1495,0),0)))</f>
        <v>0</v>
      </c>
      <c r="F296" s="138" t="str">
        <f t="shared" ca="1" si="14"/>
        <v/>
      </c>
      <c r="G296" s="41">
        <f ca="1">IF(ISERROR(OFFSET('HARGA SATUAN'!$I$6,MATCH(C296,'HARGA SATUAN'!$C$7:$C$1495,0),0)),"",OFFSET('HARGA SATUAN'!$I$6,MATCH(C296,'HARGA SATUAN'!$C$7:$C$1495,0),0))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SATUAN'!$C$7:$C$1495,0),0)),"",OFFSET('HARGA SATUAN'!$D$6,MATCH(C297,'HARGA SATUAN'!$C$7:$C$1495,0),0))</f>
        <v/>
      </c>
      <c r="E297" s="101">
        <f ca="1">IF(B297="+","Unit",IF(ISERROR(OFFSET('HARGA SATUAN'!$E$6,MATCH(C297,'HARGA SATUAN'!$C$7:$C$1495,0),0)),"",OFFSET('HARGA SATUAN'!$E$6,MATCH(C297,'HARGA SATUAN'!$C$7:$C$1495,0),0)))</f>
        <v>0</v>
      </c>
      <c r="F297" s="138" t="str">
        <f t="shared" ca="1" si="14"/>
        <v/>
      </c>
      <c r="G297" s="41">
        <f ca="1">IF(ISERROR(OFFSET('HARGA SATUAN'!$I$6,MATCH(C297,'HARGA SATUAN'!$C$7:$C$1495,0),0)),"",OFFSET('HARGA SATUAN'!$I$6,MATCH(C297,'HARGA SATUAN'!$C$7:$C$1495,0),0))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SATUAN'!$C$7:$C$1495,0),0)),"",OFFSET('HARGA SATUAN'!$D$6,MATCH(C298,'HARGA SATUAN'!$C$7:$C$1495,0),0))</f>
        <v/>
      </c>
      <c r="E298" s="101">
        <f ca="1">IF(B298="+","Unit",IF(ISERROR(OFFSET('HARGA SATUAN'!$E$6,MATCH(C298,'HARGA SATUAN'!$C$7:$C$1495,0),0)),"",OFFSET('HARGA SATUAN'!$E$6,MATCH(C298,'HARGA SATUAN'!$C$7:$C$1495,0),0)))</f>
        <v>0</v>
      </c>
      <c r="F298" s="138" t="str">
        <f t="shared" ca="1" si="14"/>
        <v/>
      </c>
      <c r="G298" s="41">
        <f ca="1">IF(ISERROR(OFFSET('HARGA SATUAN'!$I$6,MATCH(C298,'HARGA SATUAN'!$C$7:$C$1495,0),0)),"",OFFSET('HARGA SATUAN'!$I$6,MATCH(C298,'HARGA SATUAN'!$C$7:$C$1495,0),0))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SATUAN'!$C$7:$C$1495,0),0)),"",OFFSET('HARGA SATUAN'!$D$6,MATCH(C299,'HARGA SATUAN'!$C$7:$C$1495,0),0))</f>
        <v/>
      </c>
      <c r="E299" s="101">
        <f ca="1">IF(B299="+","Unit",IF(ISERROR(OFFSET('HARGA SATUAN'!$E$6,MATCH(C299,'HARGA SATUAN'!$C$7:$C$1495,0),0)),"",OFFSET('HARGA SATUAN'!$E$6,MATCH(C299,'HARGA SATUAN'!$C$7:$C$1495,0),0)))</f>
        <v>0</v>
      </c>
      <c r="F299" s="138" t="str">
        <f t="shared" ca="1" si="14"/>
        <v/>
      </c>
      <c r="G299" s="41">
        <f ca="1">IF(ISERROR(OFFSET('HARGA SATUAN'!$I$6,MATCH(C299,'HARGA SATUAN'!$C$7:$C$1495,0),0)),"",OFFSET('HARGA SATUAN'!$I$6,MATCH(C299,'HARGA SATUAN'!$C$7:$C$1495,0),0))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SATUAN'!$C$7:$C$1495,0),0)),"",OFFSET('HARGA SATUAN'!$D$6,MATCH(C300,'HARGA SATUAN'!$C$7:$C$1495,0),0))</f>
        <v/>
      </c>
      <c r="E300" s="101">
        <f ca="1">IF(B300="+","Unit",IF(ISERROR(OFFSET('HARGA SATUAN'!$E$6,MATCH(C300,'HARGA SATUAN'!$C$7:$C$1495,0),0)),"",OFFSET('HARGA SATUAN'!$E$6,MATCH(C300,'HARGA SATUAN'!$C$7:$C$1495,0),0)))</f>
        <v>0</v>
      </c>
      <c r="F300" s="138" t="str">
        <f t="shared" ca="1" si="14"/>
        <v/>
      </c>
      <c r="G300" s="41">
        <f ca="1">IF(ISERROR(OFFSET('HARGA SATUAN'!$I$6,MATCH(C300,'HARGA SATUAN'!$C$7:$C$1495,0),0)),"",OFFSET('HARGA SATUAN'!$I$6,MATCH(C300,'HARGA SATUAN'!$C$7:$C$1495,0),0))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SATUAN'!$C$7:$C$1495,0),0)),"",OFFSET('HARGA SATUAN'!$D$6,MATCH(C301,'HARGA SATUAN'!$C$7:$C$1495,0),0))</f>
        <v/>
      </c>
      <c r="E301" s="101">
        <f ca="1">IF(B301="+","Unit",IF(ISERROR(OFFSET('HARGA SATUAN'!$E$6,MATCH(C301,'HARGA SATUAN'!$C$7:$C$1495,0),0)),"",OFFSET('HARGA SATUAN'!$E$6,MATCH(C301,'HARGA SATUAN'!$C$7:$C$1495,0),0)))</f>
        <v>0</v>
      </c>
      <c r="F301" s="138" t="str">
        <f t="shared" ca="1" si="14"/>
        <v/>
      </c>
      <c r="G301" s="41">
        <f ca="1">IF(ISERROR(OFFSET('HARGA SATUAN'!$I$6,MATCH(C301,'HARGA SATUAN'!$C$7:$C$1495,0),0)),"",OFFSET('HARGA SATUAN'!$I$6,MATCH(C301,'HARGA SATUAN'!$C$7:$C$1495,0),0))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SATUAN'!$C$7:$C$1495,0),0)),"",OFFSET('HARGA SATUAN'!$D$6,MATCH(C302,'HARGA SATUAN'!$C$7:$C$1495,0),0))</f>
        <v/>
      </c>
      <c r="E302" s="101">
        <f ca="1">IF(B302="+","Unit",IF(ISERROR(OFFSET('HARGA SATUAN'!$E$6,MATCH(C302,'HARGA SATUAN'!$C$7:$C$1495,0),0)),"",OFFSET('HARGA SATUAN'!$E$6,MATCH(C302,'HARGA SATUAN'!$C$7:$C$1495,0),0)))</f>
        <v>0</v>
      </c>
      <c r="F302" s="138" t="str">
        <f t="shared" ca="1" si="14"/>
        <v/>
      </c>
      <c r="G302" s="41">
        <f ca="1">IF(ISERROR(OFFSET('HARGA SATUAN'!$I$6,MATCH(C302,'HARGA SATUAN'!$C$7:$C$1495,0),0)),"",OFFSET('HARGA SATUAN'!$I$6,MATCH(C302,'HARGA SATUAN'!$C$7:$C$1495,0),0))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SATUAN'!$C$7:$C$1495,0),0)),"",OFFSET('HARGA SATUAN'!$D$6,MATCH(C303,'HARGA SATUAN'!$C$7:$C$1495,0),0))</f>
        <v/>
      </c>
      <c r="E303" s="101">
        <f ca="1">IF(B303="+","Unit",IF(ISERROR(OFFSET('HARGA SATUAN'!$E$6,MATCH(C303,'HARGA SATUAN'!$C$7:$C$1495,0),0)),"",OFFSET('HARGA SATUAN'!$E$6,MATCH(C303,'HARGA SATUAN'!$C$7:$C$1495,0),0)))</f>
        <v>0</v>
      </c>
      <c r="F303" s="138" t="str">
        <f t="shared" ca="1" si="14"/>
        <v/>
      </c>
      <c r="G303" s="41">
        <f ca="1">IF(ISERROR(OFFSET('HARGA SATUAN'!$I$6,MATCH(C303,'HARGA SATUAN'!$C$7:$C$1495,0),0)),"",OFFSET('HARGA SATUAN'!$I$6,MATCH(C303,'HARGA SATUAN'!$C$7:$C$1495,0),0))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SATUAN'!$C$7:$C$1495,0),0)),"",OFFSET('HARGA SATUAN'!$D$6,MATCH(C304,'HARGA SATUAN'!$C$7:$C$1495,0),0))</f>
        <v/>
      </c>
      <c r="E304" s="101">
        <f ca="1">IF(B304="+","Unit",IF(ISERROR(OFFSET('HARGA SATUAN'!$E$6,MATCH(C304,'HARGA SATUAN'!$C$7:$C$1495,0),0)),"",OFFSET('HARGA SATUAN'!$E$6,MATCH(C304,'HARGA SATUAN'!$C$7:$C$1495,0),0)))</f>
        <v>0</v>
      </c>
      <c r="F304" s="138" t="str">
        <f t="shared" ca="1" si="14"/>
        <v/>
      </c>
      <c r="G304" s="41">
        <f ca="1">IF(ISERROR(OFFSET('HARGA SATUAN'!$I$6,MATCH(C304,'HARGA SATUAN'!$C$7:$C$1495,0),0)),"",OFFSET('HARGA SATUAN'!$I$6,MATCH(C304,'HARGA SATUAN'!$C$7:$C$1495,0),0))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SATUAN'!$C$7:$C$1495,0),0)),"",OFFSET('HARGA SATUAN'!$D$6,MATCH(C305,'HARGA SATUAN'!$C$7:$C$1495,0),0))</f>
        <v/>
      </c>
      <c r="E305" s="101">
        <f ca="1">IF(B305="+","Unit",IF(ISERROR(OFFSET('HARGA SATUAN'!$E$6,MATCH(C305,'HARGA SATUAN'!$C$7:$C$1495,0),0)),"",OFFSET('HARGA SATUAN'!$E$6,MATCH(C305,'HARGA SATUAN'!$C$7:$C$1495,0),0)))</f>
        <v>0</v>
      </c>
      <c r="F305" s="138" t="str">
        <f t="shared" ca="1" si="14"/>
        <v/>
      </c>
      <c r="G305" s="41">
        <f ca="1">IF(ISERROR(OFFSET('HARGA SATUAN'!$I$6,MATCH(C305,'HARGA SATUAN'!$C$7:$C$1495,0),0)),"",OFFSET('HARGA SATUAN'!$I$6,MATCH(C305,'HARGA SATUAN'!$C$7:$C$1495,0),0))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SATUAN'!$C$7:$C$1495,0),0)),"",OFFSET('HARGA SATUAN'!$D$6,MATCH(C306,'HARGA SATUAN'!$C$7:$C$1495,0),0))</f>
        <v/>
      </c>
      <c r="E306" s="101">
        <f ca="1">IF(B306="+","Unit",IF(ISERROR(OFFSET('HARGA SATUAN'!$E$6,MATCH(C306,'HARGA SATUAN'!$C$7:$C$1495,0),0)),"",OFFSET('HARGA SATUAN'!$E$6,MATCH(C306,'HARGA SATUAN'!$C$7:$C$1495,0),0)))</f>
        <v>0</v>
      </c>
      <c r="F306" s="138" t="str">
        <f t="shared" ca="1" si="14"/>
        <v/>
      </c>
      <c r="G306" s="41">
        <f ca="1">IF(ISERROR(OFFSET('HARGA SATUAN'!$I$6,MATCH(C306,'HARGA SATUAN'!$C$7:$C$1495,0),0)),"",OFFSET('HARGA SATUAN'!$I$6,MATCH(C306,'HARGA SATUAN'!$C$7:$C$1495,0),0))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SATUAN'!$C$7:$C$1495,0),0)),"",OFFSET('HARGA SATUAN'!$D$6,MATCH(C307,'HARGA SATUAN'!$C$7:$C$1495,0),0))</f>
        <v/>
      </c>
      <c r="E307" s="101">
        <f ca="1">IF(B307="+","Unit",IF(ISERROR(OFFSET('HARGA SATUAN'!$E$6,MATCH(C307,'HARGA SATUAN'!$C$7:$C$1495,0),0)),"",OFFSET('HARGA SATUAN'!$E$6,MATCH(C307,'HARGA SATUAN'!$C$7:$C$1495,0),0)))</f>
        <v>0</v>
      </c>
      <c r="F307" s="138" t="str">
        <f t="shared" ca="1" si="14"/>
        <v/>
      </c>
      <c r="G307" s="41">
        <f ca="1">IF(ISERROR(OFFSET('HARGA SATUAN'!$I$6,MATCH(C307,'HARGA SATUAN'!$C$7:$C$1495,0),0)),"",OFFSET('HARGA SATUAN'!$I$6,MATCH(C307,'HARGA SATUAN'!$C$7:$C$1495,0),0))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SATUAN'!$C$7:$C$1495,0),0)),"",OFFSET('HARGA SATUAN'!$D$6,MATCH(C308,'HARGA SATUAN'!$C$7:$C$1495,0),0))</f>
        <v/>
      </c>
      <c r="E308" s="101">
        <f ca="1">IF(B308="+","Unit",IF(ISERROR(OFFSET('HARGA SATUAN'!$E$6,MATCH(C308,'HARGA SATUAN'!$C$7:$C$1495,0),0)),"",OFFSET('HARGA SATUAN'!$E$6,MATCH(C308,'HARGA SATUAN'!$C$7:$C$1495,0),0)))</f>
        <v>0</v>
      </c>
      <c r="F308" s="138" t="str">
        <f t="shared" ca="1" si="14"/>
        <v/>
      </c>
      <c r="G308" s="41">
        <f ca="1">IF(ISERROR(OFFSET('HARGA SATUAN'!$I$6,MATCH(C308,'HARGA SATUAN'!$C$7:$C$1495,0),0)),"",OFFSET('HARGA SATUAN'!$I$6,MATCH(C308,'HARGA SATUAN'!$C$7:$C$1495,0),0))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SATUAN'!$C$7:$C$1495,0),0)),"",OFFSET('HARGA SATUAN'!$D$6,MATCH(C309,'HARGA SATUAN'!$C$7:$C$1495,0),0))</f>
        <v/>
      </c>
      <c r="E309" s="101">
        <f ca="1">IF(B309="+","Unit",IF(ISERROR(OFFSET('HARGA SATUAN'!$E$6,MATCH(C309,'HARGA SATUAN'!$C$7:$C$1495,0),0)),"",OFFSET('HARGA SATUAN'!$E$6,MATCH(C309,'HARGA SATUAN'!$C$7:$C$1495,0),0)))</f>
        <v>0</v>
      </c>
      <c r="F309" s="138" t="str">
        <f t="shared" ca="1" si="14"/>
        <v/>
      </c>
      <c r="G309" s="41">
        <f ca="1">IF(ISERROR(OFFSET('HARGA SATUAN'!$I$6,MATCH(C309,'HARGA SATUAN'!$C$7:$C$1495,0),0)),"",OFFSET('HARGA SATUAN'!$I$6,MATCH(C309,'HARGA SATUAN'!$C$7:$C$1495,0),0))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SATUAN'!$C$7:$C$1495,0),0)),"",OFFSET('HARGA SATUAN'!$D$6,MATCH(C310,'HARGA SATUAN'!$C$7:$C$1495,0),0))</f>
        <v/>
      </c>
      <c r="E310" s="101">
        <f ca="1">IF(B310="+","Unit",IF(ISERROR(OFFSET('HARGA SATUAN'!$E$6,MATCH(C310,'HARGA SATUAN'!$C$7:$C$1495,0),0)),"",OFFSET('HARGA SATUAN'!$E$6,MATCH(C310,'HARGA SATUAN'!$C$7:$C$1495,0),0)))</f>
        <v>0</v>
      </c>
      <c r="F310" s="138" t="str">
        <f t="shared" ca="1" si="14"/>
        <v/>
      </c>
      <c r="G310" s="41">
        <f ca="1">IF(ISERROR(OFFSET('HARGA SATUAN'!$I$6,MATCH(C310,'HARGA SATUAN'!$C$7:$C$1495,0),0)),"",OFFSET('HARGA SATUAN'!$I$6,MATCH(C310,'HARGA SATUAN'!$C$7:$C$1495,0),0))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SATUAN'!$C$7:$C$1495,0),0)),"",OFFSET('HARGA SATUAN'!$D$6,MATCH(C311,'HARGA SATUAN'!$C$7:$C$1495,0),0))</f>
        <v/>
      </c>
      <c r="E311" s="101">
        <f ca="1">IF(B311="+","Unit",IF(ISERROR(OFFSET('HARGA SATUAN'!$E$6,MATCH(C311,'HARGA SATUAN'!$C$7:$C$1495,0),0)),"",OFFSET('HARGA SATUAN'!$E$6,MATCH(C311,'HARGA SATUAN'!$C$7:$C$1495,0),0)))</f>
        <v>0</v>
      </c>
      <c r="F311" s="138" t="str">
        <f t="shared" ca="1" si="14"/>
        <v/>
      </c>
      <c r="G311" s="41">
        <f ca="1">IF(ISERROR(OFFSET('HARGA SATUAN'!$I$6,MATCH(C311,'HARGA SATUAN'!$C$7:$C$1495,0),0)),"",OFFSET('HARGA SATUAN'!$I$6,MATCH(C311,'HARGA SATUAN'!$C$7:$C$1495,0),0))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SATUAN'!$C$7:$C$1495,0),0)),"",OFFSET('HARGA SATUAN'!$D$6,MATCH(C312,'HARGA SATUAN'!$C$7:$C$1495,0),0))</f>
        <v/>
      </c>
      <c r="E312" s="101">
        <f ca="1">IF(B312="+","Unit",IF(ISERROR(OFFSET('HARGA SATUAN'!$E$6,MATCH(C312,'HARGA SATUAN'!$C$7:$C$1495,0),0)),"",OFFSET('HARGA SATUAN'!$E$6,MATCH(C312,'HARGA SATUAN'!$C$7:$C$1495,0),0)))</f>
        <v>0</v>
      </c>
      <c r="F312" s="138" t="str">
        <f t="shared" ca="1" si="14"/>
        <v/>
      </c>
      <c r="G312" s="41">
        <f ca="1">IF(ISERROR(OFFSET('HARGA SATUAN'!$I$6,MATCH(C312,'HARGA SATUAN'!$C$7:$C$1495,0),0)),"",OFFSET('HARGA SATUAN'!$I$6,MATCH(C312,'HARGA SATUAN'!$C$7:$C$1495,0),0))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SATUAN'!$C$7:$C$1495,0),0)),"",OFFSET('HARGA SATUAN'!$D$6,MATCH(C313,'HARGA SATUAN'!$C$7:$C$1495,0),0))</f>
        <v/>
      </c>
      <c r="E313" s="101">
        <f ca="1">IF(B313="+","Unit",IF(ISERROR(OFFSET('HARGA SATUAN'!$E$6,MATCH(C313,'HARGA SATUAN'!$C$7:$C$1495,0),0)),"",OFFSET('HARGA SATUAN'!$E$6,MATCH(C313,'HARGA SATUAN'!$C$7:$C$1495,0),0)))</f>
        <v>0</v>
      </c>
      <c r="F313" s="138" t="str">
        <f t="shared" ca="1" si="14"/>
        <v/>
      </c>
      <c r="G313" s="41">
        <f ca="1">IF(ISERROR(OFFSET('HARGA SATUAN'!$I$6,MATCH(C313,'HARGA SATUAN'!$C$7:$C$1495,0),0)),"",OFFSET('HARGA SATUAN'!$I$6,MATCH(C313,'HARGA SATUAN'!$C$7:$C$1495,0),0))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SATUAN'!$C$7:$C$1495,0),0)),"",OFFSET('HARGA SATUAN'!$D$6,MATCH(C314,'HARGA SATUAN'!$C$7:$C$1495,0),0))</f>
        <v/>
      </c>
      <c r="E314" s="101">
        <f ca="1">IF(B314="+","Unit",IF(ISERROR(OFFSET('HARGA SATUAN'!$E$6,MATCH(C314,'HARGA SATUAN'!$C$7:$C$1495,0),0)),"",OFFSET('HARGA SATUAN'!$E$6,MATCH(C314,'HARGA SATUAN'!$C$7:$C$1495,0),0)))</f>
        <v>0</v>
      </c>
      <c r="F314" s="138" t="str">
        <f t="shared" ca="1" si="14"/>
        <v/>
      </c>
      <c r="G314" s="41">
        <f ca="1">IF(ISERROR(OFFSET('HARGA SATUAN'!$I$6,MATCH(C314,'HARGA SATUAN'!$C$7:$C$1495,0),0)),"",OFFSET('HARGA SATUAN'!$I$6,MATCH(C314,'HARGA SATUAN'!$C$7:$C$1495,0),0))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SATUAN'!$C$7:$C$1495,0),0)),"",OFFSET('HARGA SATUAN'!$D$6,MATCH(C315,'HARGA SATUAN'!$C$7:$C$1495,0),0))</f>
        <v/>
      </c>
      <c r="E315" s="101">
        <f ca="1">IF(B315="+","Unit",IF(ISERROR(OFFSET('HARGA SATUAN'!$E$6,MATCH(C315,'HARGA SATUAN'!$C$7:$C$1495,0),0)),"",OFFSET('HARGA SATUAN'!$E$6,MATCH(C315,'HARGA SATUAN'!$C$7:$C$1495,0),0)))</f>
        <v>0</v>
      </c>
      <c r="F315" s="138" t="str">
        <f t="shared" ca="1" si="14"/>
        <v/>
      </c>
      <c r="G315" s="41">
        <f ca="1">IF(ISERROR(OFFSET('HARGA SATUAN'!$I$6,MATCH(C315,'HARGA SATUAN'!$C$7:$C$1495,0),0)),"",OFFSET('HARGA SATUAN'!$I$6,MATCH(C315,'HARGA SATUAN'!$C$7:$C$1495,0),0))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SATUAN'!$C$7:$C$1495,0),0)),"",OFFSET('HARGA SATUAN'!$D$6,MATCH(C316,'HARGA SATUAN'!$C$7:$C$1495,0),0))</f>
        <v/>
      </c>
      <c r="E316" s="101">
        <f ca="1">IF(B316="+","Unit",IF(ISERROR(OFFSET('HARGA SATUAN'!$E$6,MATCH(C316,'HARGA SATUAN'!$C$7:$C$1495,0),0)),"",OFFSET('HARGA SATUAN'!$E$6,MATCH(C316,'HARGA SATUAN'!$C$7:$C$1495,0),0)))</f>
        <v>0</v>
      </c>
      <c r="F316" s="138" t="str">
        <f t="shared" ca="1" si="14"/>
        <v/>
      </c>
      <c r="G316" s="41">
        <f ca="1">IF(ISERROR(OFFSET('HARGA SATUAN'!$I$6,MATCH(C316,'HARGA SATUAN'!$C$7:$C$1495,0),0)),"",OFFSET('HARGA SATUAN'!$I$6,MATCH(C316,'HARGA SATUAN'!$C$7:$C$1495,0),0))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SATUAN'!$C$7:$C$1495,0),0)),"",OFFSET('HARGA SATUAN'!$D$6,MATCH(C317,'HARGA SATUAN'!$C$7:$C$1495,0),0))</f>
        <v/>
      </c>
      <c r="E317" s="101">
        <f ca="1">IF(B317="+","Unit",IF(ISERROR(OFFSET('HARGA SATUAN'!$E$6,MATCH(C317,'HARGA SATUAN'!$C$7:$C$1495,0),0)),"",OFFSET('HARGA SATUAN'!$E$6,MATCH(C317,'HARGA SATUAN'!$C$7:$C$1495,0),0)))</f>
        <v>0</v>
      </c>
      <c r="F317" s="138" t="str">
        <f t="shared" ca="1" si="14"/>
        <v/>
      </c>
      <c r="G317" s="41">
        <f ca="1">IF(ISERROR(OFFSET('HARGA SATUAN'!$I$6,MATCH(C317,'HARGA SATUAN'!$C$7:$C$1495,0),0)),"",OFFSET('HARGA SATUAN'!$I$6,MATCH(C317,'HARGA SATUAN'!$C$7:$C$1495,0),0))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SATUAN'!$C$7:$C$1495,0),0)),"",OFFSET('HARGA SATUAN'!$D$6,MATCH(C318,'HARGA SATUAN'!$C$7:$C$1495,0),0))</f>
        <v/>
      </c>
      <c r="E318" s="101">
        <f ca="1">IF(B318="+","Unit",IF(ISERROR(OFFSET('HARGA SATUAN'!$E$6,MATCH(C318,'HARGA SATUAN'!$C$7:$C$1495,0),0)),"",OFFSET('HARGA SATUAN'!$E$6,MATCH(C318,'HARGA SATUAN'!$C$7:$C$1495,0),0)))</f>
        <v>0</v>
      </c>
      <c r="F318" s="138" t="str">
        <f t="shared" ca="1" si="14"/>
        <v/>
      </c>
      <c r="G318" s="41">
        <f ca="1">IF(ISERROR(OFFSET('HARGA SATUAN'!$I$6,MATCH(C318,'HARGA SATUAN'!$C$7:$C$1495,0),0)),"",OFFSET('HARGA SATUAN'!$I$6,MATCH(C318,'HARGA SATUAN'!$C$7:$C$1495,0),0))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SATUAN'!$C$7:$C$1495,0),0)),"",OFFSET('HARGA SATUAN'!$D$6,MATCH(C319,'HARGA SATUAN'!$C$7:$C$1495,0),0))</f>
        <v/>
      </c>
      <c r="E319" s="101">
        <f ca="1">IF(B319="+","Unit",IF(ISERROR(OFFSET('HARGA SATUAN'!$E$6,MATCH(C319,'HARGA SATUAN'!$C$7:$C$1495,0),0)),"",OFFSET('HARGA SATUAN'!$E$6,MATCH(C319,'HARGA SATUAN'!$C$7:$C$1495,0),0)))</f>
        <v>0</v>
      </c>
      <c r="F319" s="138" t="str">
        <f t="shared" ca="1" si="14"/>
        <v/>
      </c>
      <c r="G319" s="41">
        <f ca="1">IF(ISERROR(OFFSET('HARGA SATUAN'!$I$6,MATCH(C319,'HARGA SATUAN'!$C$7:$C$1495,0),0)),"",OFFSET('HARGA SATUAN'!$I$6,MATCH(C319,'HARGA SATUAN'!$C$7:$C$1495,0),0))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SATUAN'!$C$7:$C$1495,0),0)),"",OFFSET('HARGA SATUAN'!$D$6,MATCH(C320,'HARGA SATUAN'!$C$7:$C$1495,0),0))</f>
        <v/>
      </c>
      <c r="E320" s="101">
        <f ca="1">IF(B320="+","Unit",IF(ISERROR(OFFSET('HARGA SATUAN'!$E$6,MATCH(C320,'HARGA SATUAN'!$C$7:$C$1495,0),0)),"",OFFSET('HARGA SATUAN'!$E$6,MATCH(C320,'HARGA SATUAN'!$C$7:$C$1495,0),0)))</f>
        <v>0</v>
      </c>
      <c r="F320" s="138" t="str">
        <f t="shared" ca="1" si="14"/>
        <v/>
      </c>
      <c r="G320" s="41">
        <f ca="1">IF(ISERROR(OFFSET('HARGA SATUAN'!$I$6,MATCH(C320,'HARGA SATUAN'!$C$7:$C$1495,0),0)),"",OFFSET('HARGA SATUAN'!$I$6,MATCH(C320,'HARGA SATUAN'!$C$7:$C$1495,0),0))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SATUAN'!$C$7:$C$1495,0),0)),"",OFFSET('HARGA SATUAN'!$D$6,MATCH(C321,'HARGA SATUAN'!$C$7:$C$1495,0),0))</f>
        <v/>
      </c>
      <c r="E321" s="101">
        <f ca="1">IF(B321="+","Unit",IF(ISERROR(OFFSET('HARGA SATUAN'!$E$6,MATCH(C321,'HARGA SATUAN'!$C$7:$C$1495,0),0)),"",OFFSET('HARGA SATUAN'!$E$6,MATCH(C321,'HARGA SATUAN'!$C$7:$C$1495,0),0)))</f>
        <v>0</v>
      </c>
      <c r="F321" s="138" t="str">
        <f t="shared" ca="1" si="14"/>
        <v/>
      </c>
      <c r="G321" s="41">
        <f ca="1">IF(ISERROR(OFFSET('HARGA SATUAN'!$I$6,MATCH(C321,'HARGA SATUAN'!$C$7:$C$1495,0),0)),"",OFFSET('HARGA SATUAN'!$I$6,MATCH(C321,'HARGA SATUAN'!$C$7:$C$1495,0),0))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SATUAN'!$C$7:$C$1495,0),0)),"",OFFSET('HARGA SATUAN'!$D$6,MATCH(C322,'HARGA SATUAN'!$C$7:$C$1495,0),0))</f>
        <v/>
      </c>
      <c r="E322" s="101">
        <f ca="1">IF(B322="+","Unit",IF(ISERROR(OFFSET('HARGA SATUAN'!$E$6,MATCH(C322,'HARGA SATUAN'!$C$7:$C$1495,0),0)),"",OFFSET('HARGA SATUAN'!$E$6,MATCH(C322,'HARGA SATUAN'!$C$7:$C$1495,0),0)))</f>
        <v>0</v>
      </c>
      <c r="F322" s="138" t="str">
        <f t="shared" ca="1" si="14"/>
        <v/>
      </c>
      <c r="G322" s="41">
        <f ca="1">IF(ISERROR(OFFSET('HARGA SATUAN'!$I$6,MATCH(C322,'HARGA SATUAN'!$C$7:$C$1495,0),0)),"",OFFSET('HARGA SATUAN'!$I$6,MATCH(C322,'HARGA SATUAN'!$C$7:$C$1495,0),0))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SATUAN'!$C$7:$C$1495,0),0)),"",OFFSET('HARGA SATUAN'!$D$6,MATCH(C323,'HARGA SATUAN'!$C$7:$C$1495,0),0))</f>
        <v/>
      </c>
      <c r="E323" s="101">
        <f ca="1">IF(B323="+","Unit",IF(ISERROR(OFFSET('HARGA SATUAN'!$E$6,MATCH(C323,'HARGA SATUAN'!$C$7:$C$1495,0),0)),"",OFFSET('HARGA SATUAN'!$E$6,MATCH(C323,'HARGA SATUAN'!$C$7:$C$1495,0),0)))</f>
        <v>0</v>
      </c>
      <c r="F323" s="138" t="str">
        <f t="shared" ca="1" si="14"/>
        <v/>
      </c>
      <c r="G323" s="41">
        <f ca="1">IF(ISERROR(OFFSET('HARGA SATUAN'!$I$6,MATCH(C323,'HARGA SATUAN'!$C$7:$C$1495,0),0)),"",OFFSET('HARGA SATUAN'!$I$6,MATCH(C323,'HARGA SATUAN'!$C$7:$C$1495,0),0))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SATUAN'!$C$7:$C$1495,0),0)),"",OFFSET('HARGA SATUAN'!$D$6,MATCH(C324,'HARGA SATUAN'!$C$7:$C$1495,0),0))</f>
        <v/>
      </c>
      <c r="E324" s="101">
        <f ca="1">IF(B324="+","Unit",IF(ISERROR(OFFSET('HARGA SATUAN'!$E$6,MATCH(C324,'HARGA SATUAN'!$C$7:$C$1495,0),0)),"",OFFSET('HARGA SATUAN'!$E$6,MATCH(C324,'HARGA SATUAN'!$C$7:$C$1495,0),0)))</f>
        <v>0</v>
      </c>
      <c r="F324" s="138" t="str">
        <f t="shared" ca="1" si="14"/>
        <v/>
      </c>
      <c r="G324" s="41">
        <f ca="1">IF(ISERROR(OFFSET('HARGA SATUAN'!$I$6,MATCH(C324,'HARGA SATUAN'!$C$7:$C$1495,0),0)),"",OFFSET('HARGA SATUAN'!$I$6,MATCH(C324,'HARGA SATUAN'!$C$7:$C$1495,0),0))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SATUAN'!$C$7:$C$1495,0),0)),"",OFFSET('HARGA SATUAN'!$D$6,MATCH(C325,'HARGA SATUAN'!$C$7:$C$1495,0),0))</f>
        <v/>
      </c>
      <c r="E325" s="101">
        <f ca="1">IF(B325="+","Unit",IF(ISERROR(OFFSET('HARGA SATUAN'!$E$6,MATCH(C325,'HARGA SATUAN'!$C$7:$C$1495,0),0)),"",OFFSET('HARGA SATUAN'!$E$6,MATCH(C325,'HARGA SATUAN'!$C$7:$C$1495,0),0)))</f>
        <v>0</v>
      </c>
      <c r="F325" s="138" t="str">
        <f t="shared" ca="1" si="14"/>
        <v/>
      </c>
      <c r="G325" s="41">
        <f ca="1">IF(ISERROR(OFFSET('HARGA SATUAN'!$I$6,MATCH(C325,'HARGA SATUAN'!$C$7:$C$1495,0),0)),"",OFFSET('HARGA SATUAN'!$I$6,MATCH(C325,'HARGA SATUAN'!$C$7:$C$1495,0),0))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SATUAN'!$C$7:$C$1495,0),0)),"",OFFSET('HARGA SATUAN'!$D$6,MATCH(C326,'HARGA SATUAN'!$C$7:$C$1495,0),0))</f>
        <v/>
      </c>
      <c r="E326" s="101">
        <f ca="1">IF(B326="+","Unit",IF(ISERROR(OFFSET('HARGA SATUAN'!$E$6,MATCH(C326,'HARGA SATUAN'!$C$7:$C$1495,0),0)),"",OFFSET('HARGA SATUAN'!$E$6,MATCH(C326,'HARGA SATUAN'!$C$7:$C$1495,0),0)))</f>
        <v>0</v>
      </c>
      <c r="F326" s="138" t="str">
        <f t="shared" ca="1" si="14"/>
        <v/>
      </c>
      <c r="G326" s="41">
        <f ca="1">IF(ISERROR(OFFSET('HARGA SATUAN'!$I$6,MATCH(C326,'HARGA SATUAN'!$C$7:$C$1495,0),0)),"",OFFSET('HARGA SATUAN'!$I$6,MATCH(C326,'HARGA SATUAN'!$C$7:$C$1495,0),0))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SATUAN'!$C$7:$C$1495,0),0)),"",OFFSET('HARGA SATUAN'!$D$6,MATCH(C327,'HARGA SATUAN'!$C$7:$C$1495,0),0))</f>
        <v/>
      </c>
      <c r="E327" s="101">
        <f ca="1">IF(B327="+","Unit",IF(ISERROR(OFFSET('HARGA SATUAN'!$E$6,MATCH(C327,'HARGA SATUAN'!$C$7:$C$1495,0),0)),"",OFFSET('HARGA SATUAN'!$E$6,MATCH(C327,'HARGA SATUAN'!$C$7:$C$1495,0),0)))</f>
        <v>0</v>
      </c>
      <c r="F327" s="138" t="str">
        <f t="shared" ca="1" si="14"/>
        <v/>
      </c>
      <c r="G327" s="41">
        <f ca="1">IF(ISERROR(OFFSET('HARGA SATUAN'!$I$6,MATCH(C327,'HARGA SATUAN'!$C$7:$C$1495,0),0)),"",OFFSET('HARGA SATUAN'!$I$6,MATCH(C327,'HARGA SATUAN'!$C$7:$C$1495,0),0))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SATUAN'!$C$7:$C$1495,0),0)),"",OFFSET('HARGA SATUAN'!$D$6,MATCH(C328,'HARGA SATUAN'!$C$7:$C$1495,0),0))</f>
        <v/>
      </c>
      <c r="E328" s="101">
        <f ca="1">IF(B328="+","Unit",IF(ISERROR(OFFSET('HARGA SATUAN'!$E$6,MATCH(C328,'HARGA SATUAN'!$C$7:$C$1495,0),0)),"",OFFSET('HARGA SATUAN'!$E$6,MATCH(C328,'HARGA SATUAN'!$C$7:$C$1495,0),0)))</f>
        <v>0</v>
      </c>
      <c r="F328" s="138" t="str">
        <f t="shared" ca="1" si="14"/>
        <v/>
      </c>
      <c r="G328" s="41">
        <f ca="1">IF(ISERROR(OFFSET('HARGA SATUAN'!$I$6,MATCH(C328,'HARGA SATUAN'!$C$7:$C$1495,0),0)),"",OFFSET('HARGA SATUAN'!$I$6,MATCH(C328,'HARGA SATUAN'!$C$7:$C$1495,0),0))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SATUAN'!$C$7:$C$1495,0),0)),"",OFFSET('HARGA SATUAN'!$D$6,MATCH(C329,'HARGA SATUAN'!$C$7:$C$1495,0),0))</f>
        <v/>
      </c>
      <c r="E329" s="101">
        <f ca="1">IF(B329="+","Unit",IF(ISERROR(OFFSET('HARGA SATUAN'!$E$6,MATCH(C329,'HARGA SATUAN'!$C$7:$C$1495,0),0)),"",OFFSET('HARGA SATUAN'!$E$6,MATCH(C329,'HARGA SATUAN'!$C$7:$C$1495,0),0)))</f>
        <v>0</v>
      </c>
      <c r="F329" s="138" t="str">
        <f t="shared" ca="1" si="14"/>
        <v/>
      </c>
      <c r="G329" s="41">
        <f ca="1">IF(ISERROR(OFFSET('HARGA SATUAN'!$I$6,MATCH(C329,'HARGA SATUAN'!$C$7:$C$1495,0),0)),"",OFFSET('HARGA SATUAN'!$I$6,MATCH(C329,'HARGA SATUAN'!$C$7:$C$1495,0),0))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SATUAN'!$C$7:$C$1495,0),0)),"",OFFSET('HARGA SATUAN'!$D$6,MATCH(C330,'HARGA SATUAN'!$C$7:$C$1495,0),0))</f>
        <v/>
      </c>
      <c r="E330" s="101">
        <f ca="1">IF(B330="+","Unit",IF(ISERROR(OFFSET('HARGA SATUAN'!$E$6,MATCH(C330,'HARGA SATUAN'!$C$7:$C$1495,0),0)),"",OFFSET('HARGA SATUAN'!$E$6,MATCH(C330,'HARGA SATUAN'!$C$7:$C$1495,0),0)))</f>
        <v>0</v>
      </c>
      <c r="F330" s="138" t="str">
        <f t="shared" ca="1" si="14"/>
        <v/>
      </c>
      <c r="G330" s="41">
        <f ca="1">IF(ISERROR(OFFSET('HARGA SATUAN'!$I$6,MATCH(C330,'HARGA SATUAN'!$C$7:$C$1495,0),0)),"",OFFSET('HARGA SATUAN'!$I$6,MATCH(C330,'HARGA SATUAN'!$C$7:$C$1495,0),0))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SATUAN'!$C$7:$C$1495,0),0)),"",OFFSET('HARGA SATUAN'!$D$6,MATCH(C331,'HARGA SATUAN'!$C$7:$C$1495,0),0))</f>
        <v/>
      </c>
      <c r="E331" s="101">
        <f ca="1">IF(B331="+","Unit",IF(ISERROR(OFFSET('HARGA SATUAN'!$E$6,MATCH(C331,'HARGA SATUAN'!$C$7:$C$1495,0),0)),"",OFFSET('HARGA SATUAN'!$E$6,MATCH(C331,'HARGA SATUAN'!$C$7:$C$1495,0),0)))</f>
        <v>0</v>
      </c>
      <c r="F331" s="138" t="str">
        <f t="shared" ca="1" si="14"/>
        <v/>
      </c>
      <c r="G331" s="41">
        <f ca="1">IF(ISERROR(OFFSET('HARGA SATUAN'!$I$6,MATCH(C331,'HARGA SATUAN'!$C$7:$C$1495,0),0)),"",OFFSET('HARGA SATUAN'!$I$6,MATCH(C331,'HARGA SATUAN'!$C$7:$C$1495,0),0))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SATUAN'!$C$7:$C$1495,0),0)),"",OFFSET('HARGA SATUAN'!$D$6,MATCH(C332,'HARGA SATUAN'!$C$7:$C$1495,0),0))</f>
        <v/>
      </c>
      <c r="E332" s="101">
        <f ca="1">IF(B332="+","Unit",IF(ISERROR(OFFSET('HARGA SATUAN'!$E$6,MATCH(C332,'HARGA SATUAN'!$C$7:$C$1495,0),0)),"",OFFSET('HARGA SATUAN'!$E$6,MATCH(C332,'HARGA SATUAN'!$C$7:$C$1495,0),0)))</f>
        <v>0</v>
      </c>
      <c r="F332" s="138" t="str">
        <f t="shared" ca="1" si="14"/>
        <v/>
      </c>
      <c r="G332" s="41">
        <f ca="1">IF(ISERROR(OFFSET('HARGA SATUAN'!$I$6,MATCH(C332,'HARGA SATUAN'!$C$7:$C$1495,0),0)),"",OFFSET('HARGA SATUAN'!$I$6,MATCH(C332,'HARGA SATUAN'!$C$7:$C$1495,0),0))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SATUAN'!$C$7:$C$1495,0),0)),"",OFFSET('HARGA SATUAN'!$D$6,MATCH(C333,'HARGA SATUAN'!$C$7:$C$1495,0),0))</f>
        <v/>
      </c>
      <c r="E333" s="101">
        <f ca="1">IF(B333="+","Unit",IF(ISERROR(OFFSET('HARGA SATUAN'!$E$6,MATCH(C333,'HARGA SATUAN'!$C$7:$C$1495,0),0)),"",OFFSET('HARGA SATUAN'!$E$6,MATCH(C333,'HARGA SATUAN'!$C$7:$C$1495,0),0)))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SATUAN'!$C$7:$C$1495,0),0)),"",OFFSET('HARGA SATUAN'!$I$6,MATCH(C333,'HARGA SATUAN'!$C$7:$C$1495,0),0))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SATUAN'!$C$7:$C$1495,0),0)),"",OFFSET('HARGA SATUAN'!$D$6,MATCH(C334,'HARGA SATUAN'!$C$7:$C$1495,0),0))</f>
        <v/>
      </c>
      <c r="E334" s="101">
        <f ca="1">IF(B334="+","Unit",IF(ISERROR(OFFSET('HARGA SATUAN'!$E$6,MATCH(C334,'HARGA SATUAN'!$C$7:$C$1495,0),0)),"",OFFSET('HARGA SATUAN'!$E$6,MATCH(C334,'HARGA SATUAN'!$C$7:$C$1495,0),0)))</f>
        <v>0</v>
      </c>
      <c r="F334" s="138" t="str">
        <f t="shared" ca="1" si="17"/>
        <v/>
      </c>
      <c r="G334" s="41">
        <f ca="1">IF(ISERROR(OFFSET('HARGA SATUAN'!$I$6,MATCH(C334,'HARGA SATUAN'!$C$7:$C$1495,0),0)),"",OFFSET('HARGA SATUAN'!$I$6,MATCH(C334,'HARGA SATUAN'!$C$7:$C$1495,0),0))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SATUAN'!$C$7:$C$1495,0),0)),"",OFFSET('HARGA SATUAN'!$D$6,MATCH(C335,'HARGA SATUAN'!$C$7:$C$1495,0),0))</f>
        <v/>
      </c>
      <c r="E335" s="101">
        <f ca="1">IF(B335="+","Unit",IF(ISERROR(OFFSET('HARGA SATUAN'!$E$6,MATCH(C335,'HARGA SATUAN'!$C$7:$C$1495,0),0)),"",OFFSET('HARGA SATUAN'!$E$6,MATCH(C335,'HARGA SATUAN'!$C$7:$C$1495,0),0)))</f>
        <v>0</v>
      </c>
      <c r="F335" s="138" t="str">
        <f t="shared" ca="1" si="17"/>
        <v/>
      </c>
      <c r="G335" s="41">
        <f ca="1">IF(ISERROR(OFFSET('HARGA SATUAN'!$I$6,MATCH(C335,'HARGA SATUAN'!$C$7:$C$1495,0),0)),"",OFFSET('HARGA SATUAN'!$I$6,MATCH(C335,'HARGA SATUAN'!$C$7:$C$1495,0),0))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SATUAN'!$C$7:$C$1495,0),0)),"",OFFSET('HARGA SATUAN'!$D$6,MATCH(C336,'HARGA SATUAN'!$C$7:$C$1495,0),0))</f>
        <v/>
      </c>
      <c r="E336" s="101">
        <f ca="1">IF(B336="+","Unit",IF(ISERROR(OFFSET('HARGA SATUAN'!$E$6,MATCH(C336,'HARGA SATUAN'!$C$7:$C$1495,0),0)),"",OFFSET('HARGA SATUAN'!$E$6,MATCH(C336,'HARGA SATUAN'!$C$7:$C$1495,0),0)))</f>
        <v>0</v>
      </c>
      <c r="F336" s="138" t="str">
        <f t="shared" ca="1" si="17"/>
        <v/>
      </c>
      <c r="G336" s="41">
        <f ca="1">IF(ISERROR(OFFSET('HARGA SATUAN'!$I$6,MATCH(C336,'HARGA SATUAN'!$C$7:$C$1495,0),0)),"",OFFSET('HARGA SATUAN'!$I$6,MATCH(C336,'HARGA SATUAN'!$C$7:$C$1495,0),0))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SATUAN'!$C$7:$C$1495,0),0)),"",OFFSET('HARGA SATUAN'!$D$6,MATCH(C337,'HARGA SATUAN'!$C$7:$C$1495,0),0))</f>
        <v/>
      </c>
      <c r="E337" s="101">
        <f ca="1">IF(B337="+","Unit",IF(ISERROR(OFFSET('HARGA SATUAN'!$E$6,MATCH(C337,'HARGA SATUAN'!$C$7:$C$1495,0),0)),"",OFFSET('HARGA SATUAN'!$E$6,MATCH(C337,'HARGA SATUAN'!$C$7:$C$1495,0),0)))</f>
        <v>0</v>
      </c>
      <c r="F337" s="138" t="str">
        <f t="shared" ca="1" si="17"/>
        <v/>
      </c>
      <c r="G337" s="41">
        <f ca="1">IF(ISERROR(OFFSET('HARGA SATUAN'!$I$6,MATCH(C337,'HARGA SATUAN'!$C$7:$C$1495,0),0)),"",OFFSET('HARGA SATUAN'!$I$6,MATCH(C337,'HARGA SATUAN'!$C$7:$C$1495,0),0))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SATUAN'!$C$7:$C$1495,0),0)),"",OFFSET('HARGA SATUAN'!$D$6,MATCH(C338,'HARGA SATUAN'!$C$7:$C$1495,0),0))</f>
        <v/>
      </c>
      <c r="E338" s="101">
        <f ca="1">IF(B338="+","Unit",IF(ISERROR(OFFSET('HARGA SATUAN'!$E$6,MATCH(C338,'HARGA SATUAN'!$C$7:$C$1495,0),0)),"",OFFSET('HARGA SATUAN'!$E$6,MATCH(C338,'HARGA SATUAN'!$C$7:$C$1495,0),0)))</f>
        <v>0</v>
      </c>
      <c r="F338" s="138" t="str">
        <f t="shared" ca="1" si="17"/>
        <v/>
      </c>
      <c r="G338" s="41">
        <f ca="1">IF(ISERROR(OFFSET('HARGA SATUAN'!$I$6,MATCH(C338,'HARGA SATUAN'!$C$7:$C$1495,0),0)),"",OFFSET('HARGA SATUAN'!$I$6,MATCH(C338,'HARGA SATUAN'!$C$7:$C$1495,0),0))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SATUAN'!$C$7:$C$1495,0),0)),"",OFFSET('HARGA SATUAN'!$D$6,MATCH(C339,'HARGA SATUAN'!$C$7:$C$1495,0),0))</f>
        <v/>
      </c>
      <c r="E339" s="101">
        <f ca="1">IF(B339="+","Unit",IF(ISERROR(OFFSET('HARGA SATUAN'!$E$6,MATCH(C339,'HARGA SATUAN'!$C$7:$C$1495,0),0)),"",OFFSET('HARGA SATUAN'!$E$6,MATCH(C339,'HARGA SATUAN'!$C$7:$C$1495,0),0)))</f>
        <v>0</v>
      </c>
      <c r="F339" s="138" t="str">
        <f t="shared" ca="1" si="17"/>
        <v/>
      </c>
      <c r="G339" s="41">
        <f ca="1">IF(ISERROR(OFFSET('HARGA SATUAN'!$I$6,MATCH(C339,'HARGA SATUAN'!$C$7:$C$1495,0),0)),"",OFFSET('HARGA SATUAN'!$I$6,MATCH(C339,'HARGA SATUAN'!$C$7:$C$1495,0),0))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SATUAN'!$C$7:$C$1495,0),0)),"",OFFSET('HARGA SATUAN'!$D$6,MATCH(C340,'HARGA SATUAN'!$C$7:$C$1495,0),0))</f>
        <v/>
      </c>
      <c r="E340" s="101">
        <f ca="1">IF(B340="+","Unit",IF(ISERROR(OFFSET('HARGA SATUAN'!$E$6,MATCH(C340,'HARGA SATUAN'!$C$7:$C$1495,0),0)),"",OFFSET('HARGA SATUAN'!$E$6,MATCH(C340,'HARGA SATUAN'!$C$7:$C$1495,0),0)))</f>
        <v>0</v>
      </c>
      <c r="F340" s="138" t="str">
        <f t="shared" ca="1" si="17"/>
        <v/>
      </c>
      <c r="G340" s="41">
        <f ca="1">IF(ISERROR(OFFSET('HARGA SATUAN'!$I$6,MATCH(C340,'HARGA SATUAN'!$C$7:$C$1495,0),0)),"",OFFSET('HARGA SATUAN'!$I$6,MATCH(C340,'HARGA SATUAN'!$C$7:$C$1495,0),0))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SATUAN'!$C$7:$C$1495,0),0)),"",OFFSET('HARGA SATUAN'!$D$6,MATCH(C341,'HARGA SATUAN'!$C$7:$C$1495,0),0))</f>
        <v/>
      </c>
      <c r="E341" s="101">
        <f ca="1">IF(B341="+","Unit",IF(ISERROR(OFFSET('HARGA SATUAN'!$E$6,MATCH(C341,'HARGA SATUAN'!$C$7:$C$1495,0),0)),"",OFFSET('HARGA SATUAN'!$E$6,MATCH(C341,'HARGA SATUAN'!$C$7:$C$1495,0),0)))</f>
        <v>0</v>
      </c>
      <c r="F341" s="138" t="str">
        <f t="shared" ca="1" si="17"/>
        <v/>
      </c>
      <c r="G341" s="41">
        <f ca="1">IF(ISERROR(OFFSET('HARGA SATUAN'!$I$6,MATCH(C341,'HARGA SATUAN'!$C$7:$C$1495,0),0)),"",OFFSET('HARGA SATUAN'!$I$6,MATCH(C341,'HARGA SATUAN'!$C$7:$C$1495,0),0))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SATUAN'!$C$7:$C$1495,0),0)),"",OFFSET('HARGA SATUAN'!$D$6,MATCH(C342,'HARGA SATUAN'!$C$7:$C$1495,0),0))</f>
        <v/>
      </c>
      <c r="E342" s="101">
        <f ca="1">IF(B342="+","Unit",IF(ISERROR(OFFSET('HARGA SATUAN'!$E$6,MATCH(C342,'HARGA SATUAN'!$C$7:$C$1495,0),0)),"",OFFSET('HARGA SATUAN'!$E$6,MATCH(C342,'HARGA SATUAN'!$C$7:$C$1495,0),0)))</f>
        <v>0</v>
      </c>
      <c r="F342" s="138" t="str">
        <f t="shared" ca="1" si="17"/>
        <v/>
      </c>
      <c r="G342" s="41">
        <f ca="1">IF(ISERROR(OFFSET('HARGA SATUAN'!$I$6,MATCH(C342,'HARGA SATUAN'!$C$7:$C$1495,0),0)),"",OFFSET('HARGA SATUAN'!$I$6,MATCH(C342,'HARGA SATUAN'!$C$7:$C$1495,0),0))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SATUAN'!$C$7:$C$1495,0),0)),"",OFFSET('HARGA SATUAN'!$D$6,MATCH(C343,'HARGA SATUAN'!$C$7:$C$1495,0),0))</f>
        <v/>
      </c>
      <c r="E343" s="101">
        <f ca="1">IF(B343="+","Unit",IF(ISERROR(OFFSET('HARGA SATUAN'!$E$6,MATCH(C343,'HARGA SATUAN'!$C$7:$C$1495,0),0)),"",OFFSET('HARGA SATUAN'!$E$6,MATCH(C343,'HARGA SATUAN'!$C$7:$C$1495,0),0)))</f>
        <v>0</v>
      </c>
      <c r="F343" s="138" t="str">
        <f t="shared" ca="1" si="17"/>
        <v/>
      </c>
      <c r="G343" s="41">
        <f ca="1">IF(ISERROR(OFFSET('HARGA SATUAN'!$I$6,MATCH(C343,'HARGA SATUAN'!$C$7:$C$1495,0),0)),"",OFFSET('HARGA SATUAN'!$I$6,MATCH(C343,'HARGA SATUAN'!$C$7:$C$1495,0),0))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SATUAN'!$C$7:$C$1495,0),0)),"",OFFSET('HARGA SATUAN'!$D$6,MATCH(C344,'HARGA SATUAN'!$C$7:$C$1495,0),0))</f>
        <v/>
      </c>
      <c r="E344" s="101">
        <f ca="1">IF(B344="+","Unit",IF(ISERROR(OFFSET('HARGA SATUAN'!$E$6,MATCH(C344,'HARGA SATUAN'!$C$7:$C$1495,0),0)),"",OFFSET('HARGA SATUAN'!$E$6,MATCH(C344,'HARGA SATUAN'!$C$7:$C$1495,0),0)))</f>
        <v>0</v>
      </c>
      <c r="F344" s="138" t="str">
        <f t="shared" ca="1" si="17"/>
        <v/>
      </c>
      <c r="G344" s="41">
        <f ca="1">IF(ISERROR(OFFSET('HARGA SATUAN'!$I$6,MATCH(C344,'HARGA SATUAN'!$C$7:$C$1495,0),0)),"",OFFSET('HARGA SATUAN'!$I$6,MATCH(C344,'HARGA SATUAN'!$C$7:$C$1495,0),0))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SATUAN'!$C$7:$C$1495,0),0)),"",OFFSET('HARGA SATUAN'!$D$6,MATCH(C345,'HARGA SATUAN'!$C$7:$C$1495,0),0))</f>
        <v/>
      </c>
      <c r="E345" s="101">
        <f ca="1">IF(B345="+","Unit",IF(ISERROR(OFFSET('HARGA SATUAN'!$E$6,MATCH(C345,'HARGA SATUAN'!$C$7:$C$1495,0),0)),"",OFFSET('HARGA SATUAN'!$E$6,MATCH(C345,'HARGA SATUAN'!$C$7:$C$1495,0),0)))</f>
        <v>0</v>
      </c>
      <c r="F345" s="138" t="str">
        <f t="shared" ca="1" si="17"/>
        <v/>
      </c>
      <c r="G345" s="41">
        <f ca="1">IF(ISERROR(OFFSET('HARGA SATUAN'!$I$6,MATCH(C345,'HARGA SATUAN'!$C$7:$C$1495,0),0)),"",OFFSET('HARGA SATUAN'!$I$6,MATCH(C345,'HARGA SATUAN'!$C$7:$C$1495,0),0))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SATUAN'!$C$7:$C$1495,0),0)),"",OFFSET('HARGA SATUAN'!$D$6,MATCH(C346,'HARGA SATUAN'!$C$7:$C$1495,0),0))</f>
        <v/>
      </c>
      <c r="E346" s="101">
        <f ca="1">IF(B346="+","Unit",IF(ISERROR(OFFSET('HARGA SATUAN'!$E$6,MATCH(C346,'HARGA SATUAN'!$C$7:$C$1495,0),0)),"",OFFSET('HARGA SATUAN'!$E$6,MATCH(C346,'HARGA SATUAN'!$C$7:$C$1495,0),0)))</f>
        <v>0</v>
      </c>
      <c r="F346" s="138" t="str">
        <f t="shared" ca="1" si="17"/>
        <v/>
      </c>
      <c r="G346" s="41">
        <f ca="1">IF(ISERROR(OFFSET('HARGA SATUAN'!$I$6,MATCH(C346,'HARGA SATUAN'!$C$7:$C$1495,0),0)),"",OFFSET('HARGA SATUAN'!$I$6,MATCH(C346,'HARGA SATUAN'!$C$7:$C$1495,0),0))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SATUAN'!$C$7:$C$1495,0),0)),"",OFFSET('HARGA SATUAN'!$D$6,MATCH(C347,'HARGA SATUAN'!$C$7:$C$1495,0),0))</f>
        <v/>
      </c>
      <c r="E347" s="101">
        <f ca="1">IF(B347="+","Unit",IF(ISERROR(OFFSET('HARGA SATUAN'!$E$6,MATCH(C347,'HARGA SATUAN'!$C$7:$C$1495,0),0)),"",OFFSET('HARGA SATUAN'!$E$6,MATCH(C347,'HARGA SATUAN'!$C$7:$C$1495,0),0)))</f>
        <v>0</v>
      </c>
      <c r="F347" s="138" t="str">
        <f t="shared" ca="1" si="17"/>
        <v/>
      </c>
      <c r="G347" s="41">
        <f ca="1">IF(ISERROR(OFFSET('HARGA SATUAN'!$I$6,MATCH(C347,'HARGA SATUAN'!$C$7:$C$1495,0),0)),"",OFFSET('HARGA SATUAN'!$I$6,MATCH(C347,'HARGA SATUAN'!$C$7:$C$1495,0),0))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SATUAN'!$C$7:$C$1495,0),0)),"",OFFSET('HARGA SATUAN'!$D$6,MATCH(C348,'HARGA SATUAN'!$C$7:$C$1495,0),0))</f>
        <v/>
      </c>
      <c r="E348" s="101">
        <f ca="1">IF(B348="+","Unit",IF(ISERROR(OFFSET('HARGA SATUAN'!$E$6,MATCH(C348,'HARGA SATUAN'!$C$7:$C$1495,0),0)),"",OFFSET('HARGA SATUAN'!$E$6,MATCH(C348,'HARGA SATUAN'!$C$7:$C$1495,0),0)))</f>
        <v>0</v>
      </c>
      <c r="F348" s="138" t="str">
        <f t="shared" ca="1" si="17"/>
        <v/>
      </c>
      <c r="G348" s="41">
        <f ca="1">IF(ISERROR(OFFSET('HARGA SATUAN'!$I$6,MATCH(C348,'HARGA SATUAN'!$C$7:$C$1495,0),0)),"",OFFSET('HARGA SATUAN'!$I$6,MATCH(C348,'HARGA SATUAN'!$C$7:$C$1495,0),0))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SATUAN'!$C$7:$C$1495,0),0)),"",OFFSET('HARGA SATUAN'!$D$6,MATCH(C349,'HARGA SATUAN'!$C$7:$C$1495,0),0))</f>
        <v/>
      </c>
      <c r="E349" s="101">
        <f ca="1">IF(B349="+","Unit",IF(ISERROR(OFFSET('HARGA SATUAN'!$E$6,MATCH(C349,'HARGA SATUAN'!$C$7:$C$1495,0),0)),"",OFFSET('HARGA SATUAN'!$E$6,MATCH(C349,'HARGA SATUAN'!$C$7:$C$1495,0),0)))</f>
        <v>0</v>
      </c>
      <c r="F349" s="138" t="str">
        <f t="shared" ca="1" si="17"/>
        <v/>
      </c>
      <c r="G349" s="41">
        <f ca="1">IF(ISERROR(OFFSET('HARGA SATUAN'!$I$6,MATCH(C349,'HARGA SATUAN'!$C$7:$C$1495,0),0)),"",OFFSET('HARGA SATUAN'!$I$6,MATCH(C349,'HARGA SATUAN'!$C$7:$C$1495,0),0))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SATUAN'!$C$7:$C$1495,0),0)),"",OFFSET('HARGA SATUAN'!$D$6,MATCH(C350,'HARGA SATUAN'!$C$7:$C$1495,0),0))</f>
        <v/>
      </c>
      <c r="E350" s="101">
        <f ca="1">IF(B350="+","Unit",IF(ISERROR(OFFSET('HARGA SATUAN'!$E$6,MATCH(C350,'HARGA SATUAN'!$C$7:$C$1495,0),0)),"",OFFSET('HARGA SATUAN'!$E$6,MATCH(C350,'HARGA SATUAN'!$C$7:$C$1495,0),0)))</f>
        <v>0</v>
      </c>
      <c r="F350" s="138" t="str">
        <f t="shared" ca="1" si="17"/>
        <v/>
      </c>
      <c r="G350" s="41">
        <f ca="1">IF(ISERROR(OFFSET('HARGA SATUAN'!$I$6,MATCH(C350,'HARGA SATUAN'!$C$7:$C$1495,0),0)),"",OFFSET('HARGA SATUAN'!$I$6,MATCH(C350,'HARGA SATUAN'!$C$7:$C$1495,0),0))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SATUAN'!$C$7:$C$1495,0),0)),"",OFFSET('HARGA SATUAN'!$D$6,MATCH(C351,'HARGA SATUAN'!$C$7:$C$1495,0),0))</f>
        <v/>
      </c>
      <c r="E351" s="101">
        <f ca="1">IF(B351="+","Unit",IF(ISERROR(OFFSET('HARGA SATUAN'!$E$6,MATCH(C351,'HARGA SATUAN'!$C$7:$C$1495,0),0)),"",OFFSET('HARGA SATUAN'!$E$6,MATCH(C351,'HARGA SATUAN'!$C$7:$C$1495,0),0)))</f>
        <v>0</v>
      </c>
      <c r="F351" s="138" t="str">
        <f t="shared" ca="1" si="17"/>
        <v/>
      </c>
      <c r="G351" s="41">
        <f ca="1">IF(ISERROR(OFFSET('HARGA SATUAN'!$I$6,MATCH(C351,'HARGA SATUAN'!$C$7:$C$1495,0),0)),"",OFFSET('HARGA SATUAN'!$I$6,MATCH(C351,'HARGA SATUAN'!$C$7:$C$1495,0),0))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SATUAN'!$C$7:$C$1495,0),0)),"",OFFSET('HARGA SATUAN'!$D$6,MATCH(C352,'HARGA SATUAN'!$C$7:$C$1495,0),0))</f>
        <v/>
      </c>
      <c r="E352" s="101">
        <f ca="1">IF(B352="+","Unit",IF(ISERROR(OFFSET('HARGA SATUAN'!$E$6,MATCH(C352,'HARGA SATUAN'!$C$7:$C$1495,0),0)),"",OFFSET('HARGA SATUAN'!$E$6,MATCH(C352,'HARGA SATUAN'!$C$7:$C$1495,0),0)))</f>
        <v>0</v>
      </c>
      <c r="F352" s="138" t="str">
        <f t="shared" ca="1" si="17"/>
        <v/>
      </c>
      <c r="G352" s="41">
        <f ca="1">IF(ISERROR(OFFSET('HARGA SATUAN'!$I$6,MATCH(C352,'HARGA SATUAN'!$C$7:$C$1495,0),0)),"",OFFSET('HARGA SATUAN'!$I$6,MATCH(C352,'HARGA SATUAN'!$C$7:$C$1495,0),0))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SATUAN'!$C$7:$C$1495,0),0)),"",OFFSET('HARGA SATUAN'!$D$6,MATCH(C353,'HARGA SATUAN'!$C$7:$C$1495,0),0))</f>
        <v/>
      </c>
      <c r="E353" s="101">
        <f ca="1">IF(B353="+","Unit",IF(ISERROR(OFFSET('HARGA SATUAN'!$E$6,MATCH(C353,'HARGA SATUAN'!$C$7:$C$1495,0),0)),"",OFFSET('HARGA SATUAN'!$E$6,MATCH(C353,'HARGA SATUAN'!$C$7:$C$1495,0),0)))</f>
        <v>0</v>
      </c>
      <c r="F353" s="138" t="str">
        <f t="shared" ca="1" si="17"/>
        <v/>
      </c>
      <c r="G353" s="41">
        <f ca="1">IF(ISERROR(OFFSET('HARGA SATUAN'!$I$6,MATCH(C353,'HARGA SATUAN'!$C$7:$C$1495,0),0)),"",OFFSET('HARGA SATUAN'!$I$6,MATCH(C353,'HARGA SATUAN'!$C$7:$C$1495,0),0))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SATUAN'!$C$7:$C$1495,0),0)),"",OFFSET('HARGA SATUAN'!$D$6,MATCH(C354,'HARGA SATUAN'!$C$7:$C$1495,0),0))</f>
        <v/>
      </c>
      <c r="E354" s="101">
        <f ca="1">IF(B354="+","Unit",IF(ISERROR(OFFSET('HARGA SATUAN'!$E$6,MATCH(C354,'HARGA SATUAN'!$C$7:$C$1495,0),0)),"",OFFSET('HARGA SATUAN'!$E$6,MATCH(C354,'HARGA SATUAN'!$C$7:$C$1495,0),0)))</f>
        <v>0</v>
      </c>
      <c r="F354" s="138" t="str">
        <f t="shared" ca="1" si="17"/>
        <v/>
      </c>
      <c r="G354" s="41">
        <f ca="1">IF(ISERROR(OFFSET('HARGA SATUAN'!$I$6,MATCH(C354,'HARGA SATUAN'!$C$7:$C$1495,0),0)),"",OFFSET('HARGA SATUAN'!$I$6,MATCH(C354,'HARGA SATUAN'!$C$7:$C$1495,0),0))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SATUAN'!$C$7:$C$1495,0),0)),"",OFFSET('HARGA SATUAN'!$D$6,MATCH(C355,'HARGA SATUAN'!$C$7:$C$1495,0),0))</f>
        <v/>
      </c>
      <c r="E355" s="101">
        <f ca="1">IF(B355="+","Unit",IF(ISERROR(OFFSET('HARGA SATUAN'!$E$6,MATCH(C355,'HARGA SATUAN'!$C$7:$C$1495,0),0)),"",OFFSET('HARGA SATUAN'!$E$6,MATCH(C355,'HARGA SATUAN'!$C$7:$C$1495,0),0)))</f>
        <v>0</v>
      </c>
      <c r="F355" s="138" t="str">
        <f t="shared" ca="1" si="17"/>
        <v/>
      </c>
      <c r="G355" s="41">
        <f ca="1">IF(ISERROR(OFFSET('HARGA SATUAN'!$I$6,MATCH(C355,'HARGA SATUAN'!$C$7:$C$1495,0),0)),"",OFFSET('HARGA SATUAN'!$I$6,MATCH(C355,'HARGA SATUAN'!$C$7:$C$1495,0),0))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SATUAN'!$C$7:$C$1495,0),0)),"",OFFSET('HARGA SATUAN'!$D$6,MATCH(C356,'HARGA SATUAN'!$C$7:$C$1495,0),0))</f>
        <v/>
      </c>
      <c r="E356" s="101">
        <f ca="1">IF(B356="+","Unit",IF(ISERROR(OFFSET('HARGA SATUAN'!$E$6,MATCH(C356,'HARGA SATUAN'!$C$7:$C$1495,0),0)),"",OFFSET('HARGA SATUAN'!$E$6,MATCH(C356,'HARGA SATUAN'!$C$7:$C$1495,0),0)))</f>
        <v>0</v>
      </c>
      <c r="F356" s="138" t="str">
        <f t="shared" ca="1" si="17"/>
        <v/>
      </c>
      <c r="G356" s="41">
        <f ca="1">IF(ISERROR(OFFSET('HARGA SATUAN'!$I$6,MATCH(C356,'HARGA SATUAN'!$C$7:$C$1495,0),0)),"",OFFSET('HARGA SATUAN'!$I$6,MATCH(C356,'HARGA SATUAN'!$C$7:$C$1495,0),0))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SATUAN'!$C$7:$C$1495,0),0)),"",OFFSET('HARGA SATUAN'!$D$6,MATCH(C357,'HARGA SATUAN'!$C$7:$C$1495,0),0))</f>
        <v/>
      </c>
      <c r="E357" s="101">
        <f ca="1">IF(B357="+","Unit",IF(ISERROR(OFFSET('HARGA SATUAN'!$E$6,MATCH(C357,'HARGA SATUAN'!$C$7:$C$1495,0),0)),"",OFFSET('HARGA SATUAN'!$E$6,MATCH(C357,'HARGA SATUAN'!$C$7:$C$1495,0),0)))</f>
        <v>0</v>
      </c>
      <c r="F357" s="138" t="str">
        <f t="shared" ca="1" si="17"/>
        <v/>
      </c>
      <c r="G357" s="41">
        <f ca="1">IF(ISERROR(OFFSET('HARGA SATUAN'!$I$6,MATCH(C357,'HARGA SATUAN'!$C$7:$C$1495,0),0)),"",OFFSET('HARGA SATUAN'!$I$6,MATCH(C357,'HARGA SATUAN'!$C$7:$C$1495,0),0))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SATUAN'!$C$7:$C$1495,0),0)),"",OFFSET('HARGA SATUAN'!$D$6,MATCH(C358,'HARGA SATUAN'!$C$7:$C$1495,0),0))</f>
        <v/>
      </c>
      <c r="E358" s="101">
        <f ca="1">IF(B358="+","Unit",IF(ISERROR(OFFSET('HARGA SATUAN'!$E$6,MATCH(C358,'HARGA SATUAN'!$C$7:$C$1495,0),0)),"",OFFSET('HARGA SATUAN'!$E$6,MATCH(C358,'HARGA SATUAN'!$C$7:$C$1495,0),0)))</f>
        <v>0</v>
      </c>
      <c r="F358" s="138" t="str">
        <f t="shared" ca="1" si="17"/>
        <v/>
      </c>
      <c r="G358" s="41">
        <f ca="1">IF(ISERROR(OFFSET('HARGA SATUAN'!$I$6,MATCH(C358,'HARGA SATUAN'!$C$7:$C$1495,0),0)),"",OFFSET('HARGA SATUAN'!$I$6,MATCH(C358,'HARGA SATUAN'!$C$7:$C$1495,0),0))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SATUAN'!$C$7:$C$1495,0),0)),"",OFFSET('HARGA SATUAN'!$D$6,MATCH(C359,'HARGA SATUAN'!$C$7:$C$1495,0),0))</f>
        <v/>
      </c>
      <c r="E359" s="101">
        <f ca="1">IF(B359="+","Unit",IF(ISERROR(OFFSET('HARGA SATUAN'!$E$6,MATCH(C359,'HARGA SATUAN'!$C$7:$C$1495,0),0)),"",OFFSET('HARGA SATUAN'!$E$6,MATCH(C359,'HARGA SATUAN'!$C$7:$C$1495,0),0)))</f>
        <v>0</v>
      </c>
      <c r="F359" s="138" t="str">
        <f t="shared" ca="1" si="17"/>
        <v/>
      </c>
      <c r="G359" s="41">
        <f ca="1">IF(ISERROR(OFFSET('HARGA SATUAN'!$I$6,MATCH(C359,'HARGA SATUAN'!$C$7:$C$1495,0),0)),"",OFFSET('HARGA SATUAN'!$I$6,MATCH(C359,'HARGA SATUAN'!$C$7:$C$1495,0),0))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SATUAN'!$C$7:$C$1495,0),0)),"",OFFSET('HARGA SATUAN'!$D$6,MATCH(C360,'HARGA SATUAN'!$C$7:$C$1495,0),0))</f>
        <v/>
      </c>
      <c r="E360" s="101">
        <f ca="1">IF(B360="+","Unit",IF(ISERROR(OFFSET('HARGA SATUAN'!$E$6,MATCH(C360,'HARGA SATUAN'!$C$7:$C$1495,0),0)),"",OFFSET('HARGA SATUAN'!$E$6,MATCH(C360,'HARGA SATUAN'!$C$7:$C$1495,0),0)))</f>
        <v>0</v>
      </c>
      <c r="F360" s="138" t="str">
        <f t="shared" ca="1" si="17"/>
        <v/>
      </c>
      <c r="G360" s="41">
        <f ca="1">IF(ISERROR(OFFSET('HARGA SATUAN'!$I$6,MATCH(C360,'HARGA SATUAN'!$C$7:$C$1495,0),0)),"",OFFSET('HARGA SATUAN'!$I$6,MATCH(C360,'HARGA SATUAN'!$C$7:$C$1495,0),0))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SATUAN'!$C$7:$C$1495,0),0)),"",OFFSET('HARGA SATUAN'!$D$6,MATCH(C361,'HARGA SATUAN'!$C$7:$C$1495,0),0))</f>
        <v/>
      </c>
      <c r="E361" s="101">
        <f ca="1">IF(B361="+","Unit",IF(ISERROR(OFFSET('HARGA SATUAN'!$E$6,MATCH(C361,'HARGA SATUAN'!$C$7:$C$1495,0),0)),"",OFFSET('HARGA SATUAN'!$E$6,MATCH(C361,'HARGA SATUAN'!$C$7:$C$1495,0),0)))</f>
        <v>0</v>
      </c>
      <c r="F361" s="138" t="str">
        <f t="shared" ca="1" si="17"/>
        <v/>
      </c>
      <c r="G361" s="41">
        <f ca="1">IF(ISERROR(OFFSET('HARGA SATUAN'!$I$6,MATCH(C361,'HARGA SATUAN'!$C$7:$C$1495,0),0)),"",OFFSET('HARGA SATUAN'!$I$6,MATCH(C361,'HARGA SATUAN'!$C$7:$C$1495,0),0))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SATUAN'!$C$7:$C$1495,0),0)),"",OFFSET('HARGA SATUAN'!$D$6,MATCH(C362,'HARGA SATUAN'!$C$7:$C$1495,0),0))</f>
        <v/>
      </c>
      <c r="E362" s="101">
        <f ca="1">IF(B362="+","Unit",IF(ISERROR(OFFSET('HARGA SATUAN'!$E$6,MATCH(C362,'HARGA SATUAN'!$C$7:$C$1495,0),0)),"",OFFSET('HARGA SATUAN'!$E$6,MATCH(C362,'HARGA SATUAN'!$C$7:$C$1495,0),0)))</f>
        <v>0</v>
      </c>
      <c r="F362" s="138" t="str">
        <f t="shared" ca="1" si="17"/>
        <v/>
      </c>
      <c r="G362" s="41">
        <f ca="1">IF(ISERROR(OFFSET('HARGA SATUAN'!$I$6,MATCH(C362,'HARGA SATUAN'!$C$7:$C$1495,0),0)),"",OFFSET('HARGA SATUAN'!$I$6,MATCH(C362,'HARGA SATUAN'!$C$7:$C$1495,0),0))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SATUAN'!$C$7:$C$1495,0),0)),"",OFFSET('HARGA SATUAN'!$D$6,MATCH(C363,'HARGA SATUAN'!$C$7:$C$1495,0),0))</f>
        <v/>
      </c>
      <c r="E363" s="101">
        <f ca="1">IF(B363="+","Unit",IF(ISERROR(OFFSET('HARGA SATUAN'!$E$6,MATCH(C363,'HARGA SATUAN'!$C$7:$C$1495,0),0)),"",OFFSET('HARGA SATUAN'!$E$6,MATCH(C363,'HARGA SATUAN'!$C$7:$C$1495,0),0)))</f>
        <v>0</v>
      </c>
      <c r="F363" s="138" t="str">
        <f t="shared" ca="1" si="17"/>
        <v/>
      </c>
      <c r="G363" s="41">
        <f ca="1">IF(ISERROR(OFFSET('HARGA SATUAN'!$I$6,MATCH(C363,'HARGA SATUAN'!$C$7:$C$1495,0),0)),"",OFFSET('HARGA SATUAN'!$I$6,MATCH(C363,'HARGA SATUAN'!$C$7:$C$1495,0),0))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SATUAN'!$C$7:$C$1495,0),0)),"",OFFSET('HARGA SATUAN'!$D$6,MATCH(C364,'HARGA SATUAN'!$C$7:$C$1495,0),0))</f>
        <v/>
      </c>
      <c r="E364" s="101">
        <f ca="1">IF(B364="+","Unit",IF(ISERROR(OFFSET('HARGA SATUAN'!$E$6,MATCH(C364,'HARGA SATUAN'!$C$7:$C$1495,0),0)),"",OFFSET('HARGA SATUAN'!$E$6,MATCH(C364,'HARGA SATUAN'!$C$7:$C$1495,0),0)))</f>
        <v>0</v>
      </c>
      <c r="F364" s="138" t="str">
        <f t="shared" ca="1" si="17"/>
        <v/>
      </c>
      <c r="G364" s="41">
        <f ca="1">IF(ISERROR(OFFSET('HARGA SATUAN'!$I$6,MATCH(C364,'HARGA SATUAN'!$C$7:$C$1495,0),0)),"",OFFSET('HARGA SATUAN'!$I$6,MATCH(C364,'HARGA SATUAN'!$C$7:$C$1495,0),0))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SATUAN'!$C$7:$C$1495,0),0)),"",OFFSET('HARGA SATUAN'!$D$6,MATCH(C365,'HARGA SATUAN'!$C$7:$C$1495,0),0))</f>
        <v/>
      </c>
      <c r="E365" s="101">
        <f ca="1">IF(B365="+","Unit",IF(ISERROR(OFFSET('HARGA SATUAN'!$E$6,MATCH(C365,'HARGA SATUAN'!$C$7:$C$1495,0),0)),"",OFFSET('HARGA SATUAN'!$E$6,MATCH(C365,'HARGA SATUAN'!$C$7:$C$1495,0),0)))</f>
        <v>0</v>
      </c>
      <c r="F365" s="138" t="str">
        <f t="shared" ca="1" si="17"/>
        <v/>
      </c>
      <c r="G365" s="41">
        <f ca="1">IF(ISERROR(OFFSET('HARGA SATUAN'!$I$6,MATCH(C365,'HARGA SATUAN'!$C$7:$C$1495,0),0)),"",OFFSET('HARGA SATUAN'!$I$6,MATCH(C365,'HARGA SATUAN'!$C$7:$C$1495,0),0))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SATUAN'!$C$7:$C$1495,0),0)),"",OFFSET('HARGA SATUAN'!$D$6,MATCH(C366,'HARGA SATUAN'!$C$7:$C$1495,0),0))</f>
        <v/>
      </c>
      <c r="E366" s="101">
        <f ca="1">IF(B366="+","Unit",IF(ISERROR(OFFSET('HARGA SATUAN'!$E$6,MATCH(C366,'HARGA SATUAN'!$C$7:$C$1495,0),0)),"",OFFSET('HARGA SATUAN'!$E$6,MATCH(C366,'HARGA SATUAN'!$C$7:$C$1495,0),0)))</f>
        <v>0</v>
      </c>
      <c r="F366" s="138" t="str">
        <f t="shared" ca="1" si="17"/>
        <v/>
      </c>
      <c r="G366" s="41">
        <f ca="1">IF(ISERROR(OFFSET('HARGA SATUAN'!$I$6,MATCH(C366,'HARGA SATUAN'!$C$7:$C$1495,0),0)),"",OFFSET('HARGA SATUAN'!$I$6,MATCH(C366,'HARGA SATUAN'!$C$7:$C$1495,0),0))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SATUAN'!$C$7:$C$1495,0),0)),"",OFFSET('HARGA SATUAN'!$D$6,MATCH(C367,'HARGA SATUAN'!$C$7:$C$1495,0),0))</f>
        <v/>
      </c>
      <c r="E367" s="101">
        <f ca="1">IF(B367="+","Unit",IF(ISERROR(OFFSET('HARGA SATUAN'!$E$6,MATCH(C367,'HARGA SATUAN'!$C$7:$C$1495,0),0)),"",OFFSET('HARGA SATUAN'!$E$6,MATCH(C367,'HARGA SATUAN'!$C$7:$C$1495,0),0)))</f>
        <v>0</v>
      </c>
      <c r="F367" s="138" t="str">
        <f t="shared" ca="1" si="17"/>
        <v/>
      </c>
      <c r="G367" s="41">
        <f ca="1">IF(ISERROR(OFFSET('HARGA SATUAN'!$I$6,MATCH(C367,'HARGA SATUAN'!$C$7:$C$1495,0),0)),"",OFFSET('HARGA SATUAN'!$I$6,MATCH(C367,'HARGA SATUAN'!$C$7:$C$1495,0),0))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SATUAN'!$C$7:$C$1495,0),0)),"",OFFSET('HARGA SATUAN'!$D$6,MATCH(C368,'HARGA SATUAN'!$C$7:$C$1495,0),0))</f>
        <v/>
      </c>
      <c r="E368" s="101">
        <f ca="1">IF(B368="+","Unit",IF(ISERROR(OFFSET('HARGA SATUAN'!$E$6,MATCH(C368,'HARGA SATUAN'!$C$7:$C$1495,0),0)),"",OFFSET('HARGA SATUAN'!$E$6,MATCH(C368,'HARGA SATUAN'!$C$7:$C$1495,0),0)))</f>
        <v>0</v>
      </c>
      <c r="F368" s="138" t="str">
        <f t="shared" ca="1" si="17"/>
        <v/>
      </c>
      <c r="G368" s="41">
        <f ca="1">IF(ISERROR(OFFSET('HARGA SATUAN'!$I$6,MATCH(C368,'HARGA SATUAN'!$C$7:$C$1495,0),0)),"",OFFSET('HARGA SATUAN'!$I$6,MATCH(C368,'HARGA SATUAN'!$C$7:$C$1495,0),0))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SATUAN'!$C$7:$C$1495,0),0)),"",OFFSET('HARGA SATUAN'!$D$6,MATCH(C369,'HARGA SATUAN'!$C$7:$C$1495,0),0))</f>
        <v/>
      </c>
      <c r="E369" s="101">
        <f ca="1">IF(B369="+","Unit",IF(ISERROR(OFFSET('HARGA SATUAN'!$E$6,MATCH(C369,'HARGA SATUAN'!$C$7:$C$1495,0),0)),"",OFFSET('HARGA SATUAN'!$E$6,MATCH(C369,'HARGA SATUAN'!$C$7:$C$1495,0),0)))</f>
        <v>0</v>
      </c>
      <c r="F369" s="138" t="str">
        <f t="shared" ca="1" si="17"/>
        <v/>
      </c>
      <c r="G369" s="41">
        <f ca="1">IF(ISERROR(OFFSET('HARGA SATUAN'!$I$6,MATCH(C369,'HARGA SATUAN'!$C$7:$C$1495,0),0)),"",OFFSET('HARGA SATUAN'!$I$6,MATCH(C369,'HARGA SATUAN'!$C$7:$C$1495,0),0))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SATUAN'!$C$7:$C$1495,0),0)),"",OFFSET('HARGA SATUAN'!$D$6,MATCH(C370,'HARGA SATUAN'!$C$7:$C$1495,0),0))</f>
        <v/>
      </c>
      <c r="E370" s="101">
        <f ca="1">IF(B370="+","Unit",IF(ISERROR(OFFSET('HARGA SATUAN'!$E$6,MATCH(C370,'HARGA SATUAN'!$C$7:$C$1495,0),0)),"",OFFSET('HARGA SATUAN'!$E$6,MATCH(C370,'HARGA SATUAN'!$C$7:$C$1495,0),0)))</f>
        <v>0</v>
      </c>
      <c r="F370" s="138" t="str">
        <f t="shared" ca="1" si="17"/>
        <v/>
      </c>
      <c r="G370" s="41">
        <f ca="1">IF(ISERROR(OFFSET('HARGA SATUAN'!$I$6,MATCH(C370,'HARGA SATUAN'!$C$7:$C$1495,0),0)),"",OFFSET('HARGA SATUAN'!$I$6,MATCH(C370,'HARGA SATUAN'!$C$7:$C$1495,0),0))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SATUAN'!$C$7:$C$1495,0),0)),"",OFFSET('HARGA SATUAN'!$D$6,MATCH(C371,'HARGA SATUAN'!$C$7:$C$1495,0),0))</f>
        <v/>
      </c>
      <c r="E371" s="101">
        <f ca="1">IF(B371="+","Unit",IF(ISERROR(OFFSET('HARGA SATUAN'!$E$6,MATCH(C371,'HARGA SATUAN'!$C$7:$C$1495,0),0)),"",OFFSET('HARGA SATUAN'!$E$6,MATCH(C371,'HARGA SATUAN'!$C$7:$C$1495,0),0)))</f>
        <v>0</v>
      </c>
      <c r="F371" s="138" t="str">
        <f t="shared" ca="1" si="17"/>
        <v/>
      </c>
      <c r="G371" s="41">
        <f ca="1">IF(ISERROR(OFFSET('HARGA SATUAN'!$I$6,MATCH(C371,'HARGA SATUAN'!$C$7:$C$1495,0),0)),"",OFFSET('HARGA SATUAN'!$I$6,MATCH(C371,'HARGA SATUAN'!$C$7:$C$1495,0),0))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SATUAN'!$C$7:$C$1495,0),0)),"",OFFSET('HARGA SATUAN'!$D$6,MATCH(C372,'HARGA SATUAN'!$C$7:$C$1495,0),0))</f>
        <v/>
      </c>
      <c r="E372" s="101">
        <f ca="1">IF(B372="+","Unit",IF(ISERROR(OFFSET('HARGA SATUAN'!$E$6,MATCH(C372,'HARGA SATUAN'!$C$7:$C$1495,0),0)),"",OFFSET('HARGA SATUAN'!$E$6,MATCH(C372,'HARGA SATUAN'!$C$7:$C$1495,0),0)))</f>
        <v>0</v>
      </c>
      <c r="F372" s="138" t="str">
        <f t="shared" ca="1" si="17"/>
        <v/>
      </c>
      <c r="G372" s="41">
        <f ca="1">IF(ISERROR(OFFSET('HARGA SATUAN'!$I$6,MATCH(C372,'HARGA SATUAN'!$C$7:$C$1495,0),0)),"",OFFSET('HARGA SATUAN'!$I$6,MATCH(C372,'HARGA SATUAN'!$C$7:$C$1495,0),0))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SATUAN'!$C$7:$C$1495,0),0)),"",OFFSET('HARGA SATUAN'!$D$6,MATCH(C373,'HARGA SATUAN'!$C$7:$C$1495,0),0))</f>
        <v/>
      </c>
      <c r="E373" s="101">
        <f ca="1">IF(B373="+","Unit",IF(ISERROR(OFFSET('HARGA SATUAN'!$E$6,MATCH(C373,'HARGA SATUAN'!$C$7:$C$1495,0),0)),"",OFFSET('HARGA SATUAN'!$E$6,MATCH(C373,'HARGA SATUAN'!$C$7:$C$1495,0),0)))</f>
        <v>0</v>
      </c>
      <c r="F373" s="138" t="str">
        <f t="shared" ca="1" si="17"/>
        <v/>
      </c>
      <c r="G373" s="41">
        <f ca="1">IF(ISERROR(OFFSET('HARGA SATUAN'!$I$6,MATCH(C373,'HARGA SATUAN'!$C$7:$C$1495,0),0)),"",OFFSET('HARGA SATUAN'!$I$6,MATCH(C373,'HARGA SATUAN'!$C$7:$C$1495,0),0))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SATUAN'!$C$7:$C$1495,0),0)),"",OFFSET('HARGA SATUAN'!$D$6,MATCH(C374,'HARGA SATUAN'!$C$7:$C$1495,0),0))</f>
        <v/>
      </c>
      <c r="E374" s="101">
        <f ca="1">IF(B374="+","Unit",IF(ISERROR(OFFSET('HARGA SATUAN'!$E$6,MATCH(C374,'HARGA SATUAN'!$C$7:$C$1495,0),0)),"",OFFSET('HARGA SATUAN'!$E$6,MATCH(C374,'HARGA SATUAN'!$C$7:$C$1495,0),0)))</f>
        <v>0</v>
      </c>
      <c r="F374" s="138" t="str">
        <f t="shared" ca="1" si="17"/>
        <v/>
      </c>
      <c r="G374" s="41">
        <f ca="1">IF(ISERROR(OFFSET('HARGA SATUAN'!$I$6,MATCH(C374,'HARGA SATUAN'!$C$7:$C$1495,0),0)),"",OFFSET('HARGA SATUAN'!$I$6,MATCH(C374,'HARGA SATUAN'!$C$7:$C$1495,0),0))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SATUAN'!$C$7:$C$1495,0),0)),"",OFFSET('HARGA SATUAN'!$D$6,MATCH(C375,'HARGA SATUAN'!$C$7:$C$1495,0),0))</f>
        <v/>
      </c>
      <c r="E375" s="101">
        <f ca="1">IF(B375="+","Unit",IF(ISERROR(OFFSET('HARGA SATUAN'!$E$6,MATCH(C375,'HARGA SATUAN'!$C$7:$C$1495,0),0)),"",OFFSET('HARGA SATUAN'!$E$6,MATCH(C375,'HARGA SATUAN'!$C$7:$C$1495,0),0)))</f>
        <v>0</v>
      </c>
      <c r="F375" s="138" t="str">
        <f t="shared" ca="1" si="17"/>
        <v/>
      </c>
      <c r="G375" s="41">
        <f ca="1">IF(ISERROR(OFFSET('HARGA SATUAN'!$I$6,MATCH(C375,'HARGA SATUAN'!$C$7:$C$1495,0),0)),"",OFFSET('HARGA SATUAN'!$I$6,MATCH(C375,'HARGA SATUAN'!$C$7:$C$1495,0),0))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SATUAN'!$C$7:$C$1495,0),0)),"",OFFSET('HARGA SATUAN'!$D$6,MATCH(C376,'HARGA SATUAN'!$C$7:$C$1495,0),0))</f>
        <v/>
      </c>
      <c r="E376" s="101">
        <f ca="1">IF(B376="+","Unit",IF(ISERROR(OFFSET('HARGA SATUAN'!$E$6,MATCH(C376,'HARGA SATUAN'!$C$7:$C$1495,0),0)),"",OFFSET('HARGA SATUAN'!$E$6,MATCH(C376,'HARGA SATUAN'!$C$7:$C$1495,0),0)))</f>
        <v>0</v>
      </c>
      <c r="F376" s="138" t="str">
        <f t="shared" ca="1" si="17"/>
        <v/>
      </c>
      <c r="G376" s="41">
        <f ca="1">IF(ISERROR(OFFSET('HARGA SATUAN'!$I$6,MATCH(C376,'HARGA SATUAN'!$C$7:$C$1495,0),0)),"",OFFSET('HARGA SATUAN'!$I$6,MATCH(C376,'HARGA SATUAN'!$C$7:$C$1495,0),0))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SATUAN'!$C$7:$C$1495,0),0)),"",OFFSET('HARGA SATUAN'!$D$6,MATCH(C377,'HARGA SATUAN'!$C$7:$C$1495,0),0))</f>
        <v/>
      </c>
      <c r="E377" s="101">
        <f ca="1">IF(B377="+","Unit",IF(ISERROR(OFFSET('HARGA SATUAN'!$E$6,MATCH(C377,'HARGA SATUAN'!$C$7:$C$1495,0),0)),"",OFFSET('HARGA SATUAN'!$E$6,MATCH(C377,'HARGA SATUAN'!$C$7:$C$1495,0),0)))</f>
        <v>0</v>
      </c>
      <c r="F377" s="138" t="str">
        <f t="shared" ca="1" si="17"/>
        <v/>
      </c>
      <c r="G377" s="41">
        <f ca="1">IF(ISERROR(OFFSET('HARGA SATUAN'!$I$6,MATCH(C377,'HARGA SATUAN'!$C$7:$C$1495,0),0)),"",OFFSET('HARGA SATUAN'!$I$6,MATCH(C377,'HARGA SATUAN'!$C$7:$C$1495,0),0))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SATUAN'!$C$7:$C$1495,0),0)),"",OFFSET('HARGA SATUAN'!$D$6,MATCH(C378,'HARGA SATUAN'!$C$7:$C$1495,0),0))</f>
        <v/>
      </c>
      <c r="E378" s="101">
        <f ca="1">IF(B378="+","Unit",IF(ISERROR(OFFSET('HARGA SATUAN'!$E$6,MATCH(C378,'HARGA SATUAN'!$C$7:$C$1495,0),0)),"",OFFSET('HARGA SATUAN'!$E$6,MATCH(C378,'HARGA SATUAN'!$C$7:$C$1495,0),0)))</f>
        <v>0</v>
      </c>
      <c r="F378" s="138" t="str">
        <f t="shared" ca="1" si="17"/>
        <v/>
      </c>
      <c r="G378" s="41">
        <f ca="1">IF(ISERROR(OFFSET('HARGA SATUAN'!$I$6,MATCH(C378,'HARGA SATUAN'!$C$7:$C$1495,0),0)),"",OFFSET('HARGA SATUAN'!$I$6,MATCH(C378,'HARGA SATUAN'!$C$7:$C$1495,0),0))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SATUAN'!$C$7:$C$1495,0),0)),"",OFFSET('HARGA SATUAN'!$D$6,MATCH(C379,'HARGA SATUAN'!$C$7:$C$1495,0),0))</f>
        <v/>
      </c>
      <c r="E379" s="101">
        <f ca="1">IF(B379="+","Unit",IF(ISERROR(OFFSET('HARGA SATUAN'!$E$6,MATCH(C379,'HARGA SATUAN'!$C$7:$C$1495,0),0)),"",OFFSET('HARGA SATUAN'!$E$6,MATCH(C379,'HARGA SATUAN'!$C$7:$C$1495,0),0)))</f>
        <v>0</v>
      </c>
      <c r="F379" s="138" t="str">
        <f t="shared" ca="1" si="17"/>
        <v/>
      </c>
      <c r="G379" s="41">
        <f ca="1">IF(ISERROR(OFFSET('HARGA SATUAN'!$I$6,MATCH(C379,'HARGA SATUAN'!$C$7:$C$1495,0),0)),"",OFFSET('HARGA SATUAN'!$I$6,MATCH(C379,'HARGA SATUAN'!$C$7:$C$1495,0),0))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SATUAN'!$C$7:$C$1495,0),0)),"",OFFSET('HARGA SATUAN'!$D$6,MATCH(C380,'HARGA SATUAN'!$C$7:$C$1495,0),0))</f>
        <v/>
      </c>
      <c r="E380" s="101">
        <f ca="1">IF(B380="+","Unit",IF(ISERROR(OFFSET('HARGA SATUAN'!$E$6,MATCH(C380,'HARGA SATUAN'!$C$7:$C$1495,0),0)),"",OFFSET('HARGA SATUAN'!$E$6,MATCH(C380,'HARGA SATUAN'!$C$7:$C$1495,0),0)))</f>
        <v>0</v>
      </c>
      <c r="F380" s="138" t="str">
        <f t="shared" ca="1" si="17"/>
        <v/>
      </c>
      <c r="G380" s="41">
        <f ca="1">IF(ISERROR(OFFSET('HARGA SATUAN'!$I$6,MATCH(C380,'HARGA SATUAN'!$C$7:$C$1495,0),0)),"",OFFSET('HARGA SATUAN'!$I$6,MATCH(C380,'HARGA SATUAN'!$C$7:$C$1495,0),0))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SATUAN'!$C$7:$C$1495,0),0)),"",OFFSET('HARGA SATUAN'!$D$6,MATCH(C381,'HARGA SATUAN'!$C$7:$C$1495,0),0))</f>
        <v/>
      </c>
      <c r="E381" s="101">
        <f ca="1">IF(B381="+","Unit",IF(ISERROR(OFFSET('HARGA SATUAN'!$E$6,MATCH(C381,'HARGA SATUAN'!$C$7:$C$1495,0),0)),"",OFFSET('HARGA SATUAN'!$E$6,MATCH(C381,'HARGA SATUAN'!$C$7:$C$1495,0),0)))</f>
        <v>0</v>
      </c>
      <c r="F381" s="138" t="str">
        <f t="shared" ca="1" si="17"/>
        <v/>
      </c>
      <c r="G381" s="41">
        <f ca="1">IF(ISERROR(OFFSET('HARGA SATUAN'!$I$6,MATCH(C381,'HARGA SATUAN'!$C$7:$C$1495,0),0)),"",OFFSET('HARGA SATUAN'!$I$6,MATCH(C381,'HARGA SATUAN'!$C$7:$C$1495,0),0))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SATUAN'!$C$7:$C$1495,0),0)),"",OFFSET('HARGA SATUAN'!$D$6,MATCH(C382,'HARGA SATUAN'!$C$7:$C$1495,0),0))</f>
        <v/>
      </c>
      <c r="E382" s="101">
        <f ca="1">IF(B382="+","Unit",IF(ISERROR(OFFSET('HARGA SATUAN'!$E$6,MATCH(C382,'HARGA SATUAN'!$C$7:$C$1495,0),0)),"",OFFSET('HARGA SATUAN'!$E$6,MATCH(C382,'HARGA SATUAN'!$C$7:$C$1495,0),0)))</f>
        <v>0</v>
      </c>
      <c r="F382" s="138" t="str">
        <f t="shared" ca="1" si="17"/>
        <v/>
      </c>
      <c r="G382" s="41">
        <f ca="1">IF(ISERROR(OFFSET('HARGA SATUAN'!$I$6,MATCH(C382,'HARGA SATUAN'!$C$7:$C$1495,0),0)),"",OFFSET('HARGA SATUAN'!$I$6,MATCH(C382,'HARGA SATUAN'!$C$7:$C$1495,0),0))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SATUAN'!$C$7:$C$1495,0),0)),"",OFFSET('HARGA SATUAN'!$D$6,MATCH(C383,'HARGA SATUAN'!$C$7:$C$1495,0),0))</f>
        <v/>
      </c>
      <c r="E383" s="101">
        <f ca="1">IF(B383="+","Unit",IF(ISERROR(OFFSET('HARGA SATUAN'!$E$6,MATCH(C383,'HARGA SATUAN'!$C$7:$C$1495,0),0)),"",OFFSET('HARGA SATUAN'!$E$6,MATCH(C383,'HARGA SATUAN'!$C$7:$C$1495,0),0)))</f>
        <v>0</v>
      </c>
      <c r="F383" s="138" t="str">
        <f t="shared" ca="1" si="17"/>
        <v/>
      </c>
      <c r="G383" s="41">
        <f ca="1">IF(ISERROR(OFFSET('HARGA SATUAN'!$I$6,MATCH(C383,'HARGA SATUAN'!$C$7:$C$1495,0),0)),"",OFFSET('HARGA SATUAN'!$I$6,MATCH(C383,'HARGA SATUAN'!$C$7:$C$1495,0),0))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SATUAN'!$C$7:$C$1495,0),0)),"",OFFSET('HARGA SATUAN'!$D$6,MATCH(C384,'HARGA SATUAN'!$C$7:$C$1495,0),0))</f>
        <v/>
      </c>
      <c r="E384" s="101">
        <f ca="1">IF(B384="+","Unit",IF(ISERROR(OFFSET('HARGA SATUAN'!$E$6,MATCH(C384,'HARGA SATUAN'!$C$7:$C$1495,0),0)),"",OFFSET('HARGA SATUAN'!$E$6,MATCH(C384,'HARGA SATUAN'!$C$7:$C$1495,0),0)))</f>
        <v>0</v>
      </c>
      <c r="F384" s="138" t="str">
        <f t="shared" ca="1" si="17"/>
        <v/>
      </c>
      <c r="G384" s="41">
        <f ca="1">IF(ISERROR(OFFSET('HARGA SATUAN'!$I$6,MATCH(C384,'HARGA SATUAN'!$C$7:$C$1495,0),0)),"",OFFSET('HARGA SATUAN'!$I$6,MATCH(C384,'HARGA SATUAN'!$C$7:$C$1495,0),0))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SATUAN'!$C$7:$C$1495,0),0)),"",OFFSET('HARGA SATUAN'!$D$6,MATCH(C385,'HARGA SATUAN'!$C$7:$C$1495,0),0))</f>
        <v/>
      </c>
      <c r="E385" s="101">
        <f ca="1">IF(B385="+","Unit",IF(ISERROR(OFFSET('HARGA SATUAN'!$E$6,MATCH(C385,'HARGA SATUAN'!$C$7:$C$1495,0),0)),"",OFFSET('HARGA SATUAN'!$E$6,MATCH(C385,'HARGA SATUAN'!$C$7:$C$1495,0),0)))</f>
        <v>0</v>
      </c>
      <c r="F385" s="138" t="str">
        <f t="shared" ca="1" si="17"/>
        <v/>
      </c>
      <c r="G385" s="41">
        <f ca="1">IF(ISERROR(OFFSET('HARGA SATUAN'!$I$6,MATCH(C385,'HARGA SATUAN'!$C$7:$C$1495,0),0)),"",OFFSET('HARGA SATUAN'!$I$6,MATCH(C385,'HARGA SATUAN'!$C$7:$C$1495,0),0))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SATUAN'!$C$7:$C$1495,0),0)),"",OFFSET('HARGA SATUAN'!$D$6,MATCH(C386,'HARGA SATUAN'!$C$7:$C$1495,0),0))</f>
        <v/>
      </c>
      <c r="E386" s="101">
        <f ca="1">IF(B386="+","Unit",IF(ISERROR(OFFSET('HARGA SATUAN'!$E$6,MATCH(C386,'HARGA SATUAN'!$C$7:$C$1495,0),0)),"",OFFSET('HARGA SATUAN'!$E$6,MATCH(C386,'HARGA SATUAN'!$C$7:$C$1495,0),0)))</f>
        <v>0</v>
      </c>
      <c r="F386" s="138" t="str">
        <f t="shared" ca="1" si="17"/>
        <v/>
      </c>
      <c r="G386" s="41">
        <f ca="1">IF(ISERROR(OFFSET('HARGA SATUAN'!$I$6,MATCH(C386,'HARGA SATUAN'!$C$7:$C$1495,0),0)),"",OFFSET('HARGA SATUAN'!$I$6,MATCH(C386,'HARGA SATUAN'!$C$7:$C$1495,0),0))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SATUAN'!$C$7:$C$1495,0),0)),"",OFFSET('HARGA SATUAN'!$D$6,MATCH(C387,'HARGA SATUAN'!$C$7:$C$1495,0),0))</f>
        <v/>
      </c>
      <c r="E387" s="101">
        <f ca="1">IF(B387="+","Unit",IF(ISERROR(OFFSET('HARGA SATUAN'!$E$6,MATCH(C387,'HARGA SATUAN'!$C$7:$C$1495,0),0)),"",OFFSET('HARGA SATUAN'!$E$6,MATCH(C387,'HARGA SATUAN'!$C$7:$C$1495,0),0)))</f>
        <v>0</v>
      </c>
      <c r="F387" s="138" t="str">
        <f t="shared" ca="1" si="17"/>
        <v/>
      </c>
      <c r="G387" s="41">
        <f ca="1">IF(ISERROR(OFFSET('HARGA SATUAN'!$I$6,MATCH(C387,'HARGA SATUAN'!$C$7:$C$1495,0),0)),"",OFFSET('HARGA SATUAN'!$I$6,MATCH(C387,'HARGA SATUAN'!$C$7:$C$1495,0),0))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SATUAN'!$C$7:$C$1495,0),0)),"",OFFSET('HARGA SATUAN'!$D$6,MATCH(C388,'HARGA SATUAN'!$C$7:$C$1495,0),0))</f>
        <v/>
      </c>
      <c r="E388" s="101">
        <f ca="1">IF(B388="+","Unit",IF(ISERROR(OFFSET('HARGA SATUAN'!$E$6,MATCH(C388,'HARGA SATUAN'!$C$7:$C$1495,0),0)),"",OFFSET('HARGA SATUAN'!$E$6,MATCH(C388,'HARGA SATUAN'!$C$7:$C$1495,0),0)))</f>
        <v>0</v>
      </c>
      <c r="F388" s="138" t="str">
        <f t="shared" ca="1" si="17"/>
        <v/>
      </c>
      <c r="G388" s="41">
        <f ca="1">IF(ISERROR(OFFSET('HARGA SATUAN'!$I$6,MATCH(C388,'HARGA SATUAN'!$C$7:$C$1495,0),0)),"",OFFSET('HARGA SATUAN'!$I$6,MATCH(C388,'HARGA SATUAN'!$C$7:$C$1495,0),0))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SATUAN'!$C$7:$C$1495,0),0)),"",OFFSET('HARGA SATUAN'!$D$6,MATCH(C389,'HARGA SATUAN'!$C$7:$C$1495,0),0))</f>
        <v/>
      </c>
      <c r="E389" s="101">
        <f ca="1">IF(B389="+","Unit",IF(ISERROR(OFFSET('HARGA SATUAN'!$E$6,MATCH(C389,'HARGA SATUAN'!$C$7:$C$1495,0),0)),"",OFFSET('HARGA SATUAN'!$E$6,MATCH(C389,'HARGA SATUAN'!$C$7:$C$1495,0),0)))</f>
        <v>0</v>
      </c>
      <c r="F389" s="138" t="str">
        <f t="shared" ca="1" si="17"/>
        <v/>
      </c>
      <c r="G389" s="41">
        <f ca="1">IF(ISERROR(OFFSET('HARGA SATUAN'!$I$6,MATCH(C389,'HARGA SATUAN'!$C$7:$C$1495,0),0)),"",OFFSET('HARGA SATUAN'!$I$6,MATCH(C389,'HARGA SATUAN'!$C$7:$C$1495,0),0))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SATUAN'!$C$7:$C$1495,0),0)),"",OFFSET('HARGA SATUAN'!$D$6,MATCH(C390,'HARGA SATUAN'!$C$7:$C$1495,0),0))</f>
        <v/>
      </c>
      <c r="E390" s="101">
        <f ca="1">IF(B390="+","Unit",IF(ISERROR(OFFSET('HARGA SATUAN'!$E$6,MATCH(C390,'HARGA SATUAN'!$C$7:$C$1495,0),0)),"",OFFSET('HARGA SATUAN'!$E$6,MATCH(C390,'HARGA SATUAN'!$C$7:$C$1495,0),0)))</f>
        <v>0</v>
      </c>
      <c r="F390" s="138" t="str">
        <f t="shared" ca="1" si="17"/>
        <v/>
      </c>
      <c r="G390" s="41">
        <f ca="1">IF(ISERROR(OFFSET('HARGA SATUAN'!$I$6,MATCH(C390,'HARGA SATUAN'!$C$7:$C$1495,0),0)),"",OFFSET('HARGA SATUAN'!$I$6,MATCH(C390,'HARGA SATUAN'!$C$7:$C$1495,0),0))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SATUAN'!$C$7:$C$1495,0),0)),"",OFFSET('HARGA SATUAN'!$D$6,MATCH(C391,'HARGA SATUAN'!$C$7:$C$1495,0),0))</f>
        <v/>
      </c>
      <c r="E391" s="101">
        <f ca="1">IF(B391="+","Unit",IF(ISERROR(OFFSET('HARGA SATUAN'!$E$6,MATCH(C391,'HARGA SATUAN'!$C$7:$C$1495,0),0)),"",OFFSET('HARGA SATUAN'!$E$6,MATCH(C391,'HARGA SATUAN'!$C$7:$C$1495,0),0)))</f>
        <v>0</v>
      </c>
      <c r="F391" s="138" t="str">
        <f t="shared" ca="1" si="17"/>
        <v/>
      </c>
      <c r="G391" s="41">
        <f ca="1">IF(ISERROR(OFFSET('HARGA SATUAN'!$I$6,MATCH(C391,'HARGA SATUAN'!$C$7:$C$1495,0),0)),"",OFFSET('HARGA SATUAN'!$I$6,MATCH(C391,'HARGA SATUAN'!$C$7:$C$1495,0),0))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SATUAN'!$C$7:$C$1495,0),0)),"",OFFSET('HARGA SATUAN'!$D$6,MATCH(C392,'HARGA SATUAN'!$C$7:$C$1495,0),0))</f>
        <v/>
      </c>
      <c r="E392" s="101">
        <f ca="1">IF(B392="+","Unit",IF(ISERROR(OFFSET('HARGA SATUAN'!$E$6,MATCH(C392,'HARGA SATUAN'!$C$7:$C$1495,0),0)),"",OFFSET('HARGA SATUAN'!$E$6,MATCH(C392,'HARGA SATUAN'!$C$7:$C$1495,0),0)))</f>
        <v>0</v>
      </c>
      <c r="F392" s="138" t="str">
        <f t="shared" ca="1" si="17"/>
        <v/>
      </c>
      <c r="G392" s="41">
        <f ca="1">IF(ISERROR(OFFSET('HARGA SATUAN'!$I$6,MATCH(C392,'HARGA SATUAN'!$C$7:$C$1495,0),0)),"",OFFSET('HARGA SATUAN'!$I$6,MATCH(C392,'HARGA SATUAN'!$C$7:$C$1495,0),0))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SATUAN'!$C$7:$C$1495,0),0)),"",OFFSET('HARGA SATUAN'!$D$6,MATCH(C393,'HARGA SATUAN'!$C$7:$C$1495,0),0))</f>
        <v/>
      </c>
      <c r="E393" s="101">
        <f ca="1">IF(B393="+","Unit",IF(ISERROR(OFFSET('HARGA SATUAN'!$E$6,MATCH(C393,'HARGA SATUAN'!$C$7:$C$1495,0),0)),"",OFFSET('HARGA SATUAN'!$E$6,MATCH(C393,'HARGA SATUAN'!$C$7:$C$1495,0),0)))</f>
        <v>0</v>
      </c>
      <c r="F393" s="138" t="str">
        <f t="shared" ca="1" si="17"/>
        <v/>
      </c>
      <c r="G393" s="41">
        <f ca="1">IF(ISERROR(OFFSET('HARGA SATUAN'!$I$6,MATCH(C393,'HARGA SATUAN'!$C$7:$C$1495,0),0)),"",OFFSET('HARGA SATUAN'!$I$6,MATCH(C393,'HARGA SATUAN'!$C$7:$C$1495,0),0))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SATUAN'!$C$7:$C$1495,0),0)),"",OFFSET('HARGA SATUAN'!$D$6,MATCH(C394,'HARGA SATUAN'!$C$7:$C$1495,0),0))</f>
        <v/>
      </c>
      <c r="E394" s="101">
        <f ca="1">IF(B394="+","Unit",IF(ISERROR(OFFSET('HARGA SATUAN'!$E$6,MATCH(C394,'HARGA SATUAN'!$C$7:$C$1495,0),0)),"",OFFSET('HARGA SATUAN'!$E$6,MATCH(C394,'HARGA SATUAN'!$C$7:$C$1495,0),0)))</f>
        <v>0</v>
      </c>
      <c r="F394" s="138" t="str">
        <f t="shared" ca="1" si="17"/>
        <v/>
      </c>
      <c r="G394" s="41">
        <f ca="1">IF(ISERROR(OFFSET('HARGA SATUAN'!$I$6,MATCH(C394,'HARGA SATUAN'!$C$7:$C$1495,0),0)),"",OFFSET('HARGA SATUAN'!$I$6,MATCH(C394,'HARGA SATUAN'!$C$7:$C$1495,0),0))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SATUAN'!$C$7:$C$1495,0),0)),"",OFFSET('HARGA SATUAN'!$D$6,MATCH(C395,'HARGA SATUAN'!$C$7:$C$1495,0),0))</f>
        <v/>
      </c>
      <c r="E395" s="101">
        <f ca="1">IF(B395="+","Unit",IF(ISERROR(OFFSET('HARGA SATUAN'!$E$6,MATCH(C395,'HARGA SATUAN'!$C$7:$C$1495,0),0)),"",OFFSET('HARGA SATUAN'!$E$6,MATCH(C395,'HARGA SATUAN'!$C$7:$C$1495,0),0)))</f>
        <v>0</v>
      </c>
      <c r="F395" s="138" t="str">
        <f t="shared" ca="1" si="17"/>
        <v/>
      </c>
      <c r="G395" s="41">
        <f ca="1">IF(ISERROR(OFFSET('HARGA SATUAN'!$I$6,MATCH(C395,'HARGA SATUAN'!$C$7:$C$1495,0),0)),"",OFFSET('HARGA SATUAN'!$I$6,MATCH(C395,'HARGA SATUAN'!$C$7:$C$1495,0),0))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SATUAN'!$C$7:$C$1495,0),0)),"",OFFSET('HARGA SATUAN'!$D$6,MATCH(C396,'HARGA SATUAN'!$C$7:$C$1495,0),0))</f>
        <v/>
      </c>
      <c r="E396" s="101">
        <f ca="1">IF(B396="+","Unit",IF(ISERROR(OFFSET('HARGA SATUAN'!$E$6,MATCH(C396,'HARGA SATUAN'!$C$7:$C$1495,0),0)),"",OFFSET('HARGA SATUAN'!$E$6,MATCH(C396,'HARGA SATUAN'!$C$7:$C$1495,0),0)))</f>
        <v>0</v>
      </c>
      <c r="F396" s="138" t="str">
        <f t="shared" ca="1" si="17"/>
        <v/>
      </c>
      <c r="G396" s="41">
        <f ca="1">IF(ISERROR(OFFSET('HARGA SATUAN'!$I$6,MATCH(C396,'HARGA SATUAN'!$C$7:$C$1495,0),0)),"",OFFSET('HARGA SATUAN'!$I$6,MATCH(C396,'HARGA SATUAN'!$C$7:$C$1495,0),0))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SATUAN'!$C$7:$C$1495,0),0)),"",OFFSET('HARGA SATUAN'!$D$6,MATCH(C397,'HARGA SATUAN'!$C$7:$C$1495,0),0))</f>
        <v/>
      </c>
      <c r="E397" s="101">
        <f ca="1">IF(B397="+","Unit",IF(ISERROR(OFFSET('HARGA SATUAN'!$E$6,MATCH(C397,'HARGA SATUAN'!$C$7:$C$1495,0),0)),"",OFFSET('HARGA SATUAN'!$E$6,MATCH(C397,'HARGA SATUAN'!$C$7:$C$1495,0),0)))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SATUAN'!$C$7:$C$1495,0),0)),"",OFFSET('HARGA SATUAN'!$I$6,MATCH(C397,'HARGA SATUAN'!$C$7:$C$1495,0),0))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SATUAN'!$C$7:$C$1495,0),0)),"",OFFSET('HARGA SATUAN'!$D$6,MATCH(C398,'HARGA SATUAN'!$C$7:$C$1495,0),0))</f>
        <v/>
      </c>
      <c r="E398" s="101">
        <f ca="1">IF(B398="+","Unit",IF(ISERROR(OFFSET('HARGA SATUAN'!$E$6,MATCH(C398,'HARGA SATUAN'!$C$7:$C$1495,0),0)),"",OFFSET('HARGA SATUAN'!$E$6,MATCH(C398,'HARGA SATUAN'!$C$7:$C$1495,0),0)))</f>
        <v>0</v>
      </c>
      <c r="F398" s="138" t="str">
        <f t="shared" ca="1" si="20"/>
        <v/>
      </c>
      <c r="G398" s="41">
        <f ca="1">IF(ISERROR(OFFSET('HARGA SATUAN'!$I$6,MATCH(C398,'HARGA SATUAN'!$C$7:$C$1495,0),0)),"",OFFSET('HARGA SATUAN'!$I$6,MATCH(C398,'HARGA SATUAN'!$C$7:$C$1495,0),0))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SATUAN'!$C$7:$C$1495,0),0)),"",OFFSET('HARGA SATUAN'!$D$6,MATCH(C399,'HARGA SATUAN'!$C$7:$C$1495,0),0))</f>
        <v/>
      </c>
      <c r="E399" s="101">
        <f ca="1">IF(B399="+","Unit",IF(ISERROR(OFFSET('HARGA SATUAN'!$E$6,MATCH(C399,'HARGA SATUAN'!$C$7:$C$1495,0),0)),"",OFFSET('HARGA SATUAN'!$E$6,MATCH(C399,'HARGA SATUAN'!$C$7:$C$1495,0),0)))</f>
        <v>0</v>
      </c>
      <c r="F399" s="138" t="str">
        <f t="shared" ca="1" si="20"/>
        <v/>
      </c>
      <c r="G399" s="41">
        <f ca="1">IF(ISERROR(OFFSET('HARGA SATUAN'!$I$6,MATCH(C399,'HARGA SATUAN'!$C$7:$C$1495,0),0)),"",OFFSET('HARGA SATUAN'!$I$6,MATCH(C399,'HARGA SATUAN'!$C$7:$C$1495,0),0))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SATUAN'!$C$7:$C$1495,0),0)),"",OFFSET('HARGA SATUAN'!$D$6,MATCH(C400,'HARGA SATUAN'!$C$7:$C$1495,0),0))</f>
        <v/>
      </c>
      <c r="E400" s="101">
        <f ca="1">IF(B400="+","Unit",IF(ISERROR(OFFSET('HARGA SATUAN'!$E$6,MATCH(C400,'HARGA SATUAN'!$C$7:$C$1495,0),0)),"",OFFSET('HARGA SATUAN'!$E$6,MATCH(C400,'HARGA SATUAN'!$C$7:$C$1495,0),0)))</f>
        <v>0</v>
      </c>
      <c r="F400" s="138" t="str">
        <f t="shared" ca="1" si="20"/>
        <v/>
      </c>
      <c r="G400" s="41">
        <f ca="1">IF(ISERROR(OFFSET('HARGA SATUAN'!$I$6,MATCH(C400,'HARGA SATUAN'!$C$7:$C$1495,0),0)),"",OFFSET('HARGA SATUAN'!$I$6,MATCH(C400,'HARGA SATUAN'!$C$7:$C$1495,0),0))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SATUAN'!$C$7:$C$1495,0),0)),"",OFFSET('HARGA SATUAN'!$D$6,MATCH(C401,'HARGA SATUAN'!$C$7:$C$1495,0),0))</f>
        <v/>
      </c>
      <c r="E401" s="101">
        <f ca="1">IF(B401="+","Unit",IF(ISERROR(OFFSET('HARGA SATUAN'!$E$6,MATCH(C401,'HARGA SATUAN'!$C$7:$C$1495,0),0)),"",OFFSET('HARGA SATUAN'!$E$6,MATCH(C401,'HARGA SATUAN'!$C$7:$C$1495,0),0)))</f>
        <v>0</v>
      </c>
      <c r="F401" s="138" t="str">
        <f t="shared" ca="1" si="20"/>
        <v/>
      </c>
      <c r="G401" s="41">
        <f ca="1">IF(ISERROR(OFFSET('HARGA SATUAN'!$I$6,MATCH(C401,'HARGA SATUAN'!$C$7:$C$1495,0),0)),"",OFFSET('HARGA SATUAN'!$I$6,MATCH(C401,'HARGA SATUAN'!$C$7:$C$1495,0),0))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SATUAN'!$C$7:$C$1495,0),0)),"",OFFSET('HARGA SATUAN'!$D$6,MATCH(C402,'HARGA SATUAN'!$C$7:$C$1495,0),0))</f>
        <v/>
      </c>
      <c r="E402" s="101">
        <f ca="1">IF(B402="+","Unit",IF(ISERROR(OFFSET('HARGA SATUAN'!$E$6,MATCH(C402,'HARGA SATUAN'!$C$7:$C$1495,0),0)),"",OFFSET('HARGA SATUAN'!$E$6,MATCH(C402,'HARGA SATUAN'!$C$7:$C$1495,0),0)))</f>
        <v>0</v>
      </c>
      <c r="F402" s="138" t="str">
        <f t="shared" ca="1" si="20"/>
        <v/>
      </c>
      <c r="G402" s="41">
        <f ca="1">IF(ISERROR(OFFSET('HARGA SATUAN'!$I$6,MATCH(C402,'HARGA SATUAN'!$C$7:$C$1495,0),0)),"",OFFSET('HARGA SATUAN'!$I$6,MATCH(C402,'HARGA SATUAN'!$C$7:$C$1495,0),0))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SATUAN'!$C$7:$C$1495,0),0)),"",OFFSET('HARGA SATUAN'!$D$6,MATCH(C403,'HARGA SATUAN'!$C$7:$C$1495,0),0))</f>
        <v/>
      </c>
      <c r="E403" s="101">
        <f ca="1">IF(B403="+","Unit",IF(ISERROR(OFFSET('HARGA SATUAN'!$E$6,MATCH(C403,'HARGA SATUAN'!$C$7:$C$1495,0),0)),"",OFFSET('HARGA SATUAN'!$E$6,MATCH(C403,'HARGA SATUAN'!$C$7:$C$1495,0),0)))</f>
        <v>0</v>
      </c>
      <c r="F403" s="138" t="str">
        <f t="shared" ca="1" si="20"/>
        <v/>
      </c>
      <c r="G403" s="41">
        <f ca="1">IF(ISERROR(OFFSET('HARGA SATUAN'!$I$6,MATCH(C403,'HARGA SATUAN'!$C$7:$C$1495,0),0)),"",OFFSET('HARGA SATUAN'!$I$6,MATCH(C403,'HARGA SATUAN'!$C$7:$C$1495,0),0))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SATUAN'!$C$7:$C$1495,0),0)),"",OFFSET('HARGA SATUAN'!$D$6,MATCH(C404,'HARGA SATUAN'!$C$7:$C$1495,0),0))</f>
        <v/>
      </c>
      <c r="E404" s="101">
        <f ca="1">IF(B404="+","Unit",IF(ISERROR(OFFSET('HARGA SATUAN'!$E$6,MATCH(C404,'HARGA SATUAN'!$C$7:$C$1495,0),0)),"",OFFSET('HARGA SATUAN'!$E$6,MATCH(C404,'HARGA SATUAN'!$C$7:$C$1495,0),0)))</f>
        <v>0</v>
      </c>
      <c r="F404" s="138" t="str">
        <f t="shared" ca="1" si="20"/>
        <v/>
      </c>
      <c r="G404" s="41">
        <f ca="1">IF(ISERROR(OFFSET('HARGA SATUAN'!$I$6,MATCH(C404,'HARGA SATUAN'!$C$7:$C$1495,0),0)),"",OFFSET('HARGA SATUAN'!$I$6,MATCH(C404,'HARGA SATUAN'!$C$7:$C$1495,0),0))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SATUAN'!$C$7:$C$1495,0),0)),"",OFFSET('HARGA SATUAN'!$D$6,MATCH(C405,'HARGA SATUAN'!$C$7:$C$1495,0),0))</f>
        <v/>
      </c>
      <c r="E405" s="101">
        <f ca="1">IF(B405="+","Unit",IF(ISERROR(OFFSET('HARGA SATUAN'!$E$6,MATCH(C405,'HARGA SATUAN'!$C$7:$C$1495,0),0)),"",OFFSET('HARGA SATUAN'!$E$6,MATCH(C405,'HARGA SATUAN'!$C$7:$C$1495,0),0)))</f>
        <v>0</v>
      </c>
      <c r="F405" s="138" t="str">
        <f t="shared" ca="1" si="20"/>
        <v/>
      </c>
      <c r="G405" s="41">
        <f ca="1">IF(ISERROR(OFFSET('HARGA SATUAN'!$I$6,MATCH(C405,'HARGA SATUAN'!$C$7:$C$1495,0),0)),"",OFFSET('HARGA SATUAN'!$I$6,MATCH(C405,'HARGA SATUAN'!$C$7:$C$1495,0),0))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SATUAN'!$C$7:$C$1495,0),0)),"",OFFSET('HARGA SATUAN'!$D$6,MATCH(C406,'HARGA SATUAN'!$C$7:$C$1495,0),0))</f>
        <v/>
      </c>
      <c r="E406" s="101">
        <f ca="1">IF(B406="+","Unit",IF(ISERROR(OFFSET('HARGA SATUAN'!$E$6,MATCH(C406,'HARGA SATUAN'!$C$7:$C$1495,0),0)),"",OFFSET('HARGA SATUAN'!$E$6,MATCH(C406,'HARGA SATUAN'!$C$7:$C$1495,0),0)))</f>
        <v>0</v>
      </c>
      <c r="F406" s="138" t="str">
        <f t="shared" ca="1" si="20"/>
        <v/>
      </c>
      <c r="G406" s="41">
        <f ca="1">IF(ISERROR(OFFSET('HARGA SATUAN'!$I$6,MATCH(C406,'HARGA SATUAN'!$C$7:$C$1495,0),0)),"",OFFSET('HARGA SATUAN'!$I$6,MATCH(C406,'HARGA SATUAN'!$C$7:$C$1495,0),0))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SATUAN'!$C$7:$C$1495,0),0)),"",OFFSET('HARGA SATUAN'!$D$6,MATCH(C407,'HARGA SATUAN'!$C$7:$C$1495,0),0))</f>
        <v/>
      </c>
      <c r="E407" s="101">
        <f ca="1">IF(B407="+","Unit",IF(ISERROR(OFFSET('HARGA SATUAN'!$E$6,MATCH(C407,'HARGA SATUAN'!$C$7:$C$1495,0),0)),"",OFFSET('HARGA SATUAN'!$E$6,MATCH(C407,'HARGA SATUAN'!$C$7:$C$1495,0),0)))</f>
        <v>0</v>
      </c>
      <c r="F407" s="138" t="str">
        <f t="shared" ca="1" si="20"/>
        <v/>
      </c>
      <c r="G407" s="41">
        <f ca="1">IF(ISERROR(OFFSET('HARGA SATUAN'!$I$6,MATCH(C407,'HARGA SATUAN'!$C$7:$C$1495,0),0)),"",OFFSET('HARGA SATUAN'!$I$6,MATCH(C407,'HARGA SATUAN'!$C$7:$C$1495,0),0))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SATUAN'!$C$7:$C$1495,0),0)),"",OFFSET('HARGA SATUAN'!$D$6,MATCH(C408,'HARGA SATUAN'!$C$7:$C$1495,0),0))</f>
        <v/>
      </c>
      <c r="E408" s="101">
        <f ca="1">IF(B408="+","Unit",IF(ISERROR(OFFSET('HARGA SATUAN'!$E$6,MATCH(C408,'HARGA SATUAN'!$C$7:$C$1495,0),0)),"",OFFSET('HARGA SATUAN'!$E$6,MATCH(C408,'HARGA SATUAN'!$C$7:$C$1495,0),0)))</f>
        <v>0</v>
      </c>
      <c r="F408" s="138" t="str">
        <f t="shared" ca="1" si="20"/>
        <v/>
      </c>
      <c r="G408" s="41">
        <f ca="1">IF(ISERROR(OFFSET('HARGA SATUAN'!$I$6,MATCH(C408,'HARGA SATUAN'!$C$7:$C$1495,0),0)),"",OFFSET('HARGA SATUAN'!$I$6,MATCH(C408,'HARGA SATUAN'!$C$7:$C$1495,0),0))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SATUAN'!$C$7:$C$1495,0),0)),"",OFFSET('HARGA SATUAN'!$D$6,MATCH(C409,'HARGA SATUAN'!$C$7:$C$1495,0),0))</f>
        <v/>
      </c>
      <c r="E409" s="101">
        <f ca="1">IF(B409="+","Unit",IF(ISERROR(OFFSET('HARGA SATUAN'!$E$6,MATCH(C409,'HARGA SATUAN'!$C$7:$C$1495,0),0)),"",OFFSET('HARGA SATUAN'!$E$6,MATCH(C409,'HARGA SATUAN'!$C$7:$C$1495,0),0)))</f>
        <v>0</v>
      </c>
      <c r="F409" s="138" t="str">
        <f t="shared" ca="1" si="20"/>
        <v/>
      </c>
      <c r="G409" s="41">
        <f ca="1">IF(ISERROR(OFFSET('HARGA SATUAN'!$I$6,MATCH(C409,'HARGA SATUAN'!$C$7:$C$1495,0),0)),"",OFFSET('HARGA SATUAN'!$I$6,MATCH(C409,'HARGA SATUAN'!$C$7:$C$1495,0),0))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SATUAN'!$C$7:$C$1495,0),0)),"",OFFSET('HARGA SATUAN'!$D$6,MATCH(C410,'HARGA SATUAN'!$C$7:$C$1495,0),0))</f>
        <v/>
      </c>
      <c r="E410" s="101">
        <f ca="1">IF(B410="+","Unit",IF(ISERROR(OFFSET('HARGA SATUAN'!$E$6,MATCH(C410,'HARGA SATUAN'!$C$7:$C$1495,0),0)),"",OFFSET('HARGA SATUAN'!$E$6,MATCH(C410,'HARGA SATUAN'!$C$7:$C$1495,0),0)))</f>
        <v>0</v>
      </c>
      <c r="F410" s="138" t="str">
        <f t="shared" ca="1" si="20"/>
        <v/>
      </c>
      <c r="G410" s="41">
        <f ca="1">IF(ISERROR(OFFSET('HARGA SATUAN'!$I$6,MATCH(C410,'HARGA SATUAN'!$C$7:$C$1495,0),0)),"",OFFSET('HARGA SATUAN'!$I$6,MATCH(C410,'HARGA SATUAN'!$C$7:$C$1495,0),0))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SATUAN'!$C$7:$C$1495,0),0)),"",OFFSET('HARGA SATUAN'!$D$6,MATCH(C411,'HARGA SATUAN'!$C$7:$C$1495,0),0))</f>
        <v/>
      </c>
      <c r="E411" s="101">
        <f ca="1">IF(B411="+","Unit",IF(ISERROR(OFFSET('HARGA SATUAN'!$E$6,MATCH(C411,'HARGA SATUAN'!$C$7:$C$1495,0),0)),"",OFFSET('HARGA SATUAN'!$E$6,MATCH(C411,'HARGA SATUAN'!$C$7:$C$1495,0),0)))</f>
        <v>0</v>
      </c>
      <c r="F411" s="138" t="str">
        <f t="shared" ca="1" si="20"/>
        <v/>
      </c>
      <c r="G411" s="41">
        <f ca="1">IF(ISERROR(OFFSET('HARGA SATUAN'!$I$6,MATCH(C411,'HARGA SATUAN'!$C$7:$C$1495,0),0)),"",OFFSET('HARGA SATUAN'!$I$6,MATCH(C411,'HARGA SATUAN'!$C$7:$C$1495,0),0))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SATUAN'!$C$7:$C$1495,0),0)),"",OFFSET('HARGA SATUAN'!$D$6,MATCH(C412,'HARGA SATUAN'!$C$7:$C$1495,0),0))</f>
        <v/>
      </c>
      <c r="E412" s="101">
        <f ca="1">IF(B412="+","Unit",IF(ISERROR(OFFSET('HARGA SATUAN'!$E$6,MATCH(C412,'HARGA SATUAN'!$C$7:$C$1495,0),0)),"",OFFSET('HARGA SATUAN'!$E$6,MATCH(C412,'HARGA SATUAN'!$C$7:$C$1495,0),0)))</f>
        <v>0</v>
      </c>
      <c r="F412" s="138" t="str">
        <f t="shared" ca="1" si="20"/>
        <v/>
      </c>
      <c r="G412" s="41">
        <f ca="1">IF(ISERROR(OFFSET('HARGA SATUAN'!$I$6,MATCH(C412,'HARGA SATUAN'!$C$7:$C$1495,0),0)),"",OFFSET('HARGA SATUAN'!$I$6,MATCH(C412,'HARGA SATUAN'!$C$7:$C$1495,0),0))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SATUAN'!$C$7:$C$1495,0),0)),"",OFFSET('HARGA SATUAN'!$D$6,MATCH(C413,'HARGA SATUAN'!$C$7:$C$1495,0),0))</f>
        <v/>
      </c>
      <c r="E413" s="101">
        <f ca="1">IF(B413="+","Unit",IF(ISERROR(OFFSET('HARGA SATUAN'!$E$6,MATCH(C413,'HARGA SATUAN'!$C$7:$C$1495,0),0)),"",OFFSET('HARGA SATUAN'!$E$6,MATCH(C413,'HARGA SATUAN'!$C$7:$C$1495,0),0)))</f>
        <v>0</v>
      </c>
      <c r="F413" s="138" t="str">
        <f t="shared" ca="1" si="20"/>
        <v/>
      </c>
      <c r="G413" s="41">
        <f ca="1">IF(ISERROR(OFFSET('HARGA SATUAN'!$I$6,MATCH(C413,'HARGA SATUAN'!$C$7:$C$1495,0),0)),"",OFFSET('HARGA SATUAN'!$I$6,MATCH(C413,'HARGA SATUAN'!$C$7:$C$1495,0),0))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SATUAN'!$C$7:$C$1495,0),0)),"",OFFSET('HARGA SATUAN'!$D$6,MATCH(C414,'HARGA SATUAN'!$C$7:$C$1495,0),0))</f>
        <v/>
      </c>
      <c r="E414" s="101">
        <f ca="1">IF(B414="+","Unit",IF(ISERROR(OFFSET('HARGA SATUAN'!$E$6,MATCH(C414,'HARGA SATUAN'!$C$7:$C$1495,0),0)),"",OFFSET('HARGA SATUAN'!$E$6,MATCH(C414,'HARGA SATUAN'!$C$7:$C$1495,0),0)))</f>
        <v>0</v>
      </c>
      <c r="F414" s="138" t="str">
        <f t="shared" ca="1" si="20"/>
        <v/>
      </c>
      <c r="G414" s="41">
        <f ca="1">IF(ISERROR(OFFSET('HARGA SATUAN'!$I$6,MATCH(C414,'HARGA SATUAN'!$C$7:$C$1495,0),0)),"",OFFSET('HARGA SATUAN'!$I$6,MATCH(C414,'HARGA SATUAN'!$C$7:$C$1495,0),0))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SATUAN'!$C$7:$C$1495,0),0)),"",OFFSET('HARGA SATUAN'!$D$6,MATCH(C415,'HARGA SATUAN'!$C$7:$C$1495,0),0))</f>
        <v/>
      </c>
      <c r="E415" s="101">
        <f ca="1">IF(B415="+","Unit",IF(ISERROR(OFFSET('HARGA SATUAN'!$E$6,MATCH(C415,'HARGA SATUAN'!$C$7:$C$1495,0),0)),"",OFFSET('HARGA SATUAN'!$E$6,MATCH(C415,'HARGA SATUAN'!$C$7:$C$1495,0),0)))</f>
        <v>0</v>
      </c>
      <c r="F415" s="138" t="str">
        <f t="shared" ca="1" si="20"/>
        <v/>
      </c>
      <c r="G415" s="41">
        <f ca="1">IF(ISERROR(OFFSET('HARGA SATUAN'!$I$6,MATCH(C415,'HARGA SATUAN'!$C$7:$C$1495,0),0)),"",OFFSET('HARGA SATUAN'!$I$6,MATCH(C415,'HARGA SATUAN'!$C$7:$C$1495,0),0))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SATUAN'!$C$7:$C$1495,0),0)),"",OFFSET('HARGA SATUAN'!$D$6,MATCH(C416,'HARGA SATUAN'!$C$7:$C$1495,0),0))</f>
        <v/>
      </c>
      <c r="E416" s="101">
        <f ca="1">IF(B416="+","Unit",IF(ISERROR(OFFSET('HARGA SATUAN'!$E$6,MATCH(C416,'HARGA SATUAN'!$C$7:$C$1495,0),0)),"",OFFSET('HARGA SATUAN'!$E$6,MATCH(C416,'HARGA SATUAN'!$C$7:$C$1495,0),0)))</f>
        <v>0</v>
      </c>
      <c r="F416" s="138" t="str">
        <f t="shared" ca="1" si="20"/>
        <v/>
      </c>
      <c r="G416" s="41">
        <f ca="1">IF(ISERROR(OFFSET('HARGA SATUAN'!$I$6,MATCH(C416,'HARGA SATUAN'!$C$7:$C$1495,0),0)),"",OFFSET('HARGA SATUAN'!$I$6,MATCH(C416,'HARGA SATUAN'!$C$7:$C$1495,0),0))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SATUAN'!$C$7:$C$1495,0),0)),"",OFFSET('HARGA SATUAN'!$D$6,MATCH(C417,'HARGA SATUAN'!$C$7:$C$1495,0),0))</f>
        <v/>
      </c>
      <c r="E417" s="101">
        <f ca="1">IF(B417="+","Unit",IF(ISERROR(OFFSET('HARGA SATUAN'!$E$6,MATCH(C417,'HARGA SATUAN'!$C$7:$C$1495,0),0)),"",OFFSET('HARGA SATUAN'!$E$6,MATCH(C417,'HARGA SATUAN'!$C$7:$C$1495,0),0)))</f>
        <v>0</v>
      </c>
      <c r="F417" s="138" t="str">
        <f t="shared" ca="1" si="20"/>
        <v/>
      </c>
      <c r="G417" s="41">
        <f ca="1">IF(ISERROR(OFFSET('HARGA SATUAN'!$I$6,MATCH(C417,'HARGA SATUAN'!$C$7:$C$1495,0),0)),"",OFFSET('HARGA SATUAN'!$I$6,MATCH(C417,'HARGA SATUAN'!$C$7:$C$1495,0),0))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SATUAN'!$C$7:$C$1495,0),0)),"",OFFSET('HARGA SATUAN'!$D$6,MATCH(C418,'HARGA SATUAN'!$C$7:$C$1495,0),0))</f>
        <v/>
      </c>
      <c r="E418" s="101">
        <f ca="1">IF(B418="+","Unit",IF(ISERROR(OFFSET('HARGA SATUAN'!$E$6,MATCH(C418,'HARGA SATUAN'!$C$7:$C$1495,0),0)),"",OFFSET('HARGA SATUAN'!$E$6,MATCH(C418,'HARGA SATUAN'!$C$7:$C$1495,0),0)))</f>
        <v>0</v>
      </c>
      <c r="F418" s="138" t="str">
        <f t="shared" ca="1" si="20"/>
        <v/>
      </c>
      <c r="G418" s="41">
        <f ca="1">IF(ISERROR(OFFSET('HARGA SATUAN'!$I$6,MATCH(C418,'HARGA SATUAN'!$C$7:$C$1495,0),0)),"",OFFSET('HARGA SATUAN'!$I$6,MATCH(C418,'HARGA SATUAN'!$C$7:$C$1495,0),0))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SATUAN'!$C$7:$C$1495,0),0)),"",OFFSET('HARGA SATUAN'!$D$6,MATCH(C419,'HARGA SATUAN'!$C$7:$C$1495,0),0))</f>
        <v/>
      </c>
      <c r="E419" s="101">
        <f ca="1">IF(B419="+","Unit",IF(ISERROR(OFFSET('HARGA SATUAN'!$E$6,MATCH(C419,'HARGA SATUAN'!$C$7:$C$1495,0),0)),"",OFFSET('HARGA SATUAN'!$E$6,MATCH(C419,'HARGA SATUAN'!$C$7:$C$1495,0),0)))</f>
        <v>0</v>
      </c>
      <c r="F419" s="138" t="str">
        <f t="shared" ca="1" si="20"/>
        <v/>
      </c>
      <c r="G419" s="41">
        <f ca="1">IF(ISERROR(OFFSET('HARGA SATUAN'!$I$6,MATCH(C419,'HARGA SATUAN'!$C$7:$C$1495,0),0)),"",OFFSET('HARGA SATUAN'!$I$6,MATCH(C419,'HARGA SATUAN'!$C$7:$C$1495,0),0))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SATUAN'!$C$7:$C$1495,0),0)),"",OFFSET('HARGA SATUAN'!$D$6,MATCH(C420,'HARGA SATUAN'!$C$7:$C$1495,0),0))</f>
        <v/>
      </c>
      <c r="E420" s="101">
        <f ca="1">IF(B420="+","Unit",IF(ISERROR(OFFSET('HARGA SATUAN'!$E$6,MATCH(C420,'HARGA SATUAN'!$C$7:$C$1495,0),0)),"",OFFSET('HARGA SATUAN'!$E$6,MATCH(C420,'HARGA SATUAN'!$C$7:$C$1495,0),0)))</f>
        <v>0</v>
      </c>
      <c r="F420" s="138" t="str">
        <f t="shared" ca="1" si="20"/>
        <v/>
      </c>
      <c r="G420" s="41">
        <f ca="1">IF(ISERROR(OFFSET('HARGA SATUAN'!$I$6,MATCH(C420,'HARGA SATUAN'!$C$7:$C$1495,0),0)),"",OFFSET('HARGA SATUAN'!$I$6,MATCH(C420,'HARGA SATUAN'!$C$7:$C$1495,0),0))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SATUAN'!$C$7:$C$1495,0),0)),"",OFFSET('HARGA SATUAN'!$D$6,MATCH(C421,'HARGA SATUAN'!$C$7:$C$1495,0),0))</f>
        <v/>
      </c>
      <c r="E421" s="101">
        <f ca="1">IF(B421="+","Unit",IF(ISERROR(OFFSET('HARGA SATUAN'!$E$6,MATCH(C421,'HARGA SATUAN'!$C$7:$C$1495,0),0)),"",OFFSET('HARGA SATUAN'!$E$6,MATCH(C421,'HARGA SATUAN'!$C$7:$C$1495,0),0)))</f>
        <v>0</v>
      </c>
      <c r="F421" s="138" t="str">
        <f t="shared" ca="1" si="20"/>
        <v/>
      </c>
      <c r="G421" s="41">
        <f ca="1">IF(ISERROR(OFFSET('HARGA SATUAN'!$I$6,MATCH(C421,'HARGA SATUAN'!$C$7:$C$1495,0),0)),"",OFFSET('HARGA SATUAN'!$I$6,MATCH(C421,'HARGA SATUAN'!$C$7:$C$1495,0),0))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SATUAN'!$C$7:$C$1495,0),0)),"",OFFSET('HARGA SATUAN'!$D$6,MATCH(C422,'HARGA SATUAN'!$C$7:$C$1495,0),0))</f>
        <v/>
      </c>
      <c r="E422" s="101">
        <f ca="1">IF(B422="+","Unit",IF(ISERROR(OFFSET('HARGA SATUAN'!$E$6,MATCH(C422,'HARGA SATUAN'!$C$7:$C$1495,0),0)),"",OFFSET('HARGA SATUAN'!$E$6,MATCH(C422,'HARGA SATUAN'!$C$7:$C$1495,0),0)))</f>
        <v>0</v>
      </c>
      <c r="F422" s="138" t="str">
        <f t="shared" ca="1" si="20"/>
        <v/>
      </c>
      <c r="G422" s="41">
        <f ca="1">IF(ISERROR(OFFSET('HARGA SATUAN'!$I$6,MATCH(C422,'HARGA SATUAN'!$C$7:$C$1495,0),0)),"",OFFSET('HARGA SATUAN'!$I$6,MATCH(C422,'HARGA SATUAN'!$C$7:$C$1495,0),0))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SATUAN'!$C$7:$C$1495,0),0)),"",OFFSET('HARGA SATUAN'!$D$6,MATCH(C423,'HARGA SATUAN'!$C$7:$C$1495,0),0))</f>
        <v/>
      </c>
      <c r="E423" s="101">
        <f ca="1">IF(B423="+","Unit",IF(ISERROR(OFFSET('HARGA SATUAN'!$E$6,MATCH(C423,'HARGA SATUAN'!$C$7:$C$1495,0),0)),"",OFFSET('HARGA SATUAN'!$E$6,MATCH(C423,'HARGA SATUAN'!$C$7:$C$1495,0),0)))</f>
        <v>0</v>
      </c>
      <c r="F423" s="138" t="str">
        <f t="shared" ca="1" si="20"/>
        <v/>
      </c>
      <c r="G423" s="41">
        <f ca="1">IF(ISERROR(OFFSET('HARGA SATUAN'!$I$6,MATCH(C423,'HARGA SATUAN'!$C$7:$C$1495,0),0)),"",OFFSET('HARGA SATUAN'!$I$6,MATCH(C423,'HARGA SATUAN'!$C$7:$C$1495,0),0))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SATUAN'!$C$7:$C$1495,0),0)),"",OFFSET('HARGA SATUAN'!$D$6,MATCH(C424,'HARGA SATUAN'!$C$7:$C$1495,0),0))</f>
        <v/>
      </c>
      <c r="E424" s="101">
        <f ca="1">IF(B424="+","Unit",IF(ISERROR(OFFSET('HARGA SATUAN'!$E$6,MATCH(C424,'HARGA SATUAN'!$C$7:$C$1495,0),0)),"",OFFSET('HARGA SATUAN'!$E$6,MATCH(C424,'HARGA SATUAN'!$C$7:$C$1495,0),0)))</f>
        <v>0</v>
      </c>
      <c r="F424" s="138" t="str">
        <f t="shared" ca="1" si="20"/>
        <v/>
      </c>
      <c r="G424" s="41">
        <f ca="1">IF(ISERROR(OFFSET('HARGA SATUAN'!$I$6,MATCH(C424,'HARGA SATUAN'!$C$7:$C$1495,0),0)),"",OFFSET('HARGA SATUAN'!$I$6,MATCH(C424,'HARGA SATUAN'!$C$7:$C$1495,0),0))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SATUAN'!$C$7:$C$1495,0),0)),"",OFFSET('HARGA SATUAN'!$D$6,MATCH(C425,'HARGA SATUAN'!$C$7:$C$1495,0),0))</f>
        <v/>
      </c>
      <c r="E425" s="101">
        <f ca="1">IF(B425="+","Unit",IF(ISERROR(OFFSET('HARGA SATUAN'!$E$6,MATCH(C425,'HARGA SATUAN'!$C$7:$C$1495,0),0)),"",OFFSET('HARGA SATUAN'!$E$6,MATCH(C425,'HARGA SATUAN'!$C$7:$C$1495,0),0)))</f>
        <v>0</v>
      </c>
      <c r="F425" s="138" t="str">
        <f t="shared" ca="1" si="20"/>
        <v/>
      </c>
      <c r="G425" s="41">
        <f ca="1">IF(ISERROR(OFFSET('HARGA SATUAN'!$I$6,MATCH(C425,'HARGA SATUAN'!$C$7:$C$1495,0),0)),"",OFFSET('HARGA SATUAN'!$I$6,MATCH(C425,'HARGA SATUAN'!$C$7:$C$1495,0),0))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SATUAN'!$C$7:$C$1495,0),0)),"",OFFSET('HARGA SATUAN'!$D$6,MATCH(C426,'HARGA SATUAN'!$C$7:$C$1495,0),0))</f>
        <v/>
      </c>
      <c r="E426" s="101">
        <f ca="1">IF(B426="+","Unit",IF(ISERROR(OFFSET('HARGA SATUAN'!$E$6,MATCH(C426,'HARGA SATUAN'!$C$7:$C$1495,0),0)),"",OFFSET('HARGA SATUAN'!$E$6,MATCH(C426,'HARGA SATUAN'!$C$7:$C$1495,0),0)))</f>
        <v>0</v>
      </c>
      <c r="F426" s="138" t="str">
        <f t="shared" ca="1" si="20"/>
        <v/>
      </c>
      <c r="G426" s="41">
        <f ca="1">IF(ISERROR(OFFSET('HARGA SATUAN'!$I$6,MATCH(C426,'HARGA SATUAN'!$C$7:$C$1495,0),0)),"",OFFSET('HARGA SATUAN'!$I$6,MATCH(C426,'HARGA SATUAN'!$C$7:$C$1495,0),0))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SATUAN'!$C$7:$C$1495,0),0)),"",OFFSET('HARGA SATUAN'!$D$6,MATCH(C427,'HARGA SATUAN'!$C$7:$C$1495,0),0))</f>
        <v/>
      </c>
      <c r="E427" s="101">
        <f ca="1">IF(B427="+","Unit",IF(ISERROR(OFFSET('HARGA SATUAN'!$E$6,MATCH(C427,'HARGA SATUAN'!$C$7:$C$1495,0),0)),"",OFFSET('HARGA SATUAN'!$E$6,MATCH(C427,'HARGA SATUAN'!$C$7:$C$1495,0),0)))</f>
        <v>0</v>
      </c>
      <c r="F427" s="138" t="str">
        <f t="shared" ca="1" si="20"/>
        <v/>
      </c>
      <c r="G427" s="41">
        <f ca="1">IF(ISERROR(OFFSET('HARGA SATUAN'!$I$6,MATCH(C427,'HARGA SATUAN'!$C$7:$C$1495,0),0)),"",OFFSET('HARGA SATUAN'!$I$6,MATCH(C427,'HARGA SATUAN'!$C$7:$C$1495,0),0))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SATUAN'!$C$7:$C$1495,0),0)),"",OFFSET('HARGA SATUAN'!$D$6,MATCH(C428,'HARGA SATUAN'!$C$7:$C$1495,0),0))</f>
        <v/>
      </c>
      <c r="E428" s="101">
        <f ca="1">IF(B428="+","Unit",IF(ISERROR(OFFSET('HARGA SATUAN'!$E$6,MATCH(C428,'HARGA SATUAN'!$C$7:$C$1495,0),0)),"",OFFSET('HARGA SATUAN'!$E$6,MATCH(C428,'HARGA SATUAN'!$C$7:$C$1495,0),0)))</f>
        <v>0</v>
      </c>
      <c r="F428" s="138" t="str">
        <f t="shared" ca="1" si="20"/>
        <v/>
      </c>
      <c r="G428" s="41">
        <f ca="1">IF(ISERROR(OFFSET('HARGA SATUAN'!$I$6,MATCH(C428,'HARGA SATUAN'!$C$7:$C$1495,0),0)),"",OFFSET('HARGA SATUAN'!$I$6,MATCH(C428,'HARGA SATUAN'!$C$7:$C$1495,0),0))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SATUAN'!$C$7:$C$1495,0),0)),"",OFFSET('HARGA SATUAN'!$D$6,MATCH(C429,'HARGA SATUAN'!$C$7:$C$1495,0),0))</f>
        <v/>
      </c>
      <c r="E429" s="101">
        <f ca="1">IF(B429="+","Unit",IF(ISERROR(OFFSET('HARGA SATUAN'!$E$6,MATCH(C429,'HARGA SATUAN'!$C$7:$C$1495,0),0)),"",OFFSET('HARGA SATUAN'!$E$6,MATCH(C429,'HARGA SATUAN'!$C$7:$C$1495,0),0)))</f>
        <v>0</v>
      </c>
      <c r="F429" s="138" t="str">
        <f t="shared" ca="1" si="20"/>
        <v/>
      </c>
      <c r="G429" s="41">
        <f ca="1">IF(ISERROR(OFFSET('HARGA SATUAN'!$I$6,MATCH(C429,'HARGA SATUAN'!$C$7:$C$1495,0),0)),"",OFFSET('HARGA SATUAN'!$I$6,MATCH(C429,'HARGA SATUAN'!$C$7:$C$1495,0),0))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SATUAN'!$C$7:$C$1495,0),0)),"",OFFSET('HARGA SATUAN'!$D$6,MATCH(C430,'HARGA SATUAN'!$C$7:$C$1495,0),0))</f>
        <v/>
      </c>
      <c r="E430" s="101">
        <f ca="1">IF(B430="+","Unit",IF(ISERROR(OFFSET('HARGA SATUAN'!$E$6,MATCH(C430,'HARGA SATUAN'!$C$7:$C$1495,0),0)),"",OFFSET('HARGA SATUAN'!$E$6,MATCH(C430,'HARGA SATUAN'!$C$7:$C$1495,0),0)))</f>
        <v>0</v>
      </c>
      <c r="F430" s="138" t="str">
        <f t="shared" ca="1" si="20"/>
        <v/>
      </c>
      <c r="G430" s="41">
        <f ca="1">IF(ISERROR(OFFSET('HARGA SATUAN'!$I$6,MATCH(C430,'HARGA SATUAN'!$C$7:$C$1495,0),0)),"",OFFSET('HARGA SATUAN'!$I$6,MATCH(C430,'HARGA SATUAN'!$C$7:$C$1495,0),0))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SATUAN'!$C$7:$C$1495,0),0)),"",OFFSET('HARGA SATUAN'!$D$6,MATCH(C431,'HARGA SATUAN'!$C$7:$C$1495,0),0))</f>
        <v/>
      </c>
      <c r="E431" s="101">
        <f ca="1">IF(B431="+","Unit",IF(ISERROR(OFFSET('HARGA SATUAN'!$E$6,MATCH(C431,'HARGA SATUAN'!$C$7:$C$1495,0),0)),"",OFFSET('HARGA SATUAN'!$E$6,MATCH(C431,'HARGA SATUAN'!$C$7:$C$1495,0),0)))</f>
        <v>0</v>
      </c>
      <c r="F431" s="138" t="str">
        <f t="shared" ca="1" si="20"/>
        <v/>
      </c>
      <c r="G431" s="41">
        <f ca="1">IF(ISERROR(OFFSET('HARGA SATUAN'!$I$6,MATCH(C431,'HARGA SATUAN'!$C$7:$C$1495,0),0)),"",OFFSET('HARGA SATUAN'!$I$6,MATCH(C431,'HARGA SATUAN'!$C$7:$C$1495,0),0))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SATUAN'!$C$7:$C$1495,0),0)),"",OFFSET('HARGA SATUAN'!$D$6,MATCH(C432,'HARGA SATUAN'!$C$7:$C$1495,0),0))</f>
        <v/>
      </c>
      <c r="E432" s="101">
        <f ca="1">IF(B432="+","Unit",IF(ISERROR(OFFSET('HARGA SATUAN'!$E$6,MATCH(C432,'HARGA SATUAN'!$C$7:$C$1495,0),0)),"",OFFSET('HARGA SATUAN'!$E$6,MATCH(C432,'HARGA SATUAN'!$C$7:$C$1495,0),0)))</f>
        <v>0</v>
      </c>
      <c r="F432" s="138" t="str">
        <f t="shared" ca="1" si="20"/>
        <v/>
      </c>
      <c r="G432" s="41">
        <f ca="1">IF(ISERROR(OFFSET('HARGA SATUAN'!$I$6,MATCH(C432,'HARGA SATUAN'!$C$7:$C$1495,0),0)),"",OFFSET('HARGA SATUAN'!$I$6,MATCH(C432,'HARGA SATUAN'!$C$7:$C$1495,0),0))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SATUAN'!$C$7:$C$1495,0),0)),"",OFFSET('HARGA SATUAN'!$D$6,MATCH(C433,'HARGA SATUAN'!$C$7:$C$1495,0),0))</f>
        <v/>
      </c>
      <c r="E433" s="101">
        <f ca="1">IF(B433="+","Unit",IF(ISERROR(OFFSET('HARGA SATUAN'!$E$6,MATCH(C433,'HARGA SATUAN'!$C$7:$C$1495,0),0)),"",OFFSET('HARGA SATUAN'!$E$6,MATCH(C433,'HARGA SATUAN'!$C$7:$C$1495,0),0)))</f>
        <v>0</v>
      </c>
      <c r="F433" s="138" t="str">
        <f t="shared" ca="1" si="20"/>
        <v/>
      </c>
      <c r="G433" s="41">
        <f ca="1">IF(ISERROR(OFFSET('HARGA SATUAN'!$I$6,MATCH(C433,'HARGA SATUAN'!$C$7:$C$1495,0),0)),"",OFFSET('HARGA SATUAN'!$I$6,MATCH(C433,'HARGA SATUAN'!$C$7:$C$1495,0),0))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SATUAN'!$C$7:$C$1495,0),0)),"",OFFSET('HARGA SATUAN'!$D$6,MATCH(C434,'HARGA SATUAN'!$C$7:$C$1495,0),0))</f>
        <v/>
      </c>
      <c r="E434" s="101">
        <f ca="1">IF(B434="+","Unit",IF(ISERROR(OFFSET('HARGA SATUAN'!$E$6,MATCH(C434,'HARGA SATUAN'!$C$7:$C$1495,0),0)),"",OFFSET('HARGA SATUAN'!$E$6,MATCH(C434,'HARGA SATUAN'!$C$7:$C$1495,0),0)))</f>
        <v>0</v>
      </c>
      <c r="F434" s="138" t="str">
        <f t="shared" ca="1" si="20"/>
        <v/>
      </c>
      <c r="G434" s="41">
        <f ca="1">IF(ISERROR(OFFSET('HARGA SATUAN'!$I$6,MATCH(C434,'HARGA SATUAN'!$C$7:$C$1495,0),0)),"",OFFSET('HARGA SATUAN'!$I$6,MATCH(C434,'HARGA SATUAN'!$C$7:$C$1495,0),0))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SATUAN'!$C$7:$C$1495,0),0)),"",OFFSET('HARGA SATUAN'!$D$6,MATCH(C435,'HARGA SATUAN'!$C$7:$C$1495,0),0))</f>
        <v/>
      </c>
      <c r="E435" s="101">
        <f ca="1">IF(B435="+","Unit",IF(ISERROR(OFFSET('HARGA SATUAN'!$E$6,MATCH(C435,'HARGA SATUAN'!$C$7:$C$1495,0),0)),"",OFFSET('HARGA SATUAN'!$E$6,MATCH(C435,'HARGA SATUAN'!$C$7:$C$1495,0),0)))</f>
        <v>0</v>
      </c>
      <c r="F435" s="138" t="str">
        <f t="shared" ca="1" si="20"/>
        <v/>
      </c>
      <c r="G435" s="41">
        <f ca="1">IF(ISERROR(OFFSET('HARGA SATUAN'!$I$6,MATCH(C435,'HARGA SATUAN'!$C$7:$C$1495,0),0)),"",OFFSET('HARGA SATUAN'!$I$6,MATCH(C435,'HARGA SATUAN'!$C$7:$C$1495,0),0))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SATUAN'!$C$7:$C$1495,0),0)),"",OFFSET('HARGA SATUAN'!$D$6,MATCH(C436,'HARGA SATUAN'!$C$7:$C$1495,0),0))</f>
        <v/>
      </c>
      <c r="E436" s="101">
        <f ca="1">IF(B436="+","Unit",IF(ISERROR(OFFSET('HARGA SATUAN'!$E$6,MATCH(C436,'HARGA SATUAN'!$C$7:$C$1495,0),0)),"",OFFSET('HARGA SATUAN'!$E$6,MATCH(C436,'HARGA SATUAN'!$C$7:$C$1495,0),0)))</f>
        <v>0</v>
      </c>
      <c r="F436" s="138" t="str">
        <f t="shared" ca="1" si="20"/>
        <v/>
      </c>
      <c r="G436" s="41">
        <f ca="1">IF(ISERROR(OFFSET('HARGA SATUAN'!$I$6,MATCH(C436,'HARGA SATUAN'!$C$7:$C$1495,0),0)),"",OFFSET('HARGA SATUAN'!$I$6,MATCH(C436,'HARGA SATUAN'!$C$7:$C$1495,0),0))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SATUAN'!$C$7:$C$1495,0),0)),"",OFFSET('HARGA SATUAN'!$D$6,MATCH(C437,'HARGA SATUAN'!$C$7:$C$1495,0),0))</f>
        <v/>
      </c>
      <c r="E437" s="101">
        <f ca="1">IF(B437="+","Unit",IF(ISERROR(OFFSET('HARGA SATUAN'!$E$6,MATCH(C437,'HARGA SATUAN'!$C$7:$C$1495,0),0)),"",OFFSET('HARGA SATUAN'!$E$6,MATCH(C437,'HARGA SATUAN'!$C$7:$C$1495,0),0)))</f>
        <v>0</v>
      </c>
      <c r="F437" s="138" t="str">
        <f t="shared" ca="1" si="20"/>
        <v/>
      </c>
      <c r="G437" s="41">
        <f ca="1">IF(ISERROR(OFFSET('HARGA SATUAN'!$I$6,MATCH(C437,'HARGA SATUAN'!$C$7:$C$1495,0),0)),"",OFFSET('HARGA SATUAN'!$I$6,MATCH(C437,'HARGA SATUAN'!$C$7:$C$1495,0),0))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SATUAN'!$C$7:$C$1495,0),0)),"",OFFSET('HARGA SATUAN'!$D$6,MATCH(C438,'HARGA SATUAN'!$C$7:$C$1495,0),0))</f>
        <v/>
      </c>
      <c r="E438" s="101">
        <f ca="1">IF(B438="+","Unit",IF(ISERROR(OFFSET('HARGA SATUAN'!$E$6,MATCH(C438,'HARGA SATUAN'!$C$7:$C$1495,0),0)),"",OFFSET('HARGA SATUAN'!$E$6,MATCH(C438,'HARGA SATUAN'!$C$7:$C$1495,0),0)))</f>
        <v>0</v>
      </c>
      <c r="F438" s="138" t="str">
        <f t="shared" ca="1" si="20"/>
        <v/>
      </c>
      <c r="G438" s="41">
        <f ca="1">IF(ISERROR(OFFSET('HARGA SATUAN'!$I$6,MATCH(C438,'HARGA SATUAN'!$C$7:$C$1495,0),0)),"",OFFSET('HARGA SATUAN'!$I$6,MATCH(C438,'HARGA SATUAN'!$C$7:$C$1495,0),0))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SATUAN'!$C$7:$C$1495,0),0)),"",OFFSET('HARGA SATUAN'!$D$6,MATCH(C439,'HARGA SATUAN'!$C$7:$C$1495,0),0))</f>
        <v/>
      </c>
      <c r="E439" s="101">
        <f ca="1">IF(B439="+","Unit",IF(ISERROR(OFFSET('HARGA SATUAN'!$E$6,MATCH(C439,'HARGA SATUAN'!$C$7:$C$1495,0),0)),"",OFFSET('HARGA SATUAN'!$E$6,MATCH(C439,'HARGA SATUAN'!$C$7:$C$1495,0),0)))</f>
        <v>0</v>
      </c>
      <c r="F439" s="138" t="str">
        <f t="shared" ca="1" si="20"/>
        <v/>
      </c>
      <c r="G439" s="41">
        <f ca="1">IF(ISERROR(OFFSET('HARGA SATUAN'!$I$6,MATCH(C439,'HARGA SATUAN'!$C$7:$C$1495,0),0)),"",OFFSET('HARGA SATUAN'!$I$6,MATCH(C439,'HARGA SATUAN'!$C$7:$C$1495,0),0))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SATUAN'!$C$7:$C$1495,0),0)),"",OFFSET('HARGA SATUAN'!$D$6,MATCH(C440,'HARGA SATUAN'!$C$7:$C$1495,0),0))</f>
        <v/>
      </c>
      <c r="E440" s="101">
        <f ca="1">IF(B440="+","Unit",IF(ISERROR(OFFSET('HARGA SATUAN'!$E$6,MATCH(C440,'HARGA SATUAN'!$C$7:$C$1495,0),0)),"",OFFSET('HARGA SATUAN'!$E$6,MATCH(C440,'HARGA SATUAN'!$C$7:$C$1495,0),0)))</f>
        <v>0</v>
      </c>
      <c r="F440" s="138" t="str">
        <f t="shared" ca="1" si="20"/>
        <v/>
      </c>
      <c r="G440" s="41">
        <f ca="1">IF(ISERROR(OFFSET('HARGA SATUAN'!$I$6,MATCH(C440,'HARGA SATUAN'!$C$7:$C$1495,0),0)),"",OFFSET('HARGA SATUAN'!$I$6,MATCH(C440,'HARGA SATUAN'!$C$7:$C$1495,0),0))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SATUAN'!$C$7:$C$1495,0),0)),"",OFFSET('HARGA SATUAN'!$D$6,MATCH(C441,'HARGA SATUAN'!$C$7:$C$1495,0),0))</f>
        <v/>
      </c>
      <c r="E441" s="101">
        <f ca="1">IF(B441="+","Unit",IF(ISERROR(OFFSET('HARGA SATUAN'!$E$6,MATCH(C441,'HARGA SATUAN'!$C$7:$C$1495,0),0)),"",OFFSET('HARGA SATUAN'!$E$6,MATCH(C441,'HARGA SATUAN'!$C$7:$C$1495,0),0)))</f>
        <v>0</v>
      </c>
      <c r="F441" s="138" t="str">
        <f t="shared" ca="1" si="20"/>
        <v/>
      </c>
      <c r="G441" s="41">
        <f ca="1">IF(ISERROR(OFFSET('HARGA SATUAN'!$I$6,MATCH(C441,'HARGA SATUAN'!$C$7:$C$1495,0),0)),"",OFFSET('HARGA SATUAN'!$I$6,MATCH(C441,'HARGA SATUAN'!$C$7:$C$1495,0),0))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SATUAN'!$C$7:$C$1495,0),0)),"",OFFSET('HARGA SATUAN'!$D$6,MATCH(C442,'HARGA SATUAN'!$C$7:$C$1495,0),0))</f>
        <v/>
      </c>
      <c r="E442" s="101">
        <f ca="1">IF(B442="+","Unit",IF(ISERROR(OFFSET('HARGA SATUAN'!$E$6,MATCH(C442,'HARGA SATUAN'!$C$7:$C$1495,0),0)),"",OFFSET('HARGA SATUAN'!$E$6,MATCH(C442,'HARGA SATUAN'!$C$7:$C$1495,0),0)))</f>
        <v>0</v>
      </c>
      <c r="F442" s="138" t="str">
        <f t="shared" ca="1" si="20"/>
        <v/>
      </c>
      <c r="G442" s="41">
        <f ca="1">IF(ISERROR(OFFSET('HARGA SATUAN'!$I$6,MATCH(C442,'HARGA SATUAN'!$C$7:$C$1495,0),0)),"",OFFSET('HARGA SATUAN'!$I$6,MATCH(C442,'HARGA SATUAN'!$C$7:$C$1495,0),0))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SATUAN'!$C$7:$C$1495,0),0)),"",OFFSET('HARGA SATUAN'!$D$6,MATCH(C443,'HARGA SATUAN'!$C$7:$C$1495,0),0))</f>
        <v/>
      </c>
      <c r="E443" s="101">
        <f ca="1">IF(B443="+","Unit",IF(ISERROR(OFFSET('HARGA SATUAN'!$E$6,MATCH(C443,'HARGA SATUAN'!$C$7:$C$1495,0),0)),"",OFFSET('HARGA SATUAN'!$E$6,MATCH(C443,'HARGA SATUAN'!$C$7:$C$1495,0),0)))</f>
        <v>0</v>
      </c>
      <c r="F443" s="138" t="str">
        <f t="shared" ca="1" si="20"/>
        <v/>
      </c>
      <c r="G443" s="41">
        <f ca="1">IF(ISERROR(OFFSET('HARGA SATUAN'!$I$6,MATCH(C443,'HARGA SATUAN'!$C$7:$C$1495,0),0)),"",OFFSET('HARGA SATUAN'!$I$6,MATCH(C443,'HARGA SATUAN'!$C$7:$C$1495,0),0))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SATUAN'!$C$7:$C$1495,0),0)),"",OFFSET('HARGA SATUAN'!$D$6,MATCH(C444,'HARGA SATUAN'!$C$7:$C$1495,0),0))</f>
        <v/>
      </c>
      <c r="E444" s="101">
        <f ca="1">IF(B444="+","Unit",IF(ISERROR(OFFSET('HARGA SATUAN'!$E$6,MATCH(C444,'HARGA SATUAN'!$C$7:$C$1495,0),0)),"",OFFSET('HARGA SATUAN'!$E$6,MATCH(C444,'HARGA SATUAN'!$C$7:$C$1495,0),0)))</f>
        <v>0</v>
      </c>
      <c r="F444" s="138" t="str">
        <f t="shared" ca="1" si="20"/>
        <v/>
      </c>
      <c r="G444" s="41">
        <f ca="1">IF(ISERROR(OFFSET('HARGA SATUAN'!$I$6,MATCH(C444,'HARGA SATUAN'!$C$7:$C$1495,0),0)),"",OFFSET('HARGA SATUAN'!$I$6,MATCH(C444,'HARGA SATUAN'!$C$7:$C$1495,0),0))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SATUAN'!$C$7:$C$1495,0),0)),"",OFFSET('HARGA SATUAN'!$D$6,MATCH(C445,'HARGA SATUAN'!$C$7:$C$1495,0),0))</f>
        <v/>
      </c>
      <c r="E445" s="101">
        <f ca="1">IF(B445="+","Unit",IF(ISERROR(OFFSET('HARGA SATUAN'!$E$6,MATCH(C445,'HARGA SATUAN'!$C$7:$C$1495,0),0)),"",OFFSET('HARGA SATUAN'!$E$6,MATCH(C445,'HARGA SATUAN'!$C$7:$C$1495,0),0)))</f>
        <v>0</v>
      </c>
      <c r="F445" s="138" t="str">
        <f t="shared" ca="1" si="20"/>
        <v/>
      </c>
      <c r="G445" s="41">
        <f ca="1">IF(ISERROR(OFFSET('HARGA SATUAN'!$I$6,MATCH(C445,'HARGA SATUAN'!$C$7:$C$1495,0),0)),"",OFFSET('HARGA SATUAN'!$I$6,MATCH(C445,'HARGA SATUAN'!$C$7:$C$1495,0),0))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SATUAN'!$C$7:$C$1495,0),0)),"",OFFSET('HARGA SATUAN'!$D$6,MATCH(C446,'HARGA SATUAN'!$C$7:$C$1495,0),0))</f>
        <v/>
      </c>
      <c r="E446" s="101">
        <f ca="1">IF(B446="+","Unit",IF(ISERROR(OFFSET('HARGA SATUAN'!$E$6,MATCH(C446,'HARGA SATUAN'!$C$7:$C$1495,0),0)),"",OFFSET('HARGA SATUAN'!$E$6,MATCH(C446,'HARGA SATUAN'!$C$7:$C$1495,0),0)))</f>
        <v>0</v>
      </c>
      <c r="F446" s="138" t="str">
        <f t="shared" ca="1" si="20"/>
        <v/>
      </c>
      <c r="G446" s="41">
        <f ca="1">IF(ISERROR(OFFSET('HARGA SATUAN'!$I$6,MATCH(C446,'HARGA SATUAN'!$C$7:$C$1495,0),0)),"",OFFSET('HARGA SATUAN'!$I$6,MATCH(C446,'HARGA SATUAN'!$C$7:$C$1495,0),0))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SATUAN'!$C$7:$C$1495,0),0)),"",OFFSET('HARGA SATUAN'!$D$6,MATCH(C447,'HARGA SATUAN'!$C$7:$C$1495,0),0))</f>
        <v/>
      </c>
      <c r="E447" s="101">
        <f ca="1">IF(B447="+","Unit",IF(ISERROR(OFFSET('HARGA SATUAN'!$E$6,MATCH(C447,'HARGA SATUAN'!$C$7:$C$1495,0),0)),"",OFFSET('HARGA SATUAN'!$E$6,MATCH(C447,'HARGA SATUAN'!$C$7:$C$1495,0),0)))</f>
        <v>0</v>
      </c>
      <c r="F447" s="138" t="str">
        <f t="shared" ca="1" si="20"/>
        <v/>
      </c>
      <c r="G447" s="41">
        <f ca="1">IF(ISERROR(OFFSET('HARGA SATUAN'!$I$6,MATCH(C447,'HARGA SATUAN'!$C$7:$C$1495,0),0)),"",OFFSET('HARGA SATUAN'!$I$6,MATCH(C447,'HARGA SATUAN'!$C$7:$C$1495,0),0))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SATUAN'!$C$7:$C$1495,0),0)),"",OFFSET('HARGA SATUAN'!$D$6,MATCH(C448,'HARGA SATUAN'!$C$7:$C$1495,0),0))</f>
        <v/>
      </c>
      <c r="E448" s="101">
        <f ca="1">IF(B448="+","Unit",IF(ISERROR(OFFSET('HARGA SATUAN'!$E$6,MATCH(C448,'HARGA SATUAN'!$C$7:$C$1495,0),0)),"",OFFSET('HARGA SATUAN'!$E$6,MATCH(C448,'HARGA SATUAN'!$C$7:$C$1495,0),0)))</f>
        <v>0</v>
      </c>
      <c r="F448" s="138" t="str">
        <f t="shared" ca="1" si="20"/>
        <v/>
      </c>
      <c r="G448" s="41">
        <f ca="1">IF(ISERROR(OFFSET('HARGA SATUAN'!$I$6,MATCH(C448,'HARGA SATUAN'!$C$7:$C$1495,0),0)),"",OFFSET('HARGA SATUAN'!$I$6,MATCH(C448,'HARGA SATUAN'!$C$7:$C$1495,0),0))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SATUAN'!$C$7:$C$1495,0),0)),"",OFFSET('HARGA SATUAN'!$D$6,MATCH(C449,'HARGA SATUAN'!$C$7:$C$1495,0),0))</f>
        <v/>
      </c>
      <c r="E449" s="101">
        <f ca="1">IF(B449="+","Unit",IF(ISERROR(OFFSET('HARGA SATUAN'!$E$6,MATCH(C449,'HARGA SATUAN'!$C$7:$C$1495,0),0)),"",OFFSET('HARGA SATUAN'!$E$6,MATCH(C449,'HARGA SATUAN'!$C$7:$C$1495,0),0)))</f>
        <v>0</v>
      </c>
      <c r="F449" s="138" t="str">
        <f t="shared" ca="1" si="20"/>
        <v/>
      </c>
      <c r="G449" s="41">
        <f ca="1">IF(ISERROR(OFFSET('HARGA SATUAN'!$I$6,MATCH(C449,'HARGA SATUAN'!$C$7:$C$1495,0),0)),"",OFFSET('HARGA SATUAN'!$I$6,MATCH(C449,'HARGA SATUAN'!$C$7:$C$1495,0),0))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SATUAN'!$C$7:$C$1495,0),0)),"",OFFSET('HARGA SATUAN'!$D$6,MATCH(C450,'HARGA SATUAN'!$C$7:$C$1495,0),0))</f>
        <v/>
      </c>
      <c r="E450" s="101">
        <f ca="1">IF(B450="+","Unit",IF(ISERROR(OFFSET('HARGA SATUAN'!$E$6,MATCH(C450,'HARGA SATUAN'!$C$7:$C$1495,0),0)),"",OFFSET('HARGA SATUAN'!$E$6,MATCH(C450,'HARGA SATUAN'!$C$7:$C$1495,0),0)))</f>
        <v>0</v>
      </c>
      <c r="F450" s="138" t="str">
        <f t="shared" ca="1" si="20"/>
        <v/>
      </c>
      <c r="G450" s="41">
        <f ca="1">IF(ISERROR(OFFSET('HARGA SATUAN'!$I$6,MATCH(C450,'HARGA SATUAN'!$C$7:$C$1495,0),0)),"",OFFSET('HARGA SATUAN'!$I$6,MATCH(C450,'HARGA SATUAN'!$C$7:$C$1495,0),0))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SATUAN'!$C$7:$C$1495,0),0)),"",OFFSET('HARGA SATUAN'!$D$6,MATCH(C451,'HARGA SATUAN'!$C$7:$C$1495,0),0))</f>
        <v/>
      </c>
      <c r="E451" s="101">
        <f ca="1">IF(B451="+","Unit",IF(ISERROR(OFFSET('HARGA SATUAN'!$E$6,MATCH(C451,'HARGA SATUAN'!$C$7:$C$1495,0),0)),"",OFFSET('HARGA SATUAN'!$E$6,MATCH(C451,'HARGA SATUAN'!$C$7:$C$1495,0),0)))</f>
        <v>0</v>
      </c>
      <c r="F451" s="138" t="str">
        <f t="shared" ca="1" si="20"/>
        <v/>
      </c>
      <c r="G451" s="41">
        <f ca="1">IF(ISERROR(OFFSET('HARGA SATUAN'!$I$6,MATCH(C451,'HARGA SATUAN'!$C$7:$C$1495,0),0)),"",OFFSET('HARGA SATUAN'!$I$6,MATCH(C451,'HARGA SATUAN'!$C$7:$C$1495,0),0))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SATUAN'!$C$7:$C$1495,0),0)),"",OFFSET('HARGA SATUAN'!$D$6,MATCH(C452,'HARGA SATUAN'!$C$7:$C$1495,0),0))</f>
        <v/>
      </c>
      <c r="E452" s="101">
        <f ca="1">IF(B452="+","Unit",IF(ISERROR(OFFSET('HARGA SATUAN'!$E$6,MATCH(C452,'HARGA SATUAN'!$C$7:$C$1495,0),0)),"",OFFSET('HARGA SATUAN'!$E$6,MATCH(C452,'HARGA SATUAN'!$C$7:$C$1495,0),0)))</f>
        <v>0</v>
      </c>
      <c r="F452" s="138" t="str">
        <f t="shared" ca="1" si="20"/>
        <v/>
      </c>
      <c r="G452" s="41">
        <f ca="1">IF(ISERROR(OFFSET('HARGA SATUAN'!$I$6,MATCH(C452,'HARGA SATUAN'!$C$7:$C$1495,0),0)),"",OFFSET('HARGA SATUAN'!$I$6,MATCH(C452,'HARGA SATUAN'!$C$7:$C$1495,0),0))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SATUAN'!$C$7:$C$1495,0),0)),"",OFFSET('HARGA SATUAN'!$D$6,MATCH(C453,'HARGA SATUAN'!$C$7:$C$1495,0),0))</f>
        <v/>
      </c>
      <c r="E453" s="101">
        <f ca="1">IF(B453="+","Unit",IF(ISERROR(OFFSET('HARGA SATUAN'!$E$6,MATCH(C453,'HARGA SATUAN'!$C$7:$C$1495,0),0)),"",OFFSET('HARGA SATUAN'!$E$6,MATCH(C453,'HARGA SATUAN'!$C$7:$C$1495,0),0)))</f>
        <v>0</v>
      </c>
      <c r="F453" s="138" t="str">
        <f t="shared" ca="1" si="20"/>
        <v/>
      </c>
      <c r="G453" s="41">
        <f ca="1">IF(ISERROR(OFFSET('HARGA SATUAN'!$I$6,MATCH(C453,'HARGA SATUAN'!$C$7:$C$1495,0),0)),"",OFFSET('HARGA SATUAN'!$I$6,MATCH(C453,'HARGA SATUAN'!$C$7:$C$1495,0),0))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SATUAN'!$C$7:$C$1495,0),0)),"",OFFSET('HARGA SATUAN'!$D$6,MATCH(C454,'HARGA SATUAN'!$C$7:$C$1495,0),0))</f>
        <v/>
      </c>
      <c r="E454" s="101">
        <f ca="1">IF(B454="+","Unit",IF(ISERROR(OFFSET('HARGA SATUAN'!$E$6,MATCH(C454,'HARGA SATUAN'!$C$7:$C$1495,0),0)),"",OFFSET('HARGA SATUAN'!$E$6,MATCH(C454,'HARGA SATUAN'!$C$7:$C$1495,0),0)))</f>
        <v>0</v>
      </c>
      <c r="F454" s="138" t="str">
        <f t="shared" ca="1" si="20"/>
        <v/>
      </c>
      <c r="G454" s="41">
        <f ca="1">IF(ISERROR(OFFSET('HARGA SATUAN'!$I$6,MATCH(C454,'HARGA SATUAN'!$C$7:$C$1495,0),0)),"",OFFSET('HARGA SATUAN'!$I$6,MATCH(C454,'HARGA SATUAN'!$C$7:$C$1495,0),0))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SATUAN'!$C$7:$C$1495,0),0)),"",OFFSET('HARGA SATUAN'!$D$6,MATCH(C455,'HARGA SATUAN'!$C$7:$C$1495,0),0))</f>
        <v/>
      </c>
      <c r="E455" s="101">
        <f ca="1">IF(B455="+","Unit",IF(ISERROR(OFFSET('HARGA SATUAN'!$E$6,MATCH(C455,'HARGA SATUAN'!$C$7:$C$1495,0),0)),"",OFFSET('HARGA SATUAN'!$E$6,MATCH(C455,'HARGA SATUAN'!$C$7:$C$1495,0),0)))</f>
        <v>0</v>
      </c>
      <c r="F455" s="138" t="str">
        <f t="shared" ca="1" si="20"/>
        <v/>
      </c>
      <c r="G455" s="41">
        <f ca="1">IF(ISERROR(OFFSET('HARGA SATUAN'!$I$6,MATCH(C455,'HARGA SATUAN'!$C$7:$C$1495,0),0)),"",OFFSET('HARGA SATUAN'!$I$6,MATCH(C455,'HARGA SATUAN'!$C$7:$C$1495,0),0))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SATUAN'!$C$7:$C$1495,0),0)),"",OFFSET('HARGA SATUAN'!$D$6,MATCH(C456,'HARGA SATUAN'!$C$7:$C$1495,0),0))</f>
        <v/>
      </c>
      <c r="E456" s="101">
        <f ca="1">IF(B456="+","Unit",IF(ISERROR(OFFSET('HARGA SATUAN'!$E$6,MATCH(C456,'HARGA SATUAN'!$C$7:$C$1495,0),0)),"",OFFSET('HARGA SATUAN'!$E$6,MATCH(C456,'HARGA SATUAN'!$C$7:$C$1495,0),0)))</f>
        <v>0</v>
      </c>
      <c r="F456" s="138" t="str">
        <f t="shared" ca="1" si="20"/>
        <v/>
      </c>
      <c r="G456" s="41">
        <f ca="1">IF(ISERROR(OFFSET('HARGA SATUAN'!$I$6,MATCH(C456,'HARGA SATUAN'!$C$7:$C$1495,0),0)),"",OFFSET('HARGA SATUAN'!$I$6,MATCH(C456,'HARGA SATUAN'!$C$7:$C$1495,0),0))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SATUAN'!$C$7:$C$1495,0),0)),"",OFFSET('HARGA SATUAN'!$D$6,MATCH(C457,'HARGA SATUAN'!$C$7:$C$1495,0),0))</f>
        <v/>
      </c>
      <c r="E457" s="101">
        <f ca="1">IF(B457="+","Unit",IF(ISERROR(OFFSET('HARGA SATUAN'!$E$6,MATCH(C457,'HARGA SATUAN'!$C$7:$C$1495,0),0)),"",OFFSET('HARGA SATUAN'!$E$6,MATCH(C457,'HARGA SATUAN'!$C$7:$C$1495,0),0)))</f>
        <v>0</v>
      </c>
      <c r="F457" s="138" t="str">
        <f t="shared" ca="1" si="20"/>
        <v/>
      </c>
      <c r="G457" s="41">
        <f ca="1">IF(ISERROR(OFFSET('HARGA SATUAN'!$I$6,MATCH(C457,'HARGA SATUAN'!$C$7:$C$1495,0),0)),"",OFFSET('HARGA SATUAN'!$I$6,MATCH(C457,'HARGA SATUAN'!$C$7:$C$1495,0),0))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SATUAN'!$C$7:$C$1495,0),0)),"",OFFSET('HARGA SATUAN'!$D$6,MATCH(C458,'HARGA SATUAN'!$C$7:$C$1495,0),0))</f>
        <v/>
      </c>
      <c r="E458" s="101">
        <f ca="1">IF(B458="+","Unit",IF(ISERROR(OFFSET('HARGA SATUAN'!$E$6,MATCH(C458,'HARGA SATUAN'!$C$7:$C$1495,0),0)),"",OFFSET('HARGA SATUAN'!$E$6,MATCH(C458,'HARGA SATUAN'!$C$7:$C$1495,0),0)))</f>
        <v>0</v>
      </c>
      <c r="F458" s="138" t="str">
        <f t="shared" ca="1" si="20"/>
        <v/>
      </c>
      <c r="G458" s="41">
        <f ca="1">IF(ISERROR(OFFSET('HARGA SATUAN'!$I$6,MATCH(C458,'HARGA SATUAN'!$C$7:$C$1495,0),0)),"",OFFSET('HARGA SATUAN'!$I$6,MATCH(C458,'HARGA SATUAN'!$C$7:$C$1495,0),0))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SATUAN'!$C$7:$C$1495,0),0)),"",OFFSET('HARGA SATUAN'!$D$6,MATCH(C459,'HARGA SATUAN'!$C$7:$C$1495,0),0))</f>
        <v/>
      </c>
      <c r="E459" s="101">
        <f ca="1">IF(B459="+","Unit",IF(ISERROR(OFFSET('HARGA SATUAN'!$E$6,MATCH(C459,'HARGA SATUAN'!$C$7:$C$1495,0),0)),"",OFFSET('HARGA SATUAN'!$E$6,MATCH(C459,'HARGA SATUAN'!$C$7:$C$1495,0),0)))</f>
        <v>0</v>
      </c>
      <c r="F459" s="138" t="str">
        <f t="shared" ca="1" si="20"/>
        <v/>
      </c>
      <c r="G459" s="41">
        <f ca="1">IF(ISERROR(OFFSET('HARGA SATUAN'!$I$6,MATCH(C459,'HARGA SATUAN'!$C$7:$C$1495,0),0)),"",OFFSET('HARGA SATUAN'!$I$6,MATCH(C459,'HARGA SATUAN'!$C$7:$C$1495,0),0))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SATUAN'!$C$7:$C$1495,0),0)),"",OFFSET('HARGA SATUAN'!$D$6,MATCH(C460,'HARGA SATUAN'!$C$7:$C$1495,0),0))</f>
        <v/>
      </c>
      <c r="E460" s="101">
        <f ca="1">IF(B460="+","Unit",IF(ISERROR(OFFSET('HARGA SATUAN'!$E$6,MATCH(C460,'HARGA SATUAN'!$C$7:$C$1495,0),0)),"",OFFSET('HARGA SATUAN'!$E$6,MATCH(C460,'HARGA SATUAN'!$C$7:$C$1495,0),0)))</f>
        <v>0</v>
      </c>
      <c r="F460" s="138" t="str">
        <f t="shared" ca="1" si="20"/>
        <v/>
      </c>
      <c r="G460" s="41">
        <f ca="1">IF(ISERROR(OFFSET('HARGA SATUAN'!$I$6,MATCH(C460,'HARGA SATUAN'!$C$7:$C$1495,0),0)),"",OFFSET('HARGA SATUAN'!$I$6,MATCH(C460,'HARGA SATUAN'!$C$7:$C$1495,0),0))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SATUAN'!$C$7:$C$1495,0),0)),"",OFFSET('HARGA SATUAN'!$D$6,MATCH(C461,'HARGA SATUAN'!$C$7:$C$1495,0),0))</f>
        <v/>
      </c>
      <c r="E461" s="101">
        <f ca="1">IF(B461="+","Unit",IF(ISERROR(OFFSET('HARGA SATUAN'!$E$6,MATCH(C461,'HARGA SATUAN'!$C$7:$C$1495,0),0)),"",OFFSET('HARGA SATUAN'!$E$6,MATCH(C461,'HARGA SATUAN'!$C$7:$C$1495,0),0)))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SATUAN'!$C$7:$C$1495,0),0)),"",OFFSET('HARGA SATUAN'!$I$6,MATCH(C461,'HARGA SATUAN'!$C$7:$C$1495,0),0))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SATUAN'!$C$7:$C$1495,0),0)),"",OFFSET('HARGA SATUAN'!$D$6,MATCH(C462,'HARGA SATUAN'!$C$7:$C$1495,0),0))</f>
        <v/>
      </c>
      <c r="E462" s="101">
        <f ca="1">IF(B462="+","Unit",IF(ISERROR(OFFSET('HARGA SATUAN'!$E$6,MATCH(C462,'HARGA SATUAN'!$C$7:$C$1495,0),0)),"",OFFSET('HARGA SATUAN'!$E$6,MATCH(C462,'HARGA SATUAN'!$C$7:$C$1495,0),0)))</f>
        <v>0</v>
      </c>
      <c r="F462" s="138" t="str">
        <f t="shared" ca="1" si="23"/>
        <v/>
      </c>
      <c r="G462" s="41">
        <f ca="1">IF(ISERROR(OFFSET('HARGA SATUAN'!$I$6,MATCH(C462,'HARGA SATUAN'!$C$7:$C$1495,0),0)),"",OFFSET('HARGA SATUAN'!$I$6,MATCH(C462,'HARGA SATUAN'!$C$7:$C$1495,0),0))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SATUAN'!$C$7:$C$1495,0),0)),"",OFFSET('HARGA SATUAN'!$D$6,MATCH(C463,'HARGA SATUAN'!$C$7:$C$1495,0),0))</f>
        <v/>
      </c>
      <c r="E463" s="101">
        <f ca="1">IF(B463="+","Unit",IF(ISERROR(OFFSET('HARGA SATUAN'!$E$6,MATCH(C463,'HARGA SATUAN'!$C$7:$C$1495,0),0)),"",OFFSET('HARGA SATUAN'!$E$6,MATCH(C463,'HARGA SATUAN'!$C$7:$C$1495,0),0)))</f>
        <v>0</v>
      </c>
      <c r="F463" s="138" t="str">
        <f t="shared" ca="1" si="23"/>
        <v/>
      </c>
      <c r="G463" s="41">
        <f ca="1">IF(ISERROR(OFFSET('HARGA SATUAN'!$I$6,MATCH(C463,'HARGA SATUAN'!$C$7:$C$1495,0),0)),"",OFFSET('HARGA SATUAN'!$I$6,MATCH(C463,'HARGA SATUAN'!$C$7:$C$1495,0),0))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SATUAN'!$C$7:$C$1495,0),0)),"",OFFSET('HARGA SATUAN'!$D$6,MATCH(C464,'HARGA SATUAN'!$C$7:$C$1495,0),0))</f>
        <v/>
      </c>
      <c r="E464" s="101">
        <f ca="1">IF(B464="+","Unit",IF(ISERROR(OFFSET('HARGA SATUAN'!$E$6,MATCH(C464,'HARGA SATUAN'!$C$7:$C$1495,0),0)),"",OFFSET('HARGA SATUAN'!$E$6,MATCH(C464,'HARGA SATUAN'!$C$7:$C$1495,0),0)))</f>
        <v>0</v>
      </c>
      <c r="F464" s="138" t="str">
        <f t="shared" ca="1" si="23"/>
        <v/>
      </c>
      <c r="G464" s="41">
        <f ca="1">IF(ISERROR(OFFSET('HARGA SATUAN'!$I$6,MATCH(C464,'HARGA SATUAN'!$C$7:$C$1495,0),0)),"",OFFSET('HARGA SATUAN'!$I$6,MATCH(C464,'HARGA SATUAN'!$C$7:$C$1495,0),0))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SATUAN'!$C$7:$C$1495,0),0)),"",OFFSET('HARGA SATUAN'!$D$6,MATCH(C465,'HARGA SATUAN'!$C$7:$C$1495,0),0))</f>
        <v/>
      </c>
      <c r="E465" s="101">
        <f ca="1">IF(B465="+","Unit",IF(ISERROR(OFFSET('HARGA SATUAN'!$E$6,MATCH(C465,'HARGA SATUAN'!$C$7:$C$1495,0),0)),"",OFFSET('HARGA SATUAN'!$E$6,MATCH(C465,'HARGA SATUAN'!$C$7:$C$1495,0),0)))</f>
        <v>0</v>
      </c>
      <c r="F465" s="138" t="str">
        <f t="shared" ca="1" si="23"/>
        <v/>
      </c>
      <c r="G465" s="41">
        <f ca="1">IF(ISERROR(OFFSET('HARGA SATUAN'!$I$6,MATCH(C465,'HARGA SATUAN'!$C$7:$C$1495,0),0)),"",OFFSET('HARGA SATUAN'!$I$6,MATCH(C465,'HARGA SATUAN'!$C$7:$C$1495,0),0))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SATUAN'!$C$7:$C$1495,0),0)),"",OFFSET('HARGA SATUAN'!$D$6,MATCH(C466,'HARGA SATUAN'!$C$7:$C$1495,0),0))</f>
        <v/>
      </c>
      <c r="E466" s="101">
        <f ca="1">IF(B466="+","Unit",IF(ISERROR(OFFSET('HARGA SATUAN'!$E$6,MATCH(C466,'HARGA SATUAN'!$C$7:$C$1495,0),0)),"",OFFSET('HARGA SATUAN'!$E$6,MATCH(C466,'HARGA SATUAN'!$C$7:$C$1495,0),0)))</f>
        <v>0</v>
      </c>
      <c r="F466" s="138" t="str">
        <f t="shared" ca="1" si="23"/>
        <v/>
      </c>
      <c r="G466" s="41">
        <f ca="1">IF(ISERROR(OFFSET('HARGA SATUAN'!$I$6,MATCH(C466,'HARGA SATUAN'!$C$7:$C$1495,0),0)),"",OFFSET('HARGA SATUAN'!$I$6,MATCH(C466,'HARGA SATUAN'!$C$7:$C$1495,0),0))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SATUAN'!$C$7:$C$1495,0),0)),"",OFFSET('HARGA SATUAN'!$D$6,MATCH(C467,'HARGA SATUAN'!$C$7:$C$1495,0),0))</f>
        <v/>
      </c>
      <c r="E467" s="101">
        <f ca="1">IF(B467="+","Unit",IF(ISERROR(OFFSET('HARGA SATUAN'!$E$6,MATCH(C467,'HARGA SATUAN'!$C$7:$C$1495,0),0)),"",OFFSET('HARGA SATUAN'!$E$6,MATCH(C467,'HARGA SATUAN'!$C$7:$C$1495,0),0)))</f>
        <v>0</v>
      </c>
      <c r="F467" s="138" t="str">
        <f t="shared" ca="1" si="23"/>
        <v/>
      </c>
      <c r="G467" s="41">
        <f ca="1">IF(ISERROR(OFFSET('HARGA SATUAN'!$I$6,MATCH(C467,'HARGA SATUAN'!$C$7:$C$1495,0),0)),"",OFFSET('HARGA SATUAN'!$I$6,MATCH(C467,'HARGA SATUAN'!$C$7:$C$1495,0),0))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SATUAN'!$C$7:$C$1495,0),0)),"",OFFSET('HARGA SATUAN'!$D$6,MATCH(C468,'HARGA SATUAN'!$C$7:$C$1495,0),0))</f>
        <v/>
      </c>
      <c r="E468" s="101">
        <f ca="1">IF(B468="+","Unit",IF(ISERROR(OFFSET('HARGA SATUAN'!$E$6,MATCH(C468,'HARGA SATUAN'!$C$7:$C$1495,0),0)),"",OFFSET('HARGA SATUAN'!$E$6,MATCH(C468,'HARGA SATUAN'!$C$7:$C$1495,0),0)))</f>
        <v>0</v>
      </c>
      <c r="F468" s="138" t="str">
        <f t="shared" ca="1" si="23"/>
        <v/>
      </c>
      <c r="G468" s="41">
        <f ca="1">IF(ISERROR(OFFSET('HARGA SATUAN'!$I$6,MATCH(C468,'HARGA SATUAN'!$C$7:$C$1495,0),0)),"",OFFSET('HARGA SATUAN'!$I$6,MATCH(C468,'HARGA SATUAN'!$C$7:$C$1495,0),0))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SATUAN'!$C$7:$C$1495,0),0)),"",OFFSET('HARGA SATUAN'!$D$6,MATCH(C469,'HARGA SATUAN'!$C$7:$C$1495,0),0))</f>
        <v/>
      </c>
      <c r="E469" s="101">
        <f ca="1">IF(B469="+","Unit",IF(ISERROR(OFFSET('HARGA SATUAN'!$E$6,MATCH(C469,'HARGA SATUAN'!$C$7:$C$1495,0),0)),"",OFFSET('HARGA SATUAN'!$E$6,MATCH(C469,'HARGA SATUAN'!$C$7:$C$1495,0),0)))</f>
        <v>0</v>
      </c>
      <c r="F469" s="138" t="str">
        <f t="shared" ca="1" si="23"/>
        <v/>
      </c>
      <c r="G469" s="41">
        <f ca="1">IF(ISERROR(OFFSET('HARGA SATUAN'!$I$6,MATCH(C469,'HARGA SATUAN'!$C$7:$C$1495,0),0)),"",OFFSET('HARGA SATUAN'!$I$6,MATCH(C469,'HARGA SATUAN'!$C$7:$C$1495,0),0))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SATUAN'!$C$7:$C$1495,0),0)),"",OFFSET('HARGA SATUAN'!$D$6,MATCH(C470,'HARGA SATUAN'!$C$7:$C$1495,0),0))</f>
        <v/>
      </c>
      <c r="E470" s="101">
        <f ca="1">IF(B470="+","Unit",IF(ISERROR(OFFSET('HARGA SATUAN'!$E$6,MATCH(C470,'HARGA SATUAN'!$C$7:$C$1495,0),0)),"",OFFSET('HARGA SATUAN'!$E$6,MATCH(C470,'HARGA SATUAN'!$C$7:$C$1495,0),0)))</f>
        <v>0</v>
      </c>
      <c r="F470" s="138" t="str">
        <f t="shared" ca="1" si="23"/>
        <v/>
      </c>
      <c r="G470" s="41">
        <f ca="1">IF(ISERROR(OFFSET('HARGA SATUAN'!$I$6,MATCH(C470,'HARGA SATUAN'!$C$7:$C$1495,0),0)),"",OFFSET('HARGA SATUAN'!$I$6,MATCH(C470,'HARGA SATUAN'!$C$7:$C$1495,0),0))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SATUAN'!$C$7:$C$1495,0),0)),"",OFFSET('HARGA SATUAN'!$D$6,MATCH(C471,'HARGA SATUAN'!$C$7:$C$1495,0),0))</f>
        <v/>
      </c>
      <c r="E471" s="101">
        <f ca="1">IF(B471="+","Unit",IF(ISERROR(OFFSET('HARGA SATUAN'!$E$6,MATCH(C471,'HARGA SATUAN'!$C$7:$C$1495,0),0)),"",OFFSET('HARGA SATUAN'!$E$6,MATCH(C471,'HARGA SATUAN'!$C$7:$C$1495,0),0)))</f>
        <v>0</v>
      </c>
      <c r="F471" s="138" t="str">
        <f t="shared" ca="1" si="23"/>
        <v/>
      </c>
      <c r="G471" s="41">
        <f ca="1">IF(ISERROR(OFFSET('HARGA SATUAN'!$I$6,MATCH(C471,'HARGA SATUAN'!$C$7:$C$1495,0),0)),"",OFFSET('HARGA SATUAN'!$I$6,MATCH(C471,'HARGA SATUAN'!$C$7:$C$1495,0),0))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SATUAN'!$C$7:$C$1495,0),0)),"",OFFSET('HARGA SATUAN'!$D$6,MATCH(C472,'HARGA SATUAN'!$C$7:$C$1495,0),0))</f>
        <v/>
      </c>
      <c r="E472" s="101">
        <f ca="1">IF(B472="+","Unit",IF(ISERROR(OFFSET('HARGA SATUAN'!$E$6,MATCH(C472,'HARGA SATUAN'!$C$7:$C$1495,0),0)),"",OFFSET('HARGA SATUAN'!$E$6,MATCH(C472,'HARGA SATUAN'!$C$7:$C$1495,0),0)))</f>
        <v>0</v>
      </c>
      <c r="F472" s="138" t="str">
        <f t="shared" ca="1" si="23"/>
        <v/>
      </c>
      <c r="G472" s="41">
        <f ca="1">IF(ISERROR(OFFSET('HARGA SATUAN'!$I$6,MATCH(C472,'HARGA SATUAN'!$C$7:$C$1495,0),0)),"",OFFSET('HARGA SATUAN'!$I$6,MATCH(C472,'HARGA SATUAN'!$C$7:$C$1495,0),0))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SATUAN'!$C$7:$C$1495,0),0)),"",OFFSET('HARGA SATUAN'!$D$6,MATCH(C473,'HARGA SATUAN'!$C$7:$C$1495,0),0))</f>
        <v/>
      </c>
      <c r="E473" s="101">
        <f ca="1">IF(B473="+","Unit",IF(ISERROR(OFFSET('HARGA SATUAN'!$E$6,MATCH(C473,'HARGA SATUAN'!$C$7:$C$1495,0),0)),"",OFFSET('HARGA SATUAN'!$E$6,MATCH(C473,'HARGA SATUAN'!$C$7:$C$1495,0),0)))</f>
        <v>0</v>
      </c>
      <c r="F473" s="138" t="str">
        <f t="shared" ca="1" si="23"/>
        <v/>
      </c>
      <c r="G473" s="41">
        <f ca="1">IF(ISERROR(OFFSET('HARGA SATUAN'!$I$6,MATCH(C473,'HARGA SATUAN'!$C$7:$C$1495,0),0)),"",OFFSET('HARGA SATUAN'!$I$6,MATCH(C473,'HARGA SATUAN'!$C$7:$C$1495,0),0))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SATUAN'!$C$7:$C$1495,0),0)),"",OFFSET('HARGA SATUAN'!$D$6,MATCH(C474,'HARGA SATUAN'!$C$7:$C$1495,0),0))</f>
        <v/>
      </c>
      <c r="E474" s="101">
        <f ca="1">IF(B474="+","Unit",IF(ISERROR(OFFSET('HARGA SATUAN'!$E$6,MATCH(C474,'HARGA SATUAN'!$C$7:$C$1495,0),0)),"",OFFSET('HARGA SATUAN'!$E$6,MATCH(C474,'HARGA SATUAN'!$C$7:$C$1495,0),0)))</f>
        <v>0</v>
      </c>
      <c r="F474" s="138" t="str">
        <f t="shared" ca="1" si="23"/>
        <v/>
      </c>
      <c r="G474" s="41">
        <f ca="1">IF(ISERROR(OFFSET('HARGA SATUAN'!$I$6,MATCH(C474,'HARGA SATUAN'!$C$7:$C$1495,0),0)),"",OFFSET('HARGA SATUAN'!$I$6,MATCH(C474,'HARGA SATUAN'!$C$7:$C$1495,0),0))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SATUAN'!$C$7:$C$1495,0),0)),"",OFFSET('HARGA SATUAN'!$D$6,MATCH(C475,'HARGA SATUAN'!$C$7:$C$1495,0),0))</f>
        <v/>
      </c>
      <c r="E475" s="101">
        <f ca="1">IF(B475="+","Unit",IF(ISERROR(OFFSET('HARGA SATUAN'!$E$6,MATCH(C475,'HARGA SATUAN'!$C$7:$C$1495,0),0)),"",OFFSET('HARGA SATUAN'!$E$6,MATCH(C475,'HARGA SATUAN'!$C$7:$C$1495,0),0)))</f>
        <v>0</v>
      </c>
      <c r="F475" s="138" t="str">
        <f t="shared" ca="1" si="23"/>
        <v/>
      </c>
      <c r="G475" s="41">
        <f ca="1">IF(ISERROR(OFFSET('HARGA SATUAN'!$I$6,MATCH(C475,'HARGA SATUAN'!$C$7:$C$1495,0),0)),"",OFFSET('HARGA SATUAN'!$I$6,MATCH(C475,'HARGA SATUAN'!$C$7:$C$1495,0),0))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SATUAN'!$C$7:$C$1495,0),0)),"",OFFSET('HARGA SATUAN'!$D$6,MATCH(C476,'HARGA SATUAN'!$C$7:$C$1495,0),0))</f>
        <v/>
      </c>
      <c r="E476" s="101">
        <f ca="1">IF(B476="+","Unit",IF(ISERROR(OFFSET('HARGA SATUAN'!$E$6,MATCH(C476,'HARGA SATUAN'!$C$7:$C$1495,0),0)),"",OFFSET('HARGA SATUAN'!$E$6,MATCH(C476,'HARGA SATUAN'!$C$7:$C$1495,0),0)))</f>
        <v>0</v>
      </c>
      <c r="F476" s="138" t="str">
        <f t="shared" ca="1" si="23"/>
        <v/>
      </c>
      <c r="G476" s="41">
        <f ca="1">IF(ISERROR(OFFSET('HARGA SATUAN'!$I$6,MATCH(C476,'HARGA SATUAN'!$C$7:$C$1495,0),0)),"",OFFSET('HARGA SATUAN'!$I$6,MATCH(C476,'HARGA SATUAN'!$C$7:$C$1495,0),0))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SATUAN'!$C$7:$C$1495,0),0)),"",OFFSET('HARGA SATUAN'!$D$6,MATCH(C477,'HARGA SATUAN'!$C$7:$C$1495,0),0))</f>
        <v/>
      </c>
      <c r="E477" s="101">
        <f ca="1">IF(B477="+","Unit",IF(ISERROR(OFFSET('HARGA SATUAN'!$E$6,MATCH(C477,'HARGA SATUAN'!$C$7:$C$1495,0),0)),"",OFFSET('HARGA SATUAN'!$E$6,MATCH(C477,'HARGA SATUAN'!$C$7:$C$1495,0),0)))</f>
        <v>0</v>
      </c>
      <c r="F477" s="138" t="str">
        <f t="shared" ca="1" si="23"/>
        <v/>
      </c>
      <c r="G477" s="41">
        <f ca="1">IF(ISERROR(OFFSET('HARGA SATUAN'!$I$6,MATCH(C477,'HARGA SATUAN'!$C$7:$C$1495,0),0)),"",OFFSET('HARGA SATUAN'!$I$6,MATCH(C477,'HARGA SATUAN'!$C$7:$C$1495,0),0))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SATUAN'!$C$7:$C$1495,0),0)),"",OFFSET('HARGA SATUAN'!$D$6,MATCH(C478,'HARGA SATUAN'!$C$7:$C$1495,0),0))</f>
        <v/>
      </c>
      <c r="E478" s="101">
        <f ca="1">IF(B478="+","Unit",IF(ISERROR(OFFSET('HARGA SATUAN'!$E$6,MATCH(C478,'HARGA SATUAN'!$C$7:$C$1495,0),0)),"",OFFSET('HARGA SATUAN'!$E$6,MATCH(C478,'HARGA SATUAN'!$C$7:$C$1495,0),0)))</f>
        <v>0</v>
      </c>
      <c r="F478" s="138" t="str">
        <f t="shared" ca="1" si="23"/>
        <v/>
      </c>
      <c r="G478" s="41">
        <f ca="1">IF(ISERROR(OFFSET('HARGA SATUAN'!$I$6,MATCH(C478,'HARGA SATUAN'!$C$7:$C$1495,0),0)),"",OFFSET('HARGA SATUAN'!$I$6,MATCH(C478,'HARGA SATUAN'!$C$7:$C$1495,0),0))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SATUAN'!$C$7:$C$1495,0),0)),"",OFFSET('HARGA SATUAN'!$D$6,MATCH(C479,'HARGA SATUAN'!$C$7:$C$1495,0),0))</f>
        <v/>
      </c>
      <c r="E479" s="101">
        <f ca="1">IF(B479="+","Unit",IF(ISERROR(OFFSET('HARGA SATUAN'!$E$6,MATCH(C479,'HARGA SATUAN'!$C$7:$C$1495,0),0)),"",OFFSET('HARGA SATUAN'!$E$6,MATCH(C479,'HARGA SATUAN'!$C$7:$C$1495,0),0)))</f>
        <v>0</v>
      </c>
      <c r="F479" s="138" t="str">
        <f t="shared" ca="1" si="23"/>
        <v/>
      </c>
      <c r="G479" s="41">
        <f ca="1">IF(ISERROR(OFFSET('HARGA SATUAN'!$I$6,MATCH(C479,'HARGA SATUAN'!$C$7:$C$1495,0),0)),"",OFFSET('HARGA SATUAN'!$I$6,MATCH(C479,'HARGA SATUAN'!$C$7:$C$1495,0),0))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SATUAN'!$C$7:$C$1495,0),0)),"",OFFSET('HARGA SATUAN'!$D$6,MATCH(C480,'HARGA SATUAN'!$C$7:$C$1495,0),0))</f>
        <v/>
      </c>
      <c r="E480" s="101">
        <f ca="1">IF(B480="+","Unit",IF(ISERROR(OFFSET('HARGA SATUAN'!$E$6,MATCH(C480,'HARGA SATUAN'!$C$7:$C$1495,0),0)),"",OFFSET('HARGA SATUAN'!$E$6,MATCH(C480,'HARGA SATUAN'!$C$7:$C$1495,0),0)))</f>
        <v>0</v>
      </c>
      <c r="F480" s="138" t="str">
        <f t="shared" ca="1" si="23"/>
        <v/>
      </c>
      <c r="G480" s="41">
        <f ca="1">IF(ISERROR(OFFSET('HARGA SATUAN'!$I$6,MATCH(C480,'HARGA SATUAN'!$C$7:$C$1495,0),0)),"",OFFSET('HARGA SATUAN'!$I$6,MATCH(C480,'HARGA SATUAN'!$C$7:$C$1495,0),0))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SATUAN'!$C$7:$C$1495,0),0)),"",OFFSET('HARGA SATUAN'!$D$6,MATCH(C481,'HARGA SATUAN'!$C$7:$C$1495,0),0))</f>
        <v/>
      </c>
      <c r="E481" s="101">
        <f ca="1">IF(B481="+","Unit",IF(ISERROR(OFFSET('HARGA SATUAN'!$E$6,MATCH(C481,'HARGA SATUAN'!$C$7:$C$1495,0),0)),"",OFFSET('HARGA SATUAN'!$E$6,MATCH(C481,'HARGA SATUAN'!$C$7:$C$1495,0),0)))</f>
        <v>0</v>
      </c>
      <c r="F481" s="138" t="str">
        <f t="shared" ca="1" si="23"/>
        <v/>
      </c>
      <c r="G481" s="41">
        <f ca="1">IF(ISERROR(OFFSET('HARGA SATUAN'!$I$6,MATCH(C481,'HARGA SATUAN'!$C$7:$C$1495,0),0)),"",OFFSET('HARGA SATUAN'!$I$6,MATCH(C481,'HARGA SATUAN'!$C$7:$C$1495,0),0))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SATUAN'!$C$7:$C$1495,0),0)),"",OFFSET('HARGA SATUAN'!$D$6,MATCH(C482,'HARGA SATUAN'!$C$7:$C$1495,0),0))</f>
        <v/>
      </c>
      <c r="E482" s="101">
        <f ca="1">IF(B482="+","Unit",IF(ISERROR(OFFSET('HARGA SATUAN'!$E$6,MATCH(C482,'HARGA SATUAN'!$C$7:$C$1495,0),0)),"",OFFSET('HARGA SATUAN'!$E$6,MATCH(C482,'HARGA SATUAN'!$C$7:$C$1495,0),0)))</f>
        <v>0</v>
      </c>
      <c r="F482" s="138" t="str">
        <f t="shared" ca="1" si="23"/>
        <v/>
      </c>
      <c r="G482" s="41">
        <f ca="1">IF(ISERROR(OFFSET('HARGA SATUAN'!$I$6,MATCH(C482,'HARGA SATUAN'!$C$7:$C$1495,0),0)),"",OFFSET('HARGA SATUAN'!$I$6,MATCH(C482,'HARGA SATUAN'!$C$7:$C$1495,0),0))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SATUAN'!$C$7:$C$1495,0),0)),"",OFFSET('HARGA SATUAN'!$D$6,MATCH(C483,'HARGA SATUAN'!$C$7:$C$1495,0),0))</f>
        <v/>
      </c>
      <c r="E483" s="101">
        <f ca="1">IF(B483="+","Unit",IF(ISERROR(OFFSET('HARGA SATUAN'!$E$6,MATCH(C483,'HARGA SATUAN'!$C$7:$C$1495,0),0)),"",OFFSET('HARGA SATUAN'!$E$6,MATCH(C483,'HARGA SATUAN'!$C$7:$C$1495,0),0)))</f>
        <v>0</v>
      </c>
      <c r="F483" s="138" t="str">
        <f t="shared" ca="1" si="23"/>
        <v/>
      </c>
      <c r="G483" s="41">
        <f ca="1">IF(ISERROR(OFFSET('HARGA SATUAN'!$I$6,MATCH(C483,'HARGA SATUAN'!$C$7:$C$1495,0),0)),"",OFFSET('HARGA SATUAN'!$I$6,MATCH(C483,'HARGA SATUAN'!$C$7:$C$1495,0),0))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SATUAN'!$C$7:$C$1495,0),0)),"",OFFSET('HARGA SATUAN'!$D$6,MATCH(C484,'HARGA SATUAN'!$C$7:$C$1495,0),0))</f>
        <v/>
      </c>
      <c r="E484" s="101">
        <f ca="1">IF(B484="+","Unit",IF(ISERROR(OFFSET('HARGA SATUAN'!$E$6,MATCH(C484,'HARGA SATUAN'!$C$7:$C$1495,0),0)),"",OFFSET('HARGA SATUAN'!$E$6,MATCH(C484,'HARGA SATUAN'!$C$7:$C$1495,0),0)))</f>
        <v>0</v>
      </c>
      <c r="F484" s="138" t="str">
        <f t="shared" ca="1" si="23"/>
        <v/>
      </c>
      <c r="G484" s="41">
        <f ca="1">IF(ISERROR(OFFSET('HARGA SATUAN'!$I$6,MATCH(C484,'HARGA SATUAN'!$C$7:$C$1495,0),0)),"",OFFSET('HARGA SATUAN'!$I$6,MATCH(C484,'HARGA SATUAN'!$C$7:$C$1495,0),0))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SATUAN'!$C$7:$C$1495,0),0)),"",OFFSET('HARGA SATUAN'!$D$6,MATCH(C485,'HARGA SATUAN'!$C$7:$C$1495,0),0))</f>
        <v/>
      </c>
      <c r="E485" s="101">
        <f ca="1">IF(B485="+","Unit",IF(ISERROR(OFFSET('HARGA SATUAN'!$E$6,MATCH(C485,'HARGA SATUAN'!$C$7:$C$1495,0),0)),"",OFFSET('HARGA SATUAN'!$E$6,MATCH(C485,'HARGA SATUAN'!$C$7:$C$1495,0),0)))</f>
        <v>0</v>
      </c>
      <c r="F485" s="138" t="str">
        <f t="shared" ca="1" si="23"/>
        <v/>
      </c>
      <c r="G485" s="41">
        <f ca="1">IF(ISERROR(OFFSET('HARGA SATUAN'!$I$6,MATCH(C485,'HARGA SATUAN'!$C$7:$C$1495,0),0)),"",OFFSET('HARGA SATUAN'!$I$6,MATCH(C485,'HARGA SATUAN'!$C$7:$C$1495,0),0))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SATUAN'!$C$7:$C$1495,0),0)),"",OFFSET('HARGA SATUAN'!$D$6,MATCH(C486,'HARGA SATUAN'!$C$7:$C$1495,0),0))</f>
        <v/>
      </c>
      <c r="E486" s="101">
        <f ca="1">IF(B486="+","Unit",IF(ISERROR(OFFSET('HARGA SATUAN'!$E$6,MATCH(C486,'HARGA SATUAN'!$C$7:$C$1495,0),0)),"",OFFSET('HARGA SATUAN'!$E$6,MATCH(C486,'HARGA SATUAN'!$C$7:$C$1495,0),0)))</f>
        <v>0</v>
      </c>
      <c r="F486" s="138" t="str">
        <f t="shared" ca="1" si="23"/>
        <v/>
      </c>
      <c r="G486" s="41">
        <f ca="1">IF(ISERROR(OFFSET('HARGA SATUAN'!$I$6,MATCH(C486,'HARGA SATUAN'!$C$7:$C$1495,0),0)),"",OFFSET('HARGA SATUAN'!$I$6,MATCH(C486,'HARGA SATUAN'!$C$7:$C$1495,0),0))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SATUAN'!$C$7:$C$1495,0),0)),"",OFFSET('HARGA SATUAN'!$D$6,MATCH(C487,'HARGA SATUAN'!$C$7:$C$1495,0),0))</f>
        <v/>
      </c>
      <c r="E487" s="101">
        <f ca="1">IF(B487="+","Unit",IF(ISERROR(OFFSET('HARGA SATUAN'!$E$6,MATCH(C487,'HARGA SATUAN'!$C$7:$C$1495,0),0)),"",OFFSET('HARGA SATUAN'!$E$6,MATCH(C487,'HARGA SATUAN'!$C$7:$C$1495,0),0)))</f>
        <v>0</v>
      </c>
      <c r="F487" s="138" t="str">
        <f t="shared" ca="1" si="23"/>
        <v/>
      </c>
      <c r="G487" s="41">
        <f ca="1">IF(ISERROR(OFFSET('HARGA SATUAN'!$I$6,MATCH(C487,'HARGA SATUAN'!$C$7:$C$1495,0),0)),"",OFFSET('HARGA SATUAN'!$I$6,MATCH(C487,'HARGA SATUAN'!$C$7:$C$1495,0),0))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SATUAN'!$C$7:$C$1495,0),0)),"",OFFSET('HARGA SATUAN'!$D$6,MATCH(C488,'HARGA SATUAN'!$C$7:$C$1495,0),0))</f>
        <v/>
      </c>
      <c r="E488" s="101">
        <f ca="1">IF(B488="+","Unit",IF(ISERROR(OFFSET('HARGA SATUAN'!$E$6,MATCH(C488,'HARGA SATUAN'!$C$7:$C$1495,0),0)),"",OFFSET('HARGA SATUAN'!$E$6,MATCH(C488,'HARGA SATUAN'!$C$7:$C$1495,0),0)))</f>
        <v>0</v>
      </c>
      <c r="F488" s="138" t="str">
        <f t="shared" ca="1" si="23"/>
        <v/>
      </c>
      <c r="G488" s="41">
        <f ca="1">IF(ISERROR(OFFSET('HARGA SATUAN'!$I$6,MATCH(C488,'HARGA SATUAN'!$C$7:$C$1495,0),0)),"",OFFSET('HARGA SATUAN'!$I$6,MATCH(C488,'HARGA SATUAN'!$C$7:$C$1495,0),0))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SATUAN'!$C$7:$C$1495,0),0)),"",OFFSET('HARGA SATUAN'!$D$6,MATCH(C489,'HARGA SATUAN'!$C$7:$C$1495,0),0))</f>
        <v/>
      </c>
      <c r="E489" s="101">
        <f ca="1">IF(B489="+","Unit",IF(ISERROR(OFFSET('HARGA SATUAN'!$E$6,MATCH(C489,'HARGA SATUAN'!$C$7:$C$1495,0),0)),"",OFFSET('HARGA SATUAN'!$E$6,MATCH(C489,'HARGA SATUAN'!$C$7:$C$1495,0),0)))</f>
        <v>0</v>
      </c>
      <c r="F489" s="138" t="str">
        <f t="shared" ca="1" si="23"/>
        <v/>
      </c>
      <c r="G489" s="41">
        <f ca="1">IF(ISERROR(OFFSET('HARGA SATUAN'!$I$6,MATCH(C489,'HARGA SATUAN'!$C$7:$C$1495,0),0)),"",OFFSET('HARGA SATUAN'!$I$6,MATCH(C489,'HARGA SATUAN'!$C$7:$C$1495,0),0))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SATUAN'!$C$7:$C$1495,0),0)),"",OFFSET('HARGA SATUAN'!$D$6,MATCH(C490,'HARGA SATUAN'!$C$7:$C$1495,0),0))</f>
        <v/>
      </c>
      <c r="E490" s="101">
        <f ca="1">IF(B490="+","Unit",IF(ISERROR(OFFSET('HARGA SATUAN'!$E$6,MATCH(C490,'HARGA SATUAN'!$C$7:$C$1495,0),0)),"",OFFSET('HARGA SATUAN'!$E$6,MATCH(C490,'HARGA SATUAN'!$C$7:$C$1495,0),0)))</f>
        <v>0</v>
      </c>
      <c r="F490" s="138" t="str">
        <f t="shared" ca="1" si="23"/>
        <v/>
      </c>
      <c r="G490" s="41">
        <f ca="1">IF(ISERROR(OFFSET('HARGA SATUAN'!$I$6,MATCH(C490,'HARGA SATUAN'!$C$7:$C$1495,0),0)),"",OFFSET('HARGA SATUAN'!$I$6,MATCH(C490,'HARGA SATUAN'!$C$7:$C$1495,0),0))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SATUAN'!$C$7:$C$1495,0),0)),"",OFFSET('HARGA SATUAN'!$D$6,MATCH(C491,'HARGA SATUAN'!$C$7:$C$1495,0),0))</f>
        <v/>
      </c>
      <c r="E491" s="101">
        <f ca="1">IF(B491="+","Unit",IF(ISERROR(OFFSET('HARGA SATUAN'!$E$6,MATCH(C491,'HARGA SATUAN'!$C$7:$C$1495,0),0)),"",OFFSET('HARGA SATUAN'!$E$6,MATCH(C491,'HARGA SATUAN'!$C$7:$C$1495,0),0)))</f>
        <v>0</v>
      </c>
      <c r="F491" s="138" t="str">
        <f t="shared" ca="1" si="23"/>
        <v/>
      </c>
      <c r="G491" s="41">
        <f ca="1">IF(ISERROR(OFFSET('HARGA SATUAN'!$I$6,MATCH(C491,'HARGA SATUAN'!$C$7:$C$1495,0),0)),"",OFFSET('HARGA SATUAN'!$I$6,MATCH(C491,'HARGA SATUAN'!$C$7:$C$1495,0),0))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SATUAN'!$C$7:$C$1495,0),0)),"",OFFSET('HARGA SATUAN'!$D$6,MATCH(C492,'HARGA SATUAN'!$C$7:$C$1495,0),0))</f>
        <v/>
      </c>
      <c r="E492" s="101">
        <f ca="1">IF(B492="+","Unit",IF(ISERROR(OFFSET('HARGA SATUAN'!$E$6,MATCH(C492,'HARGA SATUAN'!$C$7:$C$1495,0),0)),"",OFFSET('HARGA SATUAN'!$E$6,MATCH(C492,'HARGA SATUAN'!$C$7:$C$1495,0),0)))</f>
        <v>0</v>
      </c>
      <c r="F492" s="138" t="str">
        <f t="shared" ca="1" si="23"/>
        <v/>
      </c>
      <c r="G492" s="41">
        <f ca="1">IF(ISERROR(OFFSET('HARGA SATUAN'!$I$6,MATCH(C492,'HARGA SATUAN'!$C$7:$C$1495,0),0)),"",OFFSET('HARGA SATUAN'!$I$6,MATCH(C492,'HARGA SATUAN'!$C$7:$C$1495,0),0))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SATUAN'!$C$7:$C$1495,0),0)),"",OFFSET('HARGA SATUAN'!$D$6,MATCH(C493,'HARGA SATUAN'!$C$7:$C$1495,0),0))</f>
        <v/>
      </c>
      <c r="E493" s="101">
        <f ca="1">IF(B493="+","Unit",IF(ISERROR(OFFSET('HARGA SATUAN'!$E$6,MATCH(C493,'HARGA SATUAN'!$C$7:$C$1495,0),0)),"",OFFSET('HARGA SATUAN'!$E$6,MATCH(C493,'HARGA SATUAN'!$C$7:$C$1495,0),0)))</f>
        <v>0</v>
      </c>
      <c r="F493" s="138" t="str">
        <f t="shared" ca="1" si="23"/>
        <v/>
      </c>
      <c r="G493" s="41">
        <f ca="1">IF(ISERROR(OFFSET('HARGA SATUAN'!$I$6,MATCH(C493,'HARGA SATUAN'!$C$7:$C$1495,0),0)),"",OFFSET('HARGA SATUAN'!$I$6,MATCH(C493,'HARGA SATUAN'!$C$7:$C$1495,0),0))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SATUAN'!$C$7:$C$1495,0),0)),"",OFFSET('HARGA SATUAN'!$D$6,MATCH(C494,'HARGA SATUAN'!$C$7:$C$1495,0),0))</f>
        <v/>
      </c>
      <c r="E494" s="101">
        <f ca="1">IF(B494="+","Unit",IF(ISERROR(OFFSET('HARGA SATUAN'!$E$6,MATCH(C494,'HARGA SATUAN'!$C$7:$C$1495,0),0)),"",OFFSET('HARGA SATUAN'!$E$6,MATCH(C494,'HARGA SATUAN'!$C$7:$C$1495,0),0)))</f>
        <v>0</v>
      </c>
      <c r="F494" s="138" t="str">
        <f t="shared" ca="1" si="23"/>
        <v/>
      </c>
      <c r="G494" s="41">
        <f ca="1">IF(ISERROR(OFFSET('HARGA SATUAN'!$I$6,MATCH(C494,'HARGA SATUAN'!$C$7:$C$1495,0),0)),"",OFFSET('HARGA SATUAN'!$I$6,MATCH(C494,'HARGA SATUAN'!$C$7:$C$1495,0),0))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SATUAN'!$C$7:$C$1495,0),0)),"",OFFSET('HARGA SATUAN'!$D$6,MATCH(C495,'HARGA SATUAN'!$C$7:$C$1495,0),0))</f>
        <v/>
      </c>
      <c r="E495" s="101">
        <f ca="1">IF(B495="+","Unit",IF(ISERROR(OFFSET('HARGA SATUAN'!$E$6,MATCH(C495,'HARGA SATUAN'!$C$7:$C$1495,0),0)),"",OFFSET('HARGA SATUAN'!$E$6,MATCH(C495,'HARGA SATUAN'!$C$7:$C$1495,0),0)))</f>
        <v>0</v>
      </c>
      <c r="F495" s="138" t="str">
        <f t="shared" ca="1" si="23"/>
        <v/>
      </c>
      <c r="G495" s="41">
        <f ca="1">IF(ISERROR(OFFSET('HARGA SATUAN'!$I$6,MATCH(C495,'HARGA SATUAN'!$C$7:$C$1495,0),0)),"",OFFSET('HARGA SATUAN'!$I$6,MATCH(C495,'HARGA SATUAN'!$C$7:$C$1495,0),0))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SATUAN'!$C$7:$C$1495,0),0)),"",OFFSET('HARGA SATUAN'!$D$6,MATCH(C496,'HARGA SATUAN'!$C$7:$C$1495,0),0))</f>
        <v/>
      </c>
      <c r="E496" s="101">
        <f ca="1">IF(B496="+","Unit",IF(ISERROR(OFFSET('HARGA SATUAN'!$E$6,MATCH(C496,'HARGA SATUAN'!$C$7:$C$1495,0),0)),"",OFFSET('HARGA SATUAN'!$E$6,MATCH(C496,'HARGA SATUAN'!$C$7:$C$1495,0),0)))</f>
        <v>0</v>
      </c>
      <c r="F496" s="138" t="str">
        <f t="shared" ca="1" si="23"/>
        <v/>
      </c>
      <c r="G496" s="41">
        <f ca="1">IF(ISERROR(OFFSET('HARGA SATUAN'!$I$6,MATCH(C496,'HARGA SATUAN'!$C$7:$C$1495,0),0)),"",OFFSET('HARGA SATUAN'!$I$6,MATCH(C496,'HARGA SATUAN'!$C$7:$C$1495,0),0))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SATUAN'!$C$7:$C$1495,0),0)),"",OFFSET('HARGA SATUAN'!$D$6,MATCH(C497,'HARGA SATUAN'!$C$7:$C$1495,0),0))</f>
        <v/>
      </c>
      <c r="E497" s="101">
        <f ca="1">IF(B497="+","Unit",IF(ISERROR(OFFSET('HARGA SATUAN'!$E$6,MATCH(C497,'HARGA SATUAN'!$C$7:$C$1495,0),0)),"",OFFSET('HARGA SATUAN'!$E$6,MATCH(C497,'HARGA SATUAN'!$C$7:$C$1495,0),0)))</f>
        <v>0</v>
      </c>
      <c r="F497" s="138" t="str">
        <f t="shared" ca="1" si="23"/>
        <v/>
      </c>
      <c r="G497" s="41">
        <f ca="1">IF(ISERROR(OFFSET('HARGA SATUAN'!$I$6,MATCH(C497,'HARGA SATUAN'!$C$7:$C$1495,0),0)),"",OFFSET('HARGA SATUAN'!$I$6,MATCH(C497,'HARGA SATUAN'!$C$7:$C$1495,0),0))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SATUAN'!$C$7:$C$1495,0),0)),"",OFFSET('HARGA SATUAN'!$D$6,MATCH(C498,'HARGA SATUAN'!$C$7:$C$1495,0),0))</f>
        <v/>
      </c>
      <c r="E498" s="101">
        <f ca="1">IF(B498="+","Unit",IF(ISERROR(OFFSET('HARGA SATUAN'!$E$6,MATCH(C498,'HARGA SATUAN'!$C$7:$C$1495,0),0)),"",OFFSET('HARGA SATUAN'!$E$6,MATCH(C498,'HARGA SATUAN'!$C$7:$C$1495,0),0)))</f>
        <v>0</v>
      </c>
      <c r="F498" s="138" t="str">
        <f t="shared" ca="1" si="23"/>
        <v/>
      </c>
      <c r="G498" s="41">
        <f ca="1">IF(ISERROR(OFFSET('HARGA SATUAN'!$I$6,MATCH(C498,'HARGA SATUAN'!$C$7:$C$1495,0),0)),"",OFFSET('HARGA SATUAN'!$I$6,MATCH(C498,'HARGA SATUAN'!$C$7:$C$1495,0),0))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SATUAN'!$C$7:$C$1495,0),0)),"",OFFSET('HARGA SATUAN'!$D$6,MATCH(C499,'HARGA SATUAN'!$C$7:$C$1495,0),0))</f>
        <v/>
      </c>
      <c r="E499" s="101">
        <f ca="1">IF(B499="+","Unit",IF(ISERROR(OFFSET('HARGA SATUAN'!$E$6,MATCH(C499,'HARGA SATUAN'!$C$7:$C$1495,0),0)),"",OFFSET('HARGA SATUAN'!$E$6,MATCH(C499,'HARGA SATUAN'!$C$7:$C$1495,0),0)))</f>
        <v>0</v>
      </c>
      <c r="F499" s="138" t="str">
        <f t="shared" ca="1" si="23"/>
        <v/>
      </c>
      <c r="G499" s="41">
        <f ca="1">IF(ISERROR(OFFSET('HARGA SATUAN'!$I$6,MATCH(C499,'HARGA SATUAN'!$C$7:$C$1495,0),0)),"",OFFSET('HARGA SATUAN'!$I$6,MATCH(C499,'HARGA SATUAN'!$C$7:$C$1495,0),0))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SATUAN'!$C$7:$C$1495,0),0)),"",OFFSET('HARGA SATUAN'!$D$6,MATCH(C500,'HARGA SATUAN'!$C$7:$C$1495,0),0))</f>
        <v/>
      </c>
      <c r="E500" s="101">
        <f ca="1">IF(B500="+","Unit",IF(ISERROR(OFFSET('HARGA SATUAN'!$E$6,MATCH(C500,'HARGA SATUAN'!$C$7:$C$1495,0),0)),"",OFFSET('HARGA SATUAN'!$E$6,MATCH(C500,'HARGA SATUAN'!$C$7:$C$1495,0),0)))</f>
        <v>0</v>
      </c>
      <c r="F500" s="138" t="str">
        <f t="shared" ca="1" si="23"/>
        <v/>
      </c>
      <c r="G500" s="41">
        <f ca="1">IF(ISERROR(OFFSET('HARGA SATUAN'!$I$6,MATCH(C500,'HARGA SATUAN'!$C$7:$C$1495,0),0)),"",OFFSET('HARGA SATUAN'!$I$6,MATCH(C500,'HARGA SATUAN'!$C$7:$C$1495,0),0))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SATUAN'!$C$7:$C$1495,0),0)),"",OFFSET('HARGA SATUAN'!$D$6,MATCH(C501,'HARGA SATUAN'!$C$7:$C$1495,0),0))</f>
        <v/>
      </c>
      <c r="E501" s="101">
        <f ca="1">IF(B501="+","Unit",IF(ISERROR(OFFSET('HARGA SATUAN'!$E$6,MATCH(C501,'HARGA SATUAN'!$C$7:$C$1495,0),0)),"",OFFSET('HARGA SATUAN'!$E$6,MATCH(C501,'HARGA SATUAN'!$C$7:$C$1495,0),0)))</f>
        <v>0</v>
      </c>
      <c r="F501" s="138" t="str">
        <f t="shared" ca="1" si="23"/>
        <v/>
      </c>
      <c r="G501" s="41">
        <f ca="1">IF(ISERROR(OFFSET('HARGA SATUAN'!$I$6,MATCH(C501,'HARGA SATUAN'!$C$7:$C$1495,0),0)),"",OFFSET('HARGA SATUAN'!$I$6,MATCH(C501,'HARGA SATUAN'!$C$7:$C$1495,0),0))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SATUAN'!$C$7:$C$1495,0),0)),"",OFFSET('HARGA SATUAN'!$D$6,MATCH(C502,'HARGA SATUAN'!$C$7:$C$1495,0),0))</f>
        <v/>
      </c>
      <c r="E502" s="101">
        <f ca="1">IF(B502="+","Unit",IF(ISERROR(OFFSET('HARGA SATUAN'!$E$6,MATCH(C502,'HARGA SATUAN'!$C$7:$C$1495,0),0)),"",OFFSET('HARGA SATUAN'!$E$6,MATCH(C502,'HARGA SATUAN'!$C$7:$C$1495,0),0)))</f>
        <v>0</v>
      </c>
      <c r="F502" s="138" t="str">
        <f t="shared" ca="1" si="23"/>
        <v/>
      </c>
      <c r="G502" s="41">
        <f ca="1">IF(ISERROR(OFFSET('HARGA SATUAN'!$I$6,MATCH(C502,'HARGA SATUAN'!$C$7:$C$1495,0),0)),"",OFFSET('HARGA SATUAN'!$I$6,MATCH(C502,'HARGA SATUAN'!$C$7:$C$1495,0),0))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SATUAN'!$C$7:$C$1495,0),0)),"",OFFSET('HARGA SATUAN'!$D$6,MATCH(C503,'HARGA SATUAN'!$C$7:$C$1495,0),0))</f>
        <v/>
      </c>
      <c r="E503" s="101">
        <f ca="1">IF(B503="+","Unit",IF(ISERROR(OFFSET('HARGA SATUAN'!$E$6,MATCH(C503,'HARGA SATUAN'!$C$7:$C$1495,0),0)),"",OFFSET('HARGA SATUAN'!$E$6,MATCH(C503,'HARGA SATUAN'!$C$7:$C$1495,0),0)))</f>
        <v>0</v>
      </c>
      <c r="F503" s="138" t="str">
        <f t="shared" ca="1" si="23"/>
        <v/>
      </c>
      <c r="G503" s="41">
        <f ca="1">IF(ISERROR(OFFSET('HARGA SATUAN'!$I$6,MATCH(C503,'HARGA SATUAN'!$C$7:$C$1495,0),0)),"",OFFSET('HARGA SATUAN'!$I$6,MATCH(C503,'HARGA SATUAN'!$C$7:$C$1495,0),0))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SATUAN'!$C$7:$C$1495,0),0)),"",OFFSET('HARGA SATUAN'!$D$6,MATCH(C504,'HARGA SATUAN'!$C$7:$C$1495,0),0))</f>
        <v/>
      </c>
      <c r="E504" s="101">
        <f ca="1">IF(B504="+","Unit",IF(ISERROR(OFFSET('HARGA SATUAN'!$E$6,MATCH(C504,'HARGA SATUAN'!$C$7:$C$1495,0),0)),"",OFFSET('HARGA SATUAN'!$E$6,MATCH(C504,'HARGA SATUAN'!$C$7:$C$1495,0),0)))</f>
        <v>0</v>
      </c>
      <c r="F504" s="138" t="str">
        <f t="shared" ca="1" si="23"/>
        <v/>
      </c>
      <c r="G504" s="41">
        <f ca="1">IF(ISERROR(OFFSET('HARGA SATUAN'!$I$6,MATCH(C504,'HARGA SATUAN'!$C$7:$C$1495,0),0)),"",OFFSET('HARGA SATUAN'!$I$6,MATCH(C504,'HARGA SATUAN'!$C$7:$C$1495,0),0))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SATUAN'!$C$7:$C$1495,0),0)),"",OFFSET('HARGA SATUAN'!$D$6,MATCH(C505,'HARGA SATUAN'!$C$7:$C$1495,0),0))</f>
        <v/>
      </c>
      <c r="E505" s="101">
        <f ca="1">IF(B505="+","Unit",IF(ISERROR(OFFSET('HARGA SATUAN'!$E$6,MATCH(C505,'HARGA SATUAN'!$C$7:$C$1495,0),0)),"",OFFSET('HARGA SATUAN'!$E$6,MATCH(C505,'HARGA SATUAN'!$C$7:$C$1495,0),0)))</f>
        <v>0</v>
      </c>
      <c r="F505" s="138" t="str">
        <f t="shared" ca="1" si="23"/>
        <v/>
      </c>
      <c r="G505" s="41">
        <f ca="1">IF(ISERROR(OFFSET('HARGA SATUAN'!$I$6,MATCH(C505,'HARGA SATUAN'!$C$7:$C$1495,0),0)),"",OFFSET('HARGA SATUAN'!$I$6,MATCH(C505,'HARGA SATUAN'!$C$7:$C$1495,0),0))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SATUAN'!$C$7:$C$1495,0),0)),"",OFFSET('HARGA SATUAN'!$D$6,MATCH(C506,'HARGA SATUAN'!$C$7:$C$1495,0),0))</f>
        <v/>
      </c>
      <c r="E506" s="101">
        <f ca="1">IF(B506="+","Unit",IF(ISERROR(OFFSET('HARGA SATUAN'!$E$6,MATCH(C506,'HARGA SATUAN'!$C$7:$C$1495,0),0)),"",OFFSET('HARGA SATUAN'!$E$6,MATCH(C506,'HARGA SATUAN'!$C$7:$C$1495,0),0)))</f>
        <v>0</v>
      </c>
      <c r="F506" s="138" t="str">
        <f t="shared" ca="1" si="23"/>
        <v/>
      </c>
      <c r="G506" s="41">
        <f ca="1">IF(ISERROR(OFFSET('HARGA SATUAN'!$I$6,MATCH(C506,'HARGA SATUAN'!$C$7:$C$1495,0),0)),"",OFFSET('HARGA SATUAN'!$I$6,MATCH(C506,'HARGA SATUAN'!$C$7:$C$1495,0),0))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SATUAN'!$C$7:$C$1495,0),0)),"",OFFSET('HARGA SATUAN'!$D$6,MATCH(C507,'HARGA SATUAN'!$C$7:$C$1495,0),0))</f>
        <v/>
      </c>
      <c r="E507" s="101">
        <f ca="1">IF(B507="+","Unit",IF(ISERROR(OFFSET('HARGA SATUAN'!$E$6,MATCH(C507,'HARGA SATUAN'!$C$7:$C$1495,0),0)),"",OFFSET('HARGA SATUAN'!$E$6,MATCH(C507,'HARGA SATUAN'!$C$7:$C$1495,0),0)))</f>
        <v>0</v>
      </c>
      <c r="F507" s="138" t="str">
        <f t="shared" ca="1" si="23"/>
        <v/>
      </c>
      <c r="G507" s="41">
        <f ca="1">IF(ISERROR(OFFSET('HARGA SATUAN'!$I$6,MATCH(C507,'HARGA SATUAN'!$C$7:$C$1495,0),0)),"",OFFSET('HARGA SATUAN'!$I$6,MATCH(C507,'HARGA SATUAN'!$C$7:$C$1495,0),0))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SATUAN'!$C$7:$C$1495,0),0)),"",OFFSET('HARGA SATUAN'!$D$6,MATCH(C508,'HARGA SATUAN'!$C$7:$C$1495,0),0))</f>
        <v/>
      </c>
      <c r="E508" s="101">
        <f ca="1">IF(B508="+","Unit",IF(ISERROR(OFFSET('HARGA SATUAN'!$E$6,MATCH(C508,'HARGA SATUAN'!$C$7:$C$1495,0),0)),"",OFFSET('HARGA SATUAN'!$E$6,MATCH(C508,'HARGA SATUAN'!$C$7:$C$1495,0),0)))</f>
        <v>0</v>
      </c>
      <c r="F508" s="138" t="str">
        <f t="shared" ca="1" si="23"/>
        <v/>
      </c>
      <c r="G508" s="41">
        <f ca="1">IF(ISERROR(OFFSET('HARGA SATUAN'!$I$6,MATCH(C508,'HARGA SATUAN'!$C$7:$C$1495,0),0)),"",OFFSET('HARGA SATUAN'!$I$6,MATCH(C508,'HARGA SATUAN'!$C$7:$C$1495,0),0))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SATUAN'!$C$7:$C$1495,0),0)),"",OFFSET('HARGA SATUAN'!$D$6,MATCH(C509,'HARGA SATUAN'!$C$7:$C$1495,0),0))</f>
        <v/>
      </c>
      <c r="E509" s="101">
        <f ca="1">IF(B509="+","Unit",IF(ISERROR(OFFSET('HARGA SATUAN'!$E$6,MATCH(C509,'HARGA SATUAN'!$C$7:$C$1495,0),0)),"",OFFSET('HARGA SATUAN'!$E$6,MATCH(C509,'HARGA SATUAN'!$C$7:$C$1495,0),0)))</f>
        <v>0</v>
      </c>
      <c r="F509" s="138" t="str">
        <f t="shared" ca="1" si="23"/>
        <v/>
      </c>
      <c r="G509" s="41">
        <f ca="1">IF(ISERROR(OFFSET('HARGA SATUAN'!$I$6,MATCH(C509,'HARGA SATUAN'!$C$7:$C$1495,0),0)),"",OFFSET('HARGA SATUAN'!$I$6,MATCH(C509,'HARGA SATUAN'!$C$7:$C$1495,0),0))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SATUAN'!$C$7:$C$1495,0),0)),"",OFFSET('HARGA SATUAN'!$D$6,MATCH(C510,'HARGA SATUAN'!$C$7:$C$1495,0),0))</f>
        <v/>
      </c>
      <c r="E510" s="101">
        <f ca="1">IF(B510="+","Unit",IF(ISERROR(OFFSET('HARGA SATUAN'!$E$6,MATCH(C510,'HARGA SATUAN'!$C$7:$C$1495,0),0)),"",OFFSET('HARGA SATUAN'!$E$6,MATCH(C510,'HARGA SATUAN'!$C$7:$C$1495,0),0)))</f>
        <v>0</v>
      </c>
      <c r="F510" s="138" t="str">
        <f t="shared" ca="1" si="23"/>
        <v/>
      </c>
      <c r="G510" s="41">
        <f ca="1">IF(ISERROR(OFFSET('HARGA SATUAN'!$I$6,MATCH(C510,'HARGA SATUAN'!$C$7:$C$1495,0),0)),"",OFFSET('HARGA SATUAN'!$I$6,MATCH(C510,'HARGA SATUAN'!$C$7:$C$1495,0),0))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SATUAN'!$C$7:$C$1495,0),0)),"",OFFSET('HARGA SATUAN'!$D$6,MATCH(C511,'HARGA SATUAN'!$C$7:$C$1495,0),0))</f>
        <v/>
      </c>
      <c r="E511" s="101">
        <f ca="1">IF(B511="+","Unit",IF(ISERROR(OFFSET('HARGA SATUAN'!$E$6,MATCH(C511,'HARGA SATUAN'!$C$7:$C$1495,0),0)),"",OFFSET('HARGA SATUAN'!$E$6,MATCH(C511,'HARGA SATUAN'!$C$7:$C$1495,0),0)))</f>
        <v>0</v>
      </c>
      <c r="F511" s="138" t="str">
        <f t="shared" ca="1" si="23"/>
        <v/>
      </c>
      <c r="G511" s="41">
        <f ca="1">IF(ISERROR(OFFSET('HARGA SATUAN'!$I$6,MATCH(C511,'HARGA SATUAN'!$C$7:$C$1495,0),0)),"",OFFSET('HARGA SATUAN'!$I$6,MATCH(C511,'HARGA SATUAN'!$C$7:$C$1495,0),0))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SATUAN'!$C$7:$C$1495,0),0)),"",OFFSET('HARGA SATUAN'!$D$6,MATCH(C512,'HARGA SATUAN'!$C$7:$C$1495,0),0))</f>
        <v/>
      </c>
      <c r="E512" s="101">
        <f ca="1">IF(B512="+","Unit",IF(ISERROR(OFFSET('HARGA SATUAN'!$E$6,MATCH(C512,'HARGA SATUAN'!$C$7:$C$1495,0),0)),"",OFFSET('HARGA SATUAN'!$E$6,MATCH(C512,'HARGA SATUAN'!$C$7:$C$1495,0),0)))</f>
        <v>0</v>
      </c>
      <c r="F512" s="138" t="str">
        <f t="shared" ca="1" si="23"/>
        <v/>
      </c>
      <c r="G512" s="41">
        <f ca="1">IF(ISERROR(OFFSET('HARGA SATUAN'!$I$6,MATCH(C512,'HARGA SATUAN'!$C$7:$C$1495,0),0)),"",OFFSET('HARGA SATUAN'!$I$6,MATCH(C512,'HARGA SATUAN'!$C$7:$C$1495,0),0))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SATUAN'!$C$7:$C$1495,0),0)),"",OFFSET('HARGA SATUAN'!$D$6,MATCH(C513,'HARGA SATUAN'!$C$7:$C$1495,0),0))</f>
        <v/>
      </c>
      <c r="E513" s="101">
        <f ca="1">IF(B513="+","Unit",IF(ISERROR(OFFSET('HARGA SATUAN'!$E$6,MATCH(C513,'HARGA SATUAN'!$C$7:$C$1495,0),0)),"",OFFSET('HARGA SATUAN'!$E$6,MATCH(C513,'HARGA SATUAN'!$C$7:$C$1495,0),0)))</f>
        <v>0</v>
      </c>
      <c r="F513" s="138" t="str">
        <f t="shared" ca="1" si="23"/>
        <v/>
      </c>
      <c r="G513" s="41">
        <f ca="1">IF(ISERROR(OFFSET('HARGA SATUAN'!$I$6,MATCH(C513,'HARGA SATUAN'!$C$7:$C$1495,0),0)),"",OFFSET('HARGA SATUAN'!$I$6,MATCH(C513,'HARGA SATUAN'!$C$7:$C$1495,0),0))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SATUAN'!$C$7:$C$1495,0),0)),"",OFFSET('HARGA SATUAN'!$D$6,MATCH(C514,'HARGA SATUAN'!$C$7:$C$1495,0),0))</f>
        <v/>
      </c>
      <c r="E514" s="101">
        <f ca="1">IF(B514="+","Unit",IF(ISERROR(OFFSET('HARGA SATUAN'!$E$6,MATCH(C514,'HARGA SATUAN'!$C$7:$C$1495,0),0)),"",OFFSET('HARGA SATUAN'!$E$6,MATCH(C514,'HARGA SATUAN'!$C$7:$C$1495,0),0)))</f>
        <v>0</v>
      </c>
      <c r="F514" s="138" t="str">
        <f t="shared" ca="1" si="23"/>
        <v/>
      </c>
      <c r="G514" s="41">
        <f ca="1">IF(ISERROR(OFFSET('HARGA SATUAN'!$I$6,MATCH(C514,'HARGA SATUAN'!$C$7:$C$1495,0),0)),"",OFFSET('HARGA SATUAN'!$I$6,MATCH(C514,'HARGA SATUAN'!$C$7:$C$1495,0),0))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SATUAN'!$C$7:$C$1495,0),0)),"",OFFSET('HARGA SATUAN'!$D$6,MATCH(C515,'HARGA SATUAN'!$C$7:$C$1495,0),0))</f>
        <v/>
      </c>
      <c r="E515" s="101">
        <f ca="1">IF(B515="+","Unit",IF(ISERROR(OFFSET('HARGA SATUAN'!$E$6,MATCH(C515,'HARGA SATUAN'!$C$7:$C$1495,0),0)),"",OFFSET('HARGA SATUAN'!$E$6,MATCH(C515,'HARGA SATUAN'!$C$7:$C$1495,0),0)))</f>
        <v>0</v>
      </c>
      <c r="F515" s="138" t="str">
        <f t="shared" ca="1" si="23"/>
        <v/>
      </c>
      <c r="G515" s="41">
        <f ca="1">IF(ISERROR(OFFSET('HARGA SATUAN'!$I$6,MATCH(C515,'HARGA SATUAN'!$C$7:$C$1495,0),0)),"",OFFSET('HARGA SATUAN'!$I$6,MATCH(C515,'HARGA SATUAN'!$C$7:$C$1495,0),0))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SATUAN'!$C$7:$C$1495,0),0)),"",OFFSET('HARGA SATUAN'!$D$6,MATCH(C516,'HARGA SATUAN'!$C$7:$C$1495,0),0))</f>
        <v/>
      </c>
      <c r="E516" s="101">
        <f ca="1">IF(B516="+","Unit",IF(ISERROR(OFFSET('HARGA SATUAN'!$E$6,MATCH(C516,'HARGA SATUAN'!$C$7:$C$1495,0),0)),"",OFFSET('HARGA SATUAN'!$E$6,MATCH(C516,'HARGA SATUAN'!$C$7:$C$1495,0),0)))</f>
        <v>0</v>
      </c>
      <c r="F516" s="138" t="str">
        <f t="shared" ca="1" si="23"/>
        <v/>
      </c>
      <c r="G516" s="41">
        <f ca="1">IF(ISERROR(OFFSET('HARGA SATUAN'!$I$6,MATCH(C516,'HARGA SATUAN'!$C$7:$C$1495,0),0)),"",OFFSET('HARGA SATUAN'!$I$6,MATCH(C516,'HARGA SATUAN'!$C$7:$C$1495,0),0))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SATUAN'!$C$7:$C$1495,0),0)),"",OFFSET('HARGA SATUAN'!$D$6,MATCH(C517,'HARGA SATUAN'!$C$7:$C$1495,0),0))</f>
        <v/>
      </c>
      <c r="E517" s="101">
        <f ca="1">IF(B517="+","Unit",IF(ISERROR(OFFSET('HARGA SATUAN'!$E$6,MATCH(C517,'HARGA SATUAN'!$C$7:$C$1495,0),0)),"",OFFSET('HARGA SATUAN'!$E$6,MATCH(C517,'HARGA SATUAN'!$C$7:$C$1495,0),0)))</f>
        <v>0</v>
      </c>
      <c r="F517" s="138" t="str">
        <f t="shared" ca="1" si="23"/>
        <v/>
      </c>
      <c r="G517" s="41">
        <f ca="1">IF(ISERROR(OFFSET('HARGA SATUAN'!$I$6,MATCH(C517,'HARGA SATUAN'!$C$7:$C$1495,0),0)),"",OFFSET('HARGA SATUAN'!$I$6,MATCH(C517,'HARGA SATUAN'!$C$7:$C$1495,0),0))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SATUAN'!$C$7:$C$1495,0),0)),"",OFFSET('HARGA SATUAN'!$D$6,MATCH(C518,'HARGA SATUAN'!$C$7:$C$1495,0),0))</f>
        <v/>
      </c>
      <c r="E518" s="101">
        <f ca="1">IF(B518="+","Unit",IF(ISERROR(OFFSET('HARGA SATUAN'!$E$6,MATCH(C518,'HARGA SATUAN'!$C$7:$C$1495,0),0)),"",OFFSET('HARGA SATUAN'!$E$6,MATCH(C518,'HARGA SATUAN'!$C$7:$C$1495,0),0)))</f>
        <v>0</v>
      </c>
      <c r="F518" s="138" t="str">
        <f t="shared" ca="1" si="23"/>
        <v/>
      </c>
      <c r="G518" s="41">
        <f ca="1">IF(ISERROR(OFFSET('HARGA SATUAN'!$I$6,MATCH(C518,'HARGA SATUAN'!$C$7:$C$1495,0),0)),"",OFFSET('HARGA SATUAN'!$I$6,MATCH(C518,'HARGA SATUAN'!$C$7:$C$1495,0),0))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SATUAN'!$C$7:$C$1495,0),0)),"",OFFSET('HARGA SATUAN'!$D$6,MATCH(C519,'HARGA SATUAN'!$C$7:$C$1495,0),0))</f>
        <v/>
      </c>
      <c r="E519" s="101">
        <f ca="1">IF(B519="+","Unit",IF(ISERROR(OFFSET('HARGA SATUAN'!$E$6,MATCH(C519,'HARGA SATUAN'!$C$7:$C$1495,0),0)),"",OFFSET('HARGA SATUAN'!$E$6,MATCH(C519,'HARGA SATUAN'!$C$7:$C$1495,0),0)))</f>
        <v>0</v>
      </c>
      <c r="F519" s="138" t="str">
        <f t="shared" ca="1" si="23"/>
        <v/>
      </c>
      <c r="G519" s="41">
        <f ca="1">IF(ISERROR(OFFSET('HARGA SATUAN'!$I$6,MATCH(C519,'HARGA SATUAN'!$C$7:$C$1495,0),0)),"",OFFSET('HARGA SATUAN'!$I$6,MATCH(C519,'HARGA SATUAN'!$C$7:$C$1495,0),0))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SATUAN'!$C$7:$C$1495,0),0)),"",OFFSET('HARGA SATUAN'!$D$6,MATCH(C520,'HARGA SATUAN'!$C$7:$C$1495,0),0))</f>
        <v/>
      </c>
      <c r="E520" s="101">
        <f ca="1">IF(B520="+","Unit",IF(ISERROR(OFFSET('HARGA SATUAN'!$E$6,MATCH(C520,'HARGA SATUAN'!$C$7:$C$1495,0),0)),"",OFFSET('HARGA SATUAN'!$E$6,MATCH(C520,'HARGA SATUAN'!$C$7:$C$1495,0),0)))</f>
        <v>0</v>
      </c>
      <c r="F520" s="138" t="str">
        <f t="shared" ca="1" si="23"/>
        <v/>
      </c>
      <c r="G520" s="41">
        <f ca="1">IF(ISERROR(OFFSET('HARGA SATUAN'!$I$6,MATCH(C520,'HARGA SATUAN'!$C$7:$C$1495,0),0)),"",OFFSET('HARGA SATUAN'!$I$6,MATCH(C520,'HARGA SATUAN'!$C$7:$C$1495,0),0))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SATUAN'!$C$7:$C$1495,0),0)),"",OFFSET('HARGA SATUAN'!$D$6,MATCH(C521,'HARGA SATUAN'!$C$7:$C$1495,0),0))</f>
        <v/>
      </c>
      <c r="E521" s="101">
        <f ca="1">IF(B521="+","Unit",IF(ISERROR(OFFSET('HARGA SATUAN'!$E$6,MATCH(C521,'HARGA SATUAN'!$C$7:$C$1495,0),0)),"",OFFSET('HARGA SATUAN'!$E$6,MATCH(C521,'HARGA SATUAN'!$C$7:$C$1495,0),0)))</f>
        <v>0</v>
      </c>
      <c r="F521" s="138" t="str">
        <f t="shared" ca="1" si="23"/>
        <v/>
      </c>
      <c r="G521" s="41">
        <f ca="1">IF(ISERROR(OFFSET('HARGA SATUAN'!$I$6,MATCH(C521,'HARGA SATUAN'!$C$7:$C$1495,0),0)),"",OFFSET('HARGA SATUAN'!$I$6,MATCH(C521,'HARGA SATUAN'!$C$7:$C$1495,0),0))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SATUAN'!$C$7:$C$1495,0),0)),"",OFFSET('HARGA SATUAN'!$D$6,MATCH(C522,'HARGA SATUAN'!$C$7:$C$1495,0),0))</f>
        <v/>
      </c>
      <c r="E522" s="101">
        <f ca="1">IF(B522="+","Unit",IF(ISERROR(OFFSET('HARGA SATUAN'!$E$6,MATCH(C522,'HARGA SATUAN'!$C$7:$C$1495,0),0)),"",OFFSET('HARGA SATUAN'!$E$6,MATCH(C522,'HARGA SATUAN'!$C$7:$C$1495,0),0)))</f>
        <v>0</v>
      </c>
      <c r="F522" s="138" t="str">
        <f t="shared" ca="1" si="23"/>
        <v/>
      </c>
      <c r="G522" s="41">
        <f ca="1">IF(ISERROR(OFFSET('HARGA SATUAN'!$I$6,MATCH(C522,'HARGA SATUAN'!$C$7:$C$1495,0),0)),"",OFFSET('HARGA SATUAN'!$I$6,MATCH(C522,'HARGA SATUAN'!$C$7:$C$1495,0),0))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SATUAN'!$C$7:$C$1495,0),0)),"",OFFSET('HARGA SATUAN'!$D$6,MATCH(C523,'HARGA SATUAN'!$C$7:$C$1495,0),0))</f>
        <v/>
      </c>
      <c r="E523" s="101">
        <f ca="1">IF(B523="+","Unit",IF(ISERROR(OFFSET('HARGA SATUAN'!$E$6,MATCH(C523,'HARGA SATUAN'!$C$7:$C$1495,0),0)),"",OFFSET('HARGA SATUAN'!$E$6,MATCH(C523,'HARGA SATUAN'!$C$7:$C$1495,0),0)))</f>
        <v>0</v>
      </c>
      <c r="F523" s="138" t="str">
        <f t="shared" ca="1" si="23"/>
        <v/>
      </c>
      <c r="G523" s="41">
        <f ca="1">IF(ISERROR(OFFSET('HARGA SATUAN'!$I$6,MATCH(C523,'HARGA SATUAN'!$C$7:$C$1495,0),0)),"",OFFSET('HARGA SATUAN'!$I$6,MATCH(C523,'HARGA SATUAN'!$C$7:$C$1495,0),0))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SATUAN'!$C$7:$C$1495,0),0)),"",OFFSET('HARGA SATUAN'!$D$6,MATCH(C524,'HARGA SATUAN'!$C$7:$C$1495,0),0))</f>
        <v/>
      </c>
      <c r="E524" s="101">
        <f ca="1">IF(B524="+","Unit",IF(ISERROR(OFFSET('HARGA SATUAN'!$E$6,MATCH(C524,'HARGA SATUAN'!$C$7:$C$1495,0),0)),"",OFFSET('HARGA SATUAN'!$E$6,MATCH(C524,'HARGA SATUAN'!$C$7:$C$1495,0),0)))</f>
        <v>0</v>
      </c>
      <c r="F524" s="138" t="str">
        <f t="shared" ca="1" si="23"/>
        <v/>
      </c>
      <c r="G524" s="41">
        <f ca="1">IF(ISERROR(OFFSET('HARGA SATUAN'!$I$6,MATCH(C524,'HARGA SATUAN'!$C$7:$C$1495,0),0)),"",OFFSET('HARGA SATUAN'!$I$6,MATCH(C524,'HARGA SATUAN'!$C$7:$C$1495,0),0))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SATUAN'!$C$7:$C$1495,0),0)),"",OFFSET('HARGA SATUAN'!$D$6,MATCH(C525,'HARGA SATUAN'!$C$7:$C$1495,0),0))</f>
        <v/>
      </c>
      <c r="E525" s="101">
        <f ca="1">IF(B525="+","Unit",IF(ISERROR(OFFSET('HARGA SATUAN'!$E$6,MATCH(C525,'HARGA SATUAN'!$C$7:$C$1495,0),0)),"",OFFSET('HARGA SATUAN'!$E$6,MATCH(C525,'HARGA SATUAN'!$C$7:$C$1495,0),0)))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SATUAN'!$C$7:$C$1495,0),0)),"",OFFSET('HARGA SATUAN'!$I$6,MATCH(C525,'HARGA SATUAN'!$C$7:$C$1495,0),0))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SATUAN'!$C$7:$C$1495,0),0)),"",OFFSET('HARGA SATUAN'!$D$6,MATCH(C526,'HARGA SATUAN'!$C$7:$C$1495,0),0))</f>
        <v/>
      </c>
      <c r="E526" s="101">
        <f ca="1">IF(B526="+","Unit",IF(ISERROR(OFFSET('HARGA SATUAN'!$E$6,MATCH(C526,'HARGA SATUAN'!$C$7:$C$1495,0),0)),"",OFFSET('HARGA SATUAN'!$E$6,MATCH(C526,'HARGA SATUAN'!$C$7:$C$1495,0),0)))</f>
        <v>0</v>
      </c>
      <c r="F526" s="138" t="str">
        <f t="shared" ca="1" si="26"/>
        <v/>
      </c>
      <c r="G526" s="41">
        <f ca="1">IF(ISERROR(OFFSET('HARGA SATUAN'!$I$6,MATCH(C526,'HARGA SATUAN'!$C$7:$C$1495,0),0)),"",OFFSET('HARGA SATUAN'!$I$6,MATCH(C526,'HARGA SATUAN'!$C$7:$C$1495,0),0))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SATUAN'!$C$7:$C$1495,0),0)),"",OFFSET('HARGA SATUAN'!$D$6,MATCH(C527,'HARGA SATUAN'!$C$7:$C$1495,0),0))</f>
        <v/>
      </c>
      <c r="E527" s="101">
        <f ca="1">IF(B527="+","Unit",IF(ISERROR(OFFSET('HARGA SATUAN'!$E$6,MATCH(C527,'HARGA SATUAN'!$C$7:$C$1495,0),0)),"",OFFSET('HARGA SATUAN'!$E$6,MATCH(C527,'HARGA SATUAN'!$C$7:$C$1495,0),0)))</f>
        <v>0</v>
      </c>
      <c r="F527" s="138" t="str">
        <f t="shared" ca="1" si="26"/>
        <v/>
      </c>
      <c r="G527" s="41">
        <f ca="1">IF(ISERROR(OFFSET('HARGA SATUAN'!$I$6,MATCH(C527,'HARGA SATUAN'!$C$7:$C$1495,0),0)),"",OFFSET('HARGA SATUAN'!$I$6,MATCH(C527,'HARGA SATUAN'!$C$7:$C$1495,0),0))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SATUAN'!$C$7:$C$1495,0),0)),"",OFFSET('HARGA SATUAN'!$D$6,MATCH(C528,'HARGA SATUAN'!$C$7:$C$1495,0),0))</f>
        <v/>
      </c>
      <c r="E528" s="101">
        <f ca="1">IF(B528="+","Unit",IF(ISERROR(OFFSET('HARGA SATUAN'!$E$6,MATCH(C528,'HARGA SATUAN'!$C$7:$C$1495,0),0)),"",OFFSET('HARGA SATUAN'!$E$6,MATCH(C528,'HARGA SATUAN'!$C$7:$C$1495,0),0)))</f>
        <v>0</v>
      </c>
      <c r="F528" s="138" t="str">
        <f t="shared" ca="1" si="26"/>
        <v/>
      </c>
      <c r="G528" s="41">
        <f ca="1">IF(ISERROR(OFFSET('HARGA SATUAN'!$I$6,MATCH(C528,'HARGA SATUAN'!$C$7:$C$1495,0),0)),"",OFFSET('HARGA SATUAN'!$I$6,MATCH(C528,'HARGA SATUAN'!$C$7:$C$1495,0),0))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SATUAN'!$C$7:$C$1495,0),0)),"",OFFSET('HARGA SATUAN'!$D$6,MATCH(C529,'HARGA SATUAN'!$C$7:$C$1495,0),0))</f>
        <v/>
      </c>
      <c r="E529" s="101">
        <f ca="1">IF(B529="+","Unit",IF(ISERROR(OFFSET('HARGA SATUAN'!$E$6,MATCH(C529,'HARGA SATUAN'!$C$7:$C$1495,0),0)),"",OFFSET('HARGA SATUAN'!$E$6,MATCH(C529,'HARGA SATUAN'!$C$7:$C$1495,0),0)))</f>
        <v>0</v>
      </c>
      <c r="F529" s="138" t="str">
        <f t="shared" ca="1" si="26"/>
        <v/>
      </c>
      <c r="G529" s="41">
        <f ca="1">IF(ISERROR(OFFSET('HARGA SATUAN'!$I$6,MATCH(C529,'HARGA SATUAN'!$C$7:$C$1495,0),0)),"",OFFSET('HARGA SATUAN'!$I$6,MATCH(C529,'HARGA SATUAN'!$C$7:$C$1495,0),0))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SATUAN'!$C$7:$C$1495,0),0)),"",OFFSET('HARGA SATUAN'!$D$6,MATCH(C530,'HARGA SATUAN'!$C$7:$C$1495,0),0))</f>
        <v/>
      </c>
      <c r="E530" s="101">
        <f ca="1">IF(B530="+","Unit",IF(ISERROR(OFFSET('HARGA SATUAN'!$E$6,MATCH(C530,'HARGA SATUAN'!$C$7:$C$1495,0),0)),"",OFFSET('HARGA SATUAN'!$E$6,MATCH(C530,'HARGA SATUAN'!$C$7:$C$1495,0),0)))</f>
        <v>0</v>
      </c>
      <c r="F530" s="138" t="str">
        <f t="shared" ca="1" si="26"/>
        <v/>
      </c>
      <c r="G530" s="41">
        <f ca="1">IF(ISERROR(OFFSET('HARGA SATUAN'!$I$6,MATCH(C530,'HARGA SATUAN'!$C$7:$C$1495,0),0)),"",OFFSET('HARGA SATUAN'!$I$6,MATCH(C530,'HARGA SATUAN'!$C$7:$C$1495,0),0))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SATUAN'!$C$7:$C$1495,0),0)),"",OFFSET('HARGA SATUAN'!$D$6,MATCH(C531,'HARGA SATUAN'!$C$7:$C$1495,0),0))</f>
        <v/>
      </c>
      <c r="E531" s="101">
        <f ca="1">IF(B531="+","Unit",IF(ISERROR(OFFSET('HARGA SATUAN'!$E$6,MATCH(C531,'HARGA SATUAN'!$C$7:$C$1495,0),0)),"",OFFSET('HARGA SATUAN'!$E$6,MATCH(C531,'HARGA SATUAN'!$C$7:$C$1495,0),0)))</f>
        <v>0</v>
      </c>
      <c r="F531" s="138" t="str">
        <f t="shared" ca="1" si="26"/>
        <v/>
      </c>
      <c r="G531" s="41">
        <f ca="1">IF(ISERROR(OFFSET('HARGA SATUAN'!$I$6,MATCH(C531,'HARGA SATUAN'!$C$7:$C$1495,0),0)),"",OFFSET('HARGA SATUAN'!$I$6,MATCH(C531,'HARGA SATUAN'!$C$7:$C$1495,0),0))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SATUAN'!$C$7:$C$1495,0),0)),"",OFFSET('HARGA SATUAN'!$D$6,MATCH(C532,'HARGA SATUAN'!$C$7:$C$1495,0),0))</f>
        <v/>
      </c>
      <c r="E532" s="101">
        <f ca="1">IF(B532="+","Unit",IF(ISERROR(OFFSET('HARGA SATUAN'!$E$6,MATCH(C532,'HARGA SATUAN'!$C$7:$C$1495,0),0)),"",OFFSET('HARGA SATUAN'!$E$6,MATCH(C532,'HARGA SATUAN'!$C$7:$C$1495,0),0)))</f>
        <v>0</v>
      </c>
      <c r="F532" s="138" t="str">
        <f t="shared" ca="1" si="26"/>
        <v/>
      </c>
      <c r="G532" s="41">
        <f ca="1">IF(ISERROR(OFFSET('HARGA SATUAN'!$I$6,MATCH(C532,'HARGA SATUAN'!$C$7:$C$1495,0),0)),"",OFFSET('HARGA SATUAN'!$I$6,MATCH(C532,'HARGA SATUAN'!$C$7:$C$1495,0),0))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SATUAN'!$C$7:$C$1495,0),0)),"",OFFSET('HARGA SATUAN'!$D$6,MATCH(C533,'HARGA SATUAN'!$C$7:$C$1495,0),0))</f>
        <v/>
      </c>
      <c r="E533" s="101">
        <f ca="1">IF(B533="+","Unit",IF(ISERROR(OFFSET('HARGA SATUAN'!$E$6,MATCH(C533,'HARGA SATUAN'!$C$7:$C$1495,0),0)),"",OFFSET('HARGA SATUAN'!$E$6,MATCH(C533,'HARGA SATUAN'!$C$7:$C$1495,0),0)))</f>
        <v>0</v>
      </c>
      <c r="F533" s="138" t="str">
        <f t="shared" ca="1" si="26"/>
        <v/>
      </c>
      <c r="G533" s="41">
        <f ca="1">IF(ISERROR(OFFSET('HARGA SATUAN'!$I$6,MATCH(C533,'HARGA SATUAN'!$C$7:$C$1495,0),0)),"",OFFSET('HARGA SATUAN'!$I$6,MATCH(C533,'HARGA SATUAN'!$C$7:$C$1495,0),0))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SATUAN'!$C$7:$C$1495,0),0)),"",OFFSET('HARGA SATUAN'!$D$6,MATCH(C534,'HARGA SATUAN'!$C$7:$C$1495,0),0))</f>
        <v/>
      </c>
      <c r="E534" s="101">
        <f ca="1">IF(B534="+","Unit",IF(ISERROR(OFFSET('HARGA SATUAN'!$E$6,MATCH(C534,'HARGA SATUAN'!$C$7:$C$1495,0),0)),"",OFFSET('HARGA SATUAN'!$E$6,MATCH(C534,'HARGA SATUAN'!$C$7:$C$1495,0),0)))</f>
        <v>0</v>
      </c>
      <c r="F534" s="138" t="str">
        <f t="shared" ca="1" si="26"/>
        <v/>
      </c>
      <c r="G534" s="41">
        <f ca="1">IF(ISERROR(OFFSET('HARGA SATUAN'!$I$6,MATCH(C534,'HARGA SATUAN'!$C$7:$C$1495,0),0)),"",OFFSET('HARGA SATUAN'!$I$6,MATCH(C534,'HARGA SATUAN'!$C$7:$C$1495,0),0))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SATUAN'!$C$7:$C$1495,0),0)),"",OFFSET('HARGA SATUAN'!$D$6,MATCH(C535,'HARGA SATUAN'!$C$7:$C$1495,0),0))</f>
        <v/>
      </c>
      <c r="E535" s="101">
        <f ca="1">IF(B535="+","Unit",IF(ISERROR(OFFSET('HARGA SATUAN'!$E$6,MATCH(C535,'HARGA SATUAN'!$C$7:$C$1495,0),0)),"",OFFSET('HARGA SATUAN'!$E$6,MATCH(C535,'HARGA SATUAN'!$C$7:$C$1495,0),0)))</f>
        <v>0</v>
      </c>
      <c r="F535" s="138" t="str">
        <f t="shared" ca="1" si="26"/>
        <v/>
      </c>
      <c r="G535" s="41">
        <f ca="1">IF(ISERROR(OFFSET('HARGA SATUAN'!$I$6,MATCH(C535,'HARGA SATUAN'!$C$7:$C$1495,0),0)),"",OFFSET('HARGA SATUAN'!$I$6,MATCH(C535,'HARGA SATUAN'!$C$7:$C$1495,0),0))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SATUAN'!$C$7:$C$1495,0),0)),"",OFFSET('HARGA SATUAN'!$D$6,MATCH(C536,'HARGA SATUAN'!$C$7:$C$1495,0),0))</f>
        <v/>
      </c>
      <c r="E536" s="101">
        <f ca="1">IF(B536="+","Unit",IF(ISERROR(OFFSET('HARGA SATUAN'!$E$6,MATCH(C536,'HARGA SATUAN'!$C$7:$C$1495,0),0)),"",OFFSET('HARGA SATUAN'!$E$6,MATCH(C536,'HARGA SATUAN'!$C$7:$C$1495,0),0)))</f>
        <v>0</v>
      </c>
      <c r="F536" s="138" t="str">
        <f t="shared" ca="1" si="26"/>
        <v/>
      </c>
      <c r="G536" s="41">
        <f ca="1">IF(ISERROR(OFFSET('HARGA SATUAN'!$I$6,MATCH(C536,'HARGA SATUAN'!$C$7:$C$1495,0),0)),"",OFFSET('HARGA SATUAN'!$I$6,MATCH(C536,'HARGA SATUAN'!$C$7:$C$1495,0),0))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SATUAN'!$C$7:$C$1495,0),0)),"",OFFSET('HARGA SATUAN'!$D$6,MATCH(C537,'HARGA SATUAN'!$C$7:$C$1495,0),0))</f>
        <v/>
      </c>
      <c r="E537" s="101">
        <f ca="1">IF(B537="+","Unit",IF(ISERROR(OFFSET('HARGA SATUAN'!$E$6,MATCH(C537,'HARGA SATUAN'!$C$7:$C$1495,0),0)),"",OFFSET('HARGA SATUAN'!$E$6,MATCH(C537,'HARGA SATUAN'!$C$7:$C$1495,0),0)))</f>
        <v>0</v>
      </c>
      <c r="F537" s="138" t="str">
        <f t="shared" ca="1" si="26"/>
        <v/>
      </c>
      <c r="G537" s="41">
        <f ca="1">IF(ISERROR(OFFSET('HARGA SATUAN'!$I$6,MATCH(C537,'HARGA SATUAN'!$C$7:$C$1495,0),0)),"",OFFSET('HARGA SATUAN'!$I$6,MATCH(C537,'HARGA SATUAN'!$C$7:$C$1495,0),0))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SATUAN'!$C$7:$C$1495,0),0)),"",OFFSET('HARGA SATUAN'!$D$6,MATCH(C538,'HARGA SATUAN'!$C$7:$C$1495,0),0))</f>
        <v/>
      </c>
      <c r="E538" s="101">
        <f ca="1">IF(B538="+","Unit",IF(ISERROR(OFFSET('HARGA SATUAN'!$E$6,MATCH(C538,'HARGA SATUAN'!$C$7:$C$1495,0),0)),"",OFFSET('HARGA SATUAN'!$E$6,MATCH(C538,'HARGA SATUAN'!$C$7:$C$1495,0),0)))</f>
        <v>0</v>
      </c>
      <c r="F538" s="138" t="str">
        <f t="shared" ca="1" si="26"/>
        <v/>
      </c>
      <c r="G538" s="41">
        <f ca="1">IF(ISERROR(OFFSET('HARGA SATUAN'!$I$6,MATCH(C538,'HARGA SATUAN'!$C$7:$C$1495,0),0)),"",OFFSET('HARGA SATUAN'!$I$6,MATCH(C538,'HARGA SATUAN'!$C$7:$C$1495,0),0))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SATUAN'!$C$7:$C$1495,0),0)),"",OFFSET('HARGA SATUAN'!$D$6,MATCH(C539,'HARGA SATUAN'!$C$7:$C$1495,0),0))</f>
        <v/>
      </c>
      <c r="E539" s="101">
        <f ca="1">IF(B539="+","Unit",IF(ISERROR(OFFSET('HARGA SATUAN'!$E$6,MATCH(C539,'HARGA SATUAN'!$C$7:$C$1495,0),0)),"",OFFSET('HARGA SATUAN'!$E$6,MATCH(C539,'HARGA SATUAN'!$C$7:$C$1495,0),0)))</f>
        <v>0</v>
      </c>
      <c r="F539" s="138" t="str">
        <f t="shared" ca="1" si="26"/>
        <v/>
      </c>
      <c r="G539" s="41">
        <f ca="1">IF(ISERROR(OFFSET('HARGA SATUAN'!$I$6,MATCH(C539,'HARGA SATUAN'!$C$7:$C$1495,0),0)),"",OFFSET('HARGA SATUAN'!$I$6,MATCH(C539,'HARGA SATUAN'!$C$7:$C$1495,0),0))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SATUAN'!$C$7:$C$1495,0),0)),"",OFFSET('HARGA SATUAN'!$D$6,MATCH(C540,'HARGA SATUAN'!$C$7:$C$1495,0),0))</f>
        <v/>
      </c>
      <c r="E540" s="101">
        <f ca="1">IF(B540="+","Unit",IF(ISERROR(OFFSET('HARGA SATUAN'!$E$6,MATCH(C540,'HARGA SATUAN'!$C$7:$C$1495,0),0)),"",OFFSET('HARGA SATUAN'!$E$6,MATCH(C540,'HARGA SATUAN'!$C$7:$C$1495,0),0)))</f>
        <v>0</v>
      </c>
      <c r="F540" s="138" t="str">
        <f t="shared" ca="1" si="26"/>
        <v/>
      </c>
      <c r="G540" s="41">
        <f ca="1">IF(ISERROR(OFFSET('HARGA SATUAN'!$I$6,MATCH(C540,'HARGA SATUAN'!$C$7:$C$1495,0),0)),"",OFFSET('HARGA SATUAN'!$I$6,MATCH(C540,'HARGA SATUAN'!$C$7:$C$1495,0),0))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SATUAN'!$C$7:$C$1495,0),0)),"",OFFSET('HARGA SATUAN'!$D$6,MATCH(C541,'HARGA SATUAN'!$C$7:$C$1495,0),0))</f>
        <v/>
      </c>
      <c r="E541" s="101">
        <f ca="1">IF(B541="+","Unit",IF(ISERROR(OFFSET('HARGA SATUAN'!$E$6,MATCH(C541,'HARGA SATUAN'!$C$7:$C$1495,0),0)),"",OFFSET('HARGA SATUAN'!$E$6,MATCH(C541,'HARGA SATUAN'!$C$7:$C$1495,0),0)))</f>
        <v>0</v>
      </c>
      <c r="F541" s="138" t="str">
        <f t="shared" ca="1" si="26"/>
        <v/>
      </c>
      <c r="G541" s="41">
        <f ca="1">IF(ISERROR(OFFSET('HARGA SATUAN'!$I$6,MATCH(C541,'HARGA SATUAN'!$C$7:$C$1495,0),0)),"",OFFSET('HARGA SATUAN'!$I$6,MATCH(C541,'HARGA SATUAN'!$C$7:$C$1495,0),0))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SATUAN'!$C$7:$C$1495,0),0)),"",OFFSET('HARGA SATUAN'!$D$6,MATCH(C542,'HARGA SATUAN'!$C$7:$C$1495,0),0))</f>
        <v/>
      </c>
      <c r="E542" s="101">
        <f ca="1">IF(B542="+","Unit",IF(ISERROR(OFFSET('HARGA SATUAN'!$E$6,MATCH(C542,'HARGA SATUAN'!$C$7:$C$1495,0),0)),"",OFFSET('HARGA SATUAN'!$E$6,MATCH(C542,'HARGA SATUAN'!$C$7:$C$1495,0),0)))</f>
        <v>0</v>
      </c>
      <c r="F542" s="138" t="str">
        <f t="shared" ca="1" si="26"/>
        <v/>
      </c>
      <c r="G542" s="41">
        <f ca="1">IF(ISERROR(OFFSET('HARGA SATUAN'!$I$6,MATCH(C542,'HARGA SATUAN'!$C$7:$C$1495,0),0)),"",OFFSET('HARGA SATUAN'!$I$6,MATCH(C542,'HARGA SATUAN'!$C$7:$C$1495,0),0))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SATUAN'!$C$7:$C$1495,0),0)),"",OFFSET('HARGA SATUAN'!$D$6,MATCH(C543,'HARGA SATUAN'!$C$7:$C$1495,0),0))</f>
        <v/>
      </c>
      <c r="E543" s="101">
        <f ca="1">IF(B543="+","Unit",IF(ISERROR(OFFSET('HARGA SATUAN'!$E$6,MATCH(C543,'HARGA SATUAN'!$C$7:$C$1495,0),0)),"",OFFSET('HARGA SATUAN'!$E$6,MATCH(C543,'HARGA SATUAN'!$C$7:$C$1495,0),0)))</f>
        <v>0</v>
      </c>
      <c r="F543" s="138" t="str">
        <f t="shared" ca="1" si="26"/>
        <v/>
      </c>
      <c r="G543" s="41">
        <f ca="1">IF(ISERROR(OFFSET('HARGA SATUAN'!$I$6,MATCH(C543,'HARGA SATUAN'!$C$7:$C$1495,0),0)),"",OFFSET('HARGA SATUAN'!$I$6,MATCH(C543,'HARGA SATUAN'!$C$7:$C$1495,0),0))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SATUAN'!$C$7:$C$1495,0),0)),"",OFFSET('HARGA SATUAN'!$D$6,MATCH(C544,'HARGA SATUAN'!$C$7:$C$1495,0),0))</f>
        <v/>
      </c>
      <c r="E544" s="101">
        <f ca="1">IF(B544="+","Unit",IF(ISERROR(OFFSET('HARGA SATUAN'!$E$6,MATCH(C544,'HARGA SATUAN'!$C$7:$C$1495,0),0)),"",OFFSET('HARGA SATUAN'!$E$6,MATCH(C544,'HARGA SATUAN'!$C$7:$C$1495,0),0)))</f>
        <v>0</v>
      </c>
      <c r="F544" s="138" t="str">
        <f t="shared" ca="1" si="26"/>
        <v/>
      </c>
      <c r="G544" s="41">
        <f ca="1">IF(ISERROR(OFFSET('HARGA SATUAN'!$I$6,MATCH(C544,'HARGA SATUAN'!$C$7:$C$1495,0),0)),"",OFFSET('HARGA SATUAN'!$I$6,MATCH(C544,'HARGA SATUAN'!$C$7:$C$1495,0),0))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SATUAN'!$C$7:$C$1495,0),0)),"",OFFSET('HARGA SATUAN'!$D$6,MATCH(C545,'HARGA SATUAN'!$C$7:$C$1495,0),0))</f>
        <v/>
      </c>
      <c r="E545" s="101">
        <f ca="1">IF(B545="+","Unit",IF(ISERROR(OFFSET('HARGA SATUAN'!$E$6,MATCH(C545,'HARGA SATUAN'!$C$7:$C$1495,0),0)),"",OFFSET('HARGA SATUAN'!$E$6,MATCH(C545,'HARGA SATUAN'!$C$7:$C$1495,0),0)))</f>
        <v>0</v>
      </c>
      <c r="F545" s="138" t="str">
        <f t="shared" ca="1" si="26"/>
        <v/>
      </c>
      <c r="G545" s="41">
        <f ca="1">IF(ISERROR(OFFSET('HARGA SATUAN'!$I$6,MATCH(C545,'HARGA SATUAN'!$C$7:$C$1495,0),0)),"",OFFSET('HARGA SATUAN'!$I$6,MATCH(C545,'HARGA SATUAN'!$C$7:$C$1495,0),0))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SATUAN'!$C$7:$C$1495,0),0)),"",OFFSET('HARGA SATUAN'!$D$6,MATCH(C546,'HARGA SATUAN'!$C$7:$C$1495,0),0))</f>
        <v/>
      </c>
      <c r="E546" s="101">
        <f ca="1">IF(B546="+","Unit",IF(ISERROR(OFFSET('HARGA SATUAN'!$E$6,MATCH(C546,'HARGA SATUAN'!$C$7:$C$1495,0),0)),"",OFFSET('HARGA SATUAN'!$E$6,MATCH(C546,'HARGA SATUAN'!$C$7:$C$1495,0),0)))</f>
        <v>0</v>
      </c>
      <c r="F546" s="138" t="str">
        <f t="shared" ca="1" si="26"/>
        <v/>
      </c>
      <c r="G546" s="41">
        <f ca="1">IF(ISERROR(OFFSET('HARGA SATUAN'!$I$6,MATCH(C546,'HARGA SATUAN'!$C$7:$C$1495,0),0)),"",OFFSET('HARGA SATUAN'!$I$6,MATCH(C546,'HARGA SATUAN'!$C$7:$C$1495,0),0))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SATUAN'!$C$7:$C$1495,0),0)),"",OFFSET('HARGA SATUAN'!$D$6,MATCH(C547,'HARGA SATUAN'!$C$7:$C$1495,0),0))</f>
        <v/>
      </c>
      <c r="E547" s="101">
        <f ca="1">IF(B547="+","Unit",IF(ISERROR(OFFSET('HARGA SATUAN'!$E$6,MATCH(C547,'HARGA SATUAN'!$C$7:$C$1495,0),0)),"",OFFSET('HARGA SATUAN'!$E$6,MATCH(C547,'HARGA SATUAN'!$C$7:$C$1495,0),0)))</f>
        <v>0</v>
      </c>
      <c r="F547" s="138" t="str">
        <f t="shared" ca="1" si="26"/>
        <v/>
      </c>
      <c r="G547" s="41">
        <f ca="1">IF(ISERROR(OFFSET('HARGA SATUAN'!$I$6,MATCH(C547,'HARGA SATUAN'!$C$7:$C$1495,0),0)),"",OFFSET('HARGA SATUAN'!$I$6,MATCH(C547,'HARGA SATUAN'!$C$7:$C$1495,0),0))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SATUAN'!$C$7:$C$1495,0),0)),"",OFFSET('HARGA SATUAN'!$D$6,MATCH(C548,'HARGA SATUAN'!$C$7:$C$1495,0),0))</f>
        <v/>
      </c>
      <c r="E548" s="101">
        <f ca="1">IF(B548="+","Unit",IF(ISERROR(OFFSET('HARGA SATUAN'!$E$6,MATCH(C548,'HARGA SATUAN'!$C$7:$C$1495,0),0)),"",OFFSET('HARGA SATUAN'!$E$6,MATCH(C548,'HARGA SATUAN'!$C$7:$C$1495,0),0)))</f>
        <v>0</v>
      </c>
      <c r="F548" s="138" t="str">
        <f t="shared" ca="1" si="26"/>
        <v/>
      </c>
      <c r="G548" s="41">
        <f ca="1">IF(ISERROR(OFFSET('HARGA SATUAN'!$I$6,MATCH(C548,'HARGA SATUAN'!$C$7:$C$1495,0),0)),"",OFFSET('HARGA SATUAN'!$I$6,MATCH(C548,'HARGA SATUAN'!$C$7:$C$1495,0),0))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SATUAN'!$C$7:$C$1495,0),0)),"",OFFSET('HARGA SATUAN'!$D$6,MATCH(C549,'HARGA SATUAN'!$C$7:$C$1495,0),0))</f>
        <v/>
      </c>
      <c r="E549" s="101">
        <f ca="1">IF(B549="+","Unit",IF(ISERROR(OFFSET('HARGA SATUAN'!$E$6,MATCH(C549,'HARGA SATUAN'!$C$7:$C$1495,0),0)),"",OFFSET('HARGA SATUAN'!$E$6,MATCH(C549,'HARGA SATUAN'!$C$7:$C$1495,0),0)))</f>
        <v>0</v>
      </c>
      <c r="F549" s="138" t="str">
        <f t="shared" ca="1" si="26"/>
        <v/>
      </c>
      <c r="G549" s="41">
        <f ca="1">IF(ISERROR(OFFSET('HARGA SATUAN'!$I$6,MATCH(C549,'HARGA SATUAN'!$C$7:$C$1495,0),0)),"",OFFSET('HARGA SATUAN'!$I$6,MATCH(C549,'HARGA SATUAN'!$C$7:$C$1495,0),0))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SATUAN'!$C$7:$C$1495,0),0)),"",OFFSET('HARGA SATUAN'!$D$6,MATCH(C550,'HARGA SATUAN'!$C$7:$C$1495,0),0))</f>
        <v/>
      </c>
      <c r="E550" s="101">
        <f ca="1">IF(B550="+","Unit",IF(ISERROR(OFFSET('HARGA SATUAN'!$E$6,MATCH(C550,'HARGA SATUAN'!$C$7:$C$1495,0),0)),"",OFFSET('HARGA SATUAN'!$E$6,MATCH(C550,'HARGA SATUAN'!$C$7:$C$1495,0),0)))</f>
        <v>0</v>
      </c>
      <c r="F550" s="138" t="str">
        <f t="shared" ca="1" si="26"/>
        <v/>
      </c>
      <c r="G550" s="41">
        <f ca="1">IF(ISERROR(OFFSET('HARGA SATUAN'!$I$6,MATCH(C550,'HARGA SATUAN'!$C$7:$C$1495,0),0)),"",OFFSET('HARGA SATUAN'!$I$6,MATCH(C550,'HARGA SATUAN'!$C$7:$C$1495,0),0))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SATUAN'!$C$7:$C$1495,0),0)),"",OFFSET('HARGA SATUAN'!$D$6,MATCH(C551,'HARGA SATUAN'!$C$7:$C$1495,0),0))</f>
        <v/>
      </c>
      <c r="E551" s="101">
        <f ca="1">IF(B551="+","Unit",IF(ISERROR(OFFSET('HARGA SATUAN'!$E$6,MATCH(C551,'HARGA SATUAN'!$C$7:$C$1495,0),0)),"",OFFSET('HARGA SATUAN'!$E$6,MATCH(C551,'HARGA SATUAN'!$C$7:$C$1495,0),0)))</f>
        <v>0</v>
      </c>
      <c r="F551" s="138" t="str">
        <f t="shared" ca="1" si="26"/>
        <v/>
      </c>
      <c r="G551" s="41">
        <f ca="1">IF(ISERROR(OFFSET('HARGA SATUAN'!$I$6,MATCH(C551,'HARGA SATUAN'!$C$7:$C$1495,0),0)),"",OFFSET('HARGA SATUAN'!$I$6,MATCH(C551,'HARGA SATUAN'!$C$7:$C$1495,0),0))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SATUAN'!$C$7:$C$1495,0),0)),"",OFFSET('HARGA SATUAN'!$D$6,MATCH(C552,'HARGA SATUAN'!$C$7:$C$1495,0),0))</f>
        <v/>
      </c>
      <c r="E552" s="101">
        <f ca="1">IF(B552="+","Unit",IF(ISERROR(OFFSET('HARGA SATUAN'!$E$6,MATCH(C552,'HARGA SATUAN'!$C$7:$C$1495,0),0)),"",OFFSET('HARGA SATUAN'!$E$6,MATCH(C552,'HARGA SATUAN'!$C$7:$C$1495,0),0)))</f>
        <v>0</v>
      </c>
      <c r="F552" s="138" t="str">
        <f t="shared" ca="1" si="26"/>
        <v/>
      </c>
      <c r="G552" s="41">
        <f ca="1">IF(ISERROR(OFFSET('HARGA SATUAN'!$I$6,MATCH(C552,'HARGA SATUAN'!$C$7:$C$1495,0),0)),"",OFFSET('HARGA SATUAN'!$I$6,MATCH(C552,'HARGA SATUAN'!$C$7:$C$1495,0),0))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SATUAN'!$C$7:$C$1495,0),0)),"",OFFSET('HARGA SATUAN'!$D$6,MATCH(C553,'HARGA SATUAN'!$C$7:$C$1495,0),0))</f>
        <v/>
      </c>
      <c r="E553" s="101">
        <f ca="1">IF(B553="+","Unit",IF(ISERROR(OFFSET('HARGA SATUAN'!$E$6,MATCH(C553,'HARGA SATUAN'!$C$7:$C$1495,0),0)),"",OFFSET('HARGA SATUAN'!$E$6,MATCH(C553,'HARGA SATUAN'!$C$7:$C$1495,0),0)))</f>
        <v>0</v>
      </c>
      <c r="F553" s="138" t="str">
        <f t="shared" ca="1" si="26"/>
        <v/>
      </c>
      <c r="G553" s="41">
        <f ca="1">IF(ISERROR(OFFSET('HARGA SATUAN'!$I$6,MATCH(C553,'HARGA SATUAN'!$C$7:$C$1495,0),0)),"",OFFSET('HARGA SATUAN'!$I$6,MATCH(C553,'HARGA SATUAN'!$C$7:$C$1495,0),0))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SATUAN'!$C$7:$C$1495,0),0)),"",OFFSET('HARGA SATUAN'!$D$6,MATCH(C554,'HARGA SATUAN'!$C$7:$C$1495,0),0))</f>
        <v/>
      </c>
      <c r="E554" s="101">
        <f ca="1">IF(B554="+","Unit",IF(ISERROR(OFFSET('HARGA SATUAN'!$E$6,MATCH(C554,'HARGA SATUAN'!$C$7:$C$1495,0),0)),"",OFFSET('HARGA SATUAN'!$E$6,MATCH(C554,'HARGA SATUAN'!$C$7:$C$1495,0),0)))</f>
        <v>0</v>
      </c>
      <c r="F554" s="138" t="str">
        <f t="shared" ca="1" si="26"/>
        <v/>
      </c>
      <c r="G554" s="41">
        <f ca="1">IF(ISERROR(OFFSET('HARGA SATUAN'!$I$6,MATCH(C554,'HARGA SATUAN'!$C$7:$C$1495,0),0)),"",OFFSET('HARGA SATUAN'!$I$6,MATCH(C554,'HARGA SATUAN'!$C$7:$C$1495,0),0))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SATUAN'!$C$7:$C$1495,0),0)),"",OFFSET('HARGA SATUAN'!$D$6,MATCH(C555,'HARGA SATUAN'!$C$7:$C$1495,0),0))</f>
        <v/>
      </c>
      <c r="E555" s="101">
        <f ca="1">IF(B555="+","Unit",IF(ISERROR(OFFSET('HARGA SATUAN'!$E$6,MATCH(C555,'HARGA SATUAN'!$C$7:$C$1495,0),0)),"",OFFSET('HARGA SATUAN'!$E$6,MATCH(C555,'HARGA SATUAN'!$C$7:$C$1495,0),0)))</f>
        <v>0</v>
      </c>
      <c r="F555" s="138" t="str">
        <f t="shared" ca="1" si="26"/>
        <v/>
      </c>
      <c r="G555" s="41">
        <f ca="1">IF(ISERROR(OFFSET('HARGA SATUAN'!$I$6,MATCH(C555,'HARGA SATUAN'!$C$7:$C$1495,0),0)),"",OFFSET('HARGA SATUAN'!$I$6,MATCH(C555,'HARGA SATUAN'!$C$7:$C$1495,0),0))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SATUAN'!$C$7:$C$1495,0),0)),"",OFFSET('HARGA SATUAN'!$D$6,MATCH(C556,'HARGA SATUAN'!$C$7:$C$1495,0),0))</f>
        <v/>
      </c>
      <c r="E556" s="101">
        <f ca="1">IF(B556="+","Unit",IF(ISERROR(OFFSET('HARGA SATUAN'!$E$6,MATCH(C556,'HARGA SATUAN'!$C$7:$C$1495,0),0)),"",OFFSET('HARGA SATUAN'!$E$6,MATCH(C556,'HARGA SATUAN'!$C$7:$C$1495,0),0)))</f>
        <v>0</v>
      </c>
      <c r="F556" s="138" t="str">
        <f t="shared" ca="1" si="26"/>
        <v/>
      </c>
      <c r="G556" s="41">
        <f ca="1">IF(ISERROR(OFFSET('HARGA SATUAN'!$I$6,MATCH(C556,'HARGA SATUAN'!$C$7:$C$1495,0),0)),"",OFFSET('HARGA SATUAN'!$I$6,MATCH(C556,'HARGA SATUAN'!$C$7:$C$1495,0),0))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SATUAN'!$C$7:$C$1495,0),0)),"",OFFSET('HARGA SATUAN'!$D$6,MATCH(C557,'HARGA SATUAN'!$C$7:$C$1495,0),0))</f>
        <v/>
      </c>
      <c r="E557" s="101">
        <f ca="1">IF(B557="+","Unit",IF(ISERROR(OFFSET('HARGA SATUAN'!$E$6,MATCH(C557,'HARGA SATUAN'!$C$7:$C$1495,0),0)),"",OFFSET('HARGA SATUAN'!$E$6,MATCH(C557,'HARGA SATUAN'!$C$7:$C$1495,0),0)))</f>
        <v>0</v>
      </c>
      <c r="F557" s="138" t="str">
        <f t="shared" ca="1" si="26"/>
        <v/>
      </c>
      <c r="G557" s="41">
        <f ca="1">IF(ISERROR(OFFSET('HARGA SATUAN'!$I$6,MATCH(C557,'HARGA SATUAN'!$C$7:$C$1495,0),0)),"",OFFSET('HARGA SATUAN'!$I$6,MATCH(C557,'HARGA SATUAN'!$C$7:$C$1495,0),0))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SATUAN'!$C$7:$C$1495,0),0)),"",OFFSET('HARGA SATUAN'!$D$6,MATCH(C558,'HARGA SATUAN'!$C$7:$C$1495,0),0))</f>
        <v/>
      </c>
      <c r="E558" s="101">
        <f ca="1">IF(B558="+","Unit",IF(ISERROR(OFFSET('HARGA SATUAN'!$E$6,MATCH(C558,'HARGA SATUAN'!$C$7:$C$1495,0),0)),"",OFFSET('HARGA SATUAN'!$E$6,MATCH(C558,'HARGA SATUAN'!$C$7:$C$1495,0),0)))</f>
        <v>0</v>
      </c>
      <c r="F558" s="138" t="str">
        <f t="shared" ca="1" si="26"/>
        <v/>
      </c>
      <c r="G558" s="41">
        <f ca="1">IF(ISERROR(OFFSET('HARGA SATUAN'!$I$6,MATCH(C558,'HARGA SATUAN'!$C$7:$C$1495,0),0)),"",OFFSET('HARGA SATUAN'!$I$6,MATCH(C558,'HARGA SATUAN'!$C$7:$C$1495,0),0))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SATUAN'!$C$7:$C$1495,0),0)),"",OFFSET('HARGA SATUAN'!$D$6,MATCH(C559,'HARGA SATUAN'!$C$7:$C$1495,0),0))</f>
        <v/>
      </c>
      <c r="E559" s="101">
        <f ca="1">IF(B559="+","Unit",IF(ISERROR(OFFSET('HARGA SATUAN'!$E$6,MATCH(C559,'HARGA SATUAN'!$C$7:$C$1495,0),0)),"",OFFSET('HARGA SATUAN'!$E$6,MATCH(C559,'HARGA SATUAN'!$C$7:$C$1495,0),0)))</f>
        <v>0</v>
      </c>
      <c r="F559" s="138" t="str">
        <f t="shared" ca="1" si="26"/>
        <v/>
      </c>
      <c r="G559" s="41">
        <f ca="1">IF(ISERROR(OFFSET('HARGA SATUAN'!$I$6,MATCH(C559,'HARGA SATUAN'!$C$7:$C$1495,0),0)),"",OFFSET('HARGA SATUAN'!$I$6,MATCH(C559,'HARGA SATUAN'!$C$7:$C$1495,0),0))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SATUAN'!$C$7:$C$1495,0),0)),"",OFFSET('HARGA SATUAN'!$D$6,MATCH(C560,'HARGA SATUAN'!$C$7:$C$1495,0),0))</f>
        <v/>
      </c>
      <c r="E560" s="101">
        <f ca="1">IF(B560="+","Unit",IF(ISERROR(OFFSET('HARGA SATUAN'!$E$6,MATCH(C560,'HARGA SATUAN'!$C$7:$C$1495,0),0)),"",OFFSET('HARGA SATUAN'!$E$6,MATCH(C560,'HARGA SATUAN'!$C$7:$C$1495,0),0)))</f>
        <v>0</v>
      </c>
      <c r="F560" s="138" t="str">
        <f t="shared" ca="1" si="26"/>
        <v/>
      </c>
      <c r="G560" s="41">
        <f ca="1">IF(ISERROR(OFFSET('HARGA SATUAN'!$I$6,MATCH(C560,'HARGA SATUAN'!$C$7:$C$1495,0),0)),"",OFFSET('HARGA SATUAN'!$I$6,MATCH(C560,'HARGA SATUAN'!$C$7:$C$1495,0),0))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SATUAN'!$C$7:$C$1495,0),0)),"",OFFSET('HARGA SATUAN'!$D$6,MATCH(C561,'HARGA SATUAN'!$C$7:$C$1495,0),0))</f>
        <v/>
      </c>
      <c r="E561" s="101">
        <f ca="1">IF(B561="+","Unit",IF(ISERROR(OFFSET('HARGA SATUAN'!$E$6,MATCH(C561,'HARGA SATUAN'!$C$7:$C$1495,0),0)),"",OFFSET('HARGA SATUAN'!$E$6,MATCH(C561,'HARGA SATUAN'!$C$7:$C$1495,0),0)))</f>
        <v>0</v>
      </c>
      <c r="F561" s="138" t="str">
        <f t="shared" ca="1" si="26"/>
        <v/>
      </c>
      <c r="G561" s="41">
        <f ca="1">IF(ISERROR(OFFSET('HARGA SATUAN'!$I$6,MATCH(C561,'HARGA SATUAN'!$C$7:$C$1495,0),0)),"",OFFSET('HARGA SATUAN'!$I$6,MATCH(C561,'HARGA SATUAN'!$C$7:$C$1495,0),0))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SATUAN'!$C$7:$C$1495,0),0)),"",OFFSET('HARGA SATUAN'!$D$6,MATCH(C562,'HARGA SATUAN'!$C$7:$C$1495,0),0))</f>
        <v/>
      </c>
      <c r="E562" s="101">
        <f ca="1">IF(B562="+","Unit",IF(ISERROR(OFFSET('HARGA SATUAN'!$E$6,MATCH(C562,'HARGA SATUAN'!$C$7:$C$1495,0),0)),"",OFFSET('HARGA SATUAN'!$E$6,MATCH(C562,'HARGA SATUAN'!$C$7:$C$1495,0),0)))</f>
        <v>0</v>
      </c>
      <c r="F562" s="138" t="str">
        <f t="shared" ca="1" si="26"/>
        <v/>
      </c>
      <c r="G562" s="41">
        <f ca="1">IF(ISERROR(OFFSET('HARGA SATUAN'!$I$6,MATCH(C562,'HARGA SATUAN'!$C$7:$C$1495,0),0)),"",OFFSET('HARGA SATUAN'!$I$6,MATCH(C562,'HARGA SATUAN'!$C$7:$C$1495,0),0))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SATUAN'!$C$7:$C$1495,0),0)),"",OFFSET('HARGA SATUAN'!$D$6,MATCH(C563,'HARGA SATUAN'!$C$7:$C$1495,0),0))</f>
        <v/>
      </c>
      <c r="E563" s="101">
        <f ca="1">IF(B563="+","Unit",IF(ISERROR(OFFSET('HARGA SATUAN'!$E$6,MATCH(C563,'HARGA SATUAN'!$C$7:$C$1495,0),0)),"",OFFSET('HARGA SATUAN'!$E$6,MATCH(C563,'HARGA SATUAN'!$C$7:$C$1495,0),0)))</f>
        <v>0</v>
      </c>
      <c r="F563" s="138" t="str">
        <f t="shared" ca="1" si="26"/>
        <v/>
      </c>
      <c r="G563" s="41">
        <f ca="1">IF(ISERROR(OFFSET('HARGA SATUAN'!$I$6,MATCH(C563,'HARGA SATUAN'!$C$7:$C$1495,0),0)),"",OFFSET('HARGA SATUAN'!$I$6,MATCH(C563,'HARGA SATUAN'!$C$7:$C$1495,0),0))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SATUAN'!$C$7:$C$1495,0),0)),"",OFFSET('HARGA SATUAN'!$D$6,MATCH(C564,'HARGA SATUAN'!$C$7:$C$1495,0),0))</f>
        <v/>
      </c>
      <c r="E564" s="101">
        <f ca="1">IF(B564="+","Unit",IF(ISERROR(OFFSET('HARGA SATUAN'!$E$6,MATCH(C564,'HARGA SATUAN'!$C$7:$C$1495,0),0)),"",OFFSET('HARGA SATUAN'!$E$6,MATCH(C564,'HARGA SATUAN'!$C$7:$C$1495,0),0)))</f>
        <v>0</v>
      </c>
      <c r="F564" s="138" t="str">
        <f t="shared" ca="1" si="26"/>
        <v/>
      </c>
      <c r="G564" s="41">
        <f ca="1">IF(ISERROR(OFFSET('HARGA SATUAN'!$I$6,MATCH(C564,'HARGA SATUAN'!$C$7:$C$1495,0),0)),"",OFFSET('HARGA SATUAN'!$I$6,MATCH(C564,'HARGA SATUAN'!$C$7:$C$1495,0),0))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SATUAN'!$C$7:$C$1495,0),0)),"",OFFSET('HARGA SATUAN'!$D$6,MATCH(C565,'HARGA SATUAN'!$C$7:$C$1495,0),0))</f>
        <v/>
      </c>
      <c r="E565" s="101">
        <f ca="1">IF(B565="+","Unit",IF(ISERROR(OFFSET('HARGA SATUAN'!$E$6,MATCH(C565,'HARGA SATUAN'!$C$7:$C$1495,0),0)),"",OFFSET('HARGA SATUAN'!$E$6,MATCH(C565,'HARGA SATUAN'!$C$7:$C$1495,0),0)))</f>
        <v>0</v>
      </c>
      <c r="F565" s="138" t="str">
        <f t="shared" ca="1" si="26"/>
        <v/>
      </c>
      <c r="G565" s="41">
        <f ca="1">IF(ISERROR(OFFSET('HARGA SATUAN'!$I$6,MATCH(C565,'HARGA SATUAN'!$C$7:$C$1495,0),0)),"",OFFSET('HARGA SATUAN'!$I$6,MATCH(C565,'HARGA SATUAN'!$C$7:$C$1495,0),0))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SATUAN'!$C$7:$C$1495,0),0)),"",OFFSET('HARGA SATUAN'!$D$6,MATCH(C566,'HARGA SATUAN'!$C$7:$C$1495,0),0))</f>
        <v/>
      </c>
      <c r="E566" s="101">
        <f ca="1">IF(B566="+","Unit",IF(ISERROR(OFFSET('HARGA SATUAN'!$E$6,MATCH(C566,'HARGA SATUAN'!$C$7:$C$1495,0),0)),"",OFFSET('HARGA SATUAN'!$E$6,MATCH(C566,'HARGA SATUAN'!$C$7:$C$1495,0),0)))</f>
        <v>0</v>
      </c>
      <c r="F566" s="138" t="str">
        <f t="shared" ca="1" si="26"/>
        <v/>
      </c>
      <c r="G566" s="41">
        <f ca="1">IF(ISERROR(OFFSET('HARGA SATUAN'!$I$6,MATCH(C566,'HARGA SATUAN'!$C$7:$C$1495,0),0)),"",OFFSET('HARGA SATUAN'!$I$6,MATCH(C566,'HARGA SATUAN'!$C$7:$C$1495,0),0))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SATUAN'!$C$7:$C$1495,0),0)),"",OFFSET('HARGA SATUAN'!$D$6,MATCH(C567,'HARGA SATUAN'!$C$7:$C$1495,0),0))</f>
        <v/>
      </c>
      <c r="E567" s="101">
        <f ca="1">IF(B567="+","Unit",IF(ISERROR(OFFSET('HARGA SATUAN'!$E$6,MATCH(C567,'HARGA SATUAN'!$C$7:$C$1495,0),0)),"",OFFSET('HARGA SATUAN'!$E$6,MATCH(C567,'HARGA SATUAN'!$C$7:$C$1495,0),0)))</f>
        <v>0</v>
      </c>
      <c r="F567" s="138" t="str">
        <f t="shared" ca="1" si="26"/>
        <v/>
      </c>
      <c r="G567" s="41">
        <f ca="1">IF(ISERROR(OFFSET('HARGA SATUAN'!$I$6,MATCH(C567,'HARGA SATUAN'!$C$7:$C$1495,0),0)),"",OFFSET('HARGA SATUAN'!$I$6,MATCH(C567,'HARGA SATUAN'!$C$7:$C$1495,0),0))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SATUAN'!$C$7:$C$1495,0),0)),"",OFFSET('HARGA SATUAN'!$D$6,MATCH(C568,'HARGA SATUAN'!$C$7:$C$1495,0),0))</f>
        <v/>
      </c>
      <c r="E568" s="101">
        <f ca="1">IF(B568="+","Unit",IF(ISERROR(OFFSET('HARGA SATUAN'!$E$6,MATCH(C568,'HARGA SATUAN'!$C$7:$C$1495,0),0)),"",OFFSET('HARGA SATUAN'!$E$6,MATCH(C568,'HARGA SATUAN'!$C$7:$C$1495,0),0)))</f>
        <v>0</v>
      </c>
      <c r="F568" s="138" t="str">
        <f t="shared" ca="1" si="26"/>
        <v/>
      </c>
      <c r="G568" s="41">
        <f ca="1">IF(ISERROR(OFFSET('HARGA SATUAN'!$I$6,MATCH(C568,'HARGA SATUAN'!$C$7:$C$1495,0),0)),"",OFFSET('HARGA SATUAN'!$I$6,MATCH(C568,'HARGA SATUAN'!$C$7:$C$1495,0),0))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SATUAN'!$C$7:$C$1495,0),0)),"",OFFSET('HARGA SATUAN'!$D$6,MATCH(C569,'HARGA SATUAN'!$C$7:$C$1495,0),0))</f>
        <v/>
      </c>
      <c r="E569" s="101">
        <f ca="1">IF(B569="+","Unit",IF(ISERROR(OFFSET('HARGA SATUAN'!$E$6,MATCH(C569,'HARGA SATUAN'!$C$7:$C$1495,0),0)),"",OFFSET('HARGA SATUAN'!$E$6,MATCH(C569,'HARGA SATUAN'!$C$7:$C$1495,0),0)))</f>
        <v>0</v>
      </c>
      <c r="F569" s="138" t="str">
        <f t="shared" ca="1" si="26"/>
        <v/>
      </c>
      <c r="G569" s="41">
        <f ca="1">IF(ISERROR(OFFSET('HARGA SATUAN'!$I$6,MATCH(C569,'HARGA SATUAN'!$C$7:$C$1495,0),0)),"",OFFSET('HARGA SATUAN'!$I$6,MATCH(C569,'HARGA SATUAN'!$C$7:$C$1495,0),0))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SATUAN'!$C$7:$C$1495,0),0)),"",OFFSET('HARGA SATUAN'!$D$6,MATCH(C570,'HARGA SATUAN'!$C$7:$C$1495,0),0))</f>
        <v/>
      </c>
      <c r="E570" s="101">
        <f ca="1">IF(B570="+","Unit",IF(ISERROR(OFFSET('HARGA SATUAN'!$E$6,MATCH(C570,'HARGA SATUAN'!$C$7:$C$1495,0),0)),"",OFFSET('HARGA SATUAN'!$E$6,MATCH(C570,'HARGA SATUAN'!$C$7:$C$1495,0),0)))</f>
        <v>0</v>
      </c>
      <c r="F570" s="138" t="str">
        <f t="shared" ca="1" si="26"/>
        <v/>
      </c>
      <c r="G570" s="41">
        <f ca="1">IF(ISERROR(OFFSET('HARGA SATUAN'!$I$6,MATCH(C570,'HARGA SATUAN'!$C$7:$C$1495,0),0)),"",OFFSET('HARGA SATUAN'!$I$6,MATCH(C570,'HARGA SATUAN'!$C$7:$C$1495,0),0))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SATUAN'!$C$7:$C$1495,0),0)),"",OFFSET('HARGA SATUAN'!$D$6,MATCH(C571,'HARGA SATUAN'!$C$7:$C$1495,0),0))</f>
        <v/>
      </c>
      <c r="E571" s="101">
        <f ca="1">IF(B571="+","Unit",IF(ISERROR(OFFSET('HARGA SATUAN'!$E$6,MATCH(C571,'HARGA SATUAN'!$C$7:$C$1495,0),0)),"",OFFSET('HARGA SATUAN'!$E$6,MATCH(C571,'HARGA SATUAN'!$C$7:$C$1495,0),0)))</f>
        <v>0</v>
      </c>
      <c r="F571" s="138" t="str">
        <f t="shared" ca="1" si="26"/>
        <v/>
      </c>
      <c r="G571" s="41">
        <f ca="1">IF(ISERROR(OFFSET('HARGA SATUAN'!$I$6,MATCH(C571,'HARGA SATUAN'!$C$7:$C$1495,0),0)),"",OFFSET('HARGA SATUAN'!$I$6,MATCH(C571,'HARGA SATUAN'!$C$7:$C$1495,0),0))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SATUAN'!$C$7:$C$1495,0),0)),"",OFFSET('HARGA SATUAN'!$D$6,MATCH(C572,'HARGA SATUAN'!$C$7:$C$1495,0),0))</f>
        <v/>
      </c>
      <c r="E572" s="101">
        <f ca="1">IF(B572="+","Unit",IF(ISERROR(OFFSET('HARGA SATUAN'!$E$6,MATCH(C572,'HARGA SATUAN'!$C$7:$C$1495,0),0)),"",OFFSET('HARGA SATUAN'!$E$6,MATCH(C572,'HARGA SATUAN'!$C$7:$C$1495,0),0)))</f>
        <v>0</v>
      </c>
      <c r="F572" s="138" t="str">
        <f t="shared" ca="1" si="26"/>
        <v/>
      </c>
      <c r="G572" s="41">
        <f ca="1">IF(ISERROR(OFFSET('HARGA SATUAN'!$I$6,MATCH(C572,'HARGA SATUAN'!$C$7:$C$1495,0),0)),"",OFFSET('HARGA SATUAN'!$I$6,MATCH(C572,'HARGA SATUAN'!$C$7:$C$1495,0),0))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SATUAN'!$C$7:$C$1495,0),0)),"",OFFSET('HARGA SATUAN'!$D$6,MATCH(C573,'HARGA SATUAN'!$C$7:$C$1495,0),0))</f>
        <v/>
      </c>
      <c r="E573" s="101">
        <f ca="1">IF(B573="+","Unit",IF(ISERROR(OFFSET('HARGA SATUAN'!$E$6,MATCH(C573,'HARGA SATUAN'!$C$7:$C$1495,0),0)),"",OFFSET('HARGA SATUAN'!$E$6,MATCH(C573,'HARGA SATUAN'!$C$7:$C$1495,0),0)))</f>
        <v>0</v>
      </c>
      <c r="F573" s="138" t="str">
        <f t="shared" ca="1" si="26"/>
        <v/>
      </c>
      <c r="G573" s="41">
        <f ca="1">IF(ISERROR(OFFSET('HARGA SATUAN'!$I$6,MATCH(C573,'HARGA SATUAN'!$C$7:$C$1495,0),0)),"",OFFSET('HARGA SATUAN'!$I$6,MATCH(C573,'HARGA SATUAN'!$C$7:$C$1495,0),0))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SATUAN'!$C$7:$C$1495,0),0)),"",OFFSET('HARGA SATUAN'!$D$6,MATCH(C574,'HARGA SATUAN'!$C$7:$C$1495,0),0))</f>
        <v/>
      </c>
      <c r="E574" s="101">
        <f ca="1">IF(B574="+","Unit",IF(ISERROR(OFFSET('HARGA SATUAN'!$E$6,MATCH(C574,'HARGA SATUAN'!$C$7:$C$1495,0),0)),"",OFFSET('HARGA SATUAN'!$E$6,MATCH(C574,'HARGA SATUAN'!$C$7:$C$1495,0),0)))</f>
        <v>0</v>
      </c>
      <c r="F574" s="138" t="str">
        <f t="shared" ca="1" si="26"/>
        <v/>
      </c>
      <c r="G574" s="41">
        <f ca="1">IF(ISERROR(OFFSET('HARGA SATUAN'!$I$6,MATCH(C574,'HARGA SATUAN'!$C$7:$C$1495,0),0)),"",OFFSET('HARGA SATUAN'!$I$6,MATCH(C574,'HARGA SATUAN'!$C$7:$C$1495,0),0))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SATUAN'!$C$7:$C$1495,0),0)),"",OFFSET('HARGA SATUAN'!$D$6,MATCH(C575,'HARGA SATUAN'!$C$7:$C$1495,0),0))</f>
        <v/>
      </c>
      <c r="E575" s="101">
        <f ca="1">IF(B575="+","Unit",IF(ISERROR(OFFSET('HARGA SATUAN'!$E$6,MATCH(C575,'HARGA SATUAN'!$C$7:$C$1495,0),0)),"",OFFSET('HARGA SATUAN'!$E$6,MATCH(C575,'HARGA SATUAN'!$C$7:$C$1495,0),0)))</f>
        <v>0</v>
      </c>
      <c r="F575" s="138" t="str">
        <f t="shared" ca="1" si="26"/>
        <v/>
      </c>
      <c r="G575" s="41">
        <f ca="1">IF(ISERROR(OFFSET('HARGA SATUAN'!$I$6,MATCH(C575,'HARGA SATUAN'!$C$7:$C$1495,0),0)),"",OFFSET('HARGA SATUAN'!$I$6,MATCH(C575,'HARGA SATUAN'!$C$7:$C$1495,0),0))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SATUAN'!$C$7:$C$1495,0),0)),"",OFFSET('HARGA SATUAN'!$D$6,MATCH(C576,'HARGA SATUAN'!$C$7:$C$1495,0),0))</f>
        <v/>
      </c>
      <c r="E576" s="101">
        <f ca="1">IF(B576="+","Unit",IF(ISERROR(OFFSET('HARGA SATUAN'!$E$6,MATCH(C576,'HARGA SATUAN'!$C$7:$C$1495,0),0)),"",OFFSET('HARGA SATUAN'!$E$6,MATCH(C576,'HARGA SATUAN'!$C$7:$C$1495,0),0)))</f>
        <v>0</v>
      </c>
      <c r="F576" s="138" t="str">
        <f t="shared" ca="1" si="26"/>
        <v/>
      </c>
      <c r="G576" s="41">
        <f ca="1">IF(ISERROR(OFFSET('HARGA SATUAN'!$I$6,MATCH(C576,'HARGA SATUAN'!$C$7:$C$1495,0),0)),"",OFFSET('HARGA SATUAN'!$I$6,MATCH(C576,'HARGA SATUAN'!$C$7:$C$1495,0),0))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SATUAN'!$C$7:$C$1495,0),0)),"",OFFSET('HARGA SATUAN'!$D$6,MATCH(C577,'HARGA SATUAN'!$C$7:$C$1495,0),0))</f>
        <v/>
      </c>
      <c r="E577" s="101">
        <f ca="1">IF(B577="+","Unit",IF(ISERROR(OFFSET('HARGA SATUAN'!$E$6,MATCH(C577,'HARGA SATUAN'!$C$7:$C$1495,0),0)),"",OFFSET('HARGA SATUAN'!$E$6,MATCH(C577,'HARGA SATUAN'!$C$7:$C$1495,0),0)))</f>
        <v>0</v>
      </c>
      <c r="F577" s="138" t="str">
        <f t="shared" ca="1" si="26"/>
        <v/>
      </c>
      <c r="G577" s="41">
        <f ca="1">IF(ISERROR(OFFSET('HARGA SATUAN'!$I$6,MATCH(C577,'HARGA SATUAN'!$C$7:$C$1495,0),0)),"",OFFSET('HARGA SATUAN'!$I$6,MATCH(C577,'HARGA SATUAN'!$C$7:$C$1495,0),0))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SATUAN'!$C$7:$C$1495,0),0)),"",OFFSET('HARGA SATUAN'!$D$6,MATCH(C578,'HARGA SATUAN'!$C$7:$C$1495,0),0))</f>
        <v/>
      </c>
      <c r="E578" s="101">
        <f ca="1">IF(B578="+","Unit",IF(ISERROR(OFFSET('HARGA SATUAN'!$E$6,MATCH(C578,'HARGA SATUAN'!$C$7:$C$1495,0),0)),"",OFFSET('HARGA SATUAN'!$E$6,MATCH(C578,'HARGA SATUAN'!$C$7:$C$1495,0),0)))</f>
        <v>0</v>
      </c>
      <c r="F578" s="138" t="str">
        <f t="shared" ca="1" si="26"/>
        <v/>
      </c>
      <c r="G578" s="41">
        <f ca="1">IF(ISERROR(OFFSET('HARGA SATUAN'!$I$6,MATCH(C578,'HARGA SATUAN'!$C$7:$C$1495,0),0)),"",OFFSET('HARGA SATUAN'!$I$6,MATCH(C578,'HARGA SATUAN'!$C$7:$C$1495,0),0))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SATUAN'!$C$7:$C$1495,0),0)),"",OFFSET('HARGA SATUAN'!$D$6,MATCH(C579,'HARGA SATUAN'!$C$7:$C$1495,0),0))</f>
        <v/>
      </c>
      <c r="E579" s="101">
        <f ca="1">IF(B579="+","Unit",IF(ISERROR(OFFSET('HARGA SATUAN'!$E$6,MATCH(C579,'HARGA SATUAN'!$C$7:$C$1495,0),0)),"",OFFSET('HARGA SATUAN'!$E$6,MATCH(C579,'HARGA SATUAN'!$C$7:$C$1495,0),0)))</f>
        <v>0</v>
      </c>
      <c r="F579" s="138" t="str">
        <f t="shared" ca="1" si="26"/>
        <v/>
      </c>
      <c r="G579" s="41">
        <f ca="1">IF(ISERROR(OFFSET('HARGA SATUAN'!$I$6,MATCH(C579,'HARGA SATUAN'!$C$7:$C$1495,0),0)),"",OFFSET('HARGA SATUAN'!$I$6,MATCH(C579,'HARGA SATUAN'!$C$7:$C$1495,0),0))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SATUAN'!$C$7:$C$1495,0),0)),"",OFFSET('HARGA SATUAN'!$D$6,MATCH(C580,'HARGA SATUAN'!$C$7:$C$1495,0),0))</f>
        <v/>
      </c>
      <c r="E580" s="101">
        <f ca="1">IF(B580="+","Unit",IF(ISERROR(OFFSET('HARGA SATUAN'!$E$6,MATCH(C580,'HARGA SATUAN'!$C$7:$C$1495,0),0)),"",OFFSET('HARGA SATUAN'!$E$6,MATCH(C580,'HARGA SATUAN'!$C$7:$C$1495,0),0)))</f>
        <v>0</v>
      </c>
      <c r="F580" s="138" t="str">
        <f t="shared" ca="1" si="26"/>
        <v/>
      </c>
      <c r="G580" s="41">
        <f ca="1">IF(ISERROR(OFFSET('HARGA SATUAN'!$I$6,MATCH(C580,'HARGA SATUAN'!$C$7:$C$1495,0),0)),"",OFFSET('HARGA SATUAN'!$I$6,MATCH(C580,'HARGA SATUAN'!$C$7:$C$1495,0),0))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SATUAN'!$C$7:$C$1495,0),0)),"",OFFSET('HARGA SATUAN'!$D$6,MATCH(C581,'HARGA SATUAN'!$C$7:$C$1495,0),0))</f>
        <v/>
      </c>
      <c r="E581" s="101">
        <f ca="1">IF(B581="+","Unit",IF(ISERROR(OFFSET('HARGA SATUAN'!$E$6,MATCH(C581,'HARGA SATUAN'!$C$7:$C$1495,0),0)),"",OFFSET('HARGA SATUAN'!$E$6,MATCH(C581,'HARGA SATUAN'!$C$7:$C$1495,0),0)))</f>
        <v>0</v>
      </c>
      <c r="F581" s="138" t="str">
        <f t="shared" ca="1" si="26"/>
        <v/>
      </c>
      <c r="G581" s="41">
        <f ca="1">IF(ISERROR(OFFSET('HARGA SATUAN'!$I$6,MATCH(C581,'HARGA SATUAN'!$C$7:$C$1495,0),0)),"",OFFSET('HARGA SATUAN'!$I$6,MATCH(C581,'HARGA SATUAN'!$C$7:$C$1495,0),0))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SATUAN'!$C$7:$C$1495,0),0)),"",OFFSET('HARGA SATUAN'!$D$6,MATCH(C582,'HARGA SATUAN'!$C$7:$C$1495,0),0))</f>
        <v/>
      </c>
      <c r="E582" s="101">
        <f ca="1">IF(B582="+","Unit",IF(ISERROR(OFFSET('HARGA SATUAN'!$E$6,MATCH(C582,'HARGA SATUAN'!$C$7:$C$1495,0),0)),"",OFFSET('HARGA SATUAN'!$E$6,MATCH(C582,'HARGA SATUAN'!$C$7:$C$1495,0),0)))</f>
        <v>0</v>
      </c>
      <c r="F582" s="138" t="str">
        <f t="shared" ca="1" si="26"/>
        <v/>
      </c>
      <c r="G582" s="41">
        <f ca="1">IF(ISERROR(OFFSET('HARGA SATUAN'!$I$6,MATCH(C582,'HARGA SATUAN'!$C$7:$C$1495,0),0)),"",OFFSET('HARGA SATUAN'!$I$6,MATCH(C582,'HARGA SATUAN'!$C$7:$C$1495,0),0))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SATUAN'!$C$7:$C$1495,0),0)),"",OFFSET('HARGA SATUAN'!$D$6,MATCH(C583,'HARGA SATUAN'!$C$7:$C$1495,0),0))</f>
        <v/>
      </c>
      <c r="E583" s="101">
        <f ca="1">IF(B583="+","Unit",IF(ISERROR(OFFSET('HARGA SATUAN'!$E$6,MATCH(C583,'HARGA SATUAN'!$C$7:$C$1495,0),0)),"",OFFSET('HARGA SATUAN'!$E$6,MATCH(C583,'HARGA SATUAN'!$C$7:$C$1495,0),0)))</f>
        <v>0</v>
      </c>
      <c r="F583" s="138" t="str">
        <f t="shared" ca="1" si="26"/>
        <v/>
      </c>
      <c r="G583" s="41">
        <f ca="1">IF(ISERROR(OFFSET('HARGA SATUAN'!$I$6,MATCH(C583,'HARGA SATUAN'!$C$7:$C$1495,0),0)),"",OFFSET('HARGA SATUAN'!$I$6,MATCH(C583,'HARGA SATUAN'!$C$7:$C$1495,0),0))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SATUAN'!$C$7:$C$1495,0),0)),"",OFFSET('HARGA SATUAN'!$D$6,MATCH(C584,'HARGA SATUAN'!$C$7:$C$1495,0),0))</f>
        <v/>
      </c>
      <c r="E584" s="101">
        <f ca="1">IF(B584="+","Unit",IF(ISERROR(OFFSET('HARGA SATUAN'!$E$6,MATCH(C584,'HARGA SATUAN'!$C$7:$C$1495,0),0)),"",OFFSET('HARGA SATUAN'!$E$6,MATCH(C584,'HARGA SATUAN'!$C$7:$C$1495,0),0)))</f>
        <v>0</v>
      </c>
      <c r="F584" s="138" t="str">
        <f t="shared" ca="1" si="26"/>
        <v/>
      </c>
      <c r="G584" s="41">
        <f ca="1">IF(ISERROR(OFFSET('HARGA SATUAN'!$I$6,MATCH(C584,'HARGA SATUAN'!$C$7:$C$1495,0),0)),"",OFFSET('HARGA SATUAN'!$I$6,MATCH(C584,'HARGA SATUAN'!$C$7:$C$1495,0),0))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SATUAN'!$C$7:$C$1495,0),0)),"",OFFSET('HARGA SATUAN'!$D$6,MATCH(C585,'HARGA SATUAN'!$C$7:$C$1495,0),0))</f>
        <v/>
      </c>
      <c r="E585" s="101">
        <f ca="1">IF(B585="+","Unit",IF(ISERROR(OFFSET('HARGA SATUAN'!$E$6,MATCH(C585,'HARGA SATUAN'!$C$7:$C$1495,0),0)),"",OFFSET('HARGA SATUAN'!$E$6,MATCH(C585,'HARGA SATUAN'!$C$7:$C$1495,0),0)))</f>
        <v>0</v>
      </c>
      <c r="F585" s="138" t="str">
        <f t="shared" ca="1" si="26"/>
        <v/>
      </c>
      <c r="G585" s="41">
        <f ca="1">IF(ISERROR(OFFSET('HARGA SATUAN'!$I$6,MATCH(C585,'HARGA SATUAN'!$C$7:$C$1495,0),0)),"",OFFSET('HARGA SATUAN'!$I$6,MATCH(C585,'HARGA SATUAN'!$C$7:$C$1495,0),0))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SATUAN'!$C$7:$C$1495,0),0)),"",OFFSET('HARGA SATUAN'!$D$6,MATCH(C586,'HARGA SATUAN'!$C$7:$C$1495,0),0))</f>
        <v/>
      </c>
      <c r="E586" s="101">
        <f ca="1">IF(B586="+","Unit",IF(ISERROR(OFFSET('HARGA SATUAN'!$E$6,MATCH(C586,'HARGA SATUAN'!$C$7:$C$1495,0),0)),"",OFFSET('HARGA SATUAN'!$E$6,MATCH(C586,'HARGA SATUAN'!$C$7:$C$1495,0),0)))</f>
        <v>0</v>
      </c>
      <c r="F586" s="138" t="str">
        <f t="shared" ca="1" si="26"/>
        <v/>
      </c>
      <c r="G586" s="41">
        <f ca="1">IF(ISERROR(OFFSET('HARGA SATUAN'!$I$6,MATCH(C586,'HARGA SATUAN'!$C$7:$C$1495,0),0)),"",OFFSET('HARGA SATUAN'!$I$6,MATCH(C586,'HARGA SATUAN'!$C$7:$C$1495,0),0))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SATUAN'!$C$7:$C$1495,0),0)),"",OFFSET('HARGA SATUAN'!$D$6,MATCH(C587,'HARGA SATUAN'!$C$7:$C$1495,0),0))</f>
        <v/>
      </c>
      <c r="E587" s="101">
        <f ca="1">IF(B587="+","Unit",IF(ISERROR(OFFSET('HARGA SATUAN'!$E$6,MATCH(C587,'HARGA SATUAN'!$C$7:$C$1495,0),0)),"",OFFSET('HARGA SATUAN'!$E$6,MATCH(C587,'HARGA SATUAN'!$C$7:$C$1495,0),0)))</f>
        <v>0</v>
      </c>
      <c r="F587" s="138" t="str">
        <f t="shared" ca="1" si="26"/>
        <v/>
      </c>
      <c r="G587" s="41">
        <f ca="1">IF(ISERROR(OFFSET('HARGA SATUAN'!$I$6,MATCH(C587,'HARGA SATUAN'!$C$7:$C$1495,0),0)),"",OFFSET('HARGA SATUAN'!$I$6,MATCH(C587,'HARGA SATUAN'!$C$7:$C$1495,0),0))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SATUAN'!$C$7:$C$1495,0),0)),"",OFFSET('HARGA SATUAN'!$D$6,MATCH(C588,'HARGA SATUAN'!$C$7:$C$1495,0),0))</f>
        <v/>
      </c>
      <c r="E588" s="101">
        <f ca="1">IF(B588="+","Unit",IF(ISERROR(OFFSET('HARGA SATUAN'!$E$6,MATCH(C588,'HARGA SATUAN'!$C$7:$C$1495,0),0)),"",OFFSET('HARGA SATUAN'!$E$6,MATCH(C588,'HARGA SATUAN'!$C$7:$C$1495,0),0)))</f>
        <v>0</v>
      </c>
      <c r="F588" s="138" t="str">
        <f t="shared" ca="1" si="26"/>
        <v/>
      </c>
      <c r="G588" s="41">
        <f ca="1">IF(ISERROR(OFFSET('HARGA SATUAN'!$I$6,MATCH(C588,'HARGA SATUAN'!$C$7:$C$1495,0),0)),"",OFFSET('HARGA SATUAN'!$I$6,MATCH(C588,'HARGA SATUAN'!$C$7:$C$1495,0),0))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SATUAN'!$C$7:$C$1495,0),0)),"",OFFSET('HARGA SATUAN'!$D$6,MATCH(C589,'HARGA SATUAN'!$C$7:$C$1495,0),0))</f>
        <v/>
      </c>
      <c r="E589" s="101">
        <f ca="1">IF(B589="+","Unit",IF(ISERROR(OFFSET('HARGA SATUAN'!$E$6,MATCH(C589,'HARGA SATUAN'!$C$7:$C$1495,0),0)),"",OFFSET('HARGA SATUAN'!$E$6,MATCH(C589,'HARGA SATUAN'!$C$7:$C$1495,0),0)))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SATUAN'!$C$7:$C$1495,0),0)),"",OFFSET('HARGA SATUAN'!$I$6,MATCH(C589,'HARGA SATUAN'!$C$7:$C$1495,0),0))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SATUAN'!$C$7:$C$1495,0),0)),"",OFFSET('HARGA SATUAN'!$D$6,MATCH(C590,'HARGA SATUAN'!$C$7:$C$1495,0),0))</f>
        <v/>
      </c>
      <c r="E590" s="101">
        <f ca="1">IF(B590="+","Unit",IF(ISERROR(OFFSET('HARGA SATUAN'!$E$6,MATCH(C590,'HARGA SATUAN'!$C$7:$C$1495,0),0)),"",OFFSET('HARGA SATUAN'!$E$6,MATCH(C590,'HARGA SATUAN'!$C$7:$C$1495,0),0)))</f>
        <v>0</v>
      </c>
      <c r="F590" s="138" t="str">
        <f t="shared" ca="1" si="29"/>
        <v/>
      </c>
      <c r="G590" s="41">
        <f ca="1">IF(ISERROR(OFFSET('HARGA SATUAN'!$I$6,MATCH(C590,'HARGA SATUAN'!$C$7:$C$1495,0),0)),"",OFFSET('HARGA SATUAN'!$I$6,MATCH(C590,'HARGA SATUAN'!$C$7:$C$1495,0),0))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SATUAN'!$C$7:$C$1495,0),0)),"",OFFSET('HARGA SATUAN'!$D$6,MATCH(C591,'HARGA SATUAN'!$C$7:$C$1495,0),0))</f>
        <v/>
      </c>
      <c r="E591" s="101">
        <f ca="1">IF(B591="+","Unit",IF(ISERROR(OFFSET('HARGA SATUAN'!$E$6,MATCH(C591,'HARGA SATUAN'!$C$7:$C$1495,0),0)),"",OFFSET('HARGA SATUAN'!$E$6,MATCH(C591,'HARGA SATUAN'!$C$7:$C$1495,0),0)))</f>
        <v>0</v>
      </c>
      <c r="F591" s="138" t="str">
        <f t="shared" ca="1" si="29"/>
        <v/>
      </c>
      <c r="G591" s="41">
        <f ca="1">IF(ISERROR(OFFSET('HARGA SATUAN'!$I$6,MATCH(C591,'HARGA SATUAN'!$C$7:$C$1495,0),0)),"",OFFSET('HARGA SATUAN'!$I$6,MATCH(C591,'HARGA SATUAN'!$C$7:$C$1495,0),0))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SATUAN'!$C$7:$C$1495,0),0)),"",OFFSET('HARGA SATUAN'!$D$6,MATCH(C592,'HARGA SATUAN'!$C$7:$C$1495,0),0))</f>
        <v/>
      </c>
      <c r="E592" s="101">
        <f ca="1">IF(B592="+","Unit",IF(ISERROR(OFFSET('HARGA SATUAN'!$E$6,MATCH(C592,'HARGA SATUAN'!$C$7:$C$1495,0),0)),"",OFFSET('HARGA SATUAN'!$E$6,MATCH(C592,'HARGA SATUAN'!$C$7:$C$1495,0),0)))</f>
        <v>0</v>
      </c>
      <c r="F592" s="138" t="str">
        <f t="shared" ca="1" si="29"/>
        <v/>
      </c>
      <c r="G592" s="41">
        <f ca="1">IF(ISERROR(OFFSET('HARGA SATUAN'!$I$6,MATCH(C592,'HARGA SATUAN'!$C$7:$C$1495,0),0)),"",OFFSET('HARGA SATUAN'!$I$6,MATCH(C592,'HARGA SATUAN'!$C$7:$C$1495,0),0))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SATUAN'!$C$7:$C$1495,0),0)),"",OFFSET('HARGA SATUAN'!$D$6,MATCH(C593,'HARGA SATUAN'!$C$7:$C$1495,0),0))</f>
        <v/>
      </c>
      <c r="E593" s="101">
        <f ca="1">IF(B593="+","Unit",IF(ISERROR(OFFSET('HARGA SATUAN'!$E$6,MATCH(C593,'HARGA SATUAN'!$C$7:$C$1495,0),0)),"",OFFSET('HARGA SATUAN'!$E$6,MATCH(C593,'HARGA SATUAN'!$C$7:$C$1495,0),0)))</f>
        <v>0</v>
      </c>
      <c r="F593" s="138" t="str">
        <f t="shared" ca="1" si="29"/>
        <v/>
      </c>
      <c r="G593" s="41">
        <f ca="1">IF(ISERROR(OFFSET('HARGA SATUAN'!$I$6,MATCH(C593,'HARGA SATUAN'!$C$7:$C$1495,0),0)),"",OFFSET('HARGA SATUAN'!$I$6,MATCH(C593,'HARGA SATUAN'!$C$7:$C$1495,0),0))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SATUAN'!$C$7:$C$1495,0),0)),"",OFFSET('HARGA SATUAN'!$D$6,MATCH(C594,'HARGA SATUAN'!$C$7:$C$1495,0),0))</f>
        <v/>
      </c>
      <c r="E594" s="101">
        <f ca="1">IF(B594="+","Unit",IF(ISERROR(OFFSET('HARGA SATUAN'!$E$6,MATCH(C594,'HARGA SATUAN'!$C$7:$C$1495,0),0)),"",OFFSET('HARGA SATUAN'!$E$6,MATCH(C594,'HARGA SATUAN'!$C$7:$C$1495,0),0)))</f>
        <v>0</v>
      </c>
      <c r="F594" s="138" t="str">
        <f t="shared" ca="1" si="29"/>
        <v/>
      </c>
      <c r="G594" s="41">
        <f ca="1">IF(ISERROR(OFFSET('HARGA SATUAN'!$I$6,MATCH(C594,'HARGA SATUAN'!$C$7:$C$1495,0),0)),"",OFFSET('HARGA SATUAN'!$I$6,MATCH(C594,'HARGA SATUAN'!$C$7:$C$1495,0),0))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SATUAN'!$C$7:$C$1495,0),0)),"",OFFSET('HARGA SATUAN'!$D$6,MATCH(C595,'HARGA SATUAN'!$C$7:$C$1495,0),0))</f>
        <v/>
      </c>
      <c r="E595" s="101">
        <f ca="1">IF(B595="+","Unit",IF(ISERROR(OFFSET('HARGA SATUAN'!$E$6,MATCH(C595,'HARGA SATUAN'!$C$7:$C$1495,0),0)),"",OFFSET('HARGA SATUAN'!$E$6,MATCH(C595,'HARGA SATUAN'!$C$7:$C$1495,0),0)))</f>
        <v>0</v>
      </c>
      <c r="F595" s="138" t="str">
        <f t="shared" ca="1" si="29"/>
        <v/>
      </c>
      <c r="G595" s="41">
        <f ca="1">IF(ISERROR(OFFSET('HARGA SATUAN'!$I$6,MATCH(C595,'HARGA SATUAN'!$C$7:$C$1495,0),0)),"",OFFSET('HARGA SATUAN'!$I$6,MATCH(C595,'HARGA SATUAN'!$C$7:$C$1495,0),0))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SATUAN'!$C$7:$C$1495,0),0)),"",OFFSET('HARGA SATUAN'!$D$6,MATCH(C596,'HARGA SATUAN'!$C$7:$C$1495,0),0))</f>
        <v/>
      </c>
      <c r="E596" s="101">
        <f ca="1">IF(B596="+","Unit",IF(ISERROR(OFFSET('HARGA SATUAN'!$E$6,MATCH(C596,'HARGA SATUAN'!$C$7:$C$1495,0),0)),"",OFFSET('HARGA SATUAN'!$E$6,MATCH(C596,'HARGA SATUAN'!$C$7:$C$1495,0),0)))</f>
        <v>0</v>
      </c>
      <c r="F596" s="138" t="str">
        <f t="shared" ca="1" si="29"/>
        <v/>
      </c>
      <c r="G596" s="41">
        <f ca="1">IF(ISERROR(OFFSET('HARGA SATUAN'!$I$6,MATCH(C596,'HARGA SATUAN'!$C$7:$C$1495,0),0)),"",OFFSET('HARGA SATUAN'!$I$6,MATCH(C596,'HARGA SATUAN'!$C$7:$C$1495,0),0))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SATUAN'!$C$7:$C$1495,0),0)),"",OFFSET('HARGA SATUAN'!$D$6,MATCH(C597,'HARGA SATUAN'!$C$7:$C$1495,0),0))</f>
        <v/>
      </c>
      <c r="E597" s="101">
        <f ca="1">IF(B597="+","Unit",IF(ISERROR(OFFSET('HARGA SATUAN'!$E$6,MATCH(C597,'HARGA SATUAN'!$C$7:$C$1495,0),0)),"",OFFSET('HARGA SATUAN'!$E$6,MATCH(C597,'HARGA SATUAN'!$C$7:$C$1495,0),0)))</f>
        <v>0</v>
      </c>
      <c r="F597" s="138" t="str">
        <f t="shared" ca="1" si="29"/>
        <v/>
      </c>
      <c r="G597" s="41">
        <f ca="1">IF(ISERROR(OFFSET('HARGA SATUAN'!$I$6,MATCH(C597,'HARGA SATUAN'!$C$7:$C$1495,0),0)),"",OFFSET('HARGA SATUAN'!$I$6,MATCH(C597,'HARGA SATUAN'!$C$7:$C$1495,0),0))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SATUAN'!$C$7:$C$1495,0),0)),"",OFFSET('HARGA SATUAN'!$D$6,MATCH(C598,'HARGA SATUAN'!$C$7:$C$1495,0),0))</f>
        <v/>
      </c>
      <c r="E598" s="101">
        <f ca="1">IF(B598="+","Unit",IF(ISERROR(OFFSET('HARGA SATUAN'!$E$6,MATCH(C598,'HARGA SATUAN'!$C$7:$C$1495,0),0)),"",OFFSET('HARGA SATUAN'!$E$6,MATCH(C598,'HARGA SATUAN'!$C$7:$C$1495,0),0)))</f>
        <v>0</v>
      </c>
      <c r="F598" s="138" t="str">
        <f t="shared" ca="1" si="29"/>
        <v/>
      </c>
      <c r="G598" s="41">
        <f ca="1">IF(ISERROR(OFFSET('HARGA SATUAN'!$I$6,MATCH(C598,'HARGA SATUAN'!$C$7:$C$1495,0),0)),"",OFFSET('HARGA SATUAN'!$I$6,MATCH(C598,'HARGA SATUAN'!$C$7:$C$1495,0),0))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SATUAN'!$C$7:$C$1495,0),0)),"",OFFSET('HARGA SATUAN'!$D$6,MATCH(C599,'HARGA SATUAN'!$C$7:$C$1495,0),0))</f>
        <v/>
      </c>
      <c r="E599" s="101">
        <f ca="1">IF(B599="+","Unit",IF(ISERROR(OFFSET('HARGA SATUAN'!$E$6,MATCH(C599,'HARGA SATUAN'!$C$7:$C$1495,0),0)),"",OFFSET('HARGA SATUAN'!$E$6,MATCH(C599,'HARGA SATUAN'!$C$7:$C$1495,0),0)))</f>
        <v>0</v>
      </c>
      <c r="F599" s="138" t="str">
        <f t="shared" ca="1" si="29"/>
        <v/>
      </c>
      <c r="G599" s="41">
        <f ca="1">IF(ISERROR(OFFSET('HARGA SATUAN'!$I$6,MATCH(C599,'HARGA SATUAN'!$C$7:$C$1495,0),0)),"",OFFSET('HARGA SATUAN'!$I$6,MATCH(C599,'HARGA SATUAN'!$C$7:$C$1495,0),0))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SATUAN'!$C$7:$C$1495,0),0)),"",OFFSET('HARGA SATUAN'!$D$6,MATCH(C600,'HARGA SATUAN'!$C$7:$C$1495,0),0))</f>
        <v/>
      </c>
      <c r="E600" s="101">
        <f ca="1">IF(B600="+","Unit",IF(ISERROR(OFFSET('HARGA SATUAN'!$E$6,MATCH(C600,'HARGA SATUAN'!$C$7:$C$1495,0),0)),"",OFFSET('HARGA SATUAN'!$E$6,MATCH(C600,'HARGA SATUAN'!$C$7:$C$1495,0),0)))</f>
        <v>0</v>
      </c>
      <c r="F600" s="138" t="str">
        <f t="shared" ca="1" si="29"/>
        <v/>
      </c>
      <c r="G600" s="41">
        <f ca="1">IF(ISERROR(OFFSET('HARGA SATUAN'!$I$6,MATCH(C600,'HARGA SATUAN'!$C$7:$C$1495,0),0)),"",OFFSET('HARGA SATUAN'!$I$6,MATCH(C600,'HARGA SATUAN'!$C$7:$C$1495,0),0))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SATUAN'!$C$7:$C$1495,0),0)),"",OFFSET('HARGA SATUAN'!$D$6,MATCH(C601,'HARGA SATUAN'!$C$7:$C$1495,0),0))</f>
        <v/>
      </c>
      <c r="E601" s="101">
        <f ca="1">IF(B601="+","Unit",IF(ISERROR(OFFSET('HARGA SATUAN'!$E$6,MATCH(C601,'HARGA SATUAN'!$C$7:$C$1495,0),0)),"",OFFSET('HARGA SATUAN'!$E$6,MATCH(C601,'HARGA SATUAN'!$C$7:$C$1495,0),0)))</f>
        <v>0</v>
      </c>
      <c r="F601" s="138" t="str">
        <f t="shared" ca="1" si="29"/>
        <v/>
      </c>
      <c r="G601" s="41">
        <f ca="1">IF(ISERROR(OFFSET('HARGA SATUAN'!$I$6,MATCH(C601,'HARGA SATUAN'!$C$7:$C$1495,0),0)),"",OFFSET('HARGA SATUAN'!$I$6,MATCH(C601,'HARGA SATUAN'!$C$7:$C$1495,0),0))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SATUAN'!$C$7:$C$1495,0),0)),"",OFFSET('HARGA SATUAN'!$D$6,MATCH(C602,'HARGA SATUAN'!$C$7:$C$1495,0),0))</f>
        <v/>
      </c>
      <c r="E602" s="101">
        <f ca="1">IF(B602="+","Unit",IF(ISERROR(OFFSET('HARGA SATUAN'!$E$6,MATCH(C602,'HARGA SATUAN'!$C$7:$C$1495,0),0)),"",OFFSET('HARGA SATUAN'!$E$6,MATCH(C602,'HARGA SATUAN'!$C$7:$C$1495,0),0)))</f>
        <v>0</v>
      </c>
      <c r="F602" s="138" t="str">
        <f t="shared" ca="1" si="29"/>
        <v/>
      </c>
      <c r="G602" s="41">
        <f ca="1">IF(ISERROR(OFFSET('HARGA SATUAN'!$I$6,MATCH(C602,'HARGA SATUAN'!$C$7:$C$1495,0),0)),"",OFFSET('HARGA SATUAN'!$I$6,MATCH(C602,'HARGA SATUAN'!$C$7:$C$1495,0),0))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SATUAN'!$C$7:$C$1495,0),0)),"",OFFSET('HARGA SATUAN'!$D$6,MATCH(C603,'HARGA SATUAN'!$C$7:$C$1495,0),0))</f>
        <v/>
      </c>
      <c r="E603" s="101">
        <f ca="1">IF(B603="+","Unit",IF(ISERROR(OFFSET('HARGA SATUAN'!$E$6,MATCH(C603,'HARGA SATUAN'!$C$7:$C$1495,0),0)),"",OFFSET('HARGA SATUAN'!$E$6,MATCH(C603,'HARGA SATUAN'!$C$7:$C$1495,0),0)))</f>
        <v>0</v>
      </c>
      <c r="F603" s="138" t="str">
        <f t="shared" ca="1" si="29"/>
        <v/>
      </c>
      <c r="G603" s="41">
        <f ca="1">IF(ISERROR(OFFSET('HARGA SATUAN'!$I$6,MATCH(C603,'HARGA SATUAN'!$C$7:$C$1495,0),0)),"",OFFSET('HARGA SATUAN'!$I$6,MATCH(C603,'HARGA SATUAN'!$C$7:$C$1495,0),0))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SATUAN'!$C$7:$C$1495,0),0)),"",OFFSET('HARGA SATUAN'!$D$6,MATCH(C604,'HARGA SATUAN'!$C$7:$C$1495,0),0))</f>
        <v/>
      </c>
      <c r="E604" s="101">
        <f ca="1">IF(B604="+","Unit",IF(ISERROR(OFFSET('HARGA SATUAN'!$E$6,MATCH(C604,'HARGA SATUAN'!$C$7:$C$1495,0),0)),"",OFFSET('HARGA SATUAN'!$E$6,MATCH(C604,'HARGA SATUAN'!$C$7:$C$1495,0),0)))</f>
        <v>0</v>
      </c>
      <c r="F604" s="138" t="str">
        <f t="shared" ca="1" si="29"/>
        <v/>
      </c>
      <c r="G604" s="41">
        <f ca="1">IF(ISERROR(OFFSET('HARGA SATUAN'!$I$6,MATCH(C604,'HARGA SATUAN'!$C$7:$C$1495,0),0)),"",OFFSET('HARGA SATUAN'!$I$6,MATCH(C604,'HARGA SATUAN'!$C$7:$C$1495,0),0))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SATUAN'!$C$7:$C$1495,0),0)),"",OFFSET('HARGA SATUAN'!$D$6,MATCH(C605,'HARGA SATUAN'!$C$7:$C$1495,0),0))</f>
        <v/>
      </c>
      <c r="E605" s="101">
        <f ca="1">IF(B605="+","Unit",IF(ISERROR(OFFSET('HARGA SATUAN'!$E$6,MATCH(C605,'HARGA SATUAN'!$C$7:$C$1495,0),0)),"",OFFSET('HARGA SATUAN'!$E$6,MATCH(C605,'HARGA SATUAN'!$C$7:$C$1495,0),0)))</f>
        <v>0</v>
      </c>
      <c r="F605" s="138" t="str">
        <f t="shared" ca="1" si="29"/>
        <v/>
      </c>
      <c r="G605" s="41">
        <f ca="1">IF(ISERROR(OFFSET('HARGA SATUAN'!$I$6,MATCH(C605,'HARGA SATUAN'!$C$7:$C$1495,0),0)),"",OFFSET('HARGA SATUAN'!$I$6,MATCH(C605,'HARGA SATUAN'!$C$7:$C$1495,0),0))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SATUAN'!$C$7:$C$1495,0),0)),"",OFFSET('HARGA SATUAN'!$D$6,MATCH(C606,'HARGA SATUAN'!$C$7:$C$1495,0),0))</f>
        <v/>
      </c>
      <c r="E606" s="101">
        <f ca="1">IF(B606="+","Unit",IF(ISERROR(OFFSET('HARGA SATUAN'!$E$6,MATCH(C606,'HARGA SATUAN'!$C$7:$C$1495,0),0)),"",OFFSET('HARGA SATUAN'!$E$6,MATCH(C606,'HARGA SATUAN'!$C$7:$C$1495,0),0)))</f>
        <v>0</v>
      </c>
      <c r="F606" s="138" t="str">
        <f t="shared" ca="1" si="29"/>
        <v/>
      </c>
      <c r="G606" s="41">
        <f ca="1">IF(ISERROR(OFFSET('HARGA SATUAN'!$I$6,MATCH(C606,'HARGA SATUAN'!$C$7:$C$1495,0),0)),"",OFFSET('HARGA SATUAN'!$I$6,MATCH(C606,'HARGA SATUAN'!$C$7:$C$1495,0),0))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SATUAN'!$C$7:$C$1495,0),0)),"",OFFSET('HARGA SATUAN'!$D$6,MATCH(C607,'HARGA SATUAN'!$C$7:$C$1495,0),0))</f>
        <v/>
      </c>
      <c r="E607" s="101">
        <f ca="1">IF(B607="+","Unit",IF(ISERROR(OFFSET('HARGA SATUAN'!$E$6,MATCH(C607,'HARGA SATUAN'!$C$7:$C$1495,0),0)),"",OFFSET('HARGA SATUAN'!$E$6,MATCH(C607,'HARGA SATUAN'!$C$7:$C$1495,0),0)))</f>
        <v>0</v>
      </c>
      <c r="F607" s="138" t="str">
        <f t="shared" ca="1" si="29"/>
        <v/>
      </c>
      <c r="G607" s="41">
        <f ca="1">IF(ISERROR(OFFSET('HARGA SATUAN'!$I$6,MATCH(C607,'HARGA SATUAN'!$C$7:$C$1495,0),0)),"",OFFSET('HARGA SATUAN'!$I$6,MATCH(C607,'HARGA SATUAN'!$C$7:$C$1495,0),0))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SATUAN'!$C$7:$C$1495,0),0)),"",OFFSET('HARGA SATUAN'!$D$6,MATCH(C608,'HARGA SATUAN'!$C$7:$C$1495,0),0))</f>
        <v/>
      </c>
      <c r="E608" s="101">
        <f ca="1">IF(B608="+","Unit",IF(ISERROR(OFFSET('HARGA SATUAN'!$E$6,MATCH(C608,'HARGA SATUAN'!$C$7:$C$1495,0),0)),"",OFFSET('HARGA SATUAN'!$E$6,MATCH(C608,'HARGA SATUAN'!$C$7:$C$1495,0),0)))</f>
        <v>0</v>
      </c>
      <c r="F608" s="138" t="str">
        <f t="shared" ca="1" si="29"/>
        <v/>
      </c>
      <c r="G608" s="41">
        <f ca="1">IF(ISERROR(OFFSET('HARGA SATUAN'!$I$6,MATCH(C608,'HARGA SATUAN'!$C$7:$C$1495,0),0)),"",OFFSET('HARGA SATUAN'!$I$6,MATCH(C608,'HARGA SATUAN'!$C$7:$C$1495,0),0))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SATUAN'!$C$7:$C$1495,0),0)),"",OFFSET('HARGA SATUAN'!$D$6,MATCH(C609,'HARGA SATUAN'!$C$7:$C$1495,0),0))</f>
        <v/>
      </c>
      <c r="E609" s="101">
        <f ca="1">IF(B609="+","Unit",IF(ISERROR(OFFSET('HARGA SATUAN'!$E$6,MATCH(C609,'HARGA SATUAN'!$C$7:$C$1495,0),0)),"",OFFSET('HARGA SATUAN'!$E$6,MATCH(C609,'HARGA SATUAN'!$C$7:$C$1495,0),0)))</f>
        <v>0</v>
      </c>
      <c r="F609" s="138" t="str">
        <f t="shared" ca="1" si="29"/>
        <v/>
      </c>
      <c r="G609" s="41">
        <f ca="1">IF(ISERROR(OFFSET('HARGA SATUAN'!$I$6,MATCH(C609,'HARGA SATUAN'!$C$7:$C$1495,0),0)),"",OFFSET('HARGA SATUAN'!$I$6,MATCH(C609,'HARGA SATUAN'!$C$7:$C$1495,0),0))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SATUAN'!$C$7:$C$1495,0),0)),"",OFFSET('HARGA SATUAN'!$D$6,MATCH(C610,'HARGA SATUAN'!$C$7:$C$1495,0),0))</f>
        <v/>
      </c>
      <c r="E610" s="101">
        <f ca="1">IF(B610="+","Unit",IF(ISERROR(OFFSET('HARGA SATUAN'!$E$6,MATCH(C610,'HARGA SATUAN'!$C$7:$C$1495,0),0)),"",OFFSET('HARGA SATUAN'!$E$6,MATCH(C610,'HARGA SATUAN'!$C$7:$C$1495,0),0)))</f>
        <v>0</v>
      </c>
      <c r="F610" s="138" t="str">
        <f t="shared" ca="1" si="29"/>
        <v/>
      </c>
      <c r="G610" s="41">
        <f ca="1">IF(ISERROR(OFFSET('HARGA SATUAN'!$I$6,MATCH(C610,'HARGA SATUAN'!$C$7:$C$1495,0),0)),"",OFFSET('HARGA SATUAN'!$I$6,MATCH(C610,'HARGA SATUAN'!$C$7:$C$1495,0),0))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SATUAN'!$C$7:$C$1495,0),0)),"",OFFSET('HARGA SATUAN'!$D$6,MATCH(C611,'HARGA SATUAN'!$C$7:$C$1495,0),0))</f>
        <v/>
      </c>
      <c r="E611" s="101">
        <f ca="1">IF(B611="+","Unit",IF(ISERROR(OFFSET('HARGA SATUAN'!$E$6,MATCH(C611,'HARGA SATUAN'!$C$7:$C$1495,0),0)),"",OFFSET('HARGA SATUAN'!$E$6,MATCH(C611,'HARGA SATUAN'!$C$7:$C$1495,0),0)))</f>
        <v>0</v>
      </c>
      <c r="F611" s="138" t="str">
        <f t="shared" ca="1" si="29"/>
        <v/>
      </c>
      <c r="G611" s="41">
        <f ca="1">IF(ISERROR(OFFSET('HARGA SATUAN'!$I$6,MATCH(C611,'HARGA SATUAN'!$C$7:$C$1495,0),0)),"",OFFSET('HARGA SATUAN'!$I$6,MATCH(C611,'HARGA SATUAN'!$C$7:$C$1495,0),0))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SATUAN'!$C$7:$C$1495,0),0)),"",OFFSET('HARGA SATUAN'!$D$6,MATCH(C612,'HARGA SATUAN'!$C$7:$C$1495,0),0))</f>
        <v/>
      </c>
      <c r="E612" s="101">
        <f ca="1">IF(B612="+","Unit",IF(ISERROR(OFFSET('HARGA SATUAN'!$E$6,MATCH(C612,'HARGA SATUAN'!$C$7:$C$1495,0),0)),"",OFFSET('HARGA SATUAN'!$E$6,MATCH(C612,'HARGA SATUAN'!$C$7:$C$1495,0),0)))</f>
        <v>0</v>
      </c>
      <c r="F612" s="138" t="str">
        <f t="shared" ca="1" si="29"/>
        <v/>
      </c>
      <c r="G612" s="41">
        <f ca="1">IF(ISERROR(OFFSET('HARGA SATUAN'!$I$6,MATCH(C612,'HARGA SATUAN'!$C$7:$C$1495,0),0)),"",OFFSET('HARGA SATUAN'!$I$6,MATCH(C612,'HARGA SATUAN'!$C$7:$C$1495,0),0))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SATUAN'!$C$7:$C$1495,0),0)),"",OFFSET('HARGA SATUAN'!$D$6,MATCH(C613,'HARGA SATUAN'!$C$7:$C$1495,0),0))</f>
        <v/>
      </c>
      <c r="E613" s="101">
        <f ca="1">IF(B613="+","Unit",IF(ISERROR(OFFSET('HARGA SATUAN'!$E$6,MATCH(C613,'HARGA SATUAN'!$C$7:$C$1495,0),0)),"",OFFSET('HARGA SATUAN'!$E$6,MATCH(C613,'HARGA SATUAN'!$C$7:$C$1495,0),0)))</f>
        <v>0</v>
      </c>
      <c r="F613" s="138" t="str">
        <f t="shared" ca="1" si="29"/>
        <v/>
      </c>
      <c r="G613" s="41">
        <f ca="1">IF(ISERROR(OFFSET('HARGA SATUAN'!$I$6,MATCH(C613,'HARGA SATUAN'!$C$7:$C$1495,0),0)),"",OFFSET('HARGA SATUAN'!$I$6,MATCH(C613,'HARGA SATUAN'!$C$7:$C$1495,0),0))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SATUAN'!$C$7:$C$1495,0),0)),"",OFFSET('HARGA SATUAN'!$D$6,MATCH(C614,'HARGA SATUAN'!$C$7:$C$1495,0),0))</f>
        <v/>
      </c>
      <c r="E614" s="101">
        <f ca="1">IF(B614="+","Unit",IF(ISERROR(OFFSET('HARGA SATUAN'!$E$6,MATCH(C614,'HARGA SATUAN'!$C$7:$C$1495,0),0)),"",OFFSET('HARGA SATUAN'!$E$6,MATCH(C614,'HARGA SATUAN'!$C$7:$C$1495,0),0)))</f>
        <v>0</v>
      </c>
      <c r="F614" s="138" t="str">
        <f t="shared" ca="1" si="29"/>
        <v/>
      </c>
      <c r="G614" s="41">
        <f ca="1">IF(ISERROR(OFFSET('HARGA SATUAN'!$I$6,MATCH(C614,'HARGA SATUAN'!$C$7:$C$1495,0),0)),"",OFFSET('HARGA SATUAN'!$I$6,MATCH(C614,'HARGA SATUAN'!$C$7:$C$1495,0),0))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SATUAN'!$C$7:$C$1495,0),0)),"",OFFSET('HARGA SATUAN'!$D$6,MATCH(C615,'HARGA SATUAN'!$C$7:$C$1495,0),0))</f>
        <v/>
      </c>
      <c r="E615" s="101">
        <f ca="1">IF(B615="+","Unit",IF(ISERROR(OFFSET('HARGA SATUAN'!$E$6,MATCH(C615,'HARGA SATUAN'!$C$7:$C$1495,0),0)),"",OFFSET('HARGA SATUAN'!$E$6,MATCH(C615,'HARGA SATUAN'!$C$7:$C$1495,0),0)))</f>
        <v>0</v>
      </c>
      <c r="F615" s="138" t="str">
        <f t="shared" ca="1" si="29"/>
        <v/>
      </c>
      <c r="G615" s="41">
        <f ca="1">IF(ISERROR(OFFSET('HARGA SATUAN'!$I$6,MATCH(C615,'HARGA SATUAN'!$C$7:$C$1495,0),0)),"",OFFSET('HARGA SATUAN'!$I$6,MATCH(C615,'HARGA SATUAN'!$C$7:$C$1495,0),0))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SATUAN'!$C$7:$C$1495,0),0)),"",OFFSET('HARGA SATUAN'!$D$6,MATCH(C616,'HARGA SATUAN'!$C$7:$C$1495,0),0))</f>
        <v/>
      </c>
      <c r="E616" s="101">
        <f ca="1">IF(B616="+","Unit",IF(ISERROR(OFFSET('HARGA SATUAN'!$E$6,MATCH(C616,'HARGA SATUAN'!$C$7:$C$1495,0),0)),"",OFFSET('HARGA SATUAN'!$E$6,MATCH(C616,'HARGA SATUAN'!$C$7:$C$1495,0),0)))</f>
        <v>0</v>
      </c>
      <c r="F616" s="138" t="str">
        <f t="shared" ca="1" si="29"/>
        <v/>
      </c>
      <c r="G616" s="41">
        <f ca="1">IF(ISERROR(OFFSET('HARGA SATUAN'!$I$6,MATCH(C616,'HARGA SATUAN'!$C$7:$C$1495,0),0)),"",OFFSET('HARGA SATUAN'!$I$6,MATCH(C616,'HARGA SATUAN'!$C$7:$C$1495,0),0))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SATUAN'!$C$7:$C$1495,0),0)),"",OFFSET('HARGA SATUAN'!$D$6,MATCH(C617,'HARGA SATUAN'!$C$7:$C$1495,0),0))</f>
        <v/>
      </c>
      <c r="E617" s="101">
        <f ca="1">IF(B617="+","Unit",IF(ISERROR(OFFSET('HARGA SATUAN'!$E$6,MATCH(C617,'HARGA SATUAN'!$C$7:$C$1495,0),0)),"",OFFSET('HARGA SATUAN'!$E$6,MATCH(C617,'HARGA SATUAN'!$C$7:$C$1495,0),0)))</f>
        <v>0</v>
      </c>
      <c r="F617" s="138" t="str">
        <f t="shared" ca="1" si="29"/>
        <v/>
      </c>
      <c r="G617" s="41">
        <f ca="1">IF(ISERROR(OFFSET('HARGA SATUAN'!$I$6,MATCH(C617,'HARGA SATUAN'!$C$7:$C$1495,0),0)),"",OFFSET('HARGA SATUAN'!$I$6,MATCH(C617,'HARGA SATUAN'!$C$7:$C$1495,0),0))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SATUAN'!$C$7:$C$1495,0),0)),"",OFFSET('HARGA SATUAN'!$D$6,MATCH(C618,'HARGA SATUAN'!$C$7:$C$1495,0),0))</f>
        <v/>
      </c>
      <c r="E618" s="101">
        <f ca="1">IF(B618="+","Unit",IF(ISERROR(OFFSET('HARGA SATUAN'!$E$6,MATCH(C618,'HARGA SATUAN'!$C$7:$C$1495,0),0)),"",OFFSET('HARGA SATUAN'!$E$6,MATCH(C618,'HARGA SATUAN'!$C$7:$C$1495,0),0)))</f>
        <v>0</v>
      </c>
      <c r="F618" s="138" t="str">
        <f t="shared" ca="1" si="29"/>
        <v/>
      </c>
      <c r="G618" s="41">
        <f ca="1">IF(ISERROR(OFFSET('HARGA SATUAN'!$I$6,MATCH(C618,'HARGA SATUAN'!$C$7:$C$1495,0),0)),"",OFFSET('HARGA SATUAN'!$I$6,MATCH(C618,'HARGA SATUAN'!$C$7:$C$1495,0),0))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SATUAN'!$C$7:$C$1495,0),0)),"",OFFSET('HARGA SATUAN'!$D$6,MATCH(C619,'HARGA SATUAN'!$C$7:$C$1495,0),0))</f>
        <v/>
      </c>
      <c r="E619" s="101">
        <f ca="1">IF(B619="+","Unit",IF(ISERROR(OFFSET('HARGA SATUAN'!$E$6,MATCH(C619,'HARGA SATUAN'!$C$7:$C$1495,0),0)),"",OFFSET('HARGA SATUAN'!$E$6,MATCH(C619,'HARGA SATUAN'!$C$7:$C$1495,0),0)))</f>
        <v>0</v>
      </c>
      <c r="F619" s="138" t="str">
        <f t="shared" ca="1" si="29"/>
        <v/>
      </c>
      <c r="G619" s="41">
        <f ca="1">IF(ISERROR(OFFSET('HARGA SATUAN'!$I$6,MATCH(C619,'HARGA SATUAN'!$C$7:$C$1495,0),0)),"",OFFSET('HARGA SATUAN'!$I$6,MATCH(C619,'HARGA SATUAN'!$C$7:$C$1495,0),0))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SATUAN'!$C$7:$C$1495,0),0)),"",OFFSET('HARGA SATUAN'!$D$6,MATCH(C620,'HARGA SATUAN'!$C$7:$C$1495,0),0))</f>
        <v/>
      </c>
      <c r="E620" s="101">
        <f ca="1">IF(B620="+","Unit",IF(ISERROR(OFFSET('HARGA SATUAN'!$E$6,MATCH(C620,'HARGA SATUAN'!$C$7:$C$1495,0),0)),"",OFFSET('HARGA SATUAN'!$E$6,MATCH(C620,'HARGA SATUAN'!$C$7:$C$1495,0),0)))</f>
        <v>0</v>
      </c>
      <c r="F620" s="138" t="str">
        <f t="shared" ca="1" si="29"/>
        <v/>
      </c>
      <c r="G620" s="41">
        <f ca="1">IF(ISERROR(OFFSET('HARGA SATUAN'!$I$6,MATCH(C620,'HARGA SATUAN'!$C$7:$C$1495,0),0)),"",OFFSET('HARGA SATUAN'!$I$6,MATCH(C620,'HARGA SATUAN'!$C$7:$C$1495,0),0))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SATUAN'!$C$7:$C$1495,0),0)),"",OFFSET('HARGA SATUAN'!$D$6,MATCH(C621,'HARGA SATUAN'!$C$7:$C$1495,0),0))</f>
        <v/>
      </c>
      <c r="E621" s="101">
        <f ca="1">IF(B621="+","Unit",IF(ISERROR(OFFSET('HARGA SATUAN'!$E$6,MATCH(C621,'HARGA SATUAN'!$C$7:$C$1495,0),0)),"",OFFSET('HARGA SATUAN'!$E$6,MATCH(C621,'HARGA SATUAN'!$C$7:$C$1495,0),0)))</f>
        <v>0</v>
      </c>
      <c r="F621" s="138" t="str">
        <f t="shared" ca="1" si="29"/>
        <v/>
      </c>
      <c r="G621" s="41">
        <f ca="1">IF(ISERROR(OFFSET('HARGA SATUAN'!$I$6,MATCH(C621,'HARGA SATUAN'!$C$7:$C$1495,0),0)),"",OFFSET('HARGA SATUAN'!$I$6,MATCH(C621,'HARGA SATUAN'!$C$7:$C$1495,0),0))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SATUAN'!$C$7:$C$1495,0),0)),"",OFFSET('HARGA SATUAN'!$D$6,MATCH(C622,'HARGA SATUAN'!$C$7:$C$1495,0),0))</f>
        <v/>
      </c>
      <c r="E622" s="101">
        <f ca="1">IF(B622="+","Unit",IF(ISERROR(OFFSET('HARGA SATUAN'!$E$6,MATCH(C622,'HARGA SATUAN'!$C$7:$C$1495,0),0)),"",OFFSET('HARGA SATUAN'!$E$6,MATCH(C622,'HARGA SATUAN'!$C$7:$C$1495,0),0)))</f>
        <v>0</v>
      </c>
      <c r="F622" s="138" t="str">
        <f t="shared" ca="1" si="29"/>
        <v/>
      </c>
      <c r="G622" s="41">
        <f ca="1">IF(ISERROR(OFFSET('HARGA SATUAN'!$I$6,MATCH(C622,'HARGA SATUAN'!$C$7:$C$1495,0),0)),"",OFFSET('HARGA SATUAN'!$I$6,MATCH(C622,'HARGA SATUAN'!$C$7:$C$1495,0),0))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SATUAN'!$C$7:$C$1495,0),0)),"",OFFSET('HARGA SATUAN'!$D$6,MATCH(C623,'HARGA SATUAN'!$C$7:$C$1495,0),0))</f>
        <v/>
      </c>
      <c r="E623" s="101">
        <f ca="1">IF(B623="+","Unit",IF(ISERROR(OFFSET('HARGA SATUAN'!$E$6,MATCH(C623,'HARGA SATUAN'!$C$7:$C$1495,0),0)),"",OFFSET('HARGA SATUAN'!$E$6,MATCH(C623,'HARGA SATUAN'!$C$7:$C$1495,0),0)))</f>
        <v>0</v>
      </c>
      <c r="F623" s="138" t="str">
        <f t="shared" ca="1" si="29"/>
        <v/>
      </c>
      <c r="G623" s="41">
        <f ca="1">IF(ISERROR(OFFSET('HARGA SATUAN'!$I$6,MATCH(C623,'HARGA SATUAN'!$C$7:$C$1495,0),0)),"",OFFSET('HARGA SATUAN'!$I$6,MATCH(C623,'HARGA SATUAN'!$C$7:$C$1495,0),0))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SATUAN'!$C$7:$C$1495,0),0)),"",OFFSET('HARGA SATUAN'!$D$6,MATCH(C624,'HARGA SATUAN'!$C$7:$C$1495,0),0))</f>
        <v/>
      </c>
      <c r="E624" s="101">
        <f ca="1">IF(B624="+","Unit",IF(ISERROR(OFFSET('HARGA SATUAN'!$E$6,MATCH(C624,'HARGA SATUAN'!$C$7:$C$1495,0),0)),"",OFFSET('HARGA SATUAN'!$E$6,MATCH(C624,'HARGA SATUAN'!$C$7:$C$1495,0),0)))</f>
        <v>0</v>
      </c>
      <c r="F624" s="138" t="str">
        <f t="shared" ca="1" si="29"/>
        <v/>
      </c>
      <c r="G624" s="41">
        <f ca="1">IF(ISERROR(OFFSET('HARGA SATUAN'!$I$6,MATCH(C624,'HARGA SATUAN'!$C$7:$C$1495,0),0)),"",OFFSET('HARGA SATUAN'!$I$6,MATCH(C624,'HARGA SATUAN'!$C$7:$C$1495,0),0))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SATUAN'!$C$7:$C$1495,0),0)),"",OFFSET('HARGA SATUAN'!$D$6,MATCH(C625,'HARGA SATUAN'!$C$7:$C$1495,0),0))</f>
        <v/>
      </c>
      <c r="E625" s="101">
        <f ca="1">IF(B625="+","Unit",IF(ISERROR(OFFSET('HARGA SATUAN'!$E$6,MATCH(C625,'HARGA SATUAN'!$C$7:$C$1495,0),0)),"",OFFSET('HARGA SATUAN'!$E$6,MATCH(C625,'HARGA SATUAN'!$C$7:$C$1495,0),0)))</f>
        <v>0</v>
      </c>
      <c r="F625" s="138" t="str">
        <f t="shared" ca="1" si="29"/>
        <v/>
      </c>
      <c r="G625" s="41">
        <f ca="1">IF(ISERROR(OFFSET('HARGA SATUAN'!$I$6,MATCH(C625,'HARGA SATUAN'!$C$7:$C$1495,0),0)),"",OFFSET('HARGA SATUAN'!$I$6,MATCH(C625,'HARGA SATUAN'!$C$7:$C$1495,0),0))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SATUAN'!$C$7:$C$1495,0),0)),"",OFFSET('HARGA SATUAN'!$D$6,MATCH(C626,'HARGA SATUAN'!$C$7:$C$1495,0),0))</f>
        <v/>
      </c>
      <c r="E626" s="101">
        <f ca="1">IF(B626="+","Unit",IF(ISERROR(OFFSET('HARGA SATUAN'!$E$6,MATCH(C626,'HARGA SATUAN'!$C$7:$C$1495,0),0)),"",OFFSET('HARGA SATUAN'!$E$6,MATCH(C626,'HARGA SATUAN'!$C$7:$C$1495,0),0)))</f>
        <v>0</v>
      </c>
      <c r="F626" s="138" t="str">
        <f t="shared" ca="1" si="29"/>
        <v/>
      </c>
      <c r="G626" s="41">
        <f ca="1">IF(ISERROR(OFFSET('HARGA SATUAN'!$I$6,MATCH(C626,'HARGA SATUAN'!$C$7:$C$1495,0),0)),"",OFFSET('HARGA SATUAN'!$I$6,MATCH(C626,'HARGA SATUAN'!$C$7:$C$1495,0),0))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SATUAN'!$C$7:$C$1495,0),0)),"",OFFSET('HARGA SATUAN'!$D$6,MATCH(C627,'HARGA SATUAN'!$C$7:$C$1495,0),0))</f>
        <v/>
      </c>
      <c r="E627" s="101">
        <f ca="1">IF(B627="+","Unit",IF(ISERROR(OFFSET('HARGA SATUAN'!$E$6,MATCH(C627,'HARGA SATUAN'!$C$7:$C$1495,0),0)),"",OFFSET('HARGA SATUAN'!$E$6,MATCH(C627,'HARGA SATUAN'!$C$7:$C$1495,0),0)))</f>
        <v>0</v>
      </c>
      <c r="F627" s="138" t="str">
        <f t="shared" ca="1" si="29"/>
        <v/>
      </c>
      <c r="G627" s="41">
        <f ca="1">IF(ISERROR(OFFSET('HARGA SATUAN'!$I$6,MATCH(C627,'HARGA SATUAN'!$C$7:$C$1495,0),0)),"",OFFSET('HARGA SATUAN'!$I$6,MATCH(C627,'HARGA SATUAN'!$C$7:$C$1495,0),0))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SATUAN'!$C$7:$C$1495,0),0)),"",OFFSET('HARGA SATUAN'!$D$6,MATCH(C628,'HARGA SATUAN'!$C$7:$C$1495,0),0))</f>
        <v/>
      </c>
      <c r="E628" s="101">
        <f ca="1">IF(B628="+","Unit",IF(ISERROR(OFFSET('HARGA SATUAN'!$E$6,MATCH(C628,'HARGA SATUAN'!$C$7:$C$1495,0),0)),"",OFFSET('HARGA SATUAN'!$E$6,MATCH(C628,'HARGA SATUAN'!$C$7:$C$1495,0),0)))</f>
        <v>0</v>
      </c>
      <c r="F628" s="138" t="str">
        <f t="shared" ca="1" si="29"/>
        <v/>
      </c>
      <c r="G628" s="41">
        <f ca="1">IF(ISERROR(OFFSET('HARGA SATUAN'!$I$6,MATCH(C628,'HARGA SATUAN'!$C$7:$C$1495,0),0)),"",OFFSET('HARGA SATUAN'!$I$6,MATCH(C628,'HARGA SATUAN'!$C$7:$C$1495,0),0))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SATUAN'!$C$7:$C$1495,0),0)),"",OFFSET('HARGA SATUAN'!$D$6,MATCH(C629,'HARGA SATUAN'!$C$7:$C$1495,0),0))</f>
        <v/>
      </c>
      <c r="E629" s="101">
        <f ca="1">IF(B629="+","Unit",IF(ISERROR(OFFSET('HARGA SATUAN'!$E$6,MATCH(C629,'HARGA SATUAN'!$C$7:$C$1495,0),0)),"",OFFSET('HARGA SATUAN'!$E$6,MATCH(C629,'HARGA SATUAN'!$C$7:$C$1495,0),0)))</f>
        <v>0</v>
      </c>
      <c r="F629" s="138" t="str">
        <f t="shared" ca="1" si="29"/>
        <v/>
      </c>
      <c r="G629" s="41">
        <f ca="1">IF(ISERROR(OFFSET('HARGA SATUAN'!$I$6,MATCH(C629,'HARGA SATUAN'!$C$7:$C$1495,0),0)),"",OFFSET('HARGA SATUAN'!$I$6,MATCH(C629,'HARGA SATUAN'!$C$7:$C$1495,0),0))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SATUAN'!$C$7:$C$1495,0),0)),"",OFFSET('HARGA SATUAN'!$D$6,MATCH(C630,'HARGA SATUAN'!$C$7:$C$1495,0),0))</f>
        <v/>
      </c>
      <c r="E630" s="101">
        <f ca="1">IF(B630="+","Unit",IF(ISERROR(OFFSET('HARGA SATUAN'!$E$6,MATCH(C630,'HARGA SATUAN'!$C$7:$C$1495,0),0)),"",OFFSET('HARGA SATUAN'!$E$6,MATCH(C630,'HARGA SATUAN'!$C$7:$C$1495,0),0)))</f>
        <v>0</v>
      </c>
      <c r="F630" s="138" t="str">
        <f t="shared" ca="1" si="29"/>
        <v/>
      </c>
      <c r="G630" s="41">
        <f ca="1">IF(ISERROR(OFFSET('HARGA SATUAN'!$I$6,MATCH(C630,'HARGA SATUAN'!$C$7:$C$1495,0),0)),"",OFFSET('HARGA SATUAN'!$I$6,MATCH(C630,'HARGA SATUAN'!$C$7:$C$1495,0),0))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SATUAN'!$C$7:$C$1495,0),0)),"",OFFSET('HARGA SATUAN'!$D$6,MATCH(C631,'HARGA SATUAN'!$C$7:$C$1495,0),0))</f>
        <v/>
      </c>
      <c r="E631" s="101">
        <f ca="1">IF(B631="+","Unit",IF(ISERROR(OFFSET('HARGA SATUAN'!$E$6,MATCH(C631,'HARGA SATUAN'!$C$7:$C$1495,0),0)),"",OFFSET('HARGA SATUAN'!$E$6,MATCH(C631,'HARGA SATUAN'!$C$7:$C$1495,0),0)))</f>
        <v>0</v>
      </c>
      <c r="F631" s="138" t="str">
        <f t="shared" ca="1" si="29"/>
        <v/>
      </c>
      <c r="G631" s="41">
        <f ca="1">IF(ISERROR(OFFSET('HARGA SATUAN'!$I$6,MATCH(C631,'HARGA SATUAN'!$C$7:$C$1495,0),0)),"",OFFSET('HARGA SATUAN'!$I$6,MATCH(C631,'HARGA SATUAN'!$C$7:$C$1495,0),0))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SATUAN'!$C$7:$C$1495,0),0)),"",OFFSET('HARGA SATUAN'!$D$6,MATCH(C632,'HARGA SATUAN'!$C$7:$C$1495,0),0))</f>
        <v/>
      </c>
      <c r="E632" s="101">
        <f ca="1">IF(B632="+","Unit",IF(ISERROR(OFFSET('HARGA SATUAN'!$E$6,MATCH(C632,'HARGA SATUAN'!$C$7:$C$1495,0),0)),"",OFFSET('HARGA SATUAN'!$E$6,MATCH(C632,'HARGA SATUAN'!$C$7:$C$1495,0),0)))</f>
        <v>0</v>
      </c>
      <c r="F632" s="138" t="str">
        <f t="shared" ca="1" si="29"/>
        <v/>
      </c>
      <c r="G632" s="41">
        <f ca="1">IF(ISERROR(OFFSET('HARGA SATUAN'!$I$6,MATCH(C632,'HARGA SATUAN'!$C$7:$C$1495,0),0)),"",OFFSET('HARGA SATUAN'!$I$6,MATCH(C632,'HARGA SATUAN'!$C$7:$C$1495,0),0))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SATUAN'!$C$7:$C$1495,0),0)),"",OFFSET('HARGA SATUAN'!$D$6,MATCH(C633,'HARGA SATUAN'!$C$7:$C$1495,0),0))</f>
        <v/>
      </c>
      <c r="E633" s="101">
        <f ca="1">IF(B633="+","Unit",IF(ISERROR(OFFSET('HARGA SATUAN'!$E$6,MATCH(C633,'HARGA SATUAN'!$C$7:$C$1495,0),0)),"",OFFSET('HARGA SATUAN'!$E$6,MATCH(C633,'HARGA SATUAN'!$C$7:$C$1495,0),0)))</f>
        <v>0</v>
      </c>
      <c r="F633" s="138" t="str">
        <f t="shared" ca="1" si="29"/>
        <v/>
      </c>
      <c r="G633" s="41">
        <f ca="1">IF(ISERROR(OFFSET('HARGA SATUAN'!$I$6,MATCH(C633,'HARGA SATUAN'!$C$7:$C$1495,0),0)),"",OFFSET('HARGA SATUAN'!$I$6,MATCH(C633,'HARGA SATUAN'!$C$7:$C$1495,0),0))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SATUAN'!$C$7:$C$1495,0),0)),"",OFFSET('HARGA SATUAN'!$D$6,MATCH(C634,'HARGA SATUAN'!$C$7:$C$1495,0),0))</f>
        <v/>
      </c>
      <c r="E634" s="101">
        <f ca="1">IF(B634="+","Unit",IF(ISERROR(OFFSET('HARGA SATUAN'!$E$6,MATCH(C634,'HARGA SATUAN'!$C$7:$C$1495,0),0)),"",OFFSET('HARGA SATUAN'!$E$6,MATCH(C634,'HARGA SATUAN'!$C$7:$C$1495,0),0)))</f>
        <v>0</v>
      </c>
      <c r="F634" s="138" t="str">
        <f t="shared" ca="1" si="29"/>
        <v/>
      </c>
      <c r="G634" s="41">
        <f ca="1">IF(ISERROR(OFFSET('HARGA SATUAN'!$I$6,MATCH(C634,'HARGA SATUAN'!$C$7:$C$1495,0),0)),"",OFFSET('HARGA SATUAN'!$I$6,MATCH(C634,'HARGA SATUAN'!$C$7:$C$1495,0),0))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SATUAN'!$C$7:$C$1495,0),0)),"",OFFSET('HARGA SATUAN'!$D$6,MATCH(C635,'HARGA SATUAN'!$C$7:$C$1495,0),0))</f>
        <v/>
      </c>
      <c r="E635" s="101">
        <f ca="1">IF(B635="+","Unit",IF(ISERROR(OFFSET('HARGA SATUAN'!$E$6,MATCH(C635,'HARGA SATUAN'!$C$7:$C$1495,0),0)),"",OFFSET('HARGA SATUAN'!$E$6,MATCH(C635,'HARGA SATUAN'!$C$7:$C$1495,0),0)))</f>
        <v>0</v>
      </c>
      <c r="F635" s="138" t="str">
        <f t="shared" ca="1" si="29"/>
        <v/>
      </c>
      <c r="G635" s="41">
        <f ca="1">IF(ISERROR(OFFSET('HARGA SATUAN'!$I$6,MATCH(C635,'HARGA SATUAN'!$C$7:$C$1495,0),0)),"",OFFSET('HARGA SATUAN'!$I$6,MATCH(C635,'HARGA SATUAN'!$C$7:$C$1495,0),0))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SATUAN'!$C$7:$C$1495,0),0)),"",OFFSET('HARGA SATUAN'!$D$6,MATCH(C636,'HARGA SATUAN'!$C$7:$C$1495,0),0))</f>
        <v/>
      </c>
      <c r="E636" s="101">
        <f ca="1">IF(B636="+","Unit",IF(ISERROR(OFFSET('HARGA SATUAN'!$E$6,MATCH(C636,'HARGA SATUAN'!$C$7:$C$1495,0),0)),"",OFFSET('HARGA SATUAN'!$E$6,MATCH(C636,'HARGA SATUAN'!$C$7:$C$1495,0),0)))</f>
        <v>0</v>
      </c>
      <c r="F636" s="138" t="str">
        <f t="shared" ca="1" si="29"/>
        <v/>
      </c>
      <c r="G636" s="41">
        <f ca="1">IF(ISERROR(OFFSET('HARGA SATUAN'!$I$6,MATCH(C636,'HARGA SATUAN'!$C$7:$C$1495,0),0)),"",OFFSET('HARGA SATUAN'!$I$6,MATCH(C636,'HARGA SATUAN'!$C$7:$C$1495,0),0))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SATUAN'!$C$7:$C$1495,0),0)),"",OFFSET('HARGA SATUAN'!$D$6,MATCH(C637,'HARGA SATUAN'!$C$7:$C$1495,0),0))</f>
        <v/>
      </c>
      <c r="E637" s="101">
        <f ca="1">IF(B637="+","Unit",IF(ISERROR(OFFSET('HARGA SATUAN'!$E$6,MATCH(C637,'HARGA SATUAN'!$C$7:$C$1495,0),0)),"",OFFSET('HARGA SATUAN'!$E$6,MATCH(C637,'HARGA SATUAN'!$C$7:$C$1495,0),0)))</f>
        <v>0</v>
      </c>
      <c r="F637" s="138" t="str">
        <f t="shared" ca="1" si="29"/>
        <v/>
      </c>
      <c r="G637" s="41">
        <f ca="1">IF(ISERROR(OFFSET('HARGA SATUAN'!$I$6,MATCH(C637,'HARGA SATUAN'!$C$7:$C$1495,0),0)),"",OFFSET('HARGA SATUAN'!$I$6,MATCH(C637,'HARGA SATUAN'!$C$7:$C$1495,0),0))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SATUAN'!$C$7:$C$1495,0),0)),"",OFFSET('HARGA SATUAN'!$D$6,MATCH(C638,'HARGA SATUAN'!$C$7:$C$1495,0),0))</f>
        <v/>
      </c>
      <c r="E638" s="101">
        <f ca="1">IF(B638="+","Unit",IF(ISERROR(OFFSET('HARGA SATUAN'!$E$6,MATCH(C638,'HARGA SATUAN'!$C$7:$C$1495,0),0)),"",OFFSET('HARGA SATUAN'!$E$6,MATCH(C638,'HARGA SATUAN'!$C$7:$C$1495,0),0)))</f>
        <v>0</v>
      </c>
      <c r="F638" s="138" t="str">
        <f t="shared" ca="1" si="29"/>
        <v/>
      </c>
      <c r="G638" s="41">
        <f ca="1">IF(ISERROR(OFFSET('HARGA SATUAN'!$I$6,MATCH(C638,'HARGA SATUAN'!$C$7:$C$1495,0),0)),"",OFFSET('HARGA SATUAN'!$I$6,MATCH(C638,'HARGA SATUAN'!$C$7:$C$1495,0),0))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SATUAN'!$C$7:$C$1495,0),0)),"",OFFSET('HARGA SATUAN'!$D$6,MATCH(C639,'HARGA SATUAN'!$C$7:$C$1495,0),0))</f>
        <v/>
      </c>
      <c r="E639" s="101">
        <f ca="1">IF(B639="+","Unit",IF(ISERROR(OFFSET('HARGA SATUAN'!$E$6,MATCH(C639,'HARGA SATUAN'!$C$7:$C$1495,0),0)),"",OFFSET('HARGA SATUAN'!$E$6,MATCH(C639,'HARGA SATUAN'!$C$7:$C$1495,0),0)))</f>
        <v>0</v>
      </c>
      <c r="F639" s="138" t="str">
        <f t="shared" ca="1" si="29"/>
        <v/>
      </c>
      <c r="G639" s="41">
        <f ca="1">IF(ISERROR(OFFSET('HARGA SATUAN'!$I$6,MATCH(C639,'HARGA SATUAN'!$C$7:$C$1495,0),0)),"",OFFSET('HARGA SATUAN'!$I$6,MATCH(C639,'HARGA SATUAN'!$C$7:$C$1495,0),0))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SATUAN'!$C$7:$C$1495,0),0)),"",OFFSET('HARGA SATUAN'!$D$6,MATCH(C640,'HARGA SATUAN'!$C$7:$C$1495,0),0))</f>
        <v/>
      </c>
      <c r="E640" s="101">
        <f ca="1">IF(B640="+","Unit",IF(ISERROR(OFFSET('HARGA SATUAN'!$E$6,MATCH(C640,'HARGA SATUAN'!$C$7:$C$1495,0),0)),"",OFFSET('HARGA SATUAN'!$E$6,MATCH(C640,'HARGA SATUAN'!$C$7:$C$1495,0),0)))</f>
        <v>0</v>
      </c>
      <c r="F640" s="138" t="str">
        <f t="shared" ca="1" si="29"/>
        <v/>
      </c>
      <c r="G640" s="41">
        <f ca="1">IF(ISERROR(OFFSET('HARGA SATUAN'!$I$6,MATCH(C640,'HARGA SATUAN'!$C$7:$C$1495,0),0)),"",OFFSET('HARGA SATUAN'!$I$6,MATCH(C640,'HARGA SATUAN'!$C$7:$C$1495,0),0))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SATUAN'!$C$7:$C$1495,0),0)),"",OFFSET('HARGA SATUAN'!$D$6,MATCH(C641,'HARGA SATUAN'!$C$7:$C$1495,0),0))</f>
        <v/>
      </c>
      <c r="E641" s="101">
        <f ca="1">IF(B641="+","Unit",IF(ISERROR(OFFSET('HARGA SATUAN'!$E$6,MATCH(C641,'HARGA SATUAN'!$C$7:$C$1495,0),0)),"",OFFSET('HARGA SATUAN'!$E$6,MATCH(C641,'HARGA SATUAN'!$C$7:$C$1495,0),0)))</f>
        <v>0</v>
      </c>
      <c r="F641" s="138" t="str">
        <f t="shared" ca="1" si="29"/>
        <v/>
      </c>
      <c r="G641" s="41">
        <f ca="1">IF(ISERROR(OFFSET('HARGA SATUAN'!$I$6,MATCH(C641,'HARGA SATUAN'!$C$7:$C$1495,0),0)),"",OFFSET('HARGA SATUAN'!$I$6,MATCH(C641,'HARGA SATUAN'!$C$7:$C$1495,0),0))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SATUAN'!$C$7:$C$1495,0),0)),"",OFFSET('HARGA SATUAN'!$D$6,MATCH(C642,'HARGA SATUAN'!$C$7:$C$1495,0),0))</f>
        <v/>
      </c>
      <c r="E642" s="101">
        <f ca="1">IF(B642="+","Unit",IF(ISERROR(OFFSET('HARGA SATUAN'!$E$6,MATCH(C642,'HARGA SATUAN'!$C$7:$C$1495,0),0)),"",OFFSET('HARGA SATUAN'!$E$6,MATCH(C642,'HARGA SATUAN'!$C$7:$C$1495,0),0)))</f>
        <v>0</v>
      </c>
      <c r="F642" s="138" t="str">
        <f t="shared" ca="1" si="29"/>
        <v/>
      </c>
      <c r="G642" s="41">
        <f ca="1">IF(ISERROR(OFFSET('HARGA SATUAN'!$I$6,MATCH(C642,'HARGA SATUAN'!$C$7:$C$1495,0),0)),"",OFFSET('HARGA SATUAN'!$I$6,MATCH(C642,'HARGA SATUAN'!$C$7:$C$1495,0),0))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SATUAN'!$C$7:$C$1495,0),0)),"",OFFSET('HARGA SATUAN'!$D$6,MATCH(C643,'HARGA SATUAN'!$C$7:$C$1495,0),0))</f>
        <v/>
      </c>
      <c r="E643" s="101">
        <f ca="1">IF(B643="+","Unit",IF(ISERROR(OFFSET('HARGA SATUAN'!$E$6,MATCH(C643,'HARGA SATUAN'!$C$7:$C$1495,0),0)),"",OFFSET('HARGA SATUAN'!$E$6,MATCH(C643,'HARGA SATUAN'!$C$7:$C$1495,0),0)))</f>
        <v>0</v>
      </c>
      <c r="F643" s="138" t="str">
        <f t="shared" ca="1" si="29"/>
        <v/>
      </c>
      <c r="G643" s="41">
        <f ca="1">IF(ISERROR(OFFSET('HARGA SATUAN'!$I$6,MATCH(C643,'HARGA SATUAN'!$C$7:$C$1495,0),0)),"",OFFSET('HARGA SATUAN'!$I$6,MATCH(C643,'HARGA SATUAN'!$C$7:$C$1495,0),0))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SATUAN'!$C$7:$C$1495,0),0)),"",OFFSET('HARGA SATUAN'!$D$6,MATCH(C644,'HARGA SATUAN'!$C$7:$C$1495,0),0))</f>
        <v/>
      </c>
      <c r="E644" s="101">
        <f ca="1">IF(B644="+","Unit",IF(ISERROR(OFFSET('HARGA SATUAN'!$E$6,MATCH(C644,'HARGA SATUAN'!$C$7:$C$1495,0),0)),"",OFFSET('HARGA SATUAN'!$E$6,MATCH(C644,'HARGA SATUAN'!$C$7:$C$1495,0),0)))</f>
        <v>0</v>
      </c>
      <c r="F644" s="138" t="str">
        <f t="shared" ca="1" si="29"/>
        <v/>
      </c>
      <c r="G644" s="41">
        <f ca="1">IF(ISERROR(OFFSET('HARGA SATUAN'!$I$6,MATCH(C644,'HARGA SATUAN'!$C$7:$C$1495,0),0)),"",OFFSET('HARGA SATUAN'!$I$6,MATCH(C644,'HARGA SATUAN'!$C$7:$C$1495,0),0))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SATUAN'!$C$7:$C$1495,0),0)),"",OFFSET('HARGA SATUAN'!$D$6,MATCH(C645,'HARGA SATUAN'!$C$7:$C$1495,0),0))</f>
        <v/>
      </c>
      <c r="E645" s="101">
        <f ca="1">IF(B645="+","Unit",IF(ISERROR(OFFSET('HARGA SATUAN'!$E$6,MATCH(C645,'HARGA SATUAN'!$C$7:$C$1495,0),0)),"",OFFSET('HARGA SATUAN'!$E$6,MATCH(C645,'HARGA SATUAN'!$C$7:$C$1495,0),0)))</f>
        <v>0</v>
      </c>
      <c r="F645" s="138" t="str">
        <f t="shared" ca="1" si="29"/>
        <v/>
      </c>
      <c r="G645" s="41">
        <f ca="1">IF(ISERROR(OFFSET('HARGA SATUAN'!$I$6,MATCH(C645,'HARGA SATUAN'!$C$7:$C$1495,0),0)),"",OFFSET('HARGA SATUAN'!$I$6,MATCH(C645,'HARGA SATUAN'!$C$7:$C$1495,0),0))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SATUAN'!$C$7:$C$1495,0),0)),"",OFFSET('HARGA SATUAN'!$D$6,MATCH(C646,'HARGA SATUAN'!$C$7:$C$1495,0),0))</f>
        <v/>
      </c>
      <c r="E646" s="101">
        <f ca="1">IF(B646="+","Unit",IF(ISERROR(OFFSET('HARGA SATUAN'!$E$6,MATCH(C646,'HARGA SATUAN'!$C$7:$C$1495,0),0)),"",OFFSET('HARGA SATUAN'!$E$6,MATCH(C646,'HARGA SATUAN'!$C$7:$C$1495,0),0)))</f>
        <v>0</v>
      </c>
      <c r="F646" s="138" t="str">
        <f t="shared" ca="1" si="29"/>
        <v/>
      </c>
      <c r="G646" s="41">
        <f ca="1">IF(ISERROR(OFFSET('HARGA SATUAN'!$I$6,MATCH(C646,'HARGA SATUAN'!$C$7:$C$1495,0),0)),"",OFFSET('HARGA SATUAN'!$I$6,MATCH(C646,'HARGA SATUAN'!$C$7:$C$1495,0),0))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SATUAN'!$C$7:$C$1495,0),0)),"",OFFSET('HARGA SATUAN'!$D$6,MATCH(C647,'HARGA SATUAN'!$C$7:$C$1495,0),0))</f>
        <v/>
      </c>
      <c r="E647" s="101">
        <f ca="1">IF(B647="+","Unit",IF(ISERROR(OFFSET('HARGA SATUAN'!$E$6,MATCH(C647,'HARGA SATUAN'!$C$7:$C$1495,0),0)),"",OFFSET('HARGA SATUAN'!$E$6,MATCH(C647,'HARGA SATUAN'!$C$7:$C$1495,0),0)))</f>
        <v>0</v>
      </c>
      <c r="F647" s="138" t="str">
        <f t="shared" ca="1" si="29"/>
        <v/>
      </c>
      <c r="G647" s="41">
        <f ca="1">IF(ISERROR(OFFSET('HARGA SATUAN'!$I$6,MATCH(C647,'HARGA SATUAN'!$C$7:$C$1495,0),0)),"",OFFSET('HARGA SATUAN'!$I$6,MATCH(C647,'HARGA SATUAN'!$C$7:$C$1495,0),0))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SATUAN'!$C$7:$C$1495,0),0)),"",OFFSET('HARGA SATUAN'!$D$6,MATCH(C648,'HARGA SATUAN'!$C$7:$C$1495,0),0))</f>
        <v/>
      </c>
      <c r="E648" s="101">
        <f ca="1">IF(B648="+","Unit",IF(ISERROR(OFFSET('HARGA SATUAN'!$E$6,MATCH(C648,'HARGA SATUAN'!$C$7:$C$1495,0),0)),"",OFFSET('HARGA SATUAN'!$E$6,MATCH(C648,'HARGA SATUAN'!$C$7:$C$1495,0),0)))</f>
        <v>0</v>
      </c>
      <c r="F648" s="138" t="str">
        <f t="shared" ca="1" si="29"/>
        <v/>
      </c>
      <c r="G648" s="41">
        <f ca="1">IF(ISERROR(OFFSET('HARGA SATUAN'!$I$6,MATCH(C648,'HARGA SATUAN'!$C$7:$C$1495,0),0)),"",OFFSET('HARGA SATUAN'!$I$6,MATCH(C648,'HARGA SATUAN'!$C$7:$C$1495,0),0))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SATUAN'!$C$7:$C$1495,0),0)),"",OFFSET('HARGA SATUAN'!$D$6,MATCH(C649,'HARGA SATUAN'!$C$7:$C$1495,0),0))</f>
        <v/>
      </c>
      <c r="E649" s="101">
        <f ca="1">IF(B649="+","Unit",IF(ISERROR(OFFSET('HARGA SATUAN'!$E$6,MATCH(C649,'HARGA SATUAN'!$C$7:$C$1495,0),0)),"",OFFSET('HARGA SATUAN'!$E$6,MATCH(C649,'HARGA SATUAN'!$C$7:$C$1495,0),0)))</f>
        <v>0</v>
      </c>
      <c r="F649" s="138" t="str">
        <f t="shared" ca="1" si="29"/>
        <v/>
      </c>
      <c r="G649" s="41">
        <f ca="1">IF(ISERROR(OFFSET('HARGA SATUAN'!$I$6,MATCH(C649,'HARGA SATUAN'!$C$7:$C$1495,0),0)),"",OFFSET('HARGA SATUAN'!$I$6,MATCH(C649,'HARGA SATUAN'!$C$7:$C$1495,0),0))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SATUAN'!$C$7:$C$1495,0),0)),"",OFFSET('HARGA SATUAN'!$D$6,MATCH(C650,'HARGA SATUAN'!$C$7:$C$1495,0),0))</f>
        <v/>
      </c>
      <c r="E650" s="101">
        <f ca="1">IF(B650="+","Unit",IF(ISERROR(OFFSET('HARGA SATUAN'!$E$6,MATCH(C650,'HARGA SATUAN'!$C$7:$C$1495,0),0)),"",OFFSET('HARGA SATUAN'!$E$6,MATCH(C650,'HARGA SATUAN'!$C$7:$C$1495,0),0)))</f>
        <v>0</v>
      </c>
      <c r="F650" s="138" t="str">
        <f t="shared" ca="1" si="29"/>
        <v/>
      </c>
      <c r="G650" s="41">
        <f ca="1">IF(ISERROR(OFFSET('HARGA SATUAN'!$I$6,MATCH(C650,'HARGA SATUAN'!$C$7:$C$1495,0),0)),"",OFFSET('HARGA SATUAN'!$I$6,MATCH(C650,'HARGA SATUAN'!$C$7:$C$1495,0),0))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SATUAN'!$C$7:$C$1495,0),0)),"",OFFSET('HARGA SATUAN'!$D$6,MATCH(C651,'HARGA SATUAN'!$C$7:$C$1495,0),0))</f>
        <v/>
      </c>
      <c r="E651" s="101">
        <f ca="1">IF(B651="+","Unit",IF(ISERROR(OFFSET('HARGA SATUAN'!$E$6,MATCH(C651,'HARGA SATUAN'!$C$7:$C$1495,0),0)),"",OFFSET('HARGA SATUAN'!$E$6,MATCH(C651,'HARGA SATUAN'!$C$7:$C$1495,0),0)))</f>
        <v>0</v>
      </c>
      <c r="F651" s="138" t="str">
        <f t="shared" ca="1" si="29"/>
        <v/>
      </c>
      <c r="G651" s="41">
        <f ca="1">IF(ISERROR(OFFSET('HARGA SATUAN'!$I$6,MATCH(C651,'HARGA SATUAN'!$C$7:$C$1495,0),0)),"",OFFSET('HARGA SATUAN'!$I$6,MATCH(C651,'HARGA SATUAN'!$C$7:$C$1495,0),0))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SATUAN'!$C$7:$C$1495,0),0)),"",OFFSET('HARGA SATUAN'!$D$6,MATCH(C652,'HARGA SATUAN'!$C$7:$C$1495,0),0))</f>
        <v/>
      </c>
      <c r="E652" s="101">
        <f ca="1">IF(B652="+","Unit",IF(ISERROR(OFFSET('HARGA SATUAN'!$E$6,MATCH(C652,'HARGA SATUAN'!$C$7:$C$1495,0),0)),"",OFFSET('HARGA SATUAN'!$E$6,MATCH(C652,'HARGA SATUAN'!$C$7:$C$1495,0),0)))</f>
        <v>0</v>
      </c>
      <c r="F652" s="138" t="str">
        <f t="shared" ca="1" si="29"/>
        <v/>
      </c>
      <c r="G652" s="41">
        <f ca="1">IF(ISERROR(OFFSET('HARGA SATUAN'!$I$6,MATCH(C652,'HARGA SATUAN'!$C$7:$C$1495,0),0)),"",OFFSET('HARGA SATUAN'!$I$6,MATCH(C652,'HARGA SATUAN'!$C$7:$C$1495,0),0))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SATUAN'!$C$7:$C$1495,0),0)),"",OFFSET('HARGA SATUAN'!$D$6,MATCH(C653,'HARGA SATUAN'!$C$7:$C$1495,0),0))</f>
        <v/>
      </c>
      <c r="E653" s="101">
        <f ca="1">IF(B653="+","Unit",IF(ISERROR(OFFSET('HARGA SATUAN'!$E$6,MATCH(C653,'HARGA SATUAN'!$C$7:$C$1495,0),0)),"",OFFSET('HARGA SATUAN'!$E$6,MATCH(C653,'HARGA SATUAN'!$C$7:$C$1495,0),0)))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SATUAN'!$C$7:$C$1495,0),0)),"",OFFSET('HARGA SATUAN'!$I$6,MATCH(C653,'HARGA SATUAN'!$C$7:$C$1495,0),0))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SATUAN'!$C$7:$C$1495,0),0)),"",OFFSET('HARGA SATUAN'!$D$6,MATCH(C654,'HARGA SATUAN'!$C$7:$C$1495,0),0))</f>
        <v/>
      </c>
      <c r="E654" s="101">
        <f ca="1">IF(B654="+","Unit",IF(ISERROR(OFFSET('HARGA SATUAN'!$E$6,MATCH(C654,'HARGA SATUAN'!$C$7:$C$1495,0),0)),"",OFFSET('HARGA SATUAN'!$E$6,MATCH(C654,'HARGA SATUAN'!$C$7:$C$1495,0),0)))</f>
        <v>0</v>
      </c>
      <c r="F654" s="138" t="str">
        <f t="shared" ca="1" si="32"/>
        <v/>
      </c>
      <c r="G654" s="41">
        <f ca="1">IF(ISERROR(OFFSET('HARGA SATUAN'!$I$6,MATCH(C654,'HARGA SATUAN'!$C$7:$C$1495,0),0)),"",OFFSET('HARGA SATUAN'!$I$6,MATCH(C654,'HARGA SATUAN'!$C$7:$C$1495,0),0))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SATUAN'!$C$7:$C$1495,0),0)),"",OFFSET('HARGA SATUAN'!$D$6,MATCH(C655,'HARGA SATUAN'!$C$7:$C$1495,0),0))</f>
        <v/>
      </c>
      <c r="E655" s="101">
        <f ca="1">IF(B655="+","Unit",IF(ISERROR(OFFSET('HARGA SATUAN'!$E$6,MATCH(C655,'HARGA SATUAN'!$C$7:$C$1495,0),0)),"",OFFSET('HARGA SATUAN'!$E$6,MATCH(C655,'HARGA SATUAN'!$C$7:$C$1495,0),0)))</f>
        <v>0</v>
      </c>
      <c r="F655" s="138" t="str">
        <f t="shared" ca="1" si="32"/>
        <v/>
      </c>
      <c r="G655" s="41">
        <f ca="1">IF(ISERROR(OFFSET('HARGA SATUAN'!$I$6,MATCH(C655,'HARGA SATUAN'!$C$7:$C$1495,0),0)),"",OFFSET('HARGA SATUAN'!$I$6,MATCH(C655,'HARGA SATUAN'!$C$7:$C$1495,0),0))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SATUAN'!$C$7:$C$1495,0),0)),"",OFFSET('HARGA SATUAN'!$D$6,MATCH(C656,'HARGA SATUAN'!$C$7:$C$1495,0),0))</f>
        <v/>
      </c>
      <c r="E656" s="101">
        <f ca="1">IF(B656="+","Unit",IF(ISERROR(OFFSET('HARGA SATUAN'!$E$6,MATCH(C656,'HARGA SATUAN'!$C$7:$C$1495,0),0)),"",OFFSET('HARGA SATUAN'!$E$6,MATCH(C656,'HARGA SATUAN'!$C$7:$C$1495,0),0)))</f>
        <v>0</v>
      </c>
      <c r="F656" s="138" t="str">
        <f t="shared" ca="1" si="32"/>
        <v/>
      </c>
      <c r="G656" s="41">
        <f ca="1">IF(ISERROR(OFFSET('HARGA SATUAN'!$I$6,MATCH(C656,'HARGA SATUAN'!$C$7:$C$1495,0),0)),"",OFFSET('HARGA SATUAN'!$I$6,MATCH(C656,'HARGA SATUAN'!$C$7:$C$1495,0),0))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SATUAN'!$C$7:$C$1495,0),0)),"",OFFSET('HARGA SATUAN'!$D$6,MATCH(C657,'HARGA SATUAN'!$C$7:$C$1495,0),0))</f>
        <v/>
      </c>
      <c r="E657" s="101">
        <f ca="1">IF(B657="+","Unit",IF(ISERROR(OFFSET('HARGA SATUAN'!$E$6,MATCH(C657,'HARGA SATUAN'!$C$7:$C$1495,0),0)),"",OFFSET('HARGA SATUAN'!$E$6,MATCH(C657,'HARGA SATUAN'!$C$7:$C$1495,0),0)))</f>
        <v>0</v>
      </c>
      <c r="F657" s="138" t="str">
        <f t="shared" ca="1" si="32"/>
        <v/>
      </c>
      <c r="G657" s="41">
        <f ca="1">IF(ISERROR(OFFSET('HARGA SATUAN'!$I$6,MATCH(C657,'HARGA SATUAN'!$C$7:$C$1495,0),0)),"",OFFSET('HARGA SATUAN'!$I$6,MATCH(C657,'HARGA SATUAN'!$C$7:$C$1495,0),0))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SATUAN'!$C$7:$C$1495,0),0)),"",OFFSET('HARGA SATUAN'!$D$6,MATCH(C658,'HARGA SATUAN'!$C$7:$C$1495,0),0))</f>
        <v/>
      </c>
      <c r="E658" s="101">
        <f ca="1">IF(B658="+","Unit",IF(ISERROR(OFFSET('HARGA SATUAN'!$E$6,MATCH(C658,'HARGA SATUAN'!$C$7:$C$1495,0),0)),"",OFFSET('HARGA SATUAN'!$E$6,MATCH(C658,'HARGA SATUAN'!$C$7:$C$1495,0),0)))</f>
        <v>0</v>
      </c>
      <c r="F658" s="138" t="str">
        <f t="shared" ca="1" si="32"/>
        <v/>
      </c>
      <c r="G658" s="41">
        <f ca="1">IF(ISERROR(OFFSET('HARGA SATUAN'!$I$6,MATCH(C658,'HARGA SATUAN'!$C$7:$C$1495,0),0)),"",OFFSET('HARGA SATUAN'!$I$6,MATCH(C658,'HARGA SATUAN'!$C$7:$C$1495,0),0))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SATUAN'!$C$7:$C$1495,0),0)),"",OFFSET('HARGA SATUAN'!$D$6,MATCH(C659,'HARGA SATUAN'!$C$7:$C$1495,0),0))</f>
        <v/>
      </c>
      <c r="E659" s="101">
        <f ca="1">IF(B659="+","Unit",IF(ISERROR(OFFSET('HARGA SATUAN'!$E$6,MATCH(C659,'HARGA SATUAN'!$C$7:$C$1495,0),0)),"",OFFSET('HARGA SATUAN'!$E$6,MATCH(C659,'HARGA SATUAN'!$C$7:$C$1495,0),0)))</f>
        <v>0</v>
      </c>
      <c r="F659" s="138" t="str">
        <f t="shared" ca="1" si="32"/>
        <v/>
      </c>
      <c r="G659" s="41">
        <f ca="1">IF(ISERROR(OFFSET('HARGA SATUAN'!$I$6,MATCH(C659,'HARGA SATUAN'!$C$7:$C$1495,0),0)),"",OFFSET('HARGA SATUAN'!$I$6,MATCH(C659,'HARGA SATUAN'!$C$7:$C$1495,0),0))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SATUAN'!$C$7:$C$1495,0),0)),"",OFFSET('HARGA SATUAN'!$D$6,MATCH(C660,'HARGA SATUAN'!$C$7:$C$1495,0),0))</f>
        <v/>
      </c>
      <c r="E660" s="101">
        <f ca="1">IF(B660="+","Unit",IF(ISERROR(OFFSET('HARGA SATUAN'!$E$6,MATCH(C660,'HARGA SATUAN'!$C$7:$C$1495,0),0)),"",OFFSET('HARGA SATUAN'!$E$6,MATCH(C660,'HARGA SATUAN'!$C$7:$C$1495,0),0)))</f>
        <v>0</v>
      </c>
      <c r="F660" s="138" t="str">
        <f t="shared" ca="1" si="32"/>
        <v/>
      </c>
      <c r="G660" s="41">
        <f ca="1">IF(ISERROR(OFFSET('HARGA SATUAN'!$I$6,MATCH(C660,'HARGA SATUAN'!$C$7:$C$1495,0),0)),"",OFFSET('HARGA SATUAN'!$I$6,MATCH(C660,'HARGA SATUAN'!$C$7:$C$1495,0),0))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SATUAN'!$C$7:$C$1495,0),0)),"",OFFSET('HARGA SATUAN'!$D$6,MATCH(C661,'HARGA SATUAN'!$C$7:$C$1495,0),0))</f>
        <v/>
      </c>
      <c r="E661" s="101">
        <f ca="1">IF(B661="+","Unit",IF(ISERROR(OFFSET('HARGA SATUAN'!$E$6,MATCH(C661,'HARGA SATUAN'!$C$7:$C$1495,0),0)),"",OFFSET('HARGA SATUAN'!$E$6,MATCH(C661,'HARGA SATUAN'!$C$7:$C$1495,0),0)))</f>
        <v>0</v>
      </c>
      <c r="F661" s="138" t="str">
        <f t="shared" ca="1" si="32"/>
        <v/>
      </c>
      <c r="G661" s="41">
        <f ca="1">IF(ISERROR(OFFSET('HARGA SATUAN'!$I$6,MATCH(C661,'HARGA SATUAN'!$C$7:$C$1495,0),0)),"",OFFSET('HARGA SATUAN'!$I$6,MATCH(C661,'HARGA SATUAN'!$C$7:$C$1495,0),0))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SATUAN'!$C$7:$C$1495,0),0)),"",OFFSET('HARGA SATUAN'!$D$6,MATCH(C662,'HARGA SATUAN'!$C$7:$C$1495,0),0))</f>
        <v/>
      </c>
      <c r="E662" s="101">
        <f ca="1">IF(B662="+","Unit",IF(ISERROR(OFFSET('HARGA SATUAN'!$E$6,MATCH(C662,'HARGA SATUAN'!$C$7:$C$1495,0),0)),"",OFFSET('HARGA SATUAN'!$E$6,MATCH(C662,'HARGA SATUAN'!$C$7:$C$1495,0),0)))</f>
        <v>0</v>
      </c>
      <c r="F662" s="138" t="str">
        <f t="shared" ca="1" si="32"/>
        <v/>
      </c>
      <c r="G662" s="41">
        <f ca="1">IF(ISERROR(OFFSET('HARGA SATUAN'!$I$6,MATCH(C662,'HARGA SATUAN'!$C$7:$C$1495,0),0)),"",OFFSET('HARGA SATUAN'!$I$6,MATCH(C662,'HARGA SATUAN'!$C$7:$C$1495,0),0))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SATUAN'!$C$7:$C$1495,0),0)),"",OFFSET('HARGA SATUAN'!$D$6,MATCH(C663,'HARGA SATUAN'!$C$7:$C$1495,0),0))</f>
        <v/>
      </c>
      <c r="E663" s="101">
        <f ca="1">IF(B663="+","Unit",IF(ISERROR(OFFSET('HARGA SATUAN'!$E$6,MATCH(C663,'HARGA SATUAN'!$C$7:$C$1495,0),0)),"",OFFSET('HARGA SATUAN'!$E$6,MATCH(C663,'HARGA SATUAN'!$C$7:$C$1495,0),0)))</f>
        <v>0</v>
      </c>
      <c r="F663" s="138" t="str">
        <f t="shared" ca="1" si="32"/>
        <v/>
      </c>
      <c r="G663" s="41">
        <f ca="1">IF(ISERROR(OFFSET('HARGA SATUAN'!$I$6,MATCH(C663,'HARGA SATUAN'!$C$7:$C$1495,0),0)),"",OFFSET('HARGA SATUAN'!$I$6,MATCH(C663,'HARGA SATUAN'!$C$7:$C$1495,0),0))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SATUAN'!$C$7:$C$1495,0),0)),"",OFFSET('HARGA SATUAN'!$D$6,MATCH(C664,'HARGA SATUAN'!$C$7:$C$1495,0),0))</f>
        <v/>
      </c>
      <c r="E664" s="101">
        <f ca="1">IF(B664="+","Unit",IF(ISERROR(OFFSET('HARGA SATUAN'!$E$6,MATCH(C664,'HARGA SATUAN'!$C$7:$C$1495,0),0)),"",OFFSET('HARGA SATUAN'!$E$6,MATCH(C664,'HARGA SATUAN'!$C$7:$C$1495,0),0)))</f>
        <v>0</v>
      </c>
      <c r="F664" s="138" t="str">
        <f t="shared" ca="1" si="32"/>
        <v/>
      </c>
      <c r="G664" s="41">
        <f ca="1">IF(ISERROR(OFFSET('HARGA SATUAN'!$I$6,MATCH(C664,'HARGA SATUAN'!$C$7:$C$1495,0),0)),"",OFFSET('HARGA SATUAN'!$I$6,MATCH(C664,'HARGA SATUAN'!$C$7:$C$1495,0),0))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SATUAN'!$C$7:$C$1495,0),0)),"",OFFSET('HARGA SATUAN'!$D$6,MATCH(C665,'HARGA SATUAN'!$C$7:$C$1495,0),0))</f>
        <v/>
      </c>
      <c r="E665" s="101">
        <f ca="1">IF(B665="+","Unit",IF(ISERROR(OFFSET('HARGA SATUAN'!$E$6,MATCH(C665,'HARGA SATUAN'!$C$7:$C$1495,0),0)),"",OFFSET('HARGA SATUAN'!$E$6,MATCH(C665,'HARGA SATUAN'!$C$7:$C$1495,0),0)))</f>
        <v>0</v>
      </c>
      <c r="F665" s="138" t="str">
        <f t="shared" ca="1" si="32"/>
        <v/>
      </c>
      <c r="G665" s="41">
        <f ca="1">IF(ISERROR(OFFSET('HARGA SATUAN'!$I$6,MATCH(C665,'HARGA SATUAN'!$C$7:$C$1495,0),0)),"",OFFSET('HARGA SATUAN'!$I$6,MATCH(C665,'HARGA SATUAN'!$C$7:$C$1495,0),0))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SATUAN'!$C$7:$C$1495,0),0)),"",OFFSET('HARGA SATUAN'!$D$6,MATCH(C666,'HARGA SATUAN'!$C$7:$C$1495,0),0))</f>
        <v/>
      </c>
      <c r="E666" s="101">
        <f ca="1">IF(B666="+","Unit",IF(ISERROR(OFFSET('HARGA SATUAN'!$E$6,MATCH(C666,'HARGA SATUAN'!$C$7:$C$1495,0),0)),"",OFFSET('HARGA SATUAN'!$E$6,MATCH(C666,'HARGA SATUAN'!$C$7:$C$1495,0),0)))</f>
        <v>0</v>
      </c>
      <c r="F666" s="138" t="str">
        <f t="shared" ca="1" si="32"/>
        <v/>
      </c>
      <c r="G666" s="41">
        <f ca="1">IF(ISERROR(OFFSET('HARGA SATUAN'!$I$6,MATCH(C666,'HARGA SATUAN'!$C$7:$C$1495,0),0)),"",OFFSET('HARGA SATUAN'!$I$6,MATCH(C666,'HARGA SATUAN'!$C$7:$C$1495,0),0))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SATUAN'!$C$7:$C$1495,0),0)),"",OFFSET('HARGA SATUAN'!$D$6,MATCH(C667,'HARGA SATUAN'!$C$7:$C$1495,0),0))</f>
        <v/>
      </c>
      <c r="E667" s="101">
        <f ca="1">IF(B667="+","Unit",IF(ISERROR(OFFSET('HARGA SATUAN'!$E$6,MATCH(C667,'HARGA SATUAN'!$C$7:$C$1495,0),0)),"",OFFSET('HARGA SATUAN'!$E$6,MATCH(C667,'HARGA SATUAN'!$C$7:$C$1495,0),0)))</f>
        <v>0</v>
      </c>
      <c r="F667" s="138" t="str">
        <f t="shared" ca="1" si="32"/>
        <v/>
      </c>
      <c r="G667" s="41">
        <f ca="1">IF(ISERROR(OFFSET('HARGA SATUAN'!$I$6,MATCH(C667,'HARGA SATUAN'!$C$7:$C$1495,0),0)),"",OFFSET('HARGA SATUAN'!$I$6,MATCH(C667,'HARGA SATUAN'!$C$7:$C$1495,0),0))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SATUAN'!$C$7:$C$1495,0),0)),"",OFFSET('HARGA SATUAN'!$D$6,MATCH(C668,'HARGA SATUAN'!$C$7:$C$1495,0),0))</f>
        <v/>
      </c>
      <c r="E668" s="101">
        <f ca="1">IF(B668="+","Unit",IF(ISERROR(OFFSET('HARGA SATUAN'!$E$6,MATCH(C668,'HARGA SATUAN'!$C$7:$C$1495,0),0)),"",OFFSET('HARGA SATUAN'!$E$6,MATCH(C668,'HARGA SATUAN'!$C$7:$C$1495,0),0)))</f>
        <v>0</v>
      </c>
      <c r="F668" s="138" t="str">
        <f t="shared" ca="1" si="32"/>
        <v/>
      </c>
      <c r="G668" s="41">
        <f ca="1">IF(ISERROR(OFFSET('HARGA SATUAN'!$I$6,MATCH(C668,'HARGA SATUAN'!$C$7:$C$1495,0),0)),"",OFFSET('HARGA SATUAN'!$I$6,MATCH(C668,'HARGA SATUAN'!$C$7:$C$1495,0),0))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SATUAN'!$C$7:$C$1495,0),0)),"",OFFSET('HARGA SATUAN'!$D$6,MATCH(C669,'HARGA SATUAN'!$C$7:$C$1495,0),0))</f>
        <v/>
      </c>
      <c r="E669" s="101">
        <f ca="1">IF(B669="+","Unit",IF(ISERROR(OFFSET('HARGA SATUAN'!$E$6,MATCH(C669,'HARGA SATUAN'!$C$7:$C$1495,0),0)),"",OFFSET('HARGA SATUAN'!$E$6,MATCH(C669,'HARGA SATUAN'!$C$7:$C$1495,0),0)))</f>
        <v>0</v>
      </c>
      <c r="F669" s="138" t="str">
        <f t="shared" ca="1" si="32"/>
        <v/>
      </c>
      <c r="G669" s="41">
        <f ca="1">IF(ISERROR(OFFSET('HARGA SATUAN'!$I$6,MATCH(C669,'HARGA SATUAN'!$C$7:$C$1495,0),0)),"",OFFSET('HARGA SATUAN'!$I$6,MATCH(C669,'HARGA SATUAN'!$C$7:$C$1495,0),0))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SATUAN'!$C$7:$C$1495,0),0)),"",OFFSET('HARGA SATUAN'!$D$6,MATCH(C670,'HARGA SATUAN'!$C$7:$C$1495,0),0))</f>
        <v/>
      </c>
      <c r="E670" s="101">
        <f ca="1">IF(B670="+","Unit",IF(ISERROR(OFFSET('HARGA SATUAN'!$E$6,MATCH(C670,'HARGA SATUAN'!$C$7:$C$1495,0),0)),"",OFFSET('HARGA SATUAN'!$E$6,MATCH(C670,'HARGA SATUAN'!$C$7:$C$1495,0),0)))</f>
        <v>0</v>
      </c>
      <c r="F670" s="138" t="str">
        <f t="shared" ca="1" si="32"/>
        <v/>
      </c>
      <c r="G670" s="41">
        <f ca="1">IF(ISERROR(OFFSET('HARGA SATUAN'!$I$6,MATCH(C670,'HARGA SATUAN'!$C$7:$C$1495,0),0)),"",OFFSET('HARGA SATUAN'!$I$6,MATCH(C670,'HARGA SATUAN'!$C$7:$C$1495,0),0))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SATUAN'!$C$7:$C$1495,0),0)),"",OFFSET('HARGA SATUAN'!$D$6,MATCH(C671,'HARGA SATUAN'!$C$7:$C$1495,0),0))</f>
        <v/>
      </c>
      <c r="E671" s="101">
        <f ca="1">IF(B671="+","Unit",IF(ISERROR(OFFSET('HARGA SATUAN'!$E$6,MATCH(C671,'HARGA SATUAN'!$C$7:$C$1495,0),0)),"",OFFSET('HARGA SATUAN'!$E$6,MATCH(C671,'HARGA SATUAN'!$C$7:$C$1495,0),0)))</f>
        <v>0</v>
      </c>
      <c r="F671" s="138" t="str">
        <f t="shared" ca="1" si="32"/>
        <v/>
      </c>
      <c r="G671" s="41">
        <f ca="1">IF(ISERROR(OFFSET('HARGA SATUAN'!$I$6,MATCH(C671,'HARGA SATUAN'!$C$7:$C$1495,0),0)),"",OFFSET('HARGA SATUAN'!$I$6,MATCH(C671,'HARGA SATUAN'!$C$7:$C$1495,0),0))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SATUAN'!$C$7:$C$1495,0),0)),"",OFFSET('HARGA SATUAN'!$D$6,MATCH(C672,'HARGA SATUAN'!$C$7:$C$1495,0),0))</f>
        <v/>
      </c>
      <c r="E672" s="101">
        <f ca="1">IF(B672="+","Unit",IF(ISERROR(OFFSET('HARGA SATUAN'!$E$6,MATCH(C672,'HARGA SATUAN'!$C$7:$C$1495,0),0)),"",OFFSET('HARGA SATUAN'!$E$6,MATCH(C672,'HARGA SATUAN'!$C$7:$C$1495,0),0)))</f>
        <v>0</v>
      </c>
      <c r="F672" s="138" t="str">
        <f t="shared" ca="1" si="32"/>
        <v/>
      </c>
      <c r="G672" s="41">
        <f ca="1">IF(ISERROR(OFFSET('HARGA SATUAN'!$I$6,MATCH(C672,'HARGA SATUAN'!$C$7:$C$1495,0),0)),"",OFFSET('HARGA SATUAN'!$I$6,MATCH(C672,'HARGA SATUAN'!$C$7:$C$1495,0),0))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SATUAN'!$C$7:$C$1495,0),0)),"",OFFSET('HARGA SATUAN'!$D$6,MATCH(C673,'HARGA SATUAN'!$C$7:$C$1495,0),0))</f>
        <v/>
      </c>
      <c r="E673" s="101">
        <f ca="1">IF(B673="+","Unit",IF(ISERROR(OFFSET('HARGA SATUAN'!$E$6,MATCH(C673,'HARGA SATUAN'!$C$7:$C$1495,0),0)),"",OFFSET('HARGA SATUAN'!$E$6,MATCH(C673,'HARGA SATUAN'!$C$7:$C$1495,0),0)))</f>
        <v>0</v>
      </c>
      <c r="F673" s="138" t="str">
        <f t="shared" ca="1" si="32"/>
        <v/>
      </c>
      <c r="G673" s="41">
        <f ca="1">IF(ISERROR(OFFSET('HARGA SATUAN'!$I$6,MATCH(C673,'HARGA SATUAN'!$C$7:$C$1495,0),0)),"",OFFSET('HARGA SATUAN'!$I$6,MATCH(C673,'HARGA SATUAN'!$C$7:$C$1495,0),0))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SATUAN'!$C$7:$C$1495,0),0)),"",OFFSET('HARGA SATUAN'!$D$6,MATCH(C674,'HARGA SATUAN'!$C$7:$C$1495,0),0))</f>
        <v/>
      </c>
      <c r="E674" s="101">
        <f ca="1">IF(B674="+","Unit",IF(ISERROR(OFFSET('HARGA SATUAN'!$E$6,MATCH(C674,'HARGA SATUAN'!$C$7:$C$1495,0),0)),"",OFFSET('HARGA SATUAN'!$E$6,MATCH(C674,'HARGA SATUAN'!$C$7:$C$1495,0),0)))</f>
        <v>0</v>
      </c>
      <c r="F674" s="138" t="str">
        <f t="shared" ca="1" si="32"/>
        <v/>
      </c>
      <c r="G674" s="41">
        <f ca="1">IF(ISERROR(OFFSET('HARGA SATUAN'!$I$6,MATCH(C674,'HARGA SATUAN'!$C$7:$C$1495,0),0)),"",OFFSET('HARGA SATUAN'!$I$6,MATCH(C674,'HARGA SATUAN'!$C$7:$C$1495,0),0))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SATUAN'!$C$7:$C$1495,0),0)),"",OFFSET('HARGA SATUAN'!$D$6,MATCH(C675,'HARGA SATUAN'!$C$7:$C$1495,0),0))</f>
        <v/>
      </c>
      <c r="E675" s="101">
        <f ca="1">IF(B675="+","Unit",IF(ISERROR(OFFSET('HARGA SATUAN'!$E$6,MATCH(C675,'HARGA SATUAN'!$C$7:$C$1495,0),0)),"",OFFSET('HARGA SATUAN'!$E$6,MATCH(C675,'HARGA SATUAN'!$C$7:$C$1495,0),0)))</f>
        <v>0</v>
      </c>
      <c r="F675" s="138" t="str">
        <f t="shared" ca="1" si="32"/>
        <v/>
      </c>
      <c r="G675" s="41">
        <f ca="1">IF(ISERROR(OFFSET('HARGA SATUAN'!$I$6,MATCH(C675,'HARGA SATUAN'!$C$7:$C$1495,0),0)),"",OFFSET('HARGA SATUAN'!$I$6,MATCH(C675,'HARGA SATUAN'!$C$7:$C$1495,0),0))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SATUAN'!$C$7:$C$1495,0),0)),"",OFFSET('HARGA SATUAN'!$D$6,MATCH(C676,'HARGA SATUAN'!$C$7:$C$1495,0),0))</f>
        <v/>
      </c>
      <c r="E676" s="101">
        <f ca="1">IF(B676="+","Unit",IF(ISERROR(OFFSET('HARGA SATUAN'!$E$6,MATCH(C676,'HARGA SATUAN'!$C$7:$C$1495,0),0)),"",OFFSET('HARGA SATUAN'!$E$6,MATCH(C676,'HARGA SATUAN'!$C$7:$C$1495,0),0)))</f>
        <v>0</v>
      </c>
      <c r="F676" s="138" t="str">
        <f t="shared" ca="1" si="32"/>
        <v/>
      </c>
      <c r="G676" s="41">
        <f ca="1">IF(ISERROR(OFFSET('HARGA SATUAN'!$I$6,MATCH(C676,'HARGA SATUAN'!$C$7:$C$1495,0),0)),"",OFFSET('HARGA SATUAN'!$I$6,MATCH(C676,'HARGA SATUAN'!$C$7:$C$1495,0),0))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SATUAN'!$C$7:$C$1495,0),0)),"",OFFSET('HARGA SATUAN'!$D$6,MATCH(C677,'HARGA SATUAN'!$C$7:$C$1495,0),0))</f>
        <v/>
      </c>
      <c r="E677" s="101">
        <f ca="1">IF(B677="+","Unit",IF(ISERROR(OFFSET('HARGA SATUAN'!$E$6,MATCH(C677,'HARGA SATUAN'!$C$7:$C$1495,0),0)),"",OFFSET('HARGA SATUAN'!$E$6,MATCH(C677,'HARGA SATUAN'!$C$7:$C$1495,0),0)))</f>
        <v>0</v>
      </c>
      <c r="F677" s="138" t="str">
        <f t="shared" ca="1" si="32"/>
        <v/>
      </c>
      <c r="G677" s="41">
        <f ca="1">IF(ISERROR(OFFSET('HARGA SATUAN'!$I$6,MATCH(C677,'HARGA SATUAN'!$C$7:$C$1495,0),0)),"",OFFSET('HARGA SATUAN'!$I$6,MATCH(C677,'HARGA SATUAN'!$C$7:$C$1495,0),0))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SATUAN'!$C$7:$C$1495,0),0)),"",OFFSET('HARGA SATUAN'!$D$6,MATCH(C678,'HARGA SATUAN'!$C$7:$C$1495,0),0))</f>
        <v/>
      </c>
      <c r="E678" s="101">
        <f ca="1">IF(B678="+","Unit",IF(ISERROR(OFFSET('HARGA SATUAN'!$E$6,MATCH(C678,'HARGA SATUAN'!$C$7:$C$1495,0),0)),"",OFFSET('HARGA SATUAN'!$E$6,MATCH(C678,'HARGA SATUAN'!$C$7:$C$1495,0),0)))</f>
        <v>0</v>
      </c>
      <c r="F678" s="138" t="str">
        <f t="shared" ca="1" si="32"/>
        <v/>
      </c>
      <c r="G678" s="41">
        <f ca="1">IF(ISERROR(OFFSET('HARGA SATUAN'!$I$6,MATCH(C678,'HARGA SATUAN'!$C$7:$C$1495,0),0)),"",OFFSET('HARGA SATUAN'!$I$6,MATCH(C678,'HARGA SATUAN'!$C$7:$C$1495,0),0))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SATUAN'!$C$7:$C$1495,0),0)),"",OFFSET('HARGA SATUAN'!$D$6,MATCH(C679,'HARGA SATUAN'!$C$7:$C$1495,0),0))</f>
        <v/>
      </c>
      <c r="E679" s="101">
        <f ca="1">IF(B679="+","Unit",IF(ISERROR(OFFSET('HARGA SATUAN'!$E$6,MATCH(C679,'HARGA SATUAN'!$C$7:$C$1495,0),0)),"",OFFSET('HARGA SATUAN'!$E$6,MATCH(C679,'HARGA SATUAN'!$C$7:$C$1495,0),0)))</f>
        <v>0</v>
      </c>
      <c r="F679" s="138" t="str">
        <f t="shared" ca="1" si="32"/>
        <v/>
      </c>
      <c r="G679" s="41">
        <f ca="1">IF(ISERROR(OFFSET('HARGA SATUAN'!$I$6,MATCH(C679,'HARGA SATUAN'!$C$7:$C$1495,0),0)),"",OFFSET('HARGA SATUAN'!$I$6,MATCH(C679,'HARGA SATUAN'!$C$7:$C$1495,0),0))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SATUAN'!$C$7:$C$1495,0),0)),"",OFFSET('HARGA SATUAN'!$D$6,MATCH(C680,'HARGA SATUAN'!$C$7:$C$1495,0),0))</f>
        <v/>
      </c>
      <c r="E680" s="101">
        <f ca="1">IF(B680="+","Unit",IF(ISERROR(OFFSET('HARGA SATUAN'!$E$6,MATCH(C680,'HARGA SATUAN'!$C$7:$C$1495,0),0)),"",OFFSET('HARGA SATUAN'!$E$6,MATCH(C680,'HARGA SATUAN'!$C$7:$C$1495,0),0)))</f>
        <v>0</v>
      </c>
      <c r="F680" s="138" t="str">
        <f t="shared" ca="1" si="32"/>
        <v/>
      </c>
      <c r="G680" s="41">
        <f ca="1">IF(ISERROR(OFFSET('HARGA SATUAN'!$I$6,MATCH(C680,'HARGA SATUAN'!$C$7:$C$1495,0),0)),"",OFFSET('HARGA SATUAN'!$I$6,MATCH(C680,'HARGA SATUAN'!$C$7:$C$1495,0),0))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SATUAN'!$C$7:$C$1495,0),0)),"",OFFSET('HARGA SATUAN'!$D$6,MATCH(C681,'HARGA SATUAN'!$C$7:$C$1495,0),0))</f>
        <v/>
      </c>
      <c r="E681" s="101">
        <f ca="1">IF(B681="+","Unit",IF(ISERROR(OFFSET('HARGA SATUAN'!$E$6,MATCH(C681,'HARGA SATUAN'!$C$7:$C$1495,0),0)),"",OFFSET('HARGA SATUAN'!$E$6,MATCH(C681,'HARGA SATUAN'!$C$7:$C$1495,0),0)))</f>
        <v>0</v>
      </c>
      <c r="F681" s="138" t="str">
        <f t="shared" ca="1" si="32"/>
        <v/>
      </c>
      <c r="G681" s="41">
        <f ca="1">IF(ISERROR(OFFSET('HARGA SATUAN'!$I$6,MATCH(C681,'HARGA SATUAN'!$C$7:$C$1495,0),0)),"",OFFSET('HARGA SATUAN'!$I$6,MATCH(C681,'HARGA SATUAN'!$C$7:$C$1495,0),0))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SATUAN'!$C$7:$C$1495,0),0)),"",OFFSET('HARGA SATUAN'!$D$6,MATCH(C682,'HARGA SATUAN'!$C$7:$C$1495,0),0))</f>
        <v/>
      </c>
      <c r="E682" s="101">
        <f ca="1">IF(B682="+","Unit",IF(ISERROR(OFFSET('HARGA SATUAN'!$E$6,MATCH(C682,'HARGA SATUAN'!$C$7:$C$1495,0),0)),"",OFFSET('HARGA SATUAN'!$E$6,MATCH(C682,'HARGA SATUAN'!$C$7:$C$1495,0),0)))</f>
        <v>0</v>
      </c>
      <c r="F682" s="138" t="str">
        <f t="shared" ca="1" si="32"/>
        <v/>
      </c>
      <c r="G682" s="41">
        <f ca="1">IF(ISERROR(OFFSET('HARGA SATUAN'!$I$6,MATCH(C682,'HARGA SATUAN'!$C$7:$C$1495,0),0)),"",OFFSET('HARGA SATUAN'!$I$6,MATCH(C682,'HARGA SATUAN'!$C$7:$C$1495,0),0))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SATUAN'!$C$7:$C$1495,0),0)),"",OFFSET('HARGA SATUAN'!$D$6,MATCH(C683,'HARGA SATUAN'!$C$7:$C$1495,0),0))</f>
        <v/>
      </c>
      <c r="E683" s="101">
        <f ca="1">IF(B683="+","Unit",IF(ISERROR(OFFSET('HARGA SATUAN'!$E$6,MATCH(C683,'HARGA SATUAN'!$C$7:$C$1495,0),0)),"",OFFSET('HARGA SATUAN'!$E$6,MATCH(C683,'HARGA SATUAN'!$C$7:$C$1495,0),0)))</f>
        <v>0</v>
      </c>
      <c r="F683" s="138" t="str">
        <f t="shared" ca="1" si="32"/>
        <v/>
      </c>
      <c r="G683" s="41">
        <f ca="1">IF(ISERROR(OFFSET('HARGA SATUAN'!$I$6,MATCH(C683,'HARGA SATUAN'!$C$7:$C$1495,0),0)),"",OFFSET('HARGA SATUAN'!$I$6,MATCH(C683,'HARGA SATUAN'!$C$7:$C$1495,0),0))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SATUAN'!$C$7:$C$1495,0),0)),"",OFFSET('HARGA SATUAN'!$D$6,MATCH(C684,'HARGA SATUAN'!$C$7:$C$1495,0),0))</f>
        <v/>
      </c>
      <c r="E684" s="101">
        <f ca="1">IF(B684="+","Unit",IF(ISERROR(OFFSET('HARGA SATUAN'!$E$6,MATCH(C684,'HARGA SATUAN'!$C$7:$C$1495,0),0)),"",OFFSET('HARGA SATUAN'!$E$6,MATCH(C684,'HARGA SATUAN'!$C$7:$C$1495,0),0)))</f>
        <v>0</v>
      </c>
      <c r="F684" s="138" t="str">
        <f t="shared" ca="1" si="32"/>
        <v/>
      </c>
      <c r="G684" s="41">
        <f ca="1">IF(ISERROR(OFFSET('HARGA SATUAN'!$I$6,MATCH(C684,'HARGA SATUAN'!$C$7:$C$1495,0),0)),"",OFFSET('HARGA SATUAN'!$I$6,MATCH(C684,'HARGA SATUAN'!$C$7:$C$1495,0),0))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SATUAN'!$C$7:$C$1495,0),0)),"",OFFSET('HARGA SATUAN'!$D$6,MATCH(C685,'HARGA SATUAN'!$C$7:$C$1495,0),0))</f>
        <v/>
      </c>
      <c r="E685" s="101">
        <f ca="1">IF(B685="+","Unit",IF(ISERROR(OFFSET('HARGA SATUAN'!$E$6,MATCH(C685,'HARGA SATUAN'!$C$7:$C$1495,0),0)),"",OFFSET('HARGA SATUAN'!$E$6,MATCH(C685,'HARGA SATUAN'!$C$7:$C$1495,0),0)))</f>
        <v>0</v>
      </c>
      <c r="F685" s="138" t="str">
        <f t="shared" ca="1" si="32"/>
        <v/>
      </c>
      <c r="G685" s="41">
        <f ca="1">IF(ISERROR(OFFSET('HARGA SATUAN'!$I$6,MATCH(C685,'HARGA SATUAN'!$C$7:$C$1495,0),0)),"",OFFSET('HARGA SATUAN'!$I$6,MATCH(C685,'HARGA SATUAN'!$C$7:$C$1495,0),0))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SATUAN'!$C$7:$C$1495,0),0)),"",OFFSET('HARGA SATUAN'!$D$6,MATCH(C686,'HARGA SATUAN'!$C$7:$C$1495,0),0))</f>
        <v/>
      </c>
      <c r="E686" s="101">
        <f ca="1">IF(B686="+","Unit",IF(ISERROR(OFFSET('HARGA SATUAN'!$E$6,MATCH(C686,'HARGA SATUAN'!$C$7:$C$1495,0),0)),"",OFFSET('HARGA SATUAN'!$E$6,MATCH(C686,'HARGA SATUAN'!$C$7:$C$1495,0),0)))</f>
        <v>0</v>
      </c>
      <c r="F686" s="138" t="str">
        <f t="shared" ca="1" si="32"/>
        <v/>
      </c>
      <c r="G686" s="41">
        <f ca="1">IF(ISERROR(OFFSET('HARGA SATUAN'!$I$6,MATCH(C686,'HARGA SATUAN'!$C$7:$C$1495,0),0)),"",OFFSET('HARGA SATUAN'!$I$6,MATCH(C686,'HARGA SATUAN'!$C$7:$C$1495,0),0))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SATUAN'!$C$7:$C$1495,0),0)),"",OFFSET('HARGA SATUAN'!$D$6,MATCH(C687,'HARGA SATUAN'!$C$7:$C$1495,0),0))</f>
        <v/>
      </c>
      <c r="E687" s="101">
        <f ca="1">IF(B687="+","Unit",IF(ISERROR(OFFSET('HARGA SATUAN'!$E$6,MATCH(C687,'HARGA SATUAN'!$C$7:$C$1495,0),0)),"",OFFSET('HARGA SATUAN'!$E$6,MATCH(C687,'HARGA SATUAN'!$C$7:$C$1495,0),0)))</f>
        <v>0</v>
      </c>
      <c r="F687" s="138" t="str">
        <f t="shared" ca="1" si="32"/>
        <v/>
      </c>
      <c r="G687" s="41">
        <f ca="1">IF(ISERROR(OFFSET('HARGA SATUAN'!$I$6,MATCH(C687,'HARGA SATUAN'!$C$7:$C$1495,0),0)),"",OFFSET('HARGA SATUAN'!$I$6,MATCH(C687,'HARGA SATUAN'!$C$7:$C$1495,0),0))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SATUAN'!$C$7:$C$1495,0),0)),"",OFFSET('HARGA SATUAN'!$D$6,MATCH(C688,'HARGA SATUAN'!$C$7:$C$1495,0),0))</f>
        <v/>
      </c>
      <c r="E688" s="101">
        <f ca="1">IF(B688="+","Unit",IF(ISERROR(OFFSET('HARGA SATUAN'!$E$6,MATCH(C688,'HARGA SATUAN'!$C$7:$C$1495,0),0)),"",OFFSET('HARGA SATUAN'!$E$6,MATCH(C688,'HARGA SATUAN'!$C$7:$C$1495,0),0)))</f>
        <v>0</v>
      </c>
      <c r="F688" s="138" t="str">
        <f t="shared" ca="1" si="32"/>
        <v/>
      </c>
      <c r="G688" s="41">
        <f ca="1">IF(ISERROR(OFFSET('HARGA SATUAN'!$I$6,MATCH(C688,'HARGA SATUAN'!$C$7:$C$1495,0),0)),"",OFFSET('HARGA SATUAN'!$I$6,MATCH(C688,'HARGA SATUAN'!$C$7:$C$1495,0),0))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SATUAN'!$C$7:$C$1495,0),0)),"",OFFSET('HARGA SATUAN'!$D$6,MATCH(C689,'HARGA SATUAN'!$C$7:$C$1495,0),0))</f>
        <v/>
      </c>
      <c r="E689" s="101">
        <f ca="1">IF(B689="+","Unit",IF(ISERROR(OFFSET('HARGA SATUAN'!$E$6,MATCH(C689,'HARGA SATUAN'!$C$7:$C$1495,0),0)),"",OFFSET('HARGA SATUAN'!$E$6,MATCH(C689,'HARGA SATUAN'!$C$7:$C$1495,0),0)))</f>
        <v>0</v>
      </c>
      <c r="F689" s="138" t="str">
        <f t="shared" ca="1" si="32"/>
        <v/>
      </c>
      <c r="G689" s="41">
        <f ca="1">IF(ISERROR(OFFSET('HARGA SATUAN'!$I$6,MATCH(C689,'HARGA SATUAN'!$C$7:$C$1495,0),0)),"",OFFSET('HARGA SATUAN'!$I$6,MATCH(C689,'HARGA SATUAN'!$C$7:$C$1495,0),0))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SATUAN'!$C$7:$C$1495,0),0)),"",OFFSET('HARGA SATUAN'!$D$6,MATCH(C690,'HARGA SATUAN'!$C$7:$C$1495,0),0))</f>
        <v/>
      </c>
      <c r="E690" s="101">
        <f ca="1">IF(B690="+","Unit",IF(ISERROR(OFFSET('HARGA SATUAN'!$E$6,MATCH(C690,'HARGA SATUAN'!$C$7:$C$1495,0),0)),"",OFFSET('HARGA SATUAN'!$E$6,MATCH(C690,'HARGA SATUAN'!$C$7:$C$1495,0),0)))</f>
        <v>0</v>
      </c>
      <c r="F690" s="138" t="str">
        <f t="shared" ca="1" si="32"/>
        <v/>
      </c>
      <c r="G690" s="41">
        <f ca="1">IF(ISERROR(OFFSET('HARGA SATUAN'!$I$6,MATCH(C690,'HARGA SATUAN'!$C$7:$C$1495,0),0)),"",OFFSET('HARGA SATUAN'!$I$6,MATCH(C690,'HARGA SATUAN'!$C$7:$C$1495,0),0))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SATUAN'!$C$7:$C$1495,0),0)),"",OFFSET('HARGA SATUAN'!$D$6,MATCH(C691,'HARGA SATUAN'!$C$7:$C$1495,0),0))</f>
        <v/>
      </c>
      <c r="E691" s="101">
        <f ca="1">IF(B691="+","Unit",IF(ISERROR(OFFSET('HARGA SATUAN'!$E$6,MATCH(C691,'HARGA SATUAN'!$C$7:$C$1495,0),0)),"",OFFSET('HARGA SATUAN'!$E$6,MATCH(C691,'HARGA SATUAN'!$C$7:$C$1495,0),0)))</f>
        <v>0</v>
      </c>
      <c r="F691" s="138" t="str">
        <f t="shared" ca="1" si="32"/>
        <v/>
      </c>
      <c r="G691" s="41">
        <f ca="1">IF(ISERROR(OFFSET('HARGA SATUAN'!$I$6,MATCH(C691,'HARGA SATUAN'!$C$7:$C$1495,0),0)),"",OFFSET('HARGA SATUAN'!$I$6,MATCH(C691,'HARGA SATUAN'!$C$7:$C$1495,0),0))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SATUAN'!$C$7:$C$1495,0),0)),"",OFFSET('HARGA SATUAN'!$D$6,MATCH(C692,'HARGA SATUAN'!$C$7:$C$1495,0),0))</f>
        <v/>
      </c>
      <c r="E692" s="101">
        <f ca="1">IF(B692="+","Unit",IF(ISERROR(OFFSET('HARGA SATUAN'!$E$6,MATCH(C692,'HARGA SATUAN'!$C$7:$C$1495,0),0)),"",OFFSET('HARGA SATUAN'!$E$6,MATCH(C692,'HARGA SATUAN'!$C$7:$C$1495,0),0)))</f>
        <v>0</v>
      </c>
      <c r="F692" s="138" t="str">
        <f t="shared" ca="1" si="32"/>
        <v/>
      </c>
      <c r="G692" s="41">
        <f ca="1">IF(ISERROR(OFFSET('HARGA SATUAN'!$I$6,MATCH(C692,'HARGA SATUAN'!$C$7:$C$1495,0),0)),"",OFFSET('HARGA SATUAN'!$I$6,MATCH(C692,'HARGA SATUAN'!$C$7:$C$1495,0),0))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SATUAN'!$C$7:$C$1495,0),0)),"",OFFSET('HARGA SATUAN'!$D$6,MATCH(C693,'HARGA SATUAN'!$C$7:$C$1495,0),0))</f>
        <v/>
      </c>
      <c r="E693" s="101">
        <f ca="1">IF(B693="+","Unit",IF(ISERROR(OFFSET('HARGA SATUAN'!$E$6,MATCH(C693,'HARGA SATUAN'!$C$7:$C$1495,0),0)),"",OFFSET('HARGA SATUAN'!$E$6,MATCH(C693,'HARGA SATUAN'!$C$7:$C$1495,0),0)))</f>
        <v>0</v>
      </c>
      <c r="F693" s="138" t="str">
        <f t="shared" ca="1" si="32"/>
        <v/>
      </c>
      <c r="G693" s="41">
        <f ca="1">IF(ISERROR(OFFSET('HARGA SATUAN'!$I$6,MATCH(C693,'HARGA SATUAN'!$C$7:$C$1495,0),0)),"",OFFSET('HARGA SATUAN'!$I$6,MATCH(C693,'HARGA SATUAN'!$C$7:$C$1495,0),0))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SATUAN'!$C$7:$C$1495,0),0)),"",OFFSET('HARGA SATUAN'!$D$6,MATCH(C694,'HARGA SATUAN'!$C$7:$C$1495,0),0))</f>
        <v/>
      </c>
      <c r="E694" s="101">
        <f ca="1">IF(B694="+","Unit",IF(ISERROR(OFFSET('HARGA SATUAN'!$E$6,MATCH(C694,'HARGA SATUAN'!$C$7:$C$1495,0),0)),"",OFFSET('HARGA SATUAN'!$E$6,MATCH(C694,'HARGA SATUAN'!$C$7:$C$1495,0),0)))</f>
        <v>0</v>
      </c>
      <c r="F694" s="138" t="str">
        <f t="shared" ca="1" si="32"/>
        <v/>
      </c>
      <c r="G694" s="41">
        <f ca="1">IF(ISERROR(OFFSET('HARGA SATUAN'!$I$6,MATCH(C694,'HARGA SATUAN'!$C$7:$C$1495,0),0)),"",OFFSET('HARGA SATUAN'!$I$6,MATCH(C694,'HARGA SATUAN'!$C$7:$C$1495,0),0))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SATUAN'!$C$7:$C$1495,0),0)),"",OFFSET('HARGA SATUAN'!$D$6,MATCH(C695,'HARGA SATUAN'!$C$7:$C$1495,0),0))</f>
        <v/>
      </c>
      <c r="E695" s="101">
        <f ca="1">IF(B695="+","Unit",IF(ISERROR(OFFSET('HARGA SATUAN'!$E$6,MATCH(C695,'HARGA SATUAN'!$C$7:$C$1495,0),0)),"",OFFSET('HARGA SATUAN'!$E$6,MATCH(C695,'HARGA SATUAN'!$C$7:$C$1495,0),0)))</f>
        <v>0</v>
      </c>
      <c r="F695" s="138" t="str">
        <f t="shared" ca="1" si="32"/>
        <v/>
      </c>
      <c r="G695" s="41">
        <f ca="1">IF(ISERROR(OFFSET('HARGA SATUAN'!$I$6,MATCH(C695,'HARGA SATUAN'!$C$7:$C$1495,0),0)),"",OFFSET('HARGA SATUAN'!$I$6,MATCH(C695,'HARGA SATUAN'!$C$7:$C$1495,0),0))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SATUAN'!$C$7:$C$1495,0),0)),"",OFFSET('HARGA SATUAN'!$D$6,MATCH(C696,'HARGA SATUAN'!$C$7:$C$1495,0),0))</f>
        <v/>
      </c>
      <c r="E696" s="101">
        <f ca="1">IF(B696="+","Unit",IF(ISERROR(OFFSET('HARGA SATUAN'!$E$6,MATCH(C696,'HARGA SATUAN'!$C$7:$C$1495,0),0)),"",OFFSET('HARGA SATUAN'!$E$6,MATCH(C696,'HARGA SATUAN'!$C$7:$C$1495,0),0)))</f>
        <v>0</v>
      </c>
      <c r="F696" s="138" t="str">
        <f t="shared" ca="1" si="32"/>
        <v/>
      </c>
      <c r="G696" s="41">
        <f ca="1">IF(ISERROR(OFFSET('HARGA SATUAN'!$I$6,MATCH(C696,'HARGA SATUAN'!$C$7:$C$1495,0),0)),"",OFFSET('HARGA SATUAN'!$I$6,MATCH(C696,'HARGA SATUAN'!$C$7:$C$1495,0),0))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SATUAN'!$C$7:$C$1495,0),0)),"",OFFSET('HARGA SATUAN'!$D$6,MATCH(C697,'HARGA SATUAN'!$C$7:$C$1495,0),0))</f>
        <v/>
      </c>
      <c r="E697" s="101">
        <f ca="1">IF(B697="+","Unit",IF(ISERROR(OFFSET('HARGA SATUAN'!$E$6,MATCH(C697,'HARGA SATUAN'!$C$7:$C$1495,0),0)),"",OFFSET('HARGA SATUAN'!$E$6,MATCH(C697,'HARGA SATUAN'!$C$7:$C$1495,0),0)))</f>
        <v>0</v>
      </c>
      <c r="F697" s="138" t="str">
        <f t="shared" ca="1" si="32"/>
        <v/>
      </c>
      <c r="G697" s="41">
        <f ca="1">IF(ISERROR(OFFSET('HARGA SATUAN'!$I$6,MATCH(C697,'HARGA SATUAN'!$C$7:$C$1495,0),0)),"",OFFSET('HARGA SATUAN'!$I$6,MATCH(C697,'HARGA SATUAN'!$C$7:$C$1495,0),0))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SATUAN'!$C$7:$C$1495,0),0)),"",OFFSET('HARGA SATUAN'!$D$6,MATCH(C698,'HARGA SATUAN'!$C$7:$C$1495,0),0))</f>
        <v/>
      </c>
      <c r="E698" s="101">
        <f ca="1">IF(B698="+","Unit",IF(ISERROR(OFFSET('HARGA SATUAN'!$E$6,MATCH(C698,'HARGA SATUAN'!$C$7:$C$1495,0),0)),"",OFFSET('HARGA SATUAN'!$E$6,MATCH(C698,'HARGA SATUAN'!$C$7:$C$1495,0),0)))</f>
        <v>0</v>
      </c>
      <c r="F698" s="138" t="str">
        <f t="shared" ca="1" si="32"/>
        <v/>
      </c>
      <c r="G698" s="41">
        <f ca="1">IF(ISERROR(OFFSET('HARGA SATUAN'!$I$6,MATCH(C698,'HARGA SATUAN'!$C$7:$C$1495,0),0)),"",OFFSET('HARGA SATUAN'!$I$6,MATCH(C698,'HARGA SATUAN'!$C$7:$C$1495,0),0))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SATUAN'!$C$7:$C$1495,0),0)),"",OFFSET('HARGA SATUAN'!$D$6,MATCH(C699,'HARGA SATUAN'!$C$7:$C$1495,0),0))</f>
        <v/>
      </c>
      <c r="E699" s="101">
        <f ca="1">IF(B699="+","Unit",IF(ISERROR(OFFSET('HARGA SATUAN'!$E$6,MATCH(C699,'HARGA SATUAN'!$C$7:$C$1495,0),0)),"",OFFSET('HARGA SATUAN'!$E$6,MATCH(C699,'HARGA SATUAN'!$C$7:$C$1495,0),0)))</f>
        <v>0</v>
      </c>
      <c r="F699" s="138" t="str">
        <f t="shared" ca="1" si="32"/>
        <v/>
      </c>
      <c r="G699" s="41">
        <f ca="1">IF(ISERROR(OFFSET('HARGA SATUAN'!$I$6,MATCH(C699,'HARGA SATUAN'!$C$7:$C$1495,0),0)),"",OFFSET('HARGA SATUAN'!$I$6,MATCH(C699,'HARGA SATUAN'!$C$7:$C$1495,0),0))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SATUAN'!$C$7:$C$1495,0),0)),"",OFFSET('HARGA SATUAN'!$D$6,MATCH(C700,'HARGA SATUAN'!$C$7:$C$1495,0),0))</f>
        <v/>
      </c>
      <c r="E700" s="101">
        <f ca="1">IF(B700="+","Unit",IF(ISERROR(OFFSET('HARGA SATUAN'!$E$6,MATCH(C700,'HARGA SATUAN'!$C$7:$C$1495,0),0)),"",OFFSET('HARGA SATUAN'!$E$6,MATCH(C700,'HARGA SATUAN'!$C$7:$C$1495,0),0)))</f>
        <v>0</v>
      </c>
      <c r="F700" s="138" t="str">
        <f t="shared" ca="1" si="32"/>
        <v/>
      </c>
      <c r="G700" s="41">
        <f ca="1">IF(ISERROR(OFFSET('HARGA SATUAN'!$I$6,MATCH(C700,'HARGA SATUAN'!$C$7:$C$1495,0),0)),"",OFFSET('HARGA SATUAN'!$I$6,MATCH(C700,'HARGA SATUAN'!$C$7:$C$1495,0),0))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SATUAN'!$C$7:$C$1495,0),0)),"",OFFSET('HARGA SATUAN'!$D$6,MATCH(C701,'HARGA SATUAN'!$C$7:$C$1495,0),0))</f>
        <v/>
      </c>
      <c r="E701" s="101">
        <f ca="1">IF(B701="+","Unit",IF(ISERROR(OFFSET('HARGA SATUAN'!$E$6,MATCH(C701,'HARGA SATUAN'!$C$7:$C$1495,0),0)),"",OFFSET('HARGA SATUAN'!$E$6,MATCH(C701,'HARGA SATUAN'!$C$7:$C$1495,0),0)))</f>
        <v>0</v>
      </c>
      <c r="F701" s="138" t="str">
        <f t="shared" ca="1" si="32"/>
        <v/>
      </c>
      <c r="G701" s="41">
        <f ca="1">IF(ISERROR(OFFSET('HARGA SATUAN'!$I$6,MATCH(C701,'HARGA SATUAN'!$C$7:$C$1495,0),0)),"",OFFSET('HARGA SATUAN'!$I$6,MATCH(C701,'HARGA SATUAN'!$C$7:$C$1495,0),0))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SATUAN'!$C$7:$C$1495,0),0)),"",OFFSET('HARGA SATUAN'!$D$6,MATCH(C702,'HARGA SATUAN'!$C$7:$C$1495,0),0))</f>
        <v/>
      </c>
      <c r="E702" s="101">
        <f ca="1">IF(B702="+","Unit",IF(ISERROR(OFFSET('HARGA SATUAN'!$E$6,MATCH(C702,'HARGA SATUAN'!$C$7:$C$1495,0),0)),"",OFFSET('HARGA SATUAN'!$E$6,MATCH(C702,'HARGA SATUAN'!$C$7:$C$1495,0),0)))</f>
        <v>0</v>
      </c>
      <c r="F702" s="138" t="str">
        <f t="shared" ca="1" si="32"/>
        <v/>
      </c>
      <c r="G702" s="41">
        <f ca="1">IF(ISERROR(OFFSET('HARGA SATUAN'!$I$6,MATCH(C702,'HARGA SATUAN'!$C$7:$C$1495,0),0)),"",OFFSET('HARGA SATUAN'!$I$6,MATCH(C702,'HARGA SATUAN'!$C$7:$C$1495,0),0))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SATUAN'!$C$7:$C$1495,0),0)),"",OFFSET('HARGA SATUAN'!$D$6,MATCH(C703,'HARGA SATUAN'!$C$7:$C$1495,0),0))</f>
        <v/>
      </c>
      <c r="E703" s="101">
        <f ca="1">IF(B703="+","Unit",IF(ISERROR(OFFSET('HARGA SATUAN'!$E$6,MATCH(C703,'HARGA SATUAN'!$C$7:$C$1495,0),0)),"",OFFSET('HARGA SATUAN'!$E$6,MATCH(C703,'HARGA SATUAN'!$C$7:$C$1495,0),0)))</f>
        <v>0</v>
      </c>
      <c r="F703" s="138" t="str">
        <f t="shared" ca="1" si="32"/>
        <v/>
      </c>
      <c r="G703" s="41">
        <f ca="1">IF(ISERROR(OFFSET('HARGA SATUAN'!$I$6,MATCH(C703,'HARGA SATUAN'!$C$7:$C$1495,0),0)),"",OFFSET('HARGA SATUAN'!$I$6,MATCH(C703,'HARGA SATUAN'!$C$7:$C$1495,0),0))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SATUAN'!$C$7:$C$1495,0),0)),"",OFFSET('HARGA SATUAN'!$D$6,MATCH(C704,'HARGA SATUAN'!$C$7:$C$1495,0),0))</f>
        <v/>
      </c>
      <c r="E704" s="101">
        <f ca="1">IF(B704="+","Unit",IF(ISERROR(OFFSET('HARGA SATUAN'!$E$6,MATCH(C704,'HARGA SATUAN'!$C$7:$C$1495,0),0)),"",OFFSET('HARGA SATUAN'!$E$6,MATCH(C704,'HARGA SATUAN'!$C$7:$C$1495,0),0)))</f>
        <v>0</v>
      </c>
      <c r="F704" s="138" t="str">
        <f t="shared" ca="1" si="32"/>
        <v/>
      </c>
      <c r="G704" s="41">
        <f ca="1">IF(ISERROR(OFFSET('HARGA SATUAN'!$I$6,MATCH(C704,'HARGA SATUAN'!$C$7:$C$1495,0),0)),"",OFFSET('HARGA SATUAN'!$I$6,MATCH(C704,'HARGA SATUAN'!$C$7:$C$1495,0),0))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SATUAN'!$C$7:$C$1495,0),0)),"",OFFSET('HARGA SATUAN'!$D$6,MATCH(C705,'HARGA SATUAN'!$C$7:$C$1495,0),0))</f>
        <v/>
      </c>
      <c r="E705" s="101">
        <f ca="1">IF(B705="+","Unit",IF(ISERROR(OFFSET('HARGA SATUAN'!$E$6,MATCH(C705,'HARGA SATUAN'!$C$7:$C$1495,0),0)),"",OFFSET('HARGA SATUAN'!$E$6,MATCH(C705,'HARGA SATUAN'!$C$7:$C$1495,0),0)))</f>
        <v>0</v>
      </c>
      <c r="F705" s="138" t="str">
        <f t="shared" ca="1" si="32"/>
        <v/>
      </c>
      <c r="G705" s="41">
        <f ca="1">IF(ISERROR(OFFSET('HARGA SATUAN'!$I$6,MATCH(C705,'HARGA SATUAN'!$C$7:$C$1495,0),0)),"",OFFSET('HARGA SATUAN'!$I$6,MATCH(C705,'HARGA SATUAN'!$C$7:$C$1495,0),0))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SATUAN'!$C$7:$C$1495,0),0)),"",OFFSET('HARGA SATUAN'!$D$6,MATCH(C706,'HARGA SATUAN'!$C$7:$C$1495,0),0))</f>
        <v/>
      </c>
      <c r="E706" s="101">
        <f ca="1">IF(B706="+","Unit",IF(ISERROR(OFFSET('HARGA SATUAN'!$E$6,MATCH(C706,'HARGA SATUAN'!$C$7:$C$1495,0),0)),"",OFFSET('HARGA SATUAN'!$E$6,MATCH(C706,'HARGA SATUAN'!$C$7:$C$1495,0),0)))</f>
        <v>0</v>
      </c>
      <c r="F706" s="138" t="str">
        <f t="shared" ca="1" si="32"/>
        <v/>
      </c>
      <c r="G706" s="41">
        <f ca="1">IF(ISERROR(OFFSET('HARGA SATUAN'!$I$6,MATCH(C706,'HARGA SATUAN'!$C$7:$C$1495,0),0)),"",OFFSET('HARGA SATUAN'!$I$6,MATCH(C706,'HARGA SATUAN'!$C$7:$C$1495,0),0))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SATUAN'!$C$7:$C$1495,0),0)),"",OFFSET('HARGA SATUAN'!$D$6,MATCH(C707,'HARGA SATUAN'!$C$7:$C$1495,0),0))</f>
        <v/>
      </c>
      <c r="E707" s="101">
        <f ca="1">IF(B707="+","Unit",IF(ISERROR(OFFSET('HARGA SATUAN'!$E$6,MATCH(C707,'HARGA SATUAN'!$C$7:$C$1495,0),0)),"",OFFSET('HARGA SATUAN'!$E$6,MATCH(C707,'HARGA SATUAN'!$C$7:$C$1495,0),0)))</f>
        <v>0</v>
      </c>
      <c r="F707" s="138" t="str">
        <f t="shared" ca="1" si="32"/>
        <v/>
      </c>
      <c r="G707" s="41">
        <f ca="1">IF(ISERROR(OFFSET('HARGA SATUAN'!$I$6,MATCH(C707,'HARGA SATUAN'!$C$7:$C$1495,0),0)),"",OFFSET('HARGA SATUAN'!$I$6,MATCH(C707,'HARGA SATUAN'!$C$7:$C$1495,0),0))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SATUAN'!$C$7:$C$1495,0),0)),"",OFFSET('HARGA SATUAN'!$D$6,MATCH(C708,'HARGA SATUAN'!$C$7:$C$1495,0),0))</f>
        <v/>
      </c>
      <c r="E708" s="101">
        <f ca="1">IF(B708="+","Unit",IF(ISERROR(OFFSET('HARGA SATUAN'!$E$6,MATCH(C708,'HARGA SATUAN'!$C$7:$C$1495,0),0)),"",OFFSET('HARGA SATUAN'!$E$6,MATCH(C708,'HARGA SATUAN'!$C$7:$C$1495,0),0)))</f>
        <v>0</v>
      </c>
      <c r="F708" s="138" t="str">
        <f t="shared" ca="1" si="32"/>
        <v/>
      </c>
      <c r="G708" s="41">
        <f ca="1">IF(ISERROR(OFFSET('HARGA SATUAN'!$I$6,MATCH(C708,'HARGA SATUAN'!$C$7:$C$1495,0),0)),"",OFFSET('HARGA SATUAN'!$I$6,MATCH(C708,'HARGA SATUAN'!$C$7:$C$1495,0),0))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SATUAN'!$C$7:$C$1495,0),0)),"",OFFSET('HARGA SATUAN'!$D$6,MATCH(C709,'HARGA SATUAN'!$C$7:$C$1495,0),0))</f>
        <v/>
      </c>
      <c r="E709" s="101">
        <f ca="1">IF(B709="+","Unit",IF(ISERROR(OFFSET('HARGA SATUAN'!$E$6,MATCH(C709,'HARGA SATUAN'!$C$7:$C$1495,0),0)),"",OFFSET('HARGA SATUAN'!$E$6,MATCH(C709,'HARGA SATUAN'!$C$7:$C$1495,0),0)))</f>
        <v>0</v>
      </c>
      <c r="F709" s="138" t="str">
        <f t="shared" ca="1" si="32"/>
        <v/>
      </c>
      <c r="G709" s="41">
        <f ca="1">IF(ISERROR(OFFSET('HARGA SATUAN'!$I$6,MATCH(C709,'HARGA SATUAN'!$C$7:$C$1495,0),0)),"",OFFSET('HARGA SATUAN'!$I$6,MATCH(C709,'HARGA SATUAN'!$C$7:$C$1495,0),0))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SATUAN'!$C$7:$C$1495,0),0)),"",OFFSET('HARGA SATUAN'!$D$6,MATCH(C710,'HARGA SATUAN'!$C$7:$C$1495,0),0))</f>
        <v/>
      </c>
      <c r="E710" s="101">
        <f ca="1">IF(B710="+","Unit",IF(ISERROR(OFFSET('HARGA SATUAN'!$E$6,MATCH(C710,'HARGA SATUAN'!$C$7:$C$1495,0),0)),"",OFFSET('HARGA SATUAN'!$E$6,MATCH(C710,'HARGA SATUAN'!$C$7:$C$1495,0),0)))</f>
        <v>0</v>
      </c>
      <c r="F710" s="138" t="str">
        <f t="shared" ca="1" si="32"/>
        <v/>
      </c>
      <c r="G710" s="41">
        <f ca="1">IF(ISERROR(OFFSET('HARGA SATUAN'!$I$6,MATCH(C710,'HARGA SATUAN'!$C$7:$C$1495,0),0)),"",OFFSET('HARGA SATUAN'!$I$6,MATCH(C710,'HARGA SATUAN'!$C$7:$C$1495,0),0))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SATUAN'!$C$7:$C$1495,0),0)),"",OFFSET('HARGA SATUAN'!$I$6,MATCH(C711,'HARGA SATUAN'!$C$7:$C$1495,0),0))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SATUAN'!$N$7:$N$1495,0),0)),"",OFFSET('HARGA SATUAN'!$C$6,MATCH(B714,'HARGA SATUAN'!$N$7:$N$1495,0),0))</f>
        <v>KWH MPB; 1P;230V;5(60)A;1;2W</v>
      </c>
      <c r="D714" s="139">
        <f ca="1">SUMIFS(RAB!$F$14:$F$80,RAB!$C$14:$C$80,C714)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SATUAN'!$N$7:$N$1495,0),0)),"",OFFSET('HARGA SATUAN'!$C$6,MATCH(B715,'HARGA SATUAN'!$N$7:$N$1495,0),0))</f>
        <v>KWH Elektronik; 1P; 2W; 230 V; 5(40) A; kls 1 (combo); register drum</v>
      </c>
      <c r="D715" s="139">
        <f ca="1">SUMIFS(RAB!$F$14:$F$80,RAB!$C$14:$C$80,C715)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SATUAN'!$N$7:$N$1495,0),0)),"",OFFSET('HARGA SATUAN'!$C$6,MATCH(B716,'HARGA SATUAN'!$N$7:$N$1495,0),0))</f>
        <v>KWH Elektronik; 1P; 2W; 230 V; 5(100) A; kls 1 termasuk modem 3G/4G</v>
      </c>
      <c r="D716" s="139">
        <f ca="1">SUMIFS(RAB!$F$14:$F$80,RAB!$C$14:$C$80,C716)</f>
        <v>1</v>
      </c>
      <c r="E716" s="26">
        <f t="shared" ca="1" si="33"/>
        <v>1</v>
      </c>
      <c r="F716" s="26">
        <f ca="1">IF(D716=0,0,SUM($E$713:E716))</f>
        <v>1</v>
      </c>
    </row>
    <row r="717" spans="1:12" hidden="1">
      <c r="B717" s="113">
        <v>4</v>
      </c>
      <c r="C717" s="139" t="str">
        <f ca="1">IF(ISERROR(OFFSET('HARGA SATUAN'!$C$6,MATCH(B717,'HARGA SATUAN'!$N$7:$N$1495,0),0)),"",OFFSET('HARGA SATUAN'!$C$6,MATCH(B717,'HARGA SATUAN'!$N$7:$N$1495,0),0))</f>
        <v>KWH Elektronik; 3P; 4W; 57.7-100V/220-400V; 5 A; kls 0.2 (meter pembanding)</v>
      </c>
      <c r="D717" s="139">
        <f ca="1">SUMIFS(RAB!$F$14:$F$80,RAB!$C$14:$C$80,C717)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SATUAN'!$N$7:$N$1495,0),0)),"",OFFSET('HARGA SATUAN'!$C$6,MATCH(B718,'HARGA SATUAN'!$N$7:$N$1495,0),0))</f>
        <v>KWH Elektronik; 3P; 4W; 220/380V; 5(80) A; kls 1 (Pengukuran Langsung)</v>
      </c>
      <c r="D718" s="139">
        <f ca="1">SUMIFS(RAB!$F$14:$F$80,RAB!$C$14:$C$80,C718)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SATUAN'!$N$7:$N$1495,0),0)),"",OFFSET('HARGA SATUAN'!$C$6,MATCH(B719,'HARGA SATUAN'!$N$7:$N$1495,0),0))</f>
        <v>KWH Elektronik; 3P; 4W; 57.7-100V/220-400V; 5(10) A; kls 0.5 (Pengukuran Tidak Langsung)</v>
      </c>
      <c r="D719" s="139">
        <f ca="1">SUMIFS(RAB!$F$14:$F$80,RAB!$C$14:$C$80,C719)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SATUAN'!$N$7:$N$1495,0),0)),"",OFFSET('HARGA SATUAN'!$C$6,MATCH(B720,'HARGA SATUAN'!$N$7:$N$1495,0),0))</f>
        <v>KWH Elektronik; 3P; 4W; 220/380V; 5(10); kls 1 (Pengukuran Tidak Langsung)</v>
      </c>
      <c r="D720" s="139">
        <f ca="1">SUMIFS(RAB!$F$14:$F$80,RAB!$C$14:$C$80,C720)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SATUAN'!$N$7:$N$1495,0),0)),"",OFFSET('HARGA SATUAN'!$C$6,MATCH(B721,'HARGA SATUAN'!$N$7:$N$1495,0),0))</f>
        <v>MCB 1 Fasa 2 A</v>
      </c>
      <c r="D721" s="139">
        <f ca="1">SUMIFS(RAB!$F$14:$F$80,RAB!$C$14:$C$80,C721)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SATUAN'!$N$7:$N$1495,0),0)),"",OFFSET('HARGA SATUAN'!$C$6,MATCH(B722,'HARGA SATUAN'!$N$7:$N$1495,0),0))</f>
        <v>MCB 1 Fasa 4 A</v>
      </c>
      <c r="D722" s="139">
        <f ca="1">SUMIFS(RAB!$F$14:$F$80,RAB!$C$14:$C$80,C722)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SATUAN'!$N$7:$N$1495,0),0)),"",OFFSET('HARGA SATUAN'!$C$6,MATCH(B723,'HARGA SATUAN'!$N$7:$N$1495,0),0))</f>
        <v>MCB 1 Fasa 6 A</v>
      </c>
      <c r="D723" s="139">
        <f ca="1">SUMIFS(RAB!$F$14:$F$80,RAB!$C$14:$C$80,C723)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SATUAN'!$N$7:$N$1495,0),0)),"",OFFSET('HARGA SATUAN'!$C$6,MATCH(B724,'HARGA SATUAN'!$N$7:$N$1495,0),0))</f>
        <v>MCB 1 Fasa 10 A</v>
      </c>
      <c r="D724" s="139">
        <f ca="1">SUMIFS(RAB!$F$14:$F$80,RAB!$C$14:$C$80,C724)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SATUAN'!$N$7:$N$1495,0),0)),"",OFFSET('HARGA SATUAN'!$C$6,MATCH(B725,'HARGA SATUAN'!$N$7:$N$1495,0),0))</f>
        <v>MCB 1 Fasa 16 A</v>
      </c>
      <c r="D725" s="139">
        <f ca="1">SUMIFS(RAB!$F$14:$F$80,RAB!$C$14:$C$80,C725)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SATUAN'!$N$7:$N$1495,0),0)),"",OFFSET('HARGA SATUAN'!$C$6,MATCH(B726,'HARGA SATUAN'!$N$7:$N$1495,0),0))</f>
        <v>MCB 1 Fasa 20 A</v>
      </c>
      <c r="D726" s="139">
        <f ca="1">SUMIFS(RAB!$F$14:$F$80,RAB!$C$14:$C$80,C726)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SATUAN'!$N$7:$N$1495,0),0)),"",OFFSET('HARGA SATUAN'!$C$6,MATCH(B727,'HARGA SATUAN'!$N$7:$N$1495,0),0))</f>
        <v>MCB 1 Fasa 25 A</v>
      </c>
      <c r="D727" s="139">
        <f ca="1">SUMIFS(RAB!$F$14:$F$80,RAB!$C$14:$C$80,C727)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SATUAN'!$N$7:$N$1495,0),0)),"",OFFSET('HARGA SATUAN'!$C$6,MATCH(B728,'HARGA SATUAN'!$N$7:$N$1495,0),0))</f>
        <v>MCB 1 Fasa 35 A</v>
      </c>
      <c r="D728" s="139">
        <f ca="1">SUMIFS(RAB!$F$14:$F$80,RAB!$C$14:$C$80,C728)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SATUAN'!$N$7:$N$1495,0),0)),"",OFFSET('HARGA SATUAN'!$C$6,MATCH(B729,'HARGA SATUAN'!$N$7:$N$1495,0),0))</f>
        <v>MCB 1 Fasa 50 A</v>
      </c>
      <c r="D729" s="139">
        <f ca="1">SUMIFS(RAB!$F$14:$F$80,RAB!$C$14:$C$80,C729)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SATUAN'!$N$7:$N$1495,0),0)),"",OFFSET('HARGA SATUAN'!$C$6,MATCH(B730,'HARGA SATUAN'!$N$7:$N$1495,0),0))</f>
        <v>MCB 3 Fasa 10 A</v>
      </c>
      <c r="D730" s="139">
        <f ca="1">SUMIFS(RAB!$F$14:$F$80,RAB!$C$14:$C$80,C730)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SATUAN'!$N$7:$N$1495,0),0)),"",OFFSET('HARGA SATUAN'!$C$6,MATCH(B731,'HARGA SATUAN'!$N$7:$N$1495,0),0))</f>
        <v>MCB 3 Fasa 16 A</v>
      </c>
      <c r="D731" s="139">
        <f ca="1">SUMIFS(RAB!$F$14:$F$80,RAB!$C$14:$C$80,C731)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SATUAN'!$N$7:$N$1495,0),0)),"",OFFSET('HARGA SATUAN'!$C$6,MATCH(B732,'HARGA SATUAN'!$N$7:$N$1495,0),0))</f>
        <v>MCB 3 Fasa 20 A</v>
      </c>
      <c r="D732" s="139">
        <f ca="1">SUMIFS(RAB!$F$14:$F$80,RAB!$C$14:$C$80,C732)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SATUAN'!$N$7:$N$1495,0),0)),"",OFFSET('HARGA SATUAN'!$C$6,MATCH(B733,'HARGA SATUAN'!$N$7:$N$1495,0),0))</f>
        <v>MCB 3 Fasa 25 A</v>
      </c>
      <c r="D733" s="139">
        <f ca="1">SUMIFS(RAB!$F$14:$F$80,RAB!$C$14:$C$80,C733)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SATUAN'!$N$7:$N$1495,0),0)),"",OFFSET('HARGA SATUAN'!$C$6,MATCH(B734,'HARGA SATUAN'!$N$7:$N$1495,0),0))</f>
        <v>MCB 3 Fasa 35 A</v>
      </c>
      <c r="D734" s="139">
        <f ca="1">SUMIFS(RAB!$F$14:$F$80,RAB!$C$14:$C$80,C734)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SATUAN'!$N$7:$N$1495,0),0)),"",OFFSET('HARGA SATUAN'!$C$6,MATCH(B735,'HARGA SATUAN'!$N$7:$N$1495,0),0))</f>
        <v>CT TM Indoor Tipe Blok 10/5-5A</v>
      </c>
      <c r="D735" s="139">
        <f ca="1">SUMIFS(RAB!$F$14:$F$80,RAB!$C$14:$C$80,C735)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SATUAN'!$N$7:$N$1495,0),0)),"",OFFSET('HARGA SATUAN'!$C$6,MATCH(B736,'HARGA SATUAN'!$N$7:$N$1495,0),0))</f>
        <v>CT TM Indoor Tipe Blok 15/5-5A</v>
      </c>
      <c r="D736" s="139">
        <f ca="1">SUMIFS(RAB!$F$14:$F$80,RAB!$C$14:$C$80,C736)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SATUAN'!$N$7:$N$1495,0),0)),"",OFFSET('HARGA SATUAN'!$C$6,MATCH(B737,'HARGA SATUAN'!$N$7:$N$1495,0),0))</f>
        <v>CT TM Indoor Tipe Blok 20/5-5A</v>
      </c>
      <c r="D737" s="139">
        <f ca="1">SUMIFS(RAB!$F$14:$F$80,RAB!$C$14:$C$80,C737)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SATUAN'!$N$7:$N$1495,0),0)),"",OFFSET('HARGA SATUAN'!$C$6,MATCH(B738,'HARGA SATUAN'!$N$7:$N$1495,0),0))</f>
        <v>CT TM Indoor Tipe Blok 30/5-5A</v>
      </c>
      <c r="D738" s="139">
        <f ca="1">SUMIFS(RAB!$F$14:$F$80,RAB!$C$14:$C$80,C738)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SATUAN'!$N$7:$N$1495,0),0)),"",OFFSET('HARGA SATUAN'!$C$6,MATCH(B739,'HARGA SATUAN'!$N$7:$N$1495,0),0))</f>
        <v>CT TM Indoor Tipe Blok 40/5-5A</v>
      </c>
      <c r="D739" s="139">
        <f ca="1">SUMIFS(RAB!$F$14:$F$80,RAB!$C$14:$C$80,C739)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SATUAN'!$N$7:$N$1495,0),0)),"",OFFSET('HARGA SATUAN'!$C$6,MATCH(B740,'HARGA SATUAN'!$N$7:$N$1495,0),0))</f>
        <v>CT TM Indoor Tipe Blok 50/5-5A</v>
      </c>
      <c r="D740" s="139">
        <f ca="1">SUMIFS(RAB!$F$14:$F$80,RAB!$C$14:$C$80,C740)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SATUAN'!$N$7:$N$1495,0),0)),"",OFFSET('HARGA SATUAN'!$C$6,MATCH(B741,'HARGA SATUAN'!$N$7:$N$1495,0),0))</f>
        <v>CT TM Indoor Tipe Blok 60/5-5A</v>
      </c>
      <c r="D741" s="139">
        <f ca="1">SUMIFS(RAB!$F$14:$F$80,RAB!$C$14:$C$80,C741)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SATUAN'!$N$7:$N$1495,0),0)),"",OFFSET('HARGA SATUAN'!$C$6,MATCH(B742,'HARGA SATUAN'!$N$7:$N$1495,0),0))</f>
        <v>CT TM Indoor Tipe Blok 75/5-5A</v>
      </c>
      <c r="D742" s="139">
        <f ca="1">SUMIFS(RAB!$F$14:$F$80,RAB!$C$14:$C$80,C742)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SATUAN'!$N$7:$N$1495,0),0)),"",OFFSET('HARGA SATUAN'!$C$6,MATCH(B743,'HARGA SATUAN'!$N$7:$N$1495,0),0))</f>
        <v>CT TM Indoor Tipe Blok 80/5-5A</v>
      </c>
      <c r="D743" s="139">
        <f ca="1">SUMIFS(RAB!$F$14:$F$80,RAB!$C$14:$C$80,C743)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SATUAN'!$N$7:$N$1495,0),0)),"",OFFSET('HARGA SATUAN'!$C$6,MATCH(B744,'HARGA SATUAN'!$N$7:$N$1495,0),0))</f>
        <v>CT TM Indoor Tipe Blok 100/5-5A</v>
      </c>
      <c r="D744" s="139">
        <f ca="1">SUMIFS(RAB!$F$14:$F$80,RAB!$C$14:$C$80,C744)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SATUAN'!$N$7:$N$1495,0),0)),"",OFFSET('HARGA SATUAN'!$C$6,MATCH(B745,'HARGA SATUAN'!$N$7:$N$1495,0),0))</f>
        <v>CT TM Indoor Tipe Blok 150/5-5A</v>
      </c>
      <c r="D745" s="139">
        <f ca="1">SUMIFS(RAB!$F$14:$F$80,RAB!$C$14:$C$80,C745)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SATUAN'!$N$7:$N$1495,0),0)),"",OFFSET('HARGA SATUAN'!$C$6,MATCH(B746,'HARGA SATUAN'!$N$7:$N$1495,0),0))</f>
        <v>CT TM Indoor Tipe Blok 200/5-5A</v>
      </c>
      <c r="D746" s="139">
        <f ca="1">SUMIFS(RAB!$F$14:$F$80,RAB!$C$14:$C$80,C746)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SATUAN'!$N$7:$N$1495,0),0)),"",OFFSET('HARGA SATUAN'!$C$6,MATCH(B747,'HARGA SATUAN'!$N$7:$N$1495,0),0))</f>
        <v>CT TM Indoor Tipe Blok 250/5-5A</v>
      </c>
      <c r="D747" s="139">
        <f ca="1">SUMIFS(RAB!$F$14:$F$80,RAB!$C$14:$C$80,C747)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SATUAN'!$N$7:$N$1495,0),0)),"",OFFSET('HARGA SATUAN'!$C$6,MATCH(B748,'HARGA SATUAN'!$N$7:$N$1495,0),0))</f>
        <v>CT TM Indoor Tipe Blok 300/5-5A</v>
      </c>
      <c r="D748" s="139">
        <f ca="1">SUMIFS(RAB!$F$14:$F$80,RAB!$C$14:$C$80,C748)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SATUAN'!$N$7:$N$1495,0),0)),"",OFFSET('HARGA SATUAN'!$C$6,MATCH(B749,'HARGA SATUAN'!$N$7:$N$1495,0),0))</f>
        <v>CT TM Indoor Tipe Blok 400/5-5A</v>
      </c>
      <c r="D749" s="139">
        <f ca="1">SUMIFS(RAB!$F$14:$F$80,RAB!$C$14:$C$80,C749)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SATUAN'!$N$7:$N$1495,0),0)),"",OFFSET('HARGA SATUAN'!$C$6,MATCH(B750,'HARGA SATUAN'!$N$7:$N$1495,0),0))</f>
        <v>CT TM Indoor Tipe Blok 500/5-5A</v>
      </c>
      <c r="D750" s="139">
        <f ca="1">SUMIFS(RAB!$F$14:$F$80,RAB!$C$14:$C$80,C750)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SATUAN'!$N$7:$N$1495,0),0)),"",OFFSET('HARGA SATUAN'!$C$6,MATCH(B751,'HARGA SATUAN'!$N$7:$N$1495,0),0))</f>
        <v>CT TM Indoor Tipe Blok 600/5-5A</v>
      </c>
      <c r="D751" s="139">
        <f ca="1">SUMIFS(RAB!$F$14:$F$80,RAB!$C$14:$C$80,C751)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SATUAN'!$N$7:$N$1495,0),0)),"",OFFSET('HARGA SATUAN'!$C$6,MATCH(B752,'HARGA SATUAN'!$N$7:$N$1495,0),0))</f>
        <v>CT TM Indoor Tipe Blok 750/5-5A</v>
      </c>
      <c r="D752" s="139">
        <f ca="1">SUMIFS(RAB!$F$14:$F$80,RAB!$C$14:$C$80,C752)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SATUAN'!$N$7:$N$1495,0),0)),"",OFFSET('HARGA SATUAN'!$C$6,MATCH(B753,'HARGA SATUAN'!$N$7:$N$1495,0),0))</f>
        <v>CT TM Indoor Tipe Blok 800/5-5A</v>
      </c>
      <c r="D753" s="139">
        <f ca="1">SUMIFS(RAB!$F$14:$F$80,RAB!$C$14:$C$80,C753)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SATUAN'!$N$7:$N$1495,0),0)),"",OFFSET('HARGA SATUAN'!$C$6,MATCH(B754,'HARGA SATUAN'!$N$7:$N$1495,0),0))</f>
        <v>CT TM Indoor Tipe Blok 1000/5-5A</v>
      </c>
      <c r="D754" s="139">
        <f ca="1">SUMIFS(RAB!$F$14:$F$80,RAB!$C$14:$C$80,C754)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SATUAN'!$N$7:$N$1495,0),0)),"",OFFSET('HARGA SATUAN'!$C$6,MATCH(B755,'HARGA SATUAN'!$N$7:$N$1495,0),0))</f>
        <v>CT TM Indoor Tipe Ring 50/5-5A</v>
      </c>
      <c r="D755" s="139">
        <f ca="1">SUMIFS(RAB!$F$14:$F$80,RAB!$C$14:$C$80,C755)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SATUAN'!$N$7:$N$1495,0),0)),"",OFFSET('HARGA SATUAN'!$C$6,MATCH(B756,'HARGA SATUAN'!$N$7:$N$1495,0),0))</f>
        <v>CT TM Indoor Tipe Ring 100/5-5A</v>
      </c>
      <c r="D756" s="139">
        <f ca="1">SUMIFS(RAB!$F$14:$F$80,RAB!$C$14:$C$80,C756)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SATUAN'!$N$7:$N$1495,0),0)),"",OFFSET('HARGA SATUAN'!$C$6,MATCH(B757,'HARGA SATUAN'!$N$7:$N$1495,0),0))</f>
        <v>CT TM Outdoor  10/5</v>
      </c>
      <c r="D757" s="139">
        <f ca="1">SUMIFS(RAB!$F$14:$F$80,RAB!$C$14:$C$80,C757)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SATUAN'!$N$7:$N$1495,0),0)),"",OFFSET('HARGA SATUAN'!$C$6,MATCH(B758,'HARGA SATUAN'!$N$7:$N$1495,0),0))</f>
        <v>CT TM Outdoor  15/5</v>
      </c>
      <c r="D758" s="139">
        <f ca="1">SUMIFS(RAB!$F$14:$F$80,RAB!$C$14:$C$80,C758)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SATUAN'!$N$7:$N$1495,0),0)),"",OFFSET('HARGA SATUAN'!$C$6,MATCH(B759,'HARGA SATUAN'!$N$7:$N$1495,0),0))</f>
        <v>CT TM Outdoor  20/5</v>
      </c>
      <c r="D759" s="139">
        <f ca="1">SUMIFS(RAB!$F$14:$F$80,RAB!$C$14:$C$80,C759)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SATUAN'!$N$7:$N$1495,0),0)),"",OFFSET('HARGA SATUAN'!$C$6,MATCH(B760,'HARGA SATUAN'!$N$7:$N$1495,0),0))</f>
        <v>CT TM Outdoor  25/5</v>
      </c>
      <c r="D760" s="139">
        <f ca="1">SUMIFS(RAB!$F$14:$F$80,RAB!$C$14:$C$80,C760)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SATUAN'!$N$7:$N$1495,0),0)),"",OFFSET('HARGA SATUAN'!$C$6,MATCH(B761,'HARGA SATUAN'!$N$7:$N$1495,0),0))</f>
        <v>CT TM Outdoor  30/5</v>
      </c>
      <c r="D761" s="139">
        <f ca="1">SUMIFS(RAB!$F$14:$F$80,RAB!$C$14:$C$80,C761)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SATUAN'!$N$7:$N$1495,0),0)),"",OFFSET('HARGA SATUAN'!$C$6,MATCH(B762,'HARGA SATUAN'!$N$7:$N$1495,0),0))</f>
        <v>CT TM Outdoor  40/5</v>
      </c>
      <c r="D762" s="139">
        <f ca="1">SUMIFS(RAB!$F$14:$F$80,RAB!$C$14:$C$80,C762)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SATUAN'!$N$7:$N$1495,0),0)),"",OFFSET('HARGA SATUAN'!$C$6,MATCH(B763,'HARGA SATUAN'!$N$7:$N$1495,0),0))</f>
        <v>CT TM Outdoor  50/5</v>
      </c>
      <c r="D763" s="139">
        <f ca="1">SUMIFS(RAB!$F$14:$F$80,RAB!$C$14:$C$80,C763)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SATUAN'!$N$7:$N$1495,0),0)),"",OFFSET('HARGA SATUAN'!$C$6,MATCH(B764,'HARGA SATUAN'!$N$7:$N$1495,0),0))</f>
        <v>CT TM Outdoor  60/5</v>
      </c>
      <c r="D764" s="139">
        <f ca="1">SUMIFS(RAB!$F$14:$F$80,RAB!$C$14:$C$80,C764)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SATUAN'!$N$7:$N$1495,0),0)),"",OFFSET('HARGA SATUAN'!$C$6,MATCH(B765,'HARGA SATUAN'!$N$7:$N$1495,0),0))</f>
        <v>CT TM Outdoor  75/5</v>
      </c>
      <c r="D765" s="139">
        <f ca="1">SUMIFS(RAB!$F$14:$F$80,RAB!$C$14:$C$80,C765)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SATUAN'!$N$7:$N$1495,0),0)),"",OFFSET('HARGA SATUAN'!$C$6,MATCH(B766,'HARGA SATUAN'!$N$7:$N$1495,0),0))</f>
        <v>CT TM Outdoor 80/5</v>
      </c>
      <c r="D766" s="139">
        <f ca="1">SUMIFS(RAB!$F$14:$F$80,RAB!$C$14:$C$80,C766)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SATUAN'!$N$7:$N$1495,0),0)),"",OFFSET('HARGA SATUAN'!$C$6,MATCH(B767,'HARGA SATUAN'!$N$7:$N$1495,0),0))</f>
        <v>CT TM Outdoor 100/5</v>
      </c>
      <c r="D767" s="139">
        <f ca="1">SUMIFS(RAB!$F$14:$F$80,RAB!$C$14:$C$80,C767)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SATUAN'!$N$7:$N$1495,0),0)),"",OFFSET('HARGA SATUAN'!$C$6,MATCH(B768,'HARGA SATUAN'!$N$7:$N$1495,0),0))</f>
        <v>CT TM Outdoor 150/5</v>
      </c>
      <c r="D768" s="139">
        <f ca="1">SUMIFS(RAB!$F$14:$F$80,RAB!$C$14:$C$80,C768)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SATUAN'!$N$7:$N$1495,0),0)),"",OFFSET('HARGA SATUAN'!$C$6,MATCH(B769,'HARGA SATUAN'!$N$7:$N$1495,0),0))</f>
        <v>CT TM Outdoor 200/5</v>
      </c>
      <c r="D769" s="139">
        <f ca="1">SUMIFS(RAB!$F$14:$F$80,RAB!$C$14:$C$80,C769)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SATUAN'!$N$7:$N$1495,0),0)),"",OFFSET('HARGA SATUAN'!$C$6,MATCH(B770,'HARGA SATUAN'!$N$7:$N$1495,0),0))</f>
        <v>CT TM Outdoor 250/5</v>
      </c>
      <c r="D770" s="139">
        <f ca="1">SUMIFS(RAB!$F$14:$F$80,RAB!$C$14:$C$80,C770)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SATUAN'!$N$7:$N$1495,0),0)),"",OFFSET('HARGA SATUAN'!$C$6,MATCH(B771,'HARGA SATUAN'!$N$7:$N$1495,0),0))</f>
        <v>CT TM Outdoor 300/5</v>
      </c>
      <c r="D771" s="139">
        <f ca="1">SUMIFS(RAB!$F$14:$F$80,RAB!$C$14:$C$80,C771)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SATUAN'!$N$7:$N$1495,0),0)),"",OFFSET('HARGA SATUAN'!$C$6,MATCH(B772,'HARGA SATUAN'!$N$7:$N$1495,0),0))</f>
        <v>CT TM Outdoor 400/5</v>
      </c>
      <c r="D772" s="139">
        <f ca="1">SUMIFS(RAB!$F$14:$F$80,RAB!$C$14:$C$80,C772)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SATUAN'!$N$7:$N$1495,0),0)),"",OFFSET('HARGA SATUAN'!$C$6,MATCH(B773,'HARGA SATUAN'!$N$7:$N$1495,0),0))</f>
        <v>PT Indoor (ratio 20.000/v3 : 100/v3) Class 0.2s</v>
      </c>
      <c r="D773" s="139">
        <f ca="1">SUMIFS(RAB!$F$14:$F$80,RAB!$C$14:$C$80,C773)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SATUAN'!$N$7:$N$1495,0),0)),"",OFFSET('HARGA SATUAN'!$C$6,MATCH(B774,'HARGA SATUAN'!$N$7:$N$1495,0),0))</f>
        <v>PT Outdoor (ratio 20.000/v3 : 100/v3) Class 0.2s</v>
      </c>
      <c r="D774" s="139">
        <f ca="1">SUMIFS(RAB!$F$14:$F$80,RAB!$C$14:$C$80,C774)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SATUAN'!$N$7:$N$1495,0),0)),"",OFFSET('HARGA SATUAN'!$C$6,MATCH(B775,'HARGA SATUAN'!$N$7:$N$1495,0),0))</f>
        <v>Smart Box Langsung Daya 3.9 kVA MCCB 6 A</v>
      </c>
      <c r="D775" s="139">
        <f ca="1">SUMIFS(RAB!$F$14:$F$80,RAB!$C$14:$C$80,C775)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SATUAN'!$N$7:$N$1495,0),0)),"",OFFSET('HARGA SATUAN'!$C$6,MATCH(B776,'HARGA SATUAN'!$N$7:$N$1495,0),0))</f>
        <v>Smart Box Langsung Daya 6.6 kVA MCCB 10 A</v>
      </c>
      <c r="D776" s="139">
        <f ca="1">SUMIFS(RAB!$F$14:$F$80,RAB!$C$14:$C$80,C776)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SATUAN'!$N$7:$N$1495,0),0)),"",OFFSET('HARGA SATUAN'!$C$6,MATCH(B777,'HARGA SATUAN'!$N$7:$N$1495,0),0))</f>
        <v>Smart Box Langsung Daya 10.6 kVA MCCB 16 A</v>
      </c>
      <c r="D777" s="139">
        <f ca="1">SUMIFS(RAB!$F$14:$F$80,RAB!$C$14:$C$80,C777)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SATUAN'!$N$7:$N$1495,0),0)),"",OFFSET('HARGA SATUAN'!$C$6,MATCH(B778,'HARGA SATUAN'!$N$7:$N$1495,0),0))</f>
        <v>Smart Box Langsung Daya 13.2 kVA MCCB 20 A</v>
      </c>
      <c r="D778" s="139">
        <f ca="1">SUMIFS(RAB!$F$14:$F$80,RAB!$C$14:$C$80,C778)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SATUAN'!$N$7:$N$1495,0),0)),"",OFFSET('HARGA SATUAN'!$C$6,MATCH(B779,'HARGA SATUAN'!$N$7:$N$1495,0),0))</f>
        <v>Smart Box Langsung Daya 16.5 kVA MCCB 25 A</v>
      </c>
      <c r="D779" s="139">
        <f ca="1">SUMIFS(RAB!$F$14:$F$80,RAB!$C$14:$C$80,C779)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SATUAN'!$N$7:$N$1495,0),0)),"",OFFSET('HARGA SATUAN'!$C$6,MATCH(B780,'HARGA SATUAN'!$N$7:$N$1495,0),0))</f>
        <v>Smart Box Langsung Daya 23 kVA MCCB 35 A</v>
      </c>
      <c r="D780" s="139">
        <f ca="1">SUMIFS(RAB!$F$14:$F$80,RAB!$C$14:$C$80,C780)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SATUAN'!$N$7:$N$1495,0),0)),"",OFFSET('HARGA SATUAN'!$C$6,MATCH(B781,'HARGA SATUAN'!$N$7:$N$1495,0),0))</f>
        <v>Smart Box Langsung Daya 33 kVA MCCB 50 A</v>
      </c>
      <c r="D781" s="139">
        <f ca="1">SUMIFS(RAB!$F$14:$F$80,RAB!$C$14:$C$80,C781)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SATUAN'!$N$7:$N$1495,0),0)),"",OFFSET('HARGA SATUAN'!$C$6,MATCH(B782,'HARGA SATUAN'!$N$7:$N$1495,0),0))</f>
        <v>Smart Box Langsung Daya 41.5 kVA MCCB 63 A</v>
      </c>
      <c r="D782" s="139">
        <f ca="1">SUMIFS(RAB!$F$14:$F$80,RAB!$C$14:$C$80,C782)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SATUAN'!$N$7:$N$1495,0),0)),"",OFFSET('HARGA SATUAN'!$C$6,MATCH(B783,'HARGA SATUAN'!$N$7:$N$1495,0),0))</f>
        <v>Smart Box Tidak Langsung Daya 53 kVA MCCB 80 A</v>
      </c>
      <c r="D783" s="139">
        <f ca="1">SUMIFS(RAB!$F$14:$F$80,RAB!$C$14:$C$80,C783)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SATUAN'!$N$7:$N$1495,0),0)),"",OFFSET('HARGA SATUAN'!$C$6,MATCH(B784,'HARGA SATUAN'!$N$7:$N$1495,0),0))</f>
        <v>Smart Box Tidak Langsung Daya 66 kVA MCCB 100 A</v>
      </c>
      <c r="D784" s="139">
        <f ca="1">SUMIFS(RAB!$F$14:$F$80,RAB!$C$14:$C$80,C784)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SATUAN'!$N$7:$N$1495,0),0)),"",OFFSET('HARGA SATUAN'!$C$6,MATCH(B785,'HARGA SATUAN'!$N$7:$N$1495,0),0))</f>
        <v>Smart Box Tidak Langsung Daya 82.5 kVA MCCB 125 A</v>
      </c>
      <c r="D785" s="139">
        <f ca="1">SUMIFS(RAB!$F$14:$F$80,RAB!$C$14:$C$80,C785)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SATUAN'!$N$7:$N$1495,0),0)),"",OFFSET('HARGA SATUAN'!$C$6,MATCH(B786,'HARGA SATUAN'!$N$7:$N$1495,0),0))</f>
        <v>Smart Box Tidak Langsung Daya 105 kVA MCCB 160 A</v>
      </c>
      <c r="D786" s="139">
        <f ca="1">SUMIFS(RAB!$F$14:$F$80,RAB!$C$14:$C$80,C786)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SATUAN'!$N$7:$N$1495,0),0)),"",OFFSET('HARGA SATUAN'!$C$6,MATCH(B787,'HARGA SATUAN'!$N$7:$N$1495,0),0))</f>
        <v>Smart Box Tidak Langsung Daya 131 kVA MCCB 200 A</v>
      </c>
      <c r="D787" s="139">
        <f ca="1">SUMIFS(RAB!$F$14:$F$80,RAB!$C$14:$C$80,C787)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SATUAN'!$N$7:$N$1495,0),0)),"",OFFSET('HARGA SATUAN'!$C$6,MATCH(B788,'HARGA SATUAN'!$N$7:$N$1495,0),0))</f>
        <v>Smart Box Tidak Langsung Daya 147 kVA MCCB 225 A</v>
      </c>
      <c r="D788" s="139">
        <f ca="1">SUMIFS(RAB!$F$14:$F$80,RAB!$C$14:$C$80,C788)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SATUAN'!$N$7:$N$1495,0),0)),"",OFFSET('HARGA SATUAN'!$C$6,MATCH(B789,'HARGA SATUAN'!$N$7:$N$1495,0),0))</f>
        <v>Smart Box Tidak Langsung Daya 164 kVA MCCB 250 A</v>
      </c>
      <c r="D789" s="139">
        <f ca="1">SUMIFS(RAB!$F$14:$F$80,RAB!$C$14:$C$80,C789)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SATUAN'!$N$7:$N$1495,0),0)),"",OFFSET('HARGA SATUAN'!$C$6,MATCH(B790,'HARGA SATUAN'!$N$7:$N$1495,0),0))</f>
        <v>Smart Box Tidak Langsung Daya 197 kVA MCCB 300 A</v>
      </c>
      <c r="D790" s="139">
        <f ca="1">SUMIFS(RAB!$F$14:$F$80,RAB!$C$14:$C$80,C790)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SATUAN'!$N$7:$N$1495,0),0)),"",OFFSET('HARGA SATUAN'!$C$6,MATCH(B791,'HARGA SATUAN'!$N$7:$N$1495,0),0))</f>
        <v>Smart Box Tidak Langsung Daya TM</v>
      </c>
      <c r="D791" s="139">
        <f ca="1">SUMIFS(RAB!$F$14:$F$80,RAB!$C$14:$C$80,C791)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SATUAN'!$N$7:$N$1495,0),0)),"",OFFSET('HARGA SATUAN'!$C$6,MATCH(B792,'HARGA SATUAN'!$N$7:$N$1495,0),0))</f>
        <v>Air Insulated LBS Manual;24KV;630A;Min-16KA</v>
      </c>
      <c r="D792" s="139">
        <f ca="1">SUMIFS(RAB!$F$14:$F$80,RAB!$C$14:$C$80,C792)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SATUAN'!$N$7:$N$1495,0),0)),"",OFFSET('HARGA SATUAN'!$C$6,MATCH(B793,'HARGA SATUAN'!$N$7:$N$1495,0),0))</f>
        <v>Air Insulated LBS Motorized;24KV;630A;Min-16KA</v>
      </c>
      <c r="D793" s="139">
        <f ca="1">SUMIFS(RAB!$F$14:$F$80,RAB!$C$14:$C$80,C793)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SATUAN'!$N$7:$N$1495,0),0)),"",OFFSET('HARGA SATUAN'!$C$6,MATCH(B794,'HARGA SATUAN'!$N$7:$N$1495,0),0))</f>
        <v>Air Insulated CBOG Motorized+Metering;20KV;630A;Min-16KA</v>
      </c>
      <c r="D794" s="139">
        <f ca="1">SUMIFS(RAB!$F$14:$F$80,RAB!$C$14:$C$80,C794)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SATUAN'!$N$7:$N$1495,0),0)),"",OFFSET('HARGA SATUAN'!$C$6,MATCH(B795,'HARGA SATUAN'!$N$7:$N$1495,0),0))</f>
        <v>Fully Gas Insulated LBS Motorized;24KV;630A;Min-16KA</v>
      </c>
      <c r="D795" s="139">
        <f ca="1">SUMIFS(RAB!$F$14:$F$80,RAB!$C$14:$C$80,C795)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SATUAN'!$N$7:$N$1495,0),0)),"",OFFSET('HARGA SATUAN'!$C$6,MATCH(B796,'HARGA SATUAN'!$N$7:$N$1495,0),0))</f>
        <v>Fully Gas Insulated CBOG Motorized+Metering;20KV;630A;Min-16KA</v>
      </c>
      <c r="D796" s="139">
        <f ca="1">SUMIFS(RAB!$F$14:$F$80,RAB!$C$14:$C$80,C796)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SATUAN'!$N$7:$N$1495,0),0)),"",OFFSET('HARGA SATUAN'!$C$6,MATCH(B797,'HARGA SATUAN'!$N$7:$N$1495,0),0))</f>
        <v>Fully Gas Insulated LBS Manual;24KV;630A;Min-16KA</v>
      </c>
      <c r="D797" s="139">
        <f ca="1">SUMIFS(RAB!$F$14:$F$80,RAB!$C$14:$C$80,C797)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SATUAN'!$N$7:$N$1495,0),0)),"",OFFSET('HARGA SATUAN'!$C$6,MATCH(B798,'HARGA SATUAN'!$N$7:$N$1495,0),0))</f>
        <v>Automatic Change Over (ACO) TM</v>
      </c>
      <c r="D798" s="139">
        <f ca="1">SUMIFS(RAB!$F$14:$F$80,RAB!$C$14:$C$80,C798)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SATUAN'!$N$7:$N$1495,0),0)),"",OFFSET('HARGA SATUAN'!$C$6,MATCH(B799,'HARGA SATUAN'!$N$7:$N$1495,0),0))</f>
        <v>Automatic Change Over (ACO) TR</v>
      </c>
      <c r="D799" s="139">
        <f ca="1">SUMIFS(RAB!$F$14:$F$80,RAB!$C$14:$C$80,C799)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SATUAN'!$N$7:$N$1495,0),0)),"",OFFSET('HARGA SATUAN'!$C$6,MATCH(B800,'HARGA SATUAN'!$N$7:$N$1495,0),0))</f>
        <v>Metaclad;Outgoing;20kV;630A;25kA - GI</v>
      </c>
      <c r="D800" s="139">
        <f ca="1">SUMIFS(RAB!$F$14:$F$80,RAB!$C$14:$C$80,C800)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SATUAN'!$N$7:$N$1495,0),0)),"",OFFSET('HARGA SATUAN'!$C$6,MATCH(B801,'HARGA SATUAN'!$N$7:$N$1495,0),0))</f>
        <v>Metaclad;Couple;20kV;2000A;25kA - GI</v>
      </c>
      <c r="D801" s="139">
        <f ca="1">SUMIFS(RAB!$F$14:$F$80,RAB!$C$14:$C$80,C801)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SATUAN'!$N$7:$N$1495,0),0)),"",OFFSET('HARGA SATUAN'!$C$6,MATCH(B802,'HARGA SATUAN'!$N$7:$N$1495,0),0))</f>
        <v>Trafo 1 Fasa CSP 50 kVA</v>
      </c>
      <c r="D802" s="139">
        <f ca="1">SUMIFS(RAB!$F$14:$F$80,RAB!$C$14:$C$80,C802)</f>
        <v>1</v>
      </c>
      <c r="E802" s="26">
        <f t="shared" ca="1" si="34"/>
        <v>1</v>
      </c>
      <c r="F802" s="26">
        <f ca="1">IF(D802=0,0,SUM($E$713:E802))</f>
        <v>3</v>
      </c>
    </row>
    <row r="803" spans="2:6" hidden="1">
      <c r="B803" s="113">
        <v>90</v>
      </c>
      <c r="C803" s="139" t="str">
        <f ca="1">IF(ISERROR(OFFSET('HARGA SATUAN'!$C$6,MATCH(B803,'HARGA SATUAN'!$N$7:$N$1495,0),0)),"",OFFSET('HARGA SATUAN'!$C$6,MATCH(B803,'HARGA SATUAN'!$N$7:$N$1495,0),0))</f>
        <v>Trafo 3 phasa 50 kVA YNyn0</v>
      </c>
      <c r="D803" s="139">
        <f ca="1">SUMIFS(RAB!$F$14:$F$80,RAB!$C$14:$C$80,C803)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SATUAN'!$N$7:$N$1495,0),0)),"",OFFSET('HARGA SATUAN'!$C$6,MATCH(B804,'HARGA SATUAN'!$N$7:$N$1495,0),0))</f>
        <v>Trafo 3 phasa 100 kVA YNyn0</v>
      </c>
      <c r="D804" s="139">
        <f ca="1">SUMIFS(RAB!$F$14:$F$80,RAB!$C$14:$C$80,C804)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SATUAN'!$N$7:$N$1495,0),0)),"",OFFSET('HARGA SATUAN'!$C$6,MATCH(B805,'HARGA SATUAN'!$N$7:$N$1495,0),0))</f>
        <v>Trafo 3 phasa 160 kVA YNyn0</v>
      </c>
      <c r="D805" s="139">
        <f ca="1">SUMIFS(RAB!$F$14:$F$80,RAB!$C$14:$C$80,C805)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SATUAN'!$N$7:$N$1495,0),0)),"",OFFSET('HARGA SATUAN'!$C$6,MATCH(B806,'HARGA SATUAN'!$N$7:$N$1495,0),0))</f>
        <v>Trafo 3 phasa 50 kVA Yzn5</v>
      </c>
      <c r="D806" s="139">
        <f ca="1">SUMIFS(RAB!$F$14:$F$80,RAB!$C$14:$C$80,C806)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SATUAN'!$N$7:$N$1495,0),0)),"",OFFSET('HARGA SATUAN'!$C$6,MATCH(B807,'HARGA SATUAN'!$N$7:$N$1495,0),0))</f>
        <v>Trafo 3 phasa 100 kVA Yzn5</v>
      </c>
      <c r="D807" s="139">
        <f ca="1">SUMIFS(RAB!$F$14:$F$80,RAB!$C$14:$C$80,C807)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SATUAN'!$N$7:$N$1495,0),0)),"",OFFSET('HARGA SATUAN'!$C$6,MATCH(B808,'HARGA SATUAN'!$N$7:$N$1495,0),0))</f>
        <v>Trafo 3 phasa 160 kVA Yzn5</v>
      </c>
      <c r="D808" s="139">
        <f ca="1">SUMIFS(RAB!$F$14:$F$80,RAB!$C$14:$C$80,C808)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SATUAN'!$N$7:$N$1495,0),0)),"",OFFSET('HARGA SATUAN'!$C$6,MATCH(B809,'HARGA SATUAN'!$N$7:$N$1495,0),0))</f>
        <v>Trafo 3 phasa 200 kVA Dyn5</v>
      </c>
      <c r="D809" s="139">
        <f ca="1">SUMIFS(RAB!$F$14:$F$80,RAB!$C$14:$C$80,C809)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SATUAN'!$N$7:$N$1495,0),0)),"",OFFSET('HARGA SATUAN'!$C$6,MATCH(B810,'HARGA SATUAN'!$N$7:$N$1495,0),0))</f>
        <v>Trafo 3 phasa 250 kVA DYn5</v>
      </c>
      <c r="D810" s="139">
        <f ca="1">SUMIFS(RAB!$F$14:$F$80,RAB!$C$14:$C$80,C810)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SATUAN'!$N$7:$N$1495,0),0)),"",OFFSET('HARGA SATUAN'!$C$6,MATCH(B811,'HARGA SATUAN'!$N$7:$N$1495,0),0))</f>
        <v>Trafo 3 phasa 400 kVA DYn5 OD</v>
      </c>
      <c r="D811" s="139">
        <f ca="1">SUMIFS(RAB!$F$14:$F$80,RAB!$C$14:$C$80,C811)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SATUAN'!$N$7:$N$1495,0),0)),"",OFFSET('HARGA SATUAN'!$C$6,MATCH(B812,'HARGA SATUAN'!$N$7:$N$1495,0),0))</f>
        <v>LVCB 2 Jurusan 250 A MCCB</v>
      </c>
      <c r="D812" s="139">
        <f ca="1">SUMIFS(RAB!$F$14:$F$80,RAB!$C$14:$C$80,C812)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SATUAN'!$N$7:$N$1495,0),0)),"",OFFSET('HARGA SATUAN'!$C$6,MATCH(B813,'HARGA SATUAN'!$N$7:$N$1495,0),0))</f>
        <v>LVCB 2 Jurusan 250 A LBS</v>
      </c>
      <c r="D813" s="139">
        <f ca="1">SUMIFS(RAB!$F$14:$F$80,RAB!$C$14:$C$80,C813)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SATUAN'!$N$7:$N$1495,0),0)),"",OFFSET('HARGA SATUAN'!$C$6,MATCH(B814,'HARGA SATUAN'!$N$7:$N$1495,0),0))</f>
        <v>LVCB 2 Jurusan 400 A LBS</v>
      </c>
      <c r="D814" s="139">
        <f ca="1">SUMIFS(RAB!$F$14:$F$80,RAB!$C$14:$C$80,C814)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SATUAN'!$N$7:$N$1495,0),0)),"",OFFSET('HARGA SATUAN'!$C$6,MATCH(B815,'HARGA SATUAN'!$N$7:$N$1495,0),0))</f>
        <v>LVCB 4 Jurusan 400 A LBS</v>
      </c>
      <c r="D815" s="139">
        <f ca="1">SUMIFS(RAB!$F$14:$F$80,RAB!$C$14:$C$80,C815)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SATUAN'!$N$7:$N$1495,0),0)),"",OFFSET('HARGA SATUAN'!$C$6,MATCH(B816,'HARGA SATUAN'!$N$7:$N$1495,0),0))</f>
        <v>LVCB 4 Jurusan 630 A LBS</v>
      </c>
      <c r="D816" s="139">
        <f ca="1">SUMIFS(RAB!$F$14:$F$80,RAB!$C$14:$C$80,C816)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SATUAN'!$N$7:$N$1495,0),0)),"",OFFSET('HARGA SATUAN'!$C$6,MATCH(B817,'HARGA SATUAN'!$N$7:$N$1495,0),0))</f>
        <v>FCO Polymer</v>
      </c>
      <c r="D817" s="139">
        <f ca="1">SUMIFS(RAB!$F$14:$F$80,RAB!$C$14:$C$80,C817)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SATUAN'!$N$7:$N$1495,0),0)),"",OFFSET('HARGA SATUAN'!$C$6,MATCH(B818,'HARGA SATUAN'!$N$7:$N$1495,0),0))</f>
        <v>Load Break Switch</v>
      </c>
      <c r="D818" s="139">
        <f ca="1">SUMIFS(RAB!$F$14:$F$80,RAB!$C$14:$C$80,C818)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SATUAN'!$N$7:$N$1495,0),0)),"",OFFSET('HARGA SATUAN'!$C$6,MATCH(B819,'HARGA SATUAN'!$N$7:$N$1495,0),0))</f>
        <v>Recloser</v>
      </c>
      <c r="D819" s="139">
        <f ca="1">SUMIFS(RAB!$F$14:$F$80,RAB!$C$14:$C$80,C819)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SATUAN'!$N$7:$N$1495,0),0)),"",OFFSET('HARGA SATUAN'!$C$6,MATCH(B820,'HARGA SATUAN'!$N$7:$N$1495,0),0))</f>
        <v>Disconnecting Switch 20 KV - 630 A Porcelein</v>
      </c>
      <c r="D820" s="139">
        <f ca="1">SUMIFS(RAB!$F$14:$F$80,RAB!$C$14:$C$80,C820)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SATUAN'!$N$7:$N$1495,0),0)),"",OFFSET('HARGA SATUAN'!$C$6,MATCH(B821,'HARGA SATUAN'!$N$7:$N$1495,0),0))</f>
        <v>Disconnecting Switch 20 KV - 630 A Polymer</v>
      </c>
      <c r="D821" s="139">
        <f ca="1">SUMIFS(RAB!$F$14:$F$80,RAB!$C$14:$C$80,C821)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SATUAN'!$N$7:$N$1495,0),0)),"",OFFSET('HARGA SATUAN'!$C$6,MATCH(B822,'HARGA SATUAN'!$N$7:$N$1495,0),0))</f>
        <v>Lightning Arester (Polymer) 21 KV, 10 KA</v>
      </c>
      <c r="D822" s="139">
        <f ca="1">SUMIFS(RAB!$F$14:$F$80,RAB!$C$14:$C$80,C822)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SATUAN'!$N$7:$N$1495,0),0)),"",OFFSET('HARGA SATUAN'!$C$6,MATCH(B823,'HARGA SATUAN'!$N$7:$N$1495,0),0))</f>
        <v>Lightning Arester (Polymer) 24 KV, 10 KA</v>
      </c>
      <c r="D823" s="139">
        <f ca="1">SUMIFS(RAB!$F$14:$F$80,RAB!$C$14:$C$80,C823)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SATUAN'!$N$7:$N$1495,0),0)),"",OFFSET('HARGA SATUAN'!$C$6,MATCH(B824,'HARGA SATUAN'!$N$7:$N$1495,0),0))</f>
        <v>Isolator Tumpu ( Pin Post ) 20 KV</v>
      </c>
      <c r="D824" s="139">
        <f ca="1">SUMIFS(RAB!$F$14:$F$80,RAB!$C$14:$C$80,C824)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SATUAN'!$N$7:$N$1495,0),0)),"",OFFSET('HARGA SATUAN'!$C$6,MATCH(B825,'HARGA SATUAN'!$N$7:$N$1495,0),0))</f>
        <v>Isolator Tumpu ( Line Post ) 20 KV</v>
      </c>
      <c r="D825" s="139">
        <f ca="1">SUMIFS(RAB!$F$14:$F$80,RAB!$C$14:$C$80,C825)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SATUAN'!$N$7:$N$1495,0),0)),"",OFFSET('HARGA SATUAN'!$C$6,MATCH(B826,'HARGA SATUAN'!$N$7:$N$1495,0),0))</f>
        <v>Isolator Tarik ( Strainkap Porcelain ) 20 KV</v>
      </c>
      <c r="D826" s="139">
        <f ca="1">SUMIFS(RAB!$F$14:$F$80,RAB!$C$14:$C$80,C826)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SATUAN'!$N$7:$N$1495,0),0)),"",OFFSET('HARGA SATUAN'!$C$6,MATCH(B827,'HARGA SATUAN'!$N$7:$N$1495,0),0))</f>
        <v>Isolator Tarik ( Porcelain ) 20 KV + Primary Dead End Clamp 70-150 mm²</v>
      </c>
      <c r="D827" s="139">
        <f ca="1">SUMIFS(RAB!$F$14:$F$80,RAB!$C$14:$C$80,C827)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SATUAN'!$N$7:$N$1495,0),0)),"",OFFSET('HARGA SATUAN'!$C$6,MATCH(B828,'HARGA SATUAN'!$N$7:$N$1495,0),0))</f>
        <v>Isolator Tarik ( Suspension Polymer ) 20 KV</v>
      </c>
      <c r="D828" s="139">
        <f ca="1">SUMIFS(RAB!$F$14:$F$80,RAB!$C$14:$C$80,C828)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SATUAN'!$N$7:$N$1495,0),0)),"",OFFSET('HARGA SATUAN'!$C$6,MATCH(B829,'HARGA SATUAN'!$N$7:$N$1495,0),0))</f>
        <v>AAAC 70 mm²</v>
      </c>
      <c r="D829" s="139">
        <f ca="1">SUMIFS(RAB!$F$14:$F$80,RAB!$C$14:$C$80,C829)</f>
        <v>2</v>
      </c>
      <c r="E829" s="26">
        <f t="shared" ca="1" si="34"/>
        <v>1</v>
      </c>
      <c r="F829" s="26">
        <f ca="1">IF(D829=0,0,SUM($E$713:E829))</f>
        <v>4</v>
      </c>
    </row>
    <row r="830" spans="2:6" hidden="1">
      <c r="B830" s="113">
        <v>117</v>
      </c>
      <c r="C830" s="139" t="str">
        <f ca="1">IF(ISERROR(OFFSET('HARGA SATUAN'!$C$6,MATCH(B830,'HARGA SATUAN'!$N$7:$N$1495,0),0)),"",OFFSET('HARGA SATUAN'!$C$6,MATCH(B830,'HARGA SATUAN'!$N$7:$N$1495,0),0))</f>
        <v>AAAC 150 mm²</v>
      </c>
      <c r="D830" s="139">
        <f ca="1">SUMIFS(RAB!$F$14:$F$80,RAB!$C$14:$C$80,C830)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SATUAN'!$N$7:$N$1495,0),0)),"",OFFSET('HARGA SATUAN'!$C$6,MATCH(B831,'HARGA SATUAN'!$N$7:$N$1495,0),0))</f>
        <v>AAAC 240 mm²</v>
      </c>
      <c r="D831" s="139">
        <f ca="1">SUMIFS(RAB!$F$14:$F$80,RAB!$C$14:$C$80,C831)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SATUAN'!$N$7:$N$1495,0),0)),"",OFFSET('HARGA SATUAN'!$C$6,MATCH(B832,'HARGA SATUAN'!$N$7:$N$1495,0),0))</f>
        <v>AAAC/S 70 mm²</v>
      </c>
      <c r="D832" s="139">
        <f ca="1">SUMIFS(RAB!$F$14:$F$80,RAB!$C$14:$C$80,C832)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SATUAN'!$N$7:$N$1495,0),0)),"",OFFSET('HARGA SATUAN'!$C$6,MATCH(B833,'HARGA SATUAN'!$N$7:$N$1495,0),0))</f>
        <v>AAAC/S 150 mm²</v>
      </c>
      <c r="D833" s="139">
        <f ca="1">SUMIFS(RAB!$F$14:$F$80,RAB!$C$14:$C$80,C833)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SATUAN'!$N$7:$N$1495,0),0)),"",OFFSET('HARGA SATUAN'!$C$6,MATCH(B834,'HARGA SATUAN'!$N$7:$N$1495,0),0))</f>
        <v>AAAC/S 240 mm²</v>
      </c>
      <c r="D834" s="139">
        <f ca="1">SUMIFS(RAB!$F$14:$F$80,RAB!$C$14:$C$80,C834)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SATUAN'!$N$7:$N$1495,0),0)),"",OFFSET('HARGA SATUAN'!$C$6,MATCH(B835,'HARGA SATUAN'!$N$7:$N$1495,0),0))</f>
        <v>NFA2X-T 2 x 70 + N 50 mm²</v>
      </c>
      <c r="D835" s="139">
        <f ca="1">SUMIFS(RAB!$F$14:$F$80,RAB!$C$14:$C$80,C835)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SATUAN'!$N$7:$N$1495,0),0)),"",OFFSET('HARGA SATUAN'!$C$6,MATCH(B836,'HARGA SATUAN'!$N$7:$N$1495,0),0))</f>
        <v>NFA2X-T 2 x 70 + N 70 mm²</v>
      </c>
      <c r="D836" s="139">
        <f ca="1">SUMIFS(RAB!$F$14:$F$80,RAB!$C$14:$C$80,C836)</f>
        <v>2</v>
      </c>
      <c r="E836" s="26">
        <f t="shared" ca="1" si="34"/>
        <v>1</v>
      </c>
      <c r="F836" s="26">
        <f ca="1">IF(D836=0,0,SUM($E$713:E836))</f>
        <v>5</v>
      </c>
    </row>
    <row r="837" spans="2:6" hidden="1">
      <c r="B837" s="113">
        <v>124</v>
      </c>
      <c r="C837" s="139" t="str">
        <f ca="1">IF(ISERROR(OFFSET('HARGA SATUAN'!$C$6,MATCH(B837,'HARGA SATUAN'!$N$7:$N$1495,0),0)),"",OFFSET('HARGA SATUAN'!$C$6,MATCH(B837,'HARGA SATUAN'!$N$7:$N$1495,0),0))</f>
        <v>NFA2X-T 3x35+1x35</v>
      </c>
      <c r="D837" s="139">
        <f ca="1">SUMIFS(RAB!$F$14:$F$80,RAB!$C$14:$C$80,C837)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SATUAN'!$N$7:$N$1495,0),0)),"",OFFSET('HARGA SATUAN'!$C$6,MATCH(B838,'HARGA SATUAN'!$N$7:$N$1495,0),0))</f>
        <v>NFA2X-T 3x70+1x70</v>
      </c>
      <c r="D838" s="139">
        <f ca="1">SUMIFS(RAB!$F$14:$F$80,RAB!$C$14:$C$80,C838)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SATUAN'!$N$7:$N$1495,0),0)),"",OFFSET('HARGA SATUAN'!$C$6,MATCH(B839,'HARGA SATUAN'!$N$7:$N$1495,0),0))</f>
        <v>NFA2X 2 x 10 mm²</v>
      </c>
      <c r="D839" s="139">
        <f ca="1">SUMIFS(RAB!$F$14:$F$80,RAB!$C$14:$C$80,C839)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SATUAN'!$N$7:$N$1495,0),0)),"",OFFSET('HARGA SATUAN'!$C$6,MATCH(B840,'HARGA SATUAN'!$N$7:$N$1495,0),0))</f>
        <v>NFA2X 2 x 16 mm²</v>
      </c>
      <c r="D840" s="139">
        <f ca="1">SUMIFS(RAB!$F$14:$F$80,RAB!$C$14:$C$80,C840)</f>
        <v>40</v>
      </c>
      <c r="E840" s="26">
        <f t="shared" ca="1" si="34"/>
        <v>1</v>
      </c>
      <c r="F840" s="26">
        <f ca="1">IF(D840=0,0,SUM($E$713:E840))</f>
        <v>6</v>
      </c>
    </row>
    <row r="841" spans="2:6" hidden="1">
      <c r="B841" s="113">
        <v>128</v>
      </c>
      <c r="C841" s="139" t="str">
        <f ca="1">IF(ISERROR(OFFSET('HARGA SATUAN'!$C$6,MATCH(B841,'HARGA SATUAN'!$N$7:$N$1495,0),0)),"",OFFSET('HARGA SATUAN'!$C$6,MATCH(B841,'HARGA SATUAN'!$N$7:$N$1495,0),0))</f>
        <v>NFA2X 4 x 16 mm²</v>
      </c>
      <c r="D841" s="139">
        <f ca="1">SUMIFS(RAB!$F$14:$F$80,RAB!$C$14:$C$80,C841)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SATUAN'!$N$7:$N$1495,0),0)),"",OFFSET('HARGA SATUAN'!$C$6,MATCH(B842,'HARGA SATUAN'!$N$7:$N$1495,0),0))</f>
        <v>NFA2X 4 x 70 mm²</v>
      </c>
      <c r="D842" s="139">
        <f ca="1">SUMIFS(RAB!$F$14:$F$80,RAB!$C$14:$C$80,C842)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SATUAN'!$N$7:$N$1495,0),0)),"",OFFSET('HARGA SATUAN'!$C$6,MATCH(B843,'HARGA SATUAN'!$N$7:$N$1495,0),0))</f>
        <v>Kabel NYY 1 x 70 mm²</v>
      </c>
      <c r="D843" s="139">
        <f ca="1">SUMIFS(RAB!$F$14:$F$80,RAB!$C$14:$C$80,C843)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SATUAN'!$N$7:$N$1495,0),0)),"",OFFSET('HARGA SATUAN'!$C$6,MATCH(B844,'HARGA SATUAN'!$N$7:$N$1495,0),0))</f>
        <v>Kabel NYY 1 x 95 mm²</v>
      </c>
      <c r="D844" s="139">
        <f ca="1">SUMIFS(RAB!$F$14:$F$80,RAB!$C$14:$C$80,C844)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SATUAN'!$N$7:$N$1495,0),0)),"",OFFSET('HARGA SATUAN'!$C$6,MATCH(B845,'HARGA SATUAN'!$N$7:$N$1495,0),0))</f>
        <v>Kabel NYY 1 x 150 mm²</v>
      </c>
      <c r="D845" s="139">
        <f ca="1">SUMIFS(RAB!$F$14:$F$80,RAB!$C$14:$C$80,C845)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SATUAN'!$N$7:$N$1495,0),0)),"",OFFSET('HARGA SATUAN'!$C$6,MATCH(B846,'HARGA SATUAN'!$N$7:$N$1495,0),0))</f>
        <v>Kabel NYY 1 x 240 mm²</v>
      </c>
      <c r="D846" s="139">
        <f ca="1">SUMIFS(RAB!$F$14:$F$80,RAB!$C$14:$C$80,C846)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SATUAN'!$N$7:$N$1495,0),0)),"",OFFSET('HARGA SATUAN'!$C$6,MATCH(B847,'HARGA SATUAN'!$N$7:$N$1495,0),0))</f>
        <v>Kabel NYY 4 x 70 mm²</v>
      </c>
      <c r="D847" s="139">
        <f ca="1">SUMIFS(RAB!$F$14:$F$80,RAB!$C$14:$C$80,C847)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SATUAN'!$N$7:$N$1495,0),0)),"",OFFSET('HARGA SATUAN'!$C$6,MATCH(B848,'HARGA SATUAN'!$N$7:$N$1495,0),0))</f>
        <v>Kabel NA2XSEYBY 20 KV, 3 x 150 mm²</v>
      </c>
      <c r="D848" s="139">
        <f ca="1">SUMIFS(RAB!$F$14:$F$80,RAB!$C$14:$C$80,C848)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SATUAN'!$N$7:$N$1495,0),0)),"",OFFSET('HARGA SATUAN'!$C$6,MATCH(B849,'HARGA SATUAN'!$N$7:$N$1495,0),0))</f>
        <v>Kabel NA2XSEYBY 20 KV, 3 x 240 mm²</v>
      </c>
      <c r="D849" s="139">
        <f ca="1">SUMIFS(RAB!$F$14:$F$80,RAB!$C$14:$C$80,C849)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SATUAN'!$N$7:$N$1495,0),0)),"",OFFSET('HARGA SATUAN'!$C$6,MATCH(B850,'HARGA SATUAN'!$N$7:$N$1495,0),0))</f>
        <v>Kabel NA2XSEYBY 20 KV, 3 x 300 mm²</v>
      </c>
      <c r="D850" s="139">
        <f ca="1">SUMIFS(RAB!$F$14:$F$80,RAB!$C$14:$C$80,C850)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SATUAN'!$N$7:$N$1495,0),0)),"",OFFSET('HARGA SATUAN'!$C$6,MATCH(B851,'HARGA SATUAN'!$N$7:$N$1495,0),0))</f>
        <v>MVTIC 3 x 150 + N 95 mm²</v>
      </c>
      <c r="D851" s="139">
        <f ca="1">SUMIFS(RAB!$F$14:$F$80,RAB!$C$14:$C$80,C851)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SATUAN'!$N$7:$N$1495,0),0)),"",OFFSET('HARGA SATUAN'!$C$6,MATCH(B852,'HARGA SATUAN'!$N$7:$N$1495,0),0))</f>
        <v>MVTIC 3 x 240 + N 95 mm²</v>
      </c>
      <c r="D852" s="139">
        <f ca="1">SUMIFS(RAB!$F$14:$F$80,RAB!$C$14:$C$80,C852)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SATUAN'!$N$7:$N$1495,0),0)),"",OFFSET('HARGA SATUAN'!$C$6,MATCH(B853,'HARGA SATUAN'!$N$7:$N$1495,0),0))</f>
        <v>KWH MPB; 3P; 4W; 230/400 V; 5(80) A; Class 1</v>
      </c>
      <c r="D853" s="139">
        <f ca="1">SUMIFS(RAB!$F$14:$F$80,RAB!$C$14:$C$80,C853)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SATUAN'!$N$7:$N$1495,0),0)),"",OFFSET('HARGA SATUAN'!$C$6,MATCH(B854,'HARGA SATUAN'!$N$7:$N$1495,0),0))</f>
        <v>Modem 3G/4G</v>
      </c>
      <c r="D854" s="139">
        <f ca="1">SUMIFS(RAB!$F$14:$F$80,RAB!$C$14:$C$80,C854)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SATUAN'!$N$7:$N$1495,0),0)),"",OFFSET('HARGA SATUAN'!$C$6,MATCH(B855,'HARGA SATUAN'!$N$7:$N$1495,0),0))</f>
        <v>MCCB 1 Fasa 40 A</v>
      </c>
      <c r="D855" s="139">
        <f ca="1">SUMIFS(RAB!$F$14:$F$80,RAB!$C$14:$C$80,C855)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SATUAN'!$N$7:$N$1495,0),0)),"",OFFSET('HARGA SATUAN'!$C$6,MATCH(B856,'HARGA SATUAN'!$N$7:$N$1495,0),0))</f>
        <v>MCCB 1 Fasa 63 A</v>
      </c>
      <c r="D856" s="139">
        <f ca="1">SUMIFS(RAB!$F$14:$F$80,RAB!$C$14:$C$80,C856)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SATUAN'!$N$7:$N$1495,0),0)),"",OFFSET('HARGA SATUAN'!$C$6,MATCH(B857,'HARGA SATUAN'!$N$7:$N$1495,0),0))</f>
        <v>MCCB 1 Fasa 80 A</v>
      </c>
      <c r="D857" s="139">
        <f ca="1">SUMIFS(RAB!$F$14:$F$80,RAB!$C$14:$C$80,C857)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SATUAN'!$N$7:$N$1495,0),0)),"",OFFSET('HARGA SATUAN'!$C$6,MATCH(B858,'HARGA SATUAN'!$N$7:$N$1495,0),0))</f>
        <v>MCCB 1 Fasa 100 A</v>
      </c>
      <c r="D858" s="139">
        <f ca="1">SUMIFS(RAB!$F$14:$F$80,RAB!$C$14:$C$80,C858)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SATUAN'!$N$7:$N$1495,0),0)),"",OFFSET('HARGA SATUAN'!$C$6,MATCH(B859,'HARGA SATUAN'!$N$7:$N$1495,0),0))</f>
        <v>MCCB 3 Fasa 80 A</v>
      </c>
      <c r="D859" s="139">
        <f ca="1">SUMIFS(RAB!$F$14:$F$80,RAB!$C$14:$C$80,C859)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SATUAN'!$N$7:$N$1495,0),0)),"",OFFSET('HARGA SATUAN'!$C$6,MATCH(B860,'HARGA SATUAN'!$N$7:$N$1495,0),0))</f>
        <v>MCCB 3 Fasa 100 A</v>
      </c>
      <c r="D860" s="139">
        <f ca="1">SUMIFS(RAB!$F$14:$F$80,RAB!$C$14:$C$80,C860)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SATUAN'!$N$7:$N$1495,0),0)),"",OFFSET('HARGA SATUAN'!$C$6,MATCH(B861,'HARGA SATUAN'!$N$7:$N$1495,0),0))</f>
        <v>MCCB 3 Fasa 125 A</v>
      </c>
      <c r="D861" s="139">
        <f ca="1">SUMIFS(RAB!$F$14:$F$80,RAB!$C$14:$C$80,C861)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SATUAN'!$N$7:$N$1495,0),0)),"",OFFSET('HARGA SATUAN'!$C$6,MATCH(B862,'HARGA SATUAN'!$N$7:$N$1495,0),0))</f>
        <v>MCCB 3 Fasa 160 A</v>
      </c>
      <c r="D862" s="139">
        <f ca="1">SUMIFS(RAB!$F$14:$F$80,RAB!$C$14:$C$80,C862)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SATUAN'!$N$7:$N$1495,0),0)),"",OFFSET('HARGA SATUAN'!$C$6,MATCH(B863,'HARGA SATUAN'!$N$7:$N$1495,0),0))</f>
        <v>MCCB 3 Fasa 200 A</v>
      </c>
      <c r="D863" s="139">
        <f ca="1">SUMIFS(RAB!$F$14:$F$80,RAB!$C$14:$C$80,C863)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SATUAN'!$N$7:$N$1495,0),0)),"",OFFSET('HARGA SATUAN'!$C$6,MATCH(B864,'HARGA SATUAN'!$N$7:$N$1495,0),0))</f>
        <v>MCCB 3 Fasa 225 A</v>
      </c>
      <c r="D864" s="139">
        <f ca="1">SUMIFS(RAB!$F$14:$F$80,RAB!$C$14:$C$80,C864)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SATUAN'!$N$7:$N$1495,0),0)),"",OFFSET('HARGA SATUAN'!$C$6,MATCH(B865,'HARGA SATUAN'!$N$7:$N$1495,0),0))</f>
        <v>MCCB 3 Fasa 250 A</v>
      </c>
      <c r="D865" s="139">
        <f ca="1">SUMIFS(RAB!$F$14:$F$80,RAB!$C$14:$C$80,C865)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SATUAN'!$N$7:$N$1495,0),0)),"",OFFSET('HARGA SATUAN'!$C$6,MATCH(B866,'HARGA SATUAN'!$N$7:$N$1495,0),0))</f>
        <v>MCCB 3 Fasa 300 A</v>
      </c>
      <c r="D866" s="139">
        <f ca="1">SUMIFS(RAB!$F$14:$F$80,RAB!$C$14:$C$80,C866)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SATUAN'!$N$7:$N$1495,0),0)),"",OFFSET('HARGA SATUAN'!$C$6,MATCH(B867,'HARGA SATUAN'!$N$7:$N$1495,0),0))</f>
        <v xml:space="preserve">CT TR ; Burden 5 VA; 50/5 A - 300/5 A Class 0.5s </v>
      </c>
      <c r="D867" s="139">
        <f ca="1">SUMIFS(RAB!$F$14:$F$80,RAB!$C$14:$C$80,C867)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SATUAN'!$N$7:$N$1495,0),0)),"",OFFSET('HARGA SATUAN'!$C$6,MATCH(B868,'HARGA SATUAN'!$N$7:$N$1495,0),0))</f>
        <v xml:space="preserve">CT TR ; Burden 5 VA; 100/5 A Class 0.5s </v>
      </c>
      <c r="D868" s="139">
        <f ca="1">SUMIFS(RAB!$F$14:$F$80,RAB!$C$14:$C$80,C868)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SATUAN'!$N$7:$N$1495,0),0)),"",OFFSET('HARGA SATUAN'!$C$6,MATCH(B869,'HARGA SATUAN'!$N$7:$N$1495,0),0))</f>
        <v/>
      </c>
      <c r="D869" s="139">
        <f ca="1">SUMIFS(RAB!$F$14:$F$80,RAB!$C$14:$C$80,C869)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SATUAN'!$N$7:$N$1495,0),0)),"",OFFSET('HARGA SATUAN'!$C$6,MATCH(B870,'HARGA SATUAN'!$N$7:$N$1495,0),0))</f>
        <v/>
      </c>
      <c r="D870" s="139">
        <f ca="1">SUMIFS(RAB!$F$14:$F$80,RAB!$C$14:$C$80,C870)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SATUAN'!$N$7:$N$1495,0),0)),"",OFFSET('HARGA SATUAN'!$C$6,MATCH(B871,'HARGA SATUAN'!$N$7:$N$1495,0),0))</f>
        <v/>
      </c>
      <c r="D871" s="139">
        <f ca="1">SUMIFS(RAB!$F$14:$F$80,RAB!$C$14:$C$80,C871)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SATUAN'!$N$7:$N$1495,0),0)),"",OFFSET('HARGA SATUAN'!$C$6,MATCH(B872,'HARGA SATUAN'!$N$7:$N$1495,0),0))</f>
        <v/>
      </c>
      <c r="D872" s="139">
        <f ca="1">SUMIFS(RAB!$F$14:$F$80,RAB!$C$14:$C$80,C872)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SATUAN'!$N$7:$N$1495,0),0)),"",OFFSET('HARGA SATUAN'!$C$6,MATCH(B873,'HARGA SATUAN'!$N$7:$N$1495,0),0))</f>
        <v/>
      </c>
      <c r="D873" s="139">
        <f ca="1">SUMIFS(RAB!$F$14:$F$80,RAB!$C$14:$C$80,C873)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SATUAN'!$N$7:$N$1495,0),0)),"",OFFSET('HARGA SATUAN'!$C$6,MATCH(B874,'HARGA SATUAN'!$N$7:$N$1495,0),0))</f>
        <v/>
      </c>
      <c r="D874" s="139">
        <f ca="1">SUMIFS(RAB!$F$14:$F$80,RAB!$C$14:$C$80,C874)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SATUAN'!$N$7:$N$1495,0),0)),"",OFFSET('HARGA SATUAN'!$C$6,MATCH(B875,'HARGA SATUAN'!$N$7:$N$1495,0),0))</f>
        <v/>
      </c>
      <c r="D875" s="139">
        <f ca="1">SUMIFS(RAB!$F$14:$F$80,RAB!$C$14:$C$80,C875)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SATUAN'!$N$7:$N$1495,0),0)),"",OFFSET('HARGA SATUAN'!$C$6,MATCH(B876,'HARGA SATUAN'!$N$7:$N$1495,0),0))</f>
        <v/>
      </c>
      <c r="D876" s="139">
        <f ca="1">SUMIFS(RAB!$F$14:$F$80,RAB!$C$14:$C$80,C876)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SATUAN'!$N$7:$N$1495,0),0)),"",OFFSET('HARGA SATUAN'!$C$6,MATCH(B877,'HARGA SATUAN'!$N$7:$N$1495,0),0))</f>
        <v/>
      </c>
      <c r="D877" s="139">
        <f ca="1">SUMIFS(RAB!$F$14:$F$80,RAB!$C$14:$C$80,C877)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SATUAN'!$N$7:$N$1495,0),0)),"",OFFSET('HARGA SATUAN'!$C$6,MATCH(B878,'HARGA SATUAN'!$N$7:$N$1495,0),0))</f>
        <v/>
      </c>
      <c r="D878" s="139">
        <f ca="1">SUMIFS(RAB!$F$14:$F$80,RAB!$C$14:$C$80,C878)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SATUAN'!$N$7:$N$1495,0),0)),"",OFFSET('HARGA SATUAN'!$C$6,MATCH(B879,'HARGA SATUAN'!$N$7:$N$1495,0),0))</f>
        <v/>
      </c>
      <c r="D879" s="139">
        <f ca="1">SUMIFS(RAB!$F$14:$F$80,RAB!$C$14:$C$80,C879)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SATUAN'!$N$7:$N$1495,0),0)),"",OFFSET('HARGA SATUAN'!$C$6,MATCH(B880,'HARGA SATUAN'!$N$7:$N$1495,0),0))</f>
        <v/>
      </c>
      <c r="D880" s="139">
        <f ca="1">SUMIFS(RAB!$F$14:$F$80,RAB!$C$14:$C$80,C880)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SATUAN'!$N$7:$N$1495,0),0)),"",OFFSET('HARGA SATUAN'!$C$6,MATCH(B881,'HARGA SATUAN'!$N$7:$N$1495,0),0))</f>
        <v/>
      </c>
      <c r="D881" s="139">
        <f ca="1">SUMIFS(RAB!$F$14:$F$80,RAB!$C$14:$C$80,C881)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SATUAN'!$N$7:$N$1495,0),0)),"",OFFSET('HARGA SATUAN'!$C$6,MATCH(B882,'HARGA SATUAN'!$N$7:$N$1495,0),0))</f>
        <v/>
      </c>
      <c r="D882" s="139">
        <f ca="1">SUMIFS(RAB!$F$14:$F$80,RAB!$C$14:$C$80,C882)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SATUAN'!$N$7:$N$1495,0),0)),"",OFFSET('HARGA SATUAN'!$C$6,MATCH(B883,'HARGA SATUAN'!$N$7:$N$1495,0),0))</f>
        <v/>
      </c>
      <c r="D883" s="139">
        <f ca="1">SUMIFS(RAB!$F$14:$F$80,RAB!$C$14:$C$80,C883)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SATUAN'!$N$7:$N$1495,0),0)),"",OFFSET('HARGA SATUAN'!$C$6,MATCH(B884,'HARGA SATUAN'!$N$7:$N$1495,0),0))</f>
        <v/>
      </c>
      <c r="D884" s="139">
        <f ca="1">SUMIFS(RAB!$F$14:$F$80,RAB!$C$14:$C$80,C884)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SATUAN'!$N$7:$N$1495,0),0)),"",OFFSET('HARGA SATUAN'!$C$6,MATCH(B885,'HARGA SATUAN'!$N$7:$N$1495,0),0))</f>
        <v/>
      </c>
      <c r="D885" s="139">
        <f ca="1">SUMIFS(RAB!$F$14:$F$80,RAB!$C$14:$C$80,C885)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SATUAN'!$N$7:$N$1495,0),0)),"",OFFSET('HARGA SATUAN'!$C$6,MATCH(B886,'HARGA SATUAN'!$N$7:$N$1495,0),0))</f>
        <v/>
      </c>
      <c r="D886" s="139">
        <f ca="1">SUMIFS(RAB!$F$14:$F$80,RAB!$C$14:$C$80,C886)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SATUAN'!$N$7:$N$1495,0),0)),"",OFFSET('HARGA SATUAN'!$C$6,MATCH(B887,'HARGA SATUAN'!$N$7:$N$1495,0),0))</f>
        <v/>
      </c>
      <c r="D887" s="139">
        <f ca="1">SUMIFS(RAB!$F$14:$F$80,RAB!$C$14:$C$80,C887)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SATUAN'!$N$7:$N$1495,0),0)),"",OFFSET('HARGA SATUAN'!$C$6,MATCH(B888,'HARGA SATUAN'!$N$7:$N$1495,0),0))</f>
        <v/>
      </c>
      <c r="D888" s="139">
        <f ca="1">SUMIFS(RAB!$F$14:$F$80,RAB!$C$14:$C$80,C888)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SATUAN'!$N$7:$N$1495,0),0)),"",OFFSET('HARGA SATUAN'!$C$6,MATCH(B889,'HARGA SATUAN'!$N$7:$N$1495,0),0))</f>
        <v/>
      </c>
      <c r="D889" s="139">
        <f ca="1">SUMIFS(RAB!$F$14:$F$80,RAB!$C$14:$C$80,C889)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SATUAN'!$N$7:$N$1495,0),0)),"",OFFSET('HARGA SATUAN'!$C$6,MATCH(B890,'HARGA SATUAN'!$N$7:$N$1495,0),0))</f>
        <v/>
      </c>
      <c r="D890" s="139">
        <f ca="1">SUMIFS(RAB!$F$14:$F$80,RAB!$C$14:$C$80,C890)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SATUAN'!$N$7:$N$1495,0),0)),"",OFFSET('HARGA SATUAN'!$C$6,MATCH(B891,'HARGA SATUAN'!$N$7:$N$1495,0),0))</f>
        <v/>
      </c>
      <c r="D891" s="139">
        <f ca="1">SUMIFS(RAB!$F$14:$F$80,RAB!$C$14:$C$80,C891)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SATUAN'!$N$7:$N$1495,0),0)),"",OFFSET('HARGA SATUAN'!$C$6,MATCH(B892,'HARGA SATUAN'!$N$7:$N$1495,0),0))</f>
        <v/>
      </c>
      <c r="D892" s="139">
        <f ca="1">SUMIFS(RAB!$F$14:$F$80,RAB!$C$14:$C$80,C892)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SATUAN'!$N$7:$N$1495,0),0)),"",OFFSET('HARGA SATUAN'!$C$6,MATCH(B893,'HARGA SATUAN'!$N$7:$N$1495,0),0))</f>
        <v/>
      </c>
      <c r="D893" s="139">
        <f ca="1">SUMIFS(RAB!$F$14:$F$80,RAB!$C$14:$C$80,C893)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SATUAN'!$N$7:$N$1495,0),0)),"",OFFSET('HARGA SATUAN'!$C$6,MATCH(B894,'HARGA SATUAN'!$N$7:$N$1495,0),0))</f>
        <v/>
      </c>
      <c r="D894" s="139">
        <f ca="1">SUMIFS(RAB!$F$14:$F$80,RAB!$C$14:$C$80,C894)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SATUAN'!$N$7:$N$1495,0),0)),"",OFFSET('HARGA SATUAN'!$C$6,MATCH(B895,'HARGA SATUAN'!$N$7:$N$1495,0),0))</f>
        <v/>
      </c>
      <c r="D895" s="139">
        <f ca="1">SUMIFS(RAB!$F$14:$F$80,RAB!$C$14:$C$80,C895)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SATUAN'!$N$7:$N$1495,0),0)),"",OFFSET('HARGA SATUAN'!$C$6,MATCH(B896,'HARGA SATUAN'!$N$7:$N$1495,0),0))</f>
        <v/>
      </c>
      <c r="D896" s="139">
        <f ca="1">SUMIFS(RAB!$F$14:$F$80,RAB!$C$14:$C$80,C896)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SATUAN'!$N$7:$N$1495,0),0)),"",OFFSET('HARGA SATUAN'!$C$6,MATCH(B897,'HARGA SATUAN'!$N$7:$N$1495,0),0))</f>
        <v/>
      </c>
      <c r="D897" s="139">
        <f ca="1">SUMIFS(RAB!$F$14:$F$80,RAB!$C$14:$C$80,C897)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SATUAN'!$N$7:$N$1495,0),0)),"",OFFSET('HARGA SATUAN'!$C$6,MATCH(B898,'HARGA SATUAN'!$N$7:$N$1495,0),0))</f>
        <v/>
      </c>
      <c r="D898" s="139">
        <f ca="1">SUMIFS(RAB!$F$14:$F$80,RAB!$C$14:$C$80,C898)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SATUAN'!$N$7:$N$1495,0),0)),"",OFFSET('HARGA SATUAN'!$C$6,MATCH(B899,'HARGA SATUAN'!$N$7:$N$1495,0),0))</f>
        <v/>
      </c>
      <c r="D899" s="139">
        <f ca="1">SUMIFS(RAB!$F$14:$F$80,RAB!$C$14:$C$80,C899)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SATUAN'!$N$7:$N$1495,0),0)),"",OFFSET('HARGA SATUAN'!$C$6,MATCH(B900,'HARGA SATUAN'!$N$7:$N$1495,0),0))</f>
        <v/>
      </c>
      <c r="D900" s="139">
        <f ca="1">SUMIFS(RAB!$F$14:$F$80,RAB!$C$14:$C$80,C900)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SATUAN'!$N$7:$N$1495,0),0)),"",OFFSET('HARGA SATUAN'!$C$6,MATCH(B901,'HARGA SATUAN'!$N$7:$N$1495,0),0))</f>
        <v/>
      </c>
      <c r="D901" s="139">
        <f ca="1">SUMIFS(RAB!$F$14:$F$80,RAB!$C$14:$C$80,C901)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SATUAN'!$N$7:$N$1495,0),0)),"",OFFSET('HARGA SATUAN'!$C$6,MATCH(B902,'HARGA SATUAN'!$N$7:$N$1495,0),0))</f>
        <v/>
      </c>
      <c r="D902" s="139">
        <f ca="1">SUMIFS(RAB!$F$14:$F$80,RAB!$C$14:$C$80,C902)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SATUAN'!$N$7:$N$1495,0),0)),"",OFFSET('HARGA SATUAN'!$C$6,MATCH(B903,'HARGA SATUAN'!$N$7:$N$1495,0),0))</f>
        <v/>
      </c>
      <c r="D903" s="139">
        <f ca="1">SUMIFS(RAB!$F$14:$F$80,RAB!$C$14:$C$80,C903)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SATUAN'!$N$7:$N$1495,0),0)),"",OFFSET('HARGA SATUAN'!$C$6,MATCH(B904,'HARGA SATUAN'!$N$7:$N$1495,0),0))</f>
        <v/>
      </c>
      <c r="D904" s="139">
        <f ca="1">SUMIFS(RAB!$F$14:$F$80,RAB!$C$14:$C$80,C904)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SATUAN'!$N$7:$N$1495,0),0)),"",OFFSET('HARGA SATUAN'!$C$6,MATCH(B905,'HARGA SATUAN'!$N$7:$N$1495,0),0))</f>
        <v/>
      </c>
      <c r="D905" s="139">
        <f ca="1">SUMIFS(RAB!$F$14:$F$80,RAB!$C$14:$C$80,C905)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SATUAN'!$N$7:$N$1495,0),0)),"",OFFSET('HARGA SATUAN'!$C$6,MATCH(B906,'HARGA SATUAN'!$N$7:$N$1495,0),0))</f>
        <v/>
      </c>
      <c r="D906" s="139">
        <f ca="1">SUMIFS(RAB!$F$14:$F$80,RAB!$C$14:$C$80,C906)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SATUAN'!$N$7:$N$1495,0),0)),"",OFFSET('HARGA SATUAN'!$C$6,MATCH(B907,'HARGA SATUAN'!$N$7:$N$1495,0),0))</f>
        <v/>
      </c>
      <c r="D907" s="139">
        <f ca="1">SUMIFS(RAB!$F$14:$F$80,RAB!$C$14:$C$80,C907)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SATUAN'!$N$7:$N$1495,0),0)),"",OFFSET('HARGA SATUAN'!$C$6,MATCH(B908,'HARGA SATUAN'!$N$7:$N$1495,0),0))</f>
        <v/>
      </c>
      <c r="D908" s="139">
        <f ca="1">SUMIFS(RAB!$F$14:$F$80,RAB!$C$14:$C$80,C908)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SATUAN'!$N$7:$N$1495,0),0)),"",OFFSET('HARGA SATUAN'!$C$6,MATCH(B909,'HARGA SATUAN'!$N$7:$N$1495,0),0))</f>
        <v/>
      </c>
      <c r="D909" s="139">
        <f ca="1">SUMIFS(RAB!$F$14:$F$80,RAB!$C$14:$C$80,C909)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SATUAN'!$N$7:$N$1495,0),0)),"",OFFSET('HARGA SATUAN'!$C$6,MATCH(B910,'HARGA SATUAN'!$N$7:$N$1495,0),0))</f>
        <v/>
      </c>
      <c r="D910" s="139">
        <f ca="1">SUMIFS(RAB!$F$14:$F$80,RAB!$C$14:$C$80,C910)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SATUAN'!$N$7:$N$1495,0),0)),"",OFFSET('HARGA SATUAN'!$C$6,MATCH(B911,'HARGA SATUAN'!$N$7:$N$1495,0),0))</f>
        <v/>
      </c>
      <c r="D911" s="139">
        <f ca="1">SUMIFS(RAB!$F$14:$F$80,RAB!$C$14:$C$80,C911)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SATUAN'!$N$7:$N$1495,0),0)),"",OFFSET('HARGA SATUAN'!$C$6,MATCH(B912,'HARGA SATUAN'!$N$7:$N$1495,0),0))</f>
        <v/>
      </c>
      <c r="D912" s="139">
        <f ca="1">SUMIFS(RAB!$F$14:$F$80,RAB!$C$14:$C$80,C912)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SATUAN'!$N$7:$N$1495,0),0)),"",OFFSET('HARGA SATUAN'!$C$6,MATCH(B913,'HARGA SATUAN'!$N$7:$N$1495,0),0))</f>
        <v/>
      </c>
      <c r="D913" s="139">
        <f ca="1">SUMIFS(RAB!$F$14:$F$80,RAB!$C$14:$C$80,C913)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SATUAN'!$N$7:$N$1495,0),0)),"",OFFSET('HARGA SATUAN'!$C$6,MATCH(B914,'HARGA SATUAN'!$N$7:$N$1495,0),0))</f>
        <v/>
      </c>
      <c r="D914" s="139">
        <f ca="1">SUMIFS(RAB!$F$14:$F$80,RAB!$C$14:$C$80,C914)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SATUAN'!$N$7:$N$1495,0),0)),"",OFFSET('HARGA SATUAN'!$C$6,MATCH(B915,'HARGA SATUAN'!$N$7:$N$1495,0),0))</f>
        <v/>
      </c>
      <c r="D915" s="139">
        <f ca="1">SUMIFS(RAB!$F$14:$F$80,RAB!$C$14:$C$80,C915)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SATUAN'!$N$7:$N$1495,0),0)),"",OFFSET('HARGA SATUAN'!$C$6,MATCH(B916,'HARGA SATUAN'!$N$7:$N$1495,0),0))</f>
        <v/>
      </c>
      <c r="D916" s="139">
        <f ca="1">SUMIFS(RAB!$F$14:$F$80,RAB!$C$14:$C$80,C916)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SATUAN'!$N$7:$N$1495,0),0)),"",OFFSET('HARGA SATUAN'!$C$6,MATCH(B917,'HARGA SATUAN'!$N$7:$N$1495,0),0))</f>
        <v/>
      </c>
      <c r="D917" s="139">
        <f ca="1">SUMIFS(RAB!$F$14:$F$80,RAB!$C$14:$C$80,C917)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SATUAN'!$N$7:$N$1495,0),0)),"",OFFSET('HARGA SATUAN'!$C$6,MATCH(B918,'HARGA SATUAN'!$N$7:$N$1495,0),0))</f>
        <v/>
      </c>
      <c r="D918" s="139">
        <f ca="1">SUMIFS(RAB!$F$14:$F$80,RAB!$C$14:$C$80,C918)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SATUAN'!$N$7:$N$1495,0),0)),"",OFFSET('HARGA SATUAN'!$C$6,MATCH(B919,'HARGA SATUAN'!$N$7:$N$1495,0),0))</f>
        <v/>
      </c>
      <c r="D919" s="139">
        <f ca="1">SUMIFS(RAB!$F$14:$F$80,RAB!$C$14:$C$80,C919)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SATUAN'!$N$7:$N$1495,0),0)),"",OFFSET('HARGA SATUAN'!$C$6,MATCH(B920,'HARGA SATUAN'!$N$7:$N$1495,0),0))</f>
        <v/>
      </c>
      <c r="D920" s="139">
        <f ca="1">SUMIFS(RAB!$F$14:$F$80,RAB!$C$14:$C$80,C920)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SATUAN'!$N$7:$N$1495,0),0)),"",OFFSET('HARGA SATUAN'!$C$6,MATCH(B921,'HARGA SATUAN'!$N$7:$N$1495,0),0))</f>
        <v/>
      </c>
      <c r="D921" s="139">
        <f ca="1">SUMIFS(RAB!$F$14:$F$80,RAB!$C$14:$C$80,C921)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SATUAN'!$N$7:$N$1495,0),0)),"",OFFSET('HARGA SATUAN'!$C$6,MATCH(B922,'HARGA SATUAN'!$N$7:$N$1495,0),0))</f>
        <v/>
      </c>
      <c r="D922" s="139">
        <f ca="1">SUMIFS(RAB!$F$14:$F$80,RAB!$C$14:$C$80,C922)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SATUAN'!$N$7:$N$1495,0),0)),"",OFFSET('HARGA SATUAN'!$C$6,MATCH(B923,'HARGA SATUAN'!$N$7:$N$1495,0),0))</f>
        <v/>
      </c>
      <c r="D923" s="139">
        <f ca="1">SUMIFS(RAB!$F$14:$F$80,RAB!$C$14:$C$80,C923)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SATUAN'!$N$7:$N$1495,0),0)),"",OFFSET('HARGA SATUAN'!$C$6,MATCH(B924,'HARGA SATUAN'!$N$7:$N$1495,0),0))</f>
        <v/>
      </c>
      <c r="D924" s="139">
        <f ca="1">SUMIFS(RAB!$F$14:$F$80,RAB!$C$14:$C$80,C924)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SATUAN'!$N$7:$N$1495,0),0)),"",OFFSET('HARGA SATUAN'!$C$6,MATCH(B925,'HARGA SATUAN'!$N$7:$N$1495,0),0))</f>
        <v/>
      </c>
      <c r="D925" s="139">
        <f ca="1">SUMIFS(RAB!$F$14:$F$80,RAB!$C$14:$C$80,C925)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SATUAN'!$N$7:$N$1495,0),0)),"",OFFSET('HARGA SATUAN'!$C$6,MATCH(B926,'HARGA SATUAN'!$N$7:$N$1495,0),0))</f>
        <v/>
      </c>
      <c r="D926" s="139">
        <f ca="1">SUMIFS(RAB!$F$14:$F$80,RAB!$C$14:$C$80,C926)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SATUAN'!$N$7:$N$1495,0),0)),"",OFFSET('HARGA SATUAN'!$C$6,MATCH(B927,'HARGA SATUAN'!$N$7:$N$1495,0),0))</f>
        <v/>
      </c>
      <c r="D927" s="139">
        <f ca="1">SUMIFS(RAB!$F$14:$F$80,RAB!$C$14:$C$80,C927)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SATUAN'!$N$7:$N$1495,0),0)),"",OFFSET('HARGA SATUAN'!$C$6,MATCH(B928,'HARGA SATUAN'!$N$7:$N$1495,0),0))</f>
        <v/>
      </c>
      <c r="D928" s="139">
        <f ca="1">SUMIFS(RAB!$F$14:$F$80,RAB!$C$14:$C$80,C928)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SATUAN'!$N$7:$N$1495,0),0)),"",OFFSET('HARGA SATUAN'!$C$6,MATCH(B929,'HARGA SATUAN'!$N$7:$N$1495,0),0))</f>
        <v/>
      </c>
      <c r="D929" s="139">
        <f ca="1">SUMIFS(RAB!$F$14:$F$80,RAB!$C$14:$C$80,C929)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SATUAN'!$N$7:$N$1495,0),0)),"",OFFSET('HARGA SATUAN'!$C$6,MATCH(B930,'HARGA SATUAN'!$N$7:$N$1495,0),0))</f>
        <v/>
      </c>
      <c r="D930" s="139">
        <f ca="1">SUMIFS(RAB!$F$14:$F$80,RAB!$C$14:$C$80,C930)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SATUAN'!$N$7:$N$1495,0),0)),"",OFFSET('HARGA SATUAN'!$C$6,MATCH(B931,'HARGA SATUAN'!$N$7:$N$1495,0),0))</f>
        <v/>
      </c>
      <c r="D931" s="139">
        <f ca="1">SUMIFS(RAB!$F$14:$F$80,RAB!$C$14:$C$80,C931)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SATUAN'!$N$7:$N$1495,0),0)),"",OFFSET('HARGA SATUAN'!$C$6,MATCH(B932,'HARGA SATUAN'!$N$7:$N$1495,0),0))</f>
        <v/>
      </c>
      <c r="D932" s="139">
        <f ca="1">SUMIFS(RAB!$F$14:$F$80,RAB!$C$14:$C$80,C932)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SATUAN'!$N$7:$N$1495,0),0)),"",OFFSET('HARGA SATUAN'!$C$6,MATCH(B933,'HARGA SATUAN'!$N$7:$N$1495,0),0))</f>
        <v/>
      </c>
      <c r="D933" s="139">
        <f ca="1">SUMIFS(RAB!$F$14:$F$80,RAB!$C$14:$C$80,C933)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SATUAN'!$N$7:$N$1495,0),0)),"",OFFSET('HARGA SATUAN'!$C$6,MATCH(B934,'HARGA SATUAN'!$N$7:$N$1495,0),0))</f>
        <v/>
      </c>
      <c r="D934" s="139">
        <f ca="1">SUMIFS(RAB!$F$14:$F$80,RAB!$C$14:$C$80,C934)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SATUAN'!$N$7:$N$1495,0),0)),"",OFFSET('HARGA SATUAN'!$C$6,MATCH(B935,'HARGA SATUAN'!$N$7:$N$1495,0),0))</f>
        <v/>
      </c>
      <c r="D935" s="139">
        <f ca="1">SUMIFS(RAB!$F$14:$F$80,RAB!$C$14:$C$80,C935)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SATUAN'!$N$7:$N$1495,0),0)),"",OFFSET('HARGA SATUAN'!$C$6,MATCH(B936,'HARGA SATUAN'!$N$7:$N$1495,0),0))</f>
        <v/>
      </c>
      <c r="D936" s="139">
        <f ca="1">SUMIFS(RAB!$F$14:$F$80,RAB!$C$14:$C$80,C936)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SATUAN'!$N$7:$N$1495,0),0)),"",OFFSET('HARGA SATUAN'!$C$6,MATCH(B937,'HARGA SATUAN'!$N$7:$N$1495,0),0))</f>
        <v/>
      </c>
      <c r="D937" s="139">
        <f ca="1">SUMIFS(RAB!$F$14:$F$80,RAB!$C$14:$C$80,C937)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SATUAN'!$N$7:$N$1495,0),0)),"",OFFSET('HARGA SATUAN'!$C$6,MATCH(B938,'HARGA SATUAN'!$N$7:$N$1495,0),0))</f>
        <v/>
      </c>
      <c r="D938" s="139">
        <f ca="1">SUMIFS(RAB!$F$14:$F$80,RAB!$C$14:$C$80,C938)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SATUAN'!$N$7:$N$1495,0),0)),"",OFFSET('HARGA SATUAN'!$C$6,MATCH(B939,'HARGA SATUAN'!$N$7:$N$1495,0),0))</f>
        <v/>
      </c>
      <c r="D939" s="139">
        <f ca="1">SUMIFS(RAB!$F$14:$F$80,RAB!$C$14:$C$80,C939)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SATUAN'!$N$7:$N$1495,0),0)),"",OFFSET('HARGA SATUAN'!$C$6,MATCH(B940,'HARGA SATUAN'!$N$7:$N$1495,0),0))</f>
        <v/>
      </c>
      <c r="D940" s="139">
        <f ca="1">SUMIFS(RAB!$F$14:$F$80,RAB!$C$14:$C$80,C940)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SATUAN'!$N$7:$N$1495,0),0)),"",OFFSET('HARGA SATUAN'!$C$6,MATCH(B941,'HARGA SATUAN'!$N$7:$N$1495,0),0))</f>
        <v/>
      </c>
      <c r="D941" s="139">
        <f ca="1">SUMIFS(RAB!$F$14:$F$80,RAB!$C$14:$C$80,C941)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SATUAN'!$N$7:$N$1495,0),0)),"",OFFSET('HARGA SATUAN'!$C$6,MATCH(B942,'HARGA SATUAN'!$N$7:$N$1495,0),0))</f>
        <v/>
      </c>
      <c r="D942" s="139">
        <f ca="1">SUMIFS(RAB!$F$14:$F$80,RAB!$C$14:$C$80,C942)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SATUAN'!$N$7:$N$1495,0),0)),"",OFFSET('HARGA SATUAN'!$C$6,MATCH(B943,'HARGA SATUAN'!$N$7:$N$1495,0),0))</f>
        <v/>
      </c>
      <c r="D943" s="139">
        <f ca="1">SUMIFS(RAB!$F$14:$F$80,RAB!$C$14:$C$80,C943)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SATUAN'!$N$7:$N$1495,0),0)),"",OFFSET('HARGA SATUAN'!$C$6,MATCH(B944,'HARGA SATUAN'!$N$7:$N$1495,0),0))</f>
        <v/>
      </c>
      <c r="D944" s="139">
        <f ca="1">SUMIFS(RAB!$F$14:$F$80,RAB!$C$14:$C$80,C944)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SATUAN'!$N$7:$N$1495,0),0)),"",OFFSET('HARGA SATUAN'!$C$6,MATCH(B945,'HARGA SATUAN'!$N$7:$N$1495,0),0))</f>
        <v/>
      </c>
      <c r="D945" s="139">
        <f ca="1">SUMIFS(RAB!$F$14:$F$80,RAB!$C$14:$C$80,C945)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SATUAN'!$N$7:$N$1495,0),0)),"",OFFSET('HARGA SATUAN'!$C$6,MATCH(B946,'HARGA SATUAN'!$N$7:$N$1495,0),0))</f>
        <v/>
      </c>
      <c r="D946" s="139">
        <f ca="1">SUMIFS(RAB!$F$14:$F$80,RAB!$C$14:$C$80,C946)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SATUAN'!$N$7:$N$1495,0),0)),"",OFFSET('HARGA SATUAN'!$C$6,MATCH(B947,'HARGA SATUAN'!$N$7:$N$1495,0),0))</f>
        <v/>
      </c>
      <c r="D947" s="139">
        <f ca="1">SUMIFS(RAB!$F$14:$F$80,RAB!$C$14:$C$80,C947)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SATUAN'!$N$7:$N$1495,0),0)),"",OFFSET('HARGA SATUAN'!$C$6,MATCH(B948,'HARGA SATUAN'!$N$7:$N$1495,0),0))</f>
        <v/>
      </c>
      <c r="D948" s="139">
        <f ca="1">SUMIFS(RAB!$F$14:$F$80,RAB!$C$14:$C$80,C948)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SATUAN'!$N$7:$N$1495,0),0)),"",OFFSET('HARGA SATUAN'!$C$6,MATCH(B949,'HARGA SATUAN'!$N$7:$N$1495,0),0))</f>
        <v/>
      </c>
      <c r="D949" s="139">
        <f ca="1">SUMIFS(RAB!$F$14:$F$80,RAB!$C$14:$C$80,C949)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SATUAN'!$N$7:$N$1495,0),0)),"",OFFSET('HARGA SATUAN'!$C$6,MATCH(B950,'HARGA SATUAN'!$N$7:$N$1495,0),0))</f>
        <v/>
      </c>
      <c r="D950" s="139">
        <f ca="1">SUMIFS(RAB!$F$14:$F$80,RAB!$C$14:$C$80,C950)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SATUAN'!$N$7:$N$1495,0),0)),"",OFFSET('HARGA SATUAN'!$C$6,MATCH(B951,'HARGA SATUAN'!$N$7:$N$1495,0),0))</f>
        <v/>
      </c>
      <c r="D951" s="139">
        <f ca="1">SUMIFS(RAB!$F$14:$F$80,RAB!$C$14:$C$80,C951)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SATUAN'!$N$7:$N$1495,0),0)),"",OFFSET('HARGA SATUAN'!$C$6,MATCH(B952,'HARGA SATUAN'!$N$7:$N$1495,0),0))</f>
        <v/>
      </c>
      <c r="D952" s="139">
        <f ca="1">SUMIFS(RAB!$F$14:$F$80,RAB!$C$14:$C$80,C952)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SATUAN'!$N$7:$N$1495,0),0)),"",OFFSET('HARGA SATUAN'!$C$6,MATCH(B953,'HARGA SATUAN'!$N$7:$N$1495,0),0))</f>
        <v/>
      </c>
      <c r="D953" s="139">
        <f ca="1">SUMIFS(RAB!$F$14:$F$80,RAB!$C$14:$C$80,C953)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SATUAN'!$N$7:$N$1495,0),0)),"",OFFSET('HARGA SATUAN'!$C$6,MATCH(B954,'HARGA SATUAN'!$N$7:$N$1495,0),0))</f>
        <v/>
      </c>
      <c r="D954" s="139">
        <f ca="1">SUMIFS(RAB!$F$14:$F$80,RAB!$C$14:$C$80,C954)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SATUAN'!$N$7:$N$1495,0),0)),"",OFFSET('HARGA SATUAN'!$C$6,MATCH(B955,'HARGA SATUAN'!$N$7:$N$1495,0),0))</f>
        <v/>
      </c>
      <c r="D955" s="139">
        <f ca="1">SUMIFS(RAB!$F$14:$F$80,RAB!$C$14:$C$80,C955)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SATUAN'!$N$7:$N$1495,0),0)),"",OFFSET('HARGA SATUAN'!$C$6,MATCH(B956,'HARGA SATUAN'!$N$7:$N$1495,0),0))</f>
        <v/>
      </c>
      <c r="D956" s="139">
        <f ca="1">SUMIFS(RAB!$F$14:$F$80,RAB!$C$14:$C$80,C956)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SATUAN'!$N$7:$N$1495,0),0)),"",OFFSET('HARGA SATUAN'!$C$6,MATCH(B957,'HARGA SATUAN'!$N$7:$N$1495,0),0))</f>
        <v/>
      </c>
      <c r="D957" s="139">
        <f ca="1">SUMIFS(RAB!$F$14:$F$80,RAB!$C$14:$C$80,C957)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SATUAN'!$N$7:$N$1495,0),0)),"",OFFSET('HARGA SATUAN'!$C$6,MATCH(B958,'HARGA SATUAN'!$N$7:$N$1495,0),0))</f>
        <v/>
      </c>
      <c r="D958" s="139">
        <f ca="1">SUMIFS(RAB!$F$14:$F$80,RAB!$C$14:$C$80,C958)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SATUAN'!$N$7:$N$1495,0),0)),"",OFFSET('HARGA SATUAN'!$C$6,MATCH(B959,'HARGA SATUAN'!$N$7:$N$1495,0),0))</f>
        <v/>
      </c>
      <c r="D959" s="139">
        <f ca="1">SUMIFS(RAB!$F$14:$F$80,RAB!$C$14:$C$80,C959)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SATUAN'!$N$7:$N$1495,0),0)),"",OFFSET('HARGA SATUAN'!$C$6,MATCH(B960,'HARGA SATUAN'!$N$7:$N$1495,0),0))</f>
        <v/>
      </c>
      <c r="D960" s="139">
        <f ca="1">SUMIFS(RAB!$F$14:$F$80,RAB!$C$14:$C$80,C960)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SATUAN'!$N$7:$N$1495,0),0)),"",OFFSET('HARGA SATUAN'!$C$6,MATCH(B961,'HARGA SATUAN'!$N$7:$N$1495,0),0))</f>
        <v/>
      </c>
      <c r="D961" s="139">
        <f ca="1">SUMIFS(RAB!$F$14:$F$80,RAB!$C$14:$C$80,C961)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SATUAN'!$N$7:$N$1495,0),0)),"",OFFSET('HARGA SATUAN'!$C$6,MATCH(B962,'HARGA SATUAN'!$N$7:$N$1495,0),0))</f>
        <v/>
      </c>
      <c r="D962" s="139">
        <f ca="1">SUMIFS(RAB!$F$14:$F$80,RAB!$C$14:$C$80,C962)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SATUAN'!$N$7:$N$1495,0),0)),"",OFFSET('HARGA SATUAN'!$C$6,MATCH(B963,'HARGA SATUAN'!$N$7:$N$1495,0),0))</f>
        <v/>
      </c>
      <c r="D963" s="139">
        <f ca="1">SUMIFS(RAB!$F$14:$F$80,RAB!$C$14:$C$80,C963)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SATUAN'!$N$7:$N$1495,0),0)),"",OFFSET('HARGA SATUAN'!$C$6,MATCH(B964,'HARGA SATUAN'!$N$7:$N$1495,0),0))</f>
        <v/>
      </c>
      <c r="D964" s="139">
        <f ca="1">SUMIFS(RAB!$F$14:$F$80,RAB!$C$14:$C$80,C964)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SATUAN'!$N$7:$N$1495,0),0)),"",OFFSET('HARGA SATUAN'!$C$6,MATCH(B965,'HARGA SATUAN'!$N$7:$N$1495,0),0))</f>
        <v/>
      </c>
      <c r="D965" s="139">
        <f ca="1">SUMIFS(RAB!$F$14:$F$80,RAB!$C$14:$C$80,C965)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SATUAN'!$N$7:$N$1495,0),0)),"",OFFSET('HARGA SATUAN'!$C$6,MATCH(B966,'HARGA SATUAN'!$N$7:$N$1495,0),0))</f>
        <v/>
      </c>
      <c r="D966" s="139">
        <f ca="1">SUMIFS(RAB!$F$14:$F$80,RAB!$C$14:$C$80,C966)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SATUAN'!$N$7:$N$1495,0),0)),"",OFFSET('HARGA SATUAN'!$C$6,MATCH(B967,'HARGA SATUAN'!$N$7:$N$1495,0),0))</f>
        <v/>
      </c>
      <c r="D967" s="139">
        <f ca="1">SUMIFS(RAB!$F$14:$F$80,RAB!$C$14:$C$80,C967)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SATUAN'!$N$7:$N$1495,0),0)),"",OFFSET('HARGA SATUAN'!$C$6,MATCH(B968,'HARGA SATUAN'!$N$7:$N$1495,0),0))</f>
        <v/>
      </c>
      <c r="D968" s="139">
        <f ca="1">SUMIFS(RAB!$F$14:$F$80,RAB!$C$14:$C$80,C968)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SATUAN'!$N$7:$N$1495,0),0)),"",OFFSET('HARGA SATUAN'!$C$6,MATCH(B969,'HARGA SATUAN'!$N$7:$N$1495,0),0))</f>
        <v/>
      </c>
      <c r="D969" s="139">
        <f ca="1">SUMIFS(RAB!$F$14:$F$80,RAB!$C$14:$C$80,C969)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SATUAN'!$N$7:$N$1495,0),0)),"",OFFSET('HARGA SATUAN'!$C$6,MATCH(B970,'HARGA SATUAN'!$N$7:$N$1495,0),0))</f>
        <v/>
      </c>
      <c r="D970" s="139">
        <f ca="1">SUMIFS(RAB!$F$14:$F$80,RAB!$C$14:$C$80,C970)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SATUAN'!$N$7:$N$1495,0),0)),"",OFFSET('HARGA SATUAN'!$C$6,MATCH(B971,'HARGA SATUAN'!$N$7:$N$1495,0),0))</f>
        <v/>
      </c>
      <c r="D971" s="139">
        <f ca="1">SUMIFS(RAB!$F$14:$F$80,RAB!$C$14:$C$80,C971)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SATUAN'!$N$7:$N$1495,0),0)),"",OFFSET('HARGA SATUAN'!$C$6,MATCH(B972,'HARGA SATUAN'!$N$7:$N$1495,0),0))</f>
        <v/>
      </c>
      <c r="D972" s="139">
        <f ca="1">SUMIFS(RAB!$F$14:$F$80,RAB!$C$14:$C$80,C972)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SATUAN'!$N$7:$N$1495,0),0)),"",OFFSET('HARGA SATUAN'!$C$6,MATCH(B973,'HARGA SATUAN'!$N$7:$N$1495,0),0))</f>
        <v/>
      </c>
      <c r="D973" s="139">
        <f ca="1">SUMIFS(RAB!$F$14:$F$80,RAB!$C$14:$C$80,C973)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SATUAN'!$N$7:$N$1495,0),0)),"",OFFSET('HARGA SATUAN'!$C$6,MATCH(B974,'HARGA SATUAN'!$N$7:$N$1495,0),0))</f>
        <v/>
      </c>
      <c r="D974" s="139">
        <f ca="1">SUMIFS(RAB!$F$14:$F$80,RAB!$C$14:$C$80,C974)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SATUAN'!$N$7:$N$1495,0),0)),"",OFFSET('HARGA SATUAN'!$C$6,MATCH(B975,'HARGA SATUAN'!$N$7:$N$1495,0),0))</f>
        <v/>
      </c>
      <c r="D975" s="139">
        <f ca="1">SUMIFS(RAB!$F$14:$F$80,RAB!$C$14:$C$80,C975)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SATUAN'!$N$7:$N$1495,0),0)),"",OFFSET('HARGA SATUAN'!$C$6,MATCH(B976,'HARGA SATUAN'!$N$7:$N$1495,0),0))</f>
        <v/>
      </c>
      <c r="D976" s="139">
        <f ca="1">SUMIFS(RAB!$F$14:$F$80,RAB!$C$14:$C$80,C976)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SATUAN'!$N$7:$N$1495,0),0)),"",OFFSET('HARGA SATUAN'!$C$6,MATCH(B977,'HARGA SATUAN'!$N$7:$N$1495,0),0))</f>
        <v/>
      </c>
      <c r="D977" s="139">
        <f ca="1">SUMIFS(RAB!$F$14:$F$80,RAB!$C$14:$C$80,C977)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SATUAN'!$N$7:$N$1495,0),0)),"",OFFSET('HARGA SATUAN'!$C$6,MATCH(B978,'HARGA SATUAN'!$N$7:$N$1495,0),0))</f>
        <v/>
      </c>
      <c r="D978" s="139">
        <f ca="1">SUMIFS(RAB!$F$14:$F$80,RAB!$C$14:$C$80,C978)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SATUAN'!$N$7:$N$1495,0),0)),"",OFFSET('HARGA SATUAN'!$C$6,MATCH(B979,'HARGA SATUAN'!$N$7:$N$1495,0),0))</f>
        <v/>
      </c>
      <c r="D979" s="139">
        <f ca="1">SUMIFS(RAB!$F$14:$F$80,RAB!$C$14:$C$80,C979)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SATUAN'!$N$7:$N$1495,0),0)),"",OFFSET('HARGA SATUAN'!$C$6,MATCH(B980,'HARGA SATUAN'!$N$7:$N$1495,0),0))</f>
        <v/>
      </c>
      <c r="D980" s="139">
        <f ca="1">SUMIFS(RAB!$F$14:$F$80,RAB!$C$14:$C$80,C980)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SATUAN'!$N$7:$N$1495,0),0)),"",OFFSET('HARGA SATUAN'!$C$6,MATCH(B981,'HARGA SATUAN'!$N$7:$N$1495,0),0))</f>
        <v/>
      </c>
      <c r="D981" s="139">
        <f ca="1">SUMIFS(RAB!$F$14:$F$80,RAB!$C$14:$C$80,C981)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SATUAN'!$N$7:$N$1495,0),0)),"",OFFSET('HARGA SATUAN'!$C$6,MATCH(B982,'HARGA SATUAN'!$N$7:$N$1495,0),0))</f>
        <v/>
      </c>
      <c r="D982" s="139">
        <f ca="1">SUMIFS(RAB!$F$14:$F$80,RAB!$C$14:$C$80,C982)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SATUAN'!$N$7:$N$1495,0),0)),"",OFFSET('HARGA SATUAN'!$C$6,MATCH(B983,'HARGA SATUAN'!$N$7:$N$1495,0),0))</f>
        <v/>
      </c>
      <c r="D983" s="139">
        <f ca="1">SUMIFS(RAB!$F$14:$F$80,RAB!$C$14:$C$80,C983)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SATUAN'!$N$7:$N$1495,0),0)),"",OFFSET('HARGA SATUAN'!$C$6,MATCH(B984,'HARGA SATUAN'!$N$7:$N$1495,0),0))</f>
        <v/>
      </c>
      <c r="D984" s="139">
        <f ca="1">SUMIFS(RAB!$F$14:$F$80,RAB!$C$14:$C$80,C984)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SATUAN'!$N$7:$N$1495,0),0)),"",OFFSET('HARGA SATUAN'!$C$6,MATCH(B985,'HARGA SATUAN'!$N$7:$N$1495,0),0))</f>
        <v/>
      </c>
      <c r="D985" s="139">
        <f ca="1">SUMIFS(RAB!$F$14:$F$80,RAB!$C$14:$C$80,C985)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SATUAN'!$N$7:$N$1495,0),0)),"",OFFSET('HARGA SATUAN'!$C$6,MATCH(B986,'HARGA SATUAN'!$N$7:$N$1495,0),0))</f>
        <v/>
      </c>
      <c r="D986" s="139">
        <f ca="1">SUMIFS(RAB!$F$14:$F$80,RAB!$C$14:$C$80,C986)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SATUAN'!$N$7:$N$1495,0),0)),"",OFFSET('HARGA SATUAN'!$C$6,MATCH(B987,'HARGA SATUAN'!$N$7:$N$1495,0),0))</f>
        <v/>
      </c>
      <c r="D987" s="139">
        <f ca="1">SUMIFS(RAB!$F$14:$F$80,RAB!$C$14:$C$80,C987)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SATUAN'!$N$7:$N$1495,0),0)),"",OFFSET('HARGA SATUAN'!$C$6,MATCH(B988,'HARGA SATUAN'!$N$7:$N$1495,0),0))</f>
        <v/>
      </c>
      <c r="D988" s="139">
        <f ca="1">SUMIFS(RAB!$F$14:$F$80,RAB!$C$14:$C$80,C988)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SATUAN'!$N$7:$N$1495,0),0)),"",OFFSET('HARGA SATUAN'!$C$6,MATCH(B989,'HARGA SATUAN'!$N$7:$N$1495,0),0))</f>
        <v/>
      </c>
      <c r="D989" s="139">
        <f ca="1">SUMIFS(RAB!$F$14:$F$80,RAB!$C$14:$C$80,C989)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SATUAN'!$N$7:$N$1495,0),0)),"",OFFSET('HARGA SATUAN'!$C$6,MATCH(B990,'HARGA SATUAN'!$N$7:$N$1495,0),0))</f>
        <v/>
      </c>
      <c r="D990" s="139">
        <f ca="1">SUMIFS(RAB!$F$14:$F$80,RAB!$C$14:$C$80,C990)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SATUAN'!$N$7:$N$1495,0),0)),"",OFFSET('HARGA SATUAN'!$C$6,MATCH(B991,'HARGA SATUAN'!$N$7:$N$1495,0),0))</f>
        <v/>
      </c>
      <c r="D991" s="139">
        <f ca="1">SUMIFS(RAB!$F$14:$F$80,RAB!$C$14:$C$80,C991)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SATUAN'!$N$7:$N$1495,0),0)),"",OFFSET('HARGA SATUAN'!$C$6,MATCH(B992,'HARGA SATUAN'!$N$7:$N$1495,0),0))</f>
        <v/>
      </c>
      <c r="D992" s="139">
        <f ca="1">SUMIFS(RAB!$F$14:$F$80,RAB!$C$14:$C$80,C992)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SATUAN'!$N$7:$N$1495,0),0)),"",OFFSET('HARGA SATUAN'!$C$6,MATCH(B993,'HARGA SATUAN'!$N$7:$N$1495,0),0))</f>
        <v/>
      </c>
      <c r="D993" s="139">
        <f ca="1">SUMIFS(RAB!$F$14:$F$80,RAB!$C$14:$C$80,C993)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SATUAN'!$N$7:$N$1495,0),0)),"",OFFSET('HARGA SATUAN'!$C$6,MATCH(B994,'HARGA SATUAN'!$N$7:$N$1495,0),0))</f>
        <v/>
      </c>
      <c r="D994" s="139">
        <f ca="1">SUMIFS(RAB!$F$14:$F$80,RAB!$C$14:$C$80,C994)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SATUAN'!$N$7:$N$1495,0),0)),"",OFFSET('HARGA SATUAN'!$C$6,MATCH(B995,'HARGA SATUAN'!$N$7:$N$1495,0),0))</f>
        <v/>
      </c>
      <c r="D995" s="139">
        <f ca="1">SUMIFS(RAB!$F$14:$F$80,RAB!$C$14:$C$80,C995)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SATUAN'!$N$7:$N$1495,0),0)),"",OFFSET('HARGA SATUAN'!$C$6,MATCH(B996,'HARGA SATUAN'!$N$7:$N$1495,0),0))</f>
        <v/>
      </c>
      <c r="D996" s="139">
        <f ca="1">SUMIFS(RAB!$F$14:$F$80,RAB!$C$14:$C$80,C996)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SATUAN'!$N$7:$N$1495,0),0)),"",OFFSET('HARGA SATUAN'!$C$6,MATCH(B997,'HARGA SATUAN'!$N$7:$N$1495,0),0))</f>
        <v/>
      </c>
      <c r="D997" s="139">
        <f ca="1">SUMIFS(RAB!$F$14:$F$80,RAB!$C$14:$C$80,C997)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SATUAN'!$N$7:$N$1495,0),0)),"",OFFSET('HARGA SATUAN'!$C$6,MATCH(B998,'HARGA SATUAN'!$N$7:$N$1495,0),0))</f>
        <v/>
      </c>
      <c r="D998" s="139">
        <f ca="1">SUMIFS(RAB!$F$14:$F$80,RAB!$C$14:$C$80,C998)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SATUAN'!$N$7:$N$1495,0),0)),"",OFFSET('HARGA SATUAN'!$C$6,MATCH(B999,'HARGA SATUAN'!$N$7:$N$1495,0),0))</f>
        <v/>
      </c>
      <c r="D999" s="139">
        <f ca="1">SUMIFS(RAB!$F$14:$F$80,RAB!$C$14:$C$80,C999)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SATUAN'!$N$7:$N$1495,0),0)),"",OFFSET('HARGA SATUAN'!$C$6,MATCH(B1000,'HARGA SATUAN'!$N$7:$N$1495,0),0))</f>
        <v/>
      </c>
      <c r="D1000" s="139">
        <f ca="1">SUMIFS(RAB!$F$14:$F$80,RAB!$C$14:$C$80,C1000)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SATUAN'!$N$7:$N$1495,0),0)),"",OFFSET('HARGA SATUAN'!$C$6,MATCH(B1001,'HARGA SATUAN'!$N$7:$N$1495,0),0))</f>
        <v/>
      </c>
      <c r="D1001" s="139">
        <f ca="1">SUMIFS(RAB!$F$14:$F$80,RAB!$C$14:$C$80,C1001)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SATUAN'!$N$7:$N$1495,0),0)),"",OFFSET('HARGA SATUAN'!$C$6,MATCH(B1002,'HARGA SATUAN'!$N$7:$N$1495,0),0))</f>
        <v/>
      </c>
      <c r="D1002" s="139">
        <f ca="1">SUMIFS(RAB!$F$14:$F$80,RAB!$C$14:$C$80,C1002)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SATUAN'!$N$7:$N$1495,0),0)),"",OFFSET('HARGA SATUAN'!$C$6,MATCH(B1003,'HARGA SATUAN'!$N$7:$N$1495,0),0))</f>
        <v/>
      </c>
      <c r="D1003" s="139">
        <f ca="1">SUMIFS(RAB!$F$14:$F$80,RAB!$C$14:$C$80,C1003)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SATUAN'!$N$7:$N$1495,0),0)),"",OFFSET('HARGA SATUAN'!$C$6,MATCH(B1004,'HARGA SATUAN'!$N$7:$N$1495,0),0))</f>
        <v/>
      </c>
      <c r="D1004" s="139">
        <f ca="1">SUMIFS(RAB!$F$14:$F$80,RAB!$C$14:$C$80,C1004)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SATUAN'!$N$7:$N$1495,0),0)),"",OFFSET('HARGA SATUAN'!$C$6,MATCH(B1005,'HARGA SATUAN'!$N$7:$N$1495,0),0))</f>
        <v/>
      </c>
      <c r="D1005" s="139">
        <f ca="1">SUMIFS(RAB!$F$14:$F$80,RAB!$C$14:$C$80,C1005)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SATUAN'!$N$7:$N$1495,0),0)),"",OFFSET('HARGA SATUAN'!$C$6,MATCH(B1006,'HARGA SATUAN'!$N$7:$N$1495,0),0))</f>
        <v/>
      </c>
      <c r="D1006" s="139">
        <f ca="1">SUMIFS(RAB!$F$14:$F$80,RAB!$C$14:$C$80,C1006)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SATUAN'!$N$7:$N$1495,0),0)),"",OFFSET('HARGA SATUAN'!$C$6,MATCH(B1007,'HARGA SATUAN'!$N$7:$N$1495,0),0))</f>
        <v/>
      </c>
      <c r="D1007" s="139">
        <f ca="1">SUMIFS(RAB!$F$14:$F$80,RAB!$C$14:$C$80,C1007)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SATUAN'!$N$7:$N$1495,0),0)),"",OFFSET('HARGA SATUAN'!$C$6,MATCH(B1008,'HARGA SATUAN'!$N$7:$N$1495,0),0))</f>
        <v/>
      </c>
      <c r="D1008" s="139">
        <f ca="1">SUMIFS(RAB!$F$14:$F$80,RAB!$C$14:$C$80,C1008)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SATUAN'!$N$7:$N$1495,0),0)),"",OFFSET('HARGA SATUAN'!$C$6,MATCH(B1009,'HARGA SATUAN'!$N$7:$N$1495,0),0))</f>
        <v/>
      </c>
      <c r="D1009" s="139">
        <f ca="1">SUMIFS(RAB!$F$14:$F$80,RAB!$C$14:$C$80,C1009)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SATUAN'!$N$7:$N$1495,0),0)),"",OFFSET('HARGA SATUAN'!$C$6,MATCH(B1010,'HARGA SATUAN'!$N$7:$N$1495,0),0))</f>
        <v/>
      </c>
      <c r="D1010" s="139">
        <f ca="1">SUMIFS(RAB!$F$14:$F$80,RAB!$C$14:$C$80,C1010)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SATUAN'!$N$7:$N$1495,0),0)),"",OFFSET('HARGA SATUAN'!$C$6,MATCH(B1011,'HARGA SATUAN'!$N$7:$N$1495,0),0))</f>
        <v/>
      </c>
      <c r="D1011" s="139">
        <f ca="1">SUMIFS(RAB!$F$14:$F$80,RAB!$C$14:$C$80,C1011)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SATUAN'!$N$7:$N$1495,0),0)),"",OFFSET('HARGA SATUAN'!$C$6,MATCH(B1012,'HARGA SATUAN'!$N$7:$N$1495,0),0))</f>
        <v/>
      </c>
      <c r="D1012" s="139">
        <f ca="1">SUMIFS(RAB!$F$14:$F$80,RAB!$C$14:$C$80,C1012)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SATUAN'!$N$7:$N$1495,0),0)),"",OFFSET('HARGA SATUAN'!$C$6,MATCH(B1013,'HARGA SATUAN'!$N$7:$N$1495,0),0))</f>
        <v/>
      </c>
      <c r="D1013" s="139">
        <f ca="1">SUMIFS(RAB!$F$14:$F$80,RAB!$C$14:$C$80,C1013)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SATUAN'!$N$7:$N$1495,0),0)),"",OFFSET('HARGA SATUAN'!$C$6,MATCH(B1014,'HARGA SATUAN'!$N$7:$N$1495,0),0))</f>
        <v/>
      </c>
      <c r="D1014" s="139">
        <f ca="1">SUMIFS(RAB!$F$14:$F$80,RAB!$C$14:$C$80,C1014)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SATUAN'!$N$7:$N$1495,0),0)),"",OFFSET('HARGA SATUAN'!$C$6,MATCH(B1015,'HARGA SATUAN'!$N$7:$N$1495,0),0))</f>
        <v/>
      </c>
      <c r="D1015" s="139">
        <f ca="1">SUMIFS(RAB!$F$14:$F$80,RAB!$C$14:$C$80,C1015)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SATUAN'!$N$7:$N$1495,0),0)),"",OFFSET('HARGA SATUAN'!$C$6,MATCH(B1016,'HARGA SATUAN'!$N$7:$N$1495,0),0))</f>
        <v/>
      </c>
      <c r="D1016" s="139">
        <f ca="1">SUMIFS(RAB!$F$14:$F$80,RAB!$C$14:$C$80,C1016)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SATUAN'!$N$7:$N$1495,0),0)),"",OFFSET('HARGA SATUAN'!$C$6,MATCH(B1017,'HARGA SATUAN'!$N$7:$N$1495,0),0))</f>
        <v/>
      </c>
      <c r="D1017" s="139">
        <f ca="1">SUMIFS(RAB!$F$14:$F$80,RAB!$C$14:$C$80,C1017)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SATUAN'!$N$7:$N$1495,0),0)),"",OFFSET('HARGA SATUAN'!$C$6,MATCH(B1018,'HARGA SATUAN'!$N$7:$N$1495,0),0))</f>
        <v/>
      </c>
      <c r="D1018" s="139">
        <f ca="1">SUMIFS(RAB!$F$14:$F$80,RAB!$C$14:$C$80,C1018)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SATUAN'!$N$7:$N$1495,0),0)),"",OFFSET('HARGA SATUAN'!$C$6,MATCH(B1019,'HARGA SATUAN'!$N$7:$N$1495,0),0))</f>
        <v/>
      </c>
      <c r="D1019" s="139">
        <f ca="1">SUMIFS(RAB!$F$14:$F$80,RAB!$C$14:$C$80,C1019)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SATUAN'!$N$7:$N$1495,0),0)),"",OFFSET('HARGA SATUAN'!$C$6,MATCH(B1020,'HARGA SATUAN'!$N$7:$N$1495,0),0))</f>
        <v/>
      </c>
      <c r="D1020" s="139">
        <f ca="1">SUMIFS(RAB!$F$14:$F$80,RAB!$C$14:$C$80,C1020)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SATUAN'!$N$7:$N$1495,0),0)),"",OFFSET('HARGA SATUAN'!$C$6,MATCH(B1021,'HARGA SATUAN'!$N$7:$N$1495,0),0))</f>
        <v/>
      </c>
      <c r="D1021" s="139">
        <f ca="1">SUMIFS(RAB!$F$14:$F$80,RAB!$C$14:$C$80,C1021)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SATUAN'!$N$7:$N$1495,0),0)),"",OFFSET('HARGA SATUAN'!$C$6,MATCH(B1022,'HARGA SATUAN'!$N$7:$N$1495,0),0))</f>
        <v/>
      </c>
      <c r="D1022" s="139">
        <f ca="1">SUMIFS(RAB!$F$14:$F$80,RAB!$C$14:$C$80,C1022)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SATUAN'!$N$7:$N$1495,0),0)),"",OFFSET('HARGA SATUAN'!$C$6,MATCH(B1023,'HARGA SATUAN'!$N$7:$N$1495,0),0))</f>
        <v/>
      </c>
      <c r="D1023" s="139">
        <f ca="1">SUMIFS(RAB!$F$14:$F$80,RAB!$C$14:$C$80,C1023)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SATUAN'!$N$7:$N$1495,0),0)),"",OFFSET('HARGA SATUAN'!$C$6,MATCH(B1024,'HARGA SATUAN'!$N$7:$N$1495,0),0))</f>
        <v/>
      </c>
      <c r="D1024" s="139">
        <f ca="1">SUMIFS(RAB!$F$14:$F$80,RAB!$C$14:$C$80,C1024)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SATUAN'!$N$7:$N$1495,0),0)),"",OFFSET('HARGA SATUAN'!$C$6,MATCH(B1025,'HARGA SATUAN'!$N$7:$N$1495,0),0))</f>
        <v/>
      </c>
      <c r="D1025" s="139">
        <f ca="1">SUMIFS(RAB!$F$14:$F$80,RAB!$C$14:$C$80,C1025)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SATUAN'!$N$7:$N$1495,0),0)),"",OFFSET('HARGA SATUAN'!$C$6,MATCH(B1026,'HARGA SATUAN'!$N$7:$N$1495,0),0))</f>
        <v/>
      </c>
      <c r="D1026" s="139">
        <f ca="1">SUMIFS(RAB!$F$14:$F$80,RAB!$C$14:$C$80,C1026)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SATUAN'!$N$7:$N$1495,0),0)),"",OFFSET('HARGA SATUAN'!$C$6,MATCH(B1027,'HARGA SATUAN'!$N$7:$N$1495,0),0))</f>
        <v/>
      </c>
      <c r="D1027" s="139">
        <f ca="1">SUMIFS(RAB!$F$14:$F$80,RAB!$C$14:$C$80,C1027)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SATUAN'!$N$7:$N$1495,0),0)),"",OFFSET('HARGA SATUAN'!$C$6,MATCH(B1028,'HARGA SATUAN'!$N$7:$N$1495,0),0))</f>
        <v/>
      </c>
      <c r="D1028" s="139">
        <f ca="1">SUMIFS(RAB!$F$14:$F$80,RAB!$C$14:$C$80,C1028)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SATUAN'!$N$7:$N$1495,0),0)),"",OFFSET('HARGA SATUAN'!$C$6,MATCH(B1029,'HARGA SATUAN'!$N$7:$N$1495,0),0))</f>
        <v/>
      </c>
      <c r="D1029" s="139">
        <f ca="1">SUMIFS(RAB!$F$14:$F$80,RAB!$C$14:$C$80,C1029)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SATUAN'!$N$7:$N$1495,0),0)),"",OFFSET('HARGA SATUAN'!$C$6,MATCH(B1030,'HARGA SATUAN'!$N$7:$N$1495,0),0))</f>
        <v/>
      </c>
      <c r="D1030" s="139">
        <f ca="1">SUMIFS(RAB!$F$14:$F$80,RAB!$C$14:$C$80,C1030)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SATUAN'!$N$7:$N$1495,0),0)),"",OFFSET('HARGA SATUAN'!$C$6,MATCH(B1031,'HARGA SATUAN'!$N$7:$N$1495,0),0))</f>
        <v/>
      </c>
      <c r="D1031" s="139">
        <f ca="1">SUMIFS(RAB!$F$14:$F$80,RAB!$C$14:$C$80,C1031)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SATUAN'!$N$7:$N$1495,0),0)),"",OFFSET('HARGA SATUAN'!$C$6,MATCH(B1032,'HARGA SATUAN'!$N$7:$N$1495,0),0))</f>
        <v/>
      </c>
      <c r="D1032" s="139">
        <f ca="1">SUMIFS(RAB!$F$14:$F$80,RAB!$C$14:$C$80,C1032)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SATUAN'!$N$7:$N$1495,0),0)),"",OFFSET('HARGA SATUAN'!$C$6,MATCH(B1033,'HARGA SATUAN'!$N$7:$N$1495,0),0))</f>
        <v/>
      </c>
      <c r="D1033" s="139">
        <f ca="1">SUMIFS(RAB!$F$14:$F$80,RAB!$C$14:$C$80,C1033)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SATUAN'!$N$7:$N$1495,0),0)),"",OFFSET('HARGA SATUAN'!$C$6,MATCH(B1034,'HARGA SATUAN'!$N$7:$N$1495,0),0))</f>
        <v/>
      </c>
      <c r="D1034" s="139">
        <f ca="1">SUMIFS(RAB!$F$14:$F$80,RAB!$C$14:$C$80,C1034)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SATUAN'!$N$7:$N$1495,0),0)),"",OFFSET('HARGA SATUAN'!$C$6,MATCH(B1035,'HARGA SATUAN'!$N$7:$N$1495,0),0))</f>
        <v/>
      </c>
      <c r="D1035" s="139">
        <f ca="1">SUMIFS(RAB!$F$14:$F$80,RAB!$C$14:$C$80,C1035)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SATUAN'!$N$7:$N$1495,0),0)),"",OFFSET('HARGA SATUAN'!$C$6,MATCH(B1036,'HARGA SATUAN'!$N$7:$N$1495,0),0))</f>
        <v/>
      </c>
      <c r="D1036" s="139">
        <f ca="1">SUMIFS(RAB!$F$14:$F$80,RAB!$C$14:$C$80,C1036)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SATUAN'!$N$7:$N$1495,0),0)),"",OFFSET('HARGA SATUAN'!$C$6,MATCH(B1037,'HARGA SATUAN'!$N$7:$N$1495,0),0))</f>
        <v/>
      </c>
      <c r="D1037" s="139">
        <f ca="1">SUMIFS(RAB!$F$14:$F$80,RAB!$C$14:$C$80,C1037)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SATUAN'!$N$7:$N$1495,0),0)),"",OFFSET('HARGA SATUAN'!$C$6,MATCH(B1038,'HARGA SATUAN'!$N$7:$N$1495,0),0))</f>
        <v/>
      </c>
      <c r="D1038" s="139">
        <f ca="1">SUMIFS(RAB!$F$14:$F$80,RAB!$C$14:$C$80,C1038)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SATUAN'!$N$7:$N$1495,0),0)),"",OFFSET('HARGA SATUAN'!$C$6,MATCH(B1039,'HARGA SATUAN'!$N$7:$N$1495,0),0))</f>
        <v/>
      </c>
      <c r="D1039" s="139">
        <f ca="1">SUMIFS(RAB!$F$14:$F$80,RAB!$C$14:$C$80,C1039)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SATUAN'!$N$7:$N$1495,0),0)),"",OFFSET('HARGA SATUAN'!$C$6,MATCH(B1040,'HARGA SATUAN'!$N$7:$N$1495,0),0))</f>
        <v/>
      </c>
      <c r="D1040" s="139">
        <f ca="1">SUMIFS(RAB!$F$14:$F$80,RAB!$C$14:$C$80,C1040)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SATUAN'!$N$7:$N$1495,0),0)),"",OFFSET('HARGA SATUAN'!$C$6,MATCH(B1041,'HARGA SATUAN'!$N$7:$N$1495,0),0))</f>
        <v/>
      </c>
      <c r="D1041" s="139">
        <f ca="1">SUMIFS(RAB!$F$14:$F$80,RAB!$C$14:$C$80,C1041)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SATUAN'!$N$7:$N$1495,0),0)),"",OFFSET('HARGA SATUAN'!$C$6,MATCH(B1042,'HARGA SATUAN'!$N$7:$N$1495,0),0))</f>
        <v/>
      </c>
      <c r="D1042" s="139">
        <f ca="1">SUMIFS(RAB!$F$14:$F$80,RAB!$C$14:$C$80,C1042)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SATUAN'!$N$7:$N$1495,0),0)),"",OFFSET('HARGA SATUAN'!$C$6,MATCH(B1043,'HARGA SATUAN'!$N$7:$N$1495,0),0))</f>
        <v/>
      </c>
      <c r="D1043" s="139">
        <f ca="1">SUMIFS(RAB!$F$14:$F$80,RAB!$C$14:$C$80,C1043)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SATUAN'!$N$7:$N$1495,0),0)),"",OFFSET('HARGA SATUAN'!$C$6,MATCH(B1044,'HARGA SATUAN'!$N$7:$N$1495,0),0))</f>
        <v/>
      </c>
      <c r="D1044" s="139">
        <f ca="1">SUMIFS(RAB!$F$14:$F$80,RAB!$C$14:$C$80,C1044)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SATUAN'!$N$7:$N$1495,0),0)),"",OFFSET('HARGA SATUAN'!$C$6,MATCH(B1045,'HARGA SATUAN'!$N$7:$N$1495,0),0))</f>
        <v/>
      </c>
      <c r="D1045" s="139">
        <f ca="1">SUMIFS(RAB!$F$14:$F$80,RAB!$C$14:$C$80,C1045)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SATUAN'!$N$7:$N$1495,0),0)),"",OFFSET('HARGA SATUAN'!$C$6,MATCH(B1046,'HARGA SATUAN'!$N$7:$N$1495,0),0))</f>
        <v/>
      </c>
      <c r="D1046" s="139">
        <f ca="1">SUMIFS(RAB!$F$14:$F$80,RAB!$C$14:$C$80,C1046)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SATUAN'!$N$7:$N$1495,0),0)),"",OFFSET('HARGA SATUAN'!$C$6,MATCH(B1047,'HARGA SATUAN'!$N$7:$N$1495,0),0))</f>
        <v/>
      </c>
      <c r="D1047" s="139">
        <f ca="1">SUMIFS(RAB!$F$14:$F$80,RAB!$C$14:$C$80,C1047)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SATUAN'!$N$7:$N$1495,0),0)),"",OFFSET('HARGA SATUAN'!$C$6,MATCH(B1048,'HARGA SATUAN'!$N$7:$N$1495,0),0))</f>
        <v/>
      </c>
      <c r="D1048" s="139">
        <f ca="1">SUMIFS(RAB!$F$14:$F$80,RAB!$C$14:$C$80,C1048)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SATUAN'!$N$7:$N$1495,0),0)),"",OFFSET('HARGA SATUAN'!$C$6,MATCH(B1049,'HARGA SATUAN'!$N$7:$N$1495,0),0))</f>
        <v/>
      </c>
      <c r="D1049" s="139">
        <f ca="1">SUMIFS(RAB!$F$14:$F$80,RAB!$C$14:$C$80,C1049)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SATUAN'!$N$7:$N$1495,0),0)),"",OFFSET('HARGA SATUAN'!$C$6,MATCH(B1050,'HARGA SATUAN'!$N$7:$N$1495,0),0))</f>
        <v/>
      </c>
      <c r="D1050" s="139">
        <f ca="1">SUMIFS(RAB!$F$14:$F$80,RAB!$C$14:$C$80,C1050)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SATUAN'!$N$7:$N$1495,0),0)),"",OFFSET('HARGA SATUAN'!$C$6,MATCH(B1051,'HARGA SATUAN'!$N$7:$N$1495,0),0))</f>
        <v/>
      </c>
      <c r="D1051" s="139">
        <f ca="1">SUMIFS(RAB!$F$14:$F$80,RAB!$C$14:$C$80,C1051)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SATUAN'!$N$7:$N$1495,0),0)),"",OFFSET('HARGA SATUAN'!$C$6,MATCH(B1052,'HARGA SATUAN'!$N$7:$N$1495,0),0))</f>
        <v/>
      </c>
      <c r="D1052" s="139">
        <f ca="1">SUMIFS(RAB!$F$14:$F$80,RAB!$C$14:$C$80,C1052)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SATUAN'!$N$7:$N$1495,0),0)),"",OFFSET('HARGA SATUAN'!$C$6,MATCH(B1053,'HARGA SATUAN'!$N$7:$N$1495,0),0))</f>
        <v/>
      </c>
      <c r="D1053" s="139">
        <f ca="1">SUMIFS(RAB!$F$14:$F$80,RAB!$C$14:$C$80,C1053)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SATUAN'!$N$7:$N$1495,0),0)),"",OFFSET('HARGA SATUAN'!$C$6,MATCH(B1054,'HARGA SATUAN'!$N$7:$N$1495,0),0))</f>
        <v/>
      </c>
      <c r="D1054" s="139">
        <f ca="1">SUMIFS(RAB!$F$14:$F$80,RAB!$C$14:$C$80,C1054)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SATUAN'!$N$7:$N$1495,0),0)),"",OFFSET('HARGA SATUAN'!$C$6,MATCH(B1055,'HARGA SATUAN'!$N$7:$N$1495,0),0))</f>
        <v/>
      </c>
      <c r="D1055" s="139">
        <f ca="1">SUMIFS(RAB!$F$14:$F$80,RAB!$C$14:$C$80,C1055)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SATUAN'!$N$7:$N$1495,0),0)),"",OFFSET('HARGA SATUAN'!$C$6,MATCH(B1056,'HARGA SATUAN'!$N$7:$N$1495,0),0))</f>
        <v/>
      </c>
      <c r="D1056" s="139">
        <f ca="1">SUMIFS(RAB!$F$14:$F$80,RAB!$C$14:$C$80,C1056)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SATUAN'!$N$7:$N$1495,0),0)),"",OFFSET('HARGA SATUAN'!$C$6,MATCH(B1057,'HARGA SATUAN'!$N$7:$N$1495,0),0))</f>
        <v/>
      </c>
      <c r="D1057" s="139">
        <f ca="1">SUMIFS(RAB!$F$14:$F$80,RAB!$C$14:$C$80,C1057)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SATUAN'!$N$7:$N$1495,0),0)),"",OFFSET('HARGA SATUAN'!$C$6,MATCH(B1058,'HARGA SATUAN'!$N$7:$N$1495,0),0))</f>
        <v/>
      </c>
      <c r="D1058" s="139">
        <f ca="1">SUMIFS(RAB!$F$14:$F$80,RAB!$C$14:$C$80,C1058)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SATUAN'!$N$7:$N$1495,0),0)),"",OFFSET('HARGA SATUAN'!$C$6,MATCH(B1059,'HARGA SATUAN'!$N$7:$N$1495,0),0))</f>
        <v/>
      </c>
      <c r="D1059" s="139">
        <f ca="1">SUMIFS(RAB!$F$14:$F$80,RAB!$C$14:$C$80,C1059)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SATUAN'!$N$7:$N$1495,0),0)),"",OFFSET('HARGA SATUAN'!$C$6,MATCH(B1060,'HARGA SATUAN'!$N$7:$N$1495,0),0))</f>
        <v/>
      </c>
      <c r="D1060" s="139">
        <f ca="1">SUMIFS(RAB!$F$14:$F$80,RAB!$C$14:$C$80,C1060)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SATUAN'!$N$7:$N$1495,0),0)),"",OFFSET('HARGA SATUAN'!$C$6,MATCH(B1061,'HARGA SATUAN'!$N$7:$N$1495,0),0))</f>
        <v/>
      </c>
      <c r="D1061" s="139">
        <f ca="1">SUMIFS(RAB!$F$14:$F$80,RAB!$C$14:$C$80,C1061)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SATUAN'!$N$7:$N$1495,0),0)),"",OFFSET('HARGA SATUAN'!$C$6,MATCH(B1062,'HARGA SATUAN'!$N$7:$N$1495,0),0))</f>
        <v/>
      </c>
      <c r="D1062" s="139">
        <f ca="1">SUMIFS(RAB!$F$14:$F$80,RAB!$C$14:$C$80,C1062)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SATUAN'!$N$7:$N$1495,0),0)),"",OFFSET('HARGA SATUAN'!$C$6,MATCH(B1063,'HARGA SATUAN'!$N$7:$N$1495,0),0))</f>
        <v/>
      </c>
      <c r="D1063" s="139">
        <f ca="1">SUMIFS(RAB!$F$14:$F$80,RAB!$C$14:$C$80,C1063)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SATUAN'!$N$7:$N$1495,0),0)),"",OFFSET('HARGA SATUAN'!$C$6,MATCH(B1064,'HARGA SATUAN'!$N$7:$N$1495,0),0))</f>
        <v/>
      </c>
      <c r="D1064" s="139">
        <f ca="1">SUMIFS(RAB!$F$14:$F$80,RAB!$C$14:$C$80,C1064)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SATUAN'!$N$7:$N$1495,0),0)),"",OFFSET('HARGA SATUAN'!$C$6,MATCH(B1065,'HARGA SATUAN'!$N$7:$N$1495,0),0))</f>
        <v/>
      </c>
      <c r="D1065" s="139">
        <f ca="1">SUMIFS(RAB!$F$14:$F$80,RAB!$C$14:$C$80,C1065)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SATUAN'!$N$7:$N$1495,0),0)),"",OFFSET('HARGA SATUAN'!$C$6,MATCH(B1066,'HARGA SATUAN'!$N$7:$N$1495,0),0))</f>
        <v/>
      </c>
      <c r="D1066" s="139">
        <f ca="1">SUMIFS(RAB!$F$14:$F$80,RAB!$C$14:$C$80,C1066)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SATUAN'!$N$7:$N$1495,0),0)),"",OFFSET('HARGA SATUAN'!$C$6,MATCH(B1067,'HARGA SATUAN'!$N$7:$N$1495,0),0))</f>
        <v/>
      </c>
      <c r="D1067" s="139">
        <f ca="1">SUMIFS(RAB!$F$14:$F$80,RAB!$C$14:$C$80,C1067)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SATUAN'!$N$7:$N$1495,0),0)),"",OFFSET('HARGA SATUAN'!$C$6,MATCH(B1068,'HARGA SATUAN'!$N$7:$N$1495,0),0))</f>
        <v/>
      </c>
      <c r="D1068" s="139">
        <f ca="1">SUMIFS(RAB!$F$14:$F$80,RAB!$C$14:$C$80,C1068)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SATUAN'!$N$7:$N$1495,0),0)),"",OFFSET('HARGA SATUAN'!$C$6,MATCH(B1069,'HARGA SATUAN'!$N$7:$N$1495,0),0))</f>
        <v/>
      </c>
      <c r="D1069" s="139">
        <f ca="1">SUMIFS(RAB!$F$14:$F$80,RAB!$C$14:$C$80,C1069)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SATUAN'!$N$7:$N$1495,0),0)),"",OFFSET('HARGA SATUAN'!$C$6,MATCH(B1070,'HARGA SATUAN'!$N$7:$N$1495,0),0))</f>
        <v/>
      </c>
      <c r="D1070" s="139">
        <f ca="1">SUMIFS(RAB!$F$14:$F$80,RAB!$C$14:$C$80,C1070)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SATUAN'!$N$7:$N$1495,0),0)),"",OFFSET('HARGA SATUAN'!$C$6,MATCH(B1071,'HARGA SATUAN'!$N$7:$N$1495,0),0))</f>
        <v/>
      </c>
      <c r="D1071" s="139">
        <f ca="1">SUMIFS(RAB!$F$14:$F$80,RAB!$C$14:$C$80,C1071)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SATUAN'!$N$7:$N$1495,0),0)),"",OFFSET('HARGA SATUAN'!$C$6,MATCH(B1072,'HARGA SATUAN'!$N$7:$N$1495,0),0))</f>
        <v/>
      </c>
      <c r="D1072" s="139">
        <f ca="1">SUMIFS(RAB!$F$14:$F$80,RAB!$C$14:$C$80,C1072)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SATUAN'!$N$7:$N$1495,0),0)),"",OFFSET('HARGA SATUAN'!$C$6,MATCH(B1073,'HARGA SATUAN'!$N$7:$N$1495,0),0))</f>
        <v/>
      </c>
      <c r="D1073" s="139">
        <f ca="1">SUMIFS(RAB!$F$14:$F$80,RAB!$C$14:$C$80,C1073)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SATUAN'!$N$7:$N$1495,0),0)),"",OFFSET('HARGA SATUAN'!$C$6,MATCH(B1074,'HARGA SATUAN'!$N$7:$N$1495,0),0))</f>
        <v/>
      </c>
      <c r="D1074" s="139">
        <f ca="1">SUMIFS(RAB!$F$14:$F$80,RAB!$C$14:$C$80,C1074)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SATUAN'!$N$7:$N$1495,0),0)),"",OFFSET('HARGA SATUAN'!$C$6,MATCH(B1075,'HARGA SATUAN'!$N$7:$N$1495,0),0))</f>
        <v/>
      </c>
      <c r="D1075" s="139">
        <f ca="1">SUMIFS(RAB!$F$14:$F$80,RAB!$C$14:$C$80,C1075)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SATUAN'!$N$7:$N$1495,0),0)),"",OFFSET('HARGA SATUAN'!$C$6,MATCH(B1076,'HARGA SATUAN'!$N$7:$N$1495,0),0))</f>
        <v/>
      </c>
      <c r="D1076" s="139">
        <f ca="1">SUMIFS(RAB!$F$14:$F$80,RAB!$C$14:$C$80,C1076)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SATUAN'!$N$7:$N$1495,0),0)),"",OFFSET('HARGA SATUAN'!$C$6,MATCH(B1077,'HARGA SATUAN'!$N$7:$N$1495,0),0))</f>
        <v/>
      </c>
      <c r="D1077" s="139">
        <f ca="1">SUMIFS(RAB!$F$14:$F$80,RAB!$C$14:$C$80,C1077)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SATUAN'!$N$7:$N$1495,0),0)),"",OFFSET('HARGA SATUAN'!$C$6,MATCH(B1078,'HARGA SATUAN'!$N$7:$N$1495,0),0))</f>
        <v/>
      </c>
      <c r="D1078" s="139">
        <f ca="1">SUMIFS(RAB!$F$14:$F$80,RAB!$C$14:$C$80,C1078)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SATUAN'!$N$7:$N$1495,0),0)),"",OFFSET('HARGA SATUAN'!$C$6,MATCH(B1079,'HARGA SATUAN'!$N$7:$N$1495,0),0))</f>
        <v/>
      </c>
      <c r="D1079" s="139">
        <f ca="1">SUMIFS(RAB!$F$14:$F$80,RAB!$C$14:$C$80,C1079)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SATUAN'!$N$7:$N$1495,0),0)),"",OFFSET('HARGA SATUAN'!$C$6,MATCH(B1080,'HARGA SATUAN'!$N$7:$N$1495,0),0))</f>
        <v/>
      </c>
      <c r="D1080" s="139">
        <f ca="1">SUMIFS(RAB!$F$14:$F$80,RAB!$C$14:$C$80,C1080)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SATUAN'!$N$7:$N$1495,0),0)),"",OFFSET('HARGA SATUAN'!$C$6,MATCH(B1081,'HARGA SATUAN'!$N$7:$N$1495,0),0))</f>
        <v/>
      </c>
      <c r="D1081" s="139">
        <f ca="1">SUMIFS(RAB!$F$14:$F$80,RAB!$C$14:$C$80,C1081)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SATUAN'!$N$7:$N$1495,0),0)),"",OFFSET('HARGA SATUAN'!$C$6,MATCH(B1082,'HARGA SATUAN'!$N$7:$N$1495,0),0))</f>
        <v/>
      </c>
      <c r="D1082" s="139">
        <f ca="1">SUMIFS(RAB!$F$14:$F$80,RAB!$C$14:$C$80,C1082)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SATUAN'!$N$7:$N$1495,0),0)),"",OFFSET('HARGA SATUAN'!$C$6,MATCH(B1083,'HARGA SATUAN'!$N$7:$N$1495,0),0))</f>
        <v/>
      </c>
      <c r="D1083" s="139">
        <f ca="1">SUMIFS(RAB!$F$14:$F$80,RAB!$C$14:$C$80,C1083)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SATUAN'!$N$7:$N$1495,0),0)),"",OFFSET('HARGA SATUAN'!$C$6,MATCH(B1084,'HARGA SATUAN'!$N$7:$N$1495,0),0))</f>
        <v/>
      </c>
      <c r="D1084" s="139">
        <f ca="1">SUMIFS(RAB!$F$14:$F$80,RAB!$C$14:$C$80,C1084)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SATUAN'!$N$7:$N$1495,0),0)),"",OFFSET('HARGA SATUAN'!$C$6,MATCH(B1085,'HARGA SATUAN'!$N$7:$N$1495,0),0))</f>
        <v/>
      </c>
      <c r="D1085" s="139">
        <f ca="1">SUMIFS(RAB!$F$14:$F$80,RAB!$C$14:$C$80,C1085)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SATUAN'!$N$7:$N$1495,0),0)),"",OFFSET('HARGA SATUAN'!$C$6,MATCH(B1086,'HARGA SATUAN'!$N$7:$N$1495,0),0))</f>
        <v/>
      </c>
      <c r="D1086" s="139">
        <f ca="1">SUMIFS(RAB!$F$14:$F$80,RAB!$C$14:$C$80,C1086)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SATUAN'!$N$7:$N$1495,0),0)),"",OFFSET('HARGA SATUAN'!$C$6,MATCH(B1087,'HARGA SATUAN'!$N$7:$N$1495,0),0))</f>
        <v/>
      </c>
      <c r="D1087" s="139">
        <f ca="1">SUMIFS(RAB!$F$14:$F$80,RAB!$C$14:$C$80,C1087)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SATUAN'!$N$7:$N$1495,0),0)),"",OFFSET('HARGA SATUAN'!$C$6,MATCH(B1088,'HARGA SATUAN'!$N$7:$N$1495,0),0))</f>
        <v/>
      </c>
      <c r="D1088" s="139">
        <f ca="1">SUMIFS(RAB!$F$14:$F$80,RAB!$C$14:$C$80,C1088)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SATUAN'!$N$7:$N$1495,0),0)),"",OFFSET('HARGA SATUAN'!$C$6,MATCH(B1089,'HARGA SATUAN'!$N$7:$N$1495,0),0))</f>
        <v/>
      </c>
      <c r="D1089" s="139">
        <f ca="1">SUMIFS(RAB!$F$14:$F$80,RAB!$C$14:$C$80,C1089)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SATUAN'!$N$7:$N$1495,0),0)),"",OFFSET('HARGA SATUAN'!$C$6,MATCH(B1090,'HARGA SATUAN'!$N$7:$N$1495,0),0))</f>
        <v/>
      </c>
      <c r="D1090" s="139">
        <f ca="1">SUMIFS(RAB!$F$14:$F$80,RAB!$C$14:$C$80,C1090)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SATUAN'!$N$7:$N$1495,0),0)),"",OFFSET('HARGA SATUAN'!$C$6,MATCH(B1091,'HARGA SATUAN'!$N$7:$N$1495,0),0))</f>
        <v/>
      </c>
      <c r="D1091" s="139">
        <f ca="1">SUMIFS(RAB!$F$14:$F$80,RAB!$C$14:$C$80,C1091)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SATUAN'!$N$7:$N$1495,0),0)),"",OFFSET('HARGA SATUAN'!$C$6,MATCH(B1092,'HARGA SATUAN'!$N$7:$N$1495,0),0))</f>
        <v/>
      </c>
      <c r="D1092" s="139">
        <f ca="1">SUMIFS(RAB!$F$14:$F$80,RAB!$C$14:$C$80,C1092)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SATUAN'!$N$7:$N$1495,0),0)),"",OFFSET('HARGA SATUAN'!$C$6,MATCH(B1093,'HARGA SATUAN'!$N$7:$N$1495,0),0))</f>
        <v/>
      </c>
      <c r="D1093" s="139">
        <f ca="1">SUMIFS(RAB!$F$14:$F$80,RAB!$C$14:$C$80,C1093)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SATUAN'!$N$7:$N$1495,0),0)),"",OFFSET('HARGA SATUAN'!$C$6,MATCH(B1094,'HARGA SATUAN'!$N$7:$N$1495,0),0))</f>
        <v/>
      </c>
      <c r="D1094" s="139">
        <f ca="1">SUMIFS(RAB!$F$14:$F$80,RAB!$C$14:$C$80,C1094)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SATUAN'!$N$7:$N$1495,0),0)),"",OFFSET('HARGA SATUAN'!$C$6,MATCH(B1095,'HARGA SATUAN'!$N$7:$N$1495,0),0))</f>
        <v/>
      </c>
      <c r="D1095" s="139">
        <f ca="1">SUMIFS(RAB!$F$14:$F$80,RAB!$C$14:$C$80,C1095)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SATUAN'!$N$7:$N$1495,0),0)),"",OFFSET('HARGA SATUAN'!$C$6,MATCH(B1096,'HARGA SATUAN'!$N$7:$N$1495,0),0))</f>
        <v/>
      </c>
      <c r="D1096" s="139">
        <f ca="1">SUMIFS(RAB!$F$14:$F$80,RAB!$C$14:$C$80,C1096)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SATUAN'!$N$7:$N$1495,0),0)),"",OFFSET('HARGA SATUAN'!$C$6,MATCH(B1097,'HARGA SATUAN'!$N$7:$N$1495,0),0))</f>
        <v/>
      </c>
      <c r="D1097" s="139">
        <f ca="1">SUMIFS(RAB!$F$14:$F$80,RAB!$C$14:$C$80,C1097)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SATUAN'!$N$7:$N$1495,0),0)),"",OFFSET('HARGA SATUAN'!$C$6,MATCH(B1098,'HARGA SATUAN'!$N$7:$N$1495,0),0))</f>
        <v/>
      </c>
      <c r="D1098" s="139">
        <f ca="1">SUMIFS(RAB!$F$14:$F$80,RAB!$C$14:$C$80,C1098)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SATUAN'!$N$7:$N$1495,0),0)),"",OFFSET('HARGA SATUAN'!$C$6,MATCH(B1099,'HARGA SATUAN'!$N$7:$N$1495,0),0))</f>
        <v/>
      </c>
      <c r="D1099" s="139">
        <f ca="1">SUMIFS(RAB!$F$14:$F$80,RAB!$C$14:$C$80,C1099)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SATUAN'!$N$7:$N$1495,0),0)),"",OFFSET('HARGA SATUAN'!$C$6,MATCH(B1100,'HARGA SATUAN'!$N$7:$N$1495,0),0))</f>
        <v/>
      </c>
      <c r="D1100" s="139">
        <f ca="1">SUMIFS(RAB!$F$14:$F$80,RAB!$C$14:$C$80,C1100)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SATUAN'!$N$7:$N$1495,0),0)),"",OFFSET('HARGA SATUAN'!$C$6,MATCH(B1101,'HARGA SATUAN'!$N$7:$N$1495,0),0))</f>
        <v/>
      </c>
      <c r="D1101" s="139">
        <f ca="1">SUMIFS(RAB!$F$14:$F$80,RAB!$C$14:$C$80,C1101)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SATUAN'!$N$7:$N$1495,0),0)),"",OFFSET('HARGA SATUAN'!$C$6,MATCH(B1102,'HARGA SATUAN'!$N$7:$N$1495,0),0))</f>
        <v/>
      </c>
      <c r="D1102" s="139">
        <f ca="1">SUMIFS(RAB!$F$14:$F$80,RAB!$C$14:$C$80,C1102)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SATUAN'!$N$7:$N$1495,0),0)),"",OFFSET('HARGA SATUAN'!$C$6,MATCH(B1103,'HARGA SATUAN'!$N$7:$N$1495,0),0))</f>
        <v/>
      </c>
      <c r="D1103" s="139">
        <f ca="1">SUMIFS(RAB!$F$14:$F$80,RAB!$C$14:$C$80,C1103)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SATUAN'!$N$7:$N$1495,0),0)),"",OFFSET('HARGA SATUAN'!$C$6,MATCH(B1104,'HARGA SATUAN'!$N$7:$N$1495,0),0))</f>
        <v/>
      </c>
      <c r="D1104" s="139">
        <f ca="1">SUMIFS(RAB!$F$14:$F$80,RAB!$C$14:$C$80,C1104)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SATUAN'!$N$7:$N$1495,0),0)),"",OFFSET('HARGA SATUAN'!$C$6,MATCH(B1105,'HARGA SATUAN'!$N$7:$N$1495,0),0))</f>
        <v/>
      </c>
      <c r="D1105" s="139">
        <f ca="1">SUMIFS(RAB!$F$14:$F$80,RAB!$C$14:$C$80,C1105)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SATUAN'!$N$7:$N$1495,0),0)),"",OFFSET('HARGA SATUAN'!$C$6,MATCH(B1106,'HARGA SATUAN'!$N$7:$N$1495,0),0))</f>
        <v/>
      </c>
      <c r="D1106" s="139">
        <f ca="1">SUMIFS(RAB!$F$14:$F$80,RAB!$C$14:$C$80,C1106)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SATUAN'!$N$7:$N$1495,0),0)),"",OFFSET('HARGA SATUAN'!$C$6,MATCH(B1107,'HARGA SATUAN'!$N$7:$N$1495,0),0))</f>
        <v/>
      </c>
      <c r="D1107" s="139">
        <f ca="1">SUMIFS(RAB!$F$14:$F$80,RAB!$C$14:$C$80,C1107)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SATUAN'!$N$7:$N$1495,0),0)),"",OFFSET('HARGA SATUAN'!$C$6,MATCH(B1108,'HARGA SATUAN'!$N$7:$N$1495,0),0))</f>
        <v/>
      </c>
      <c r="D1108" s="139">
        <f ca="1">SUMIFS(RAB!$F$14:$F$80,RAB!$C$14:$C$80,C1108)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SATUAN'!$N$7:$N$1495,0),0)),"",OFFSET('HARGA SATUAN'!$C$6,MATCH(B1109,'HARGA SATUAN'!$N$7:$N$1495,0),0))</f>
        <v/>
      </c>
      <c r="D1109" s="139">
        <f ca="1">SUMIFS(RAB!$F$14:$F$80,RAB!$C$14:$C$80,C1109)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SATUAN'!$N$7:$N$1495,0),0)),"",OFFSET('HARGA SATUAN'!$C$6,MATCH(B1110,'HARGA SATUAN'!$N$7:$N$1495,0),0))</f>
        <v/>
      </c>
      <c r="D1110" s="139">
        <f ca="1">SUMIFS(RAB!$F$14:$F$80,RAB!$C$14:$C$80,C1110)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SATUAN'!$N$7:$N$1495,0),0)),"",OFFSET('HARGA SATUAN'!$C$6,MATCH(B1111,'HARGA SATUAN'!$N$7:$N$1495,0),0))</f>
        <v/>
      </c>
      <c r="D1111" s="139">
        <f ca="1">SUMIFS(RAB!$F$14:$F$80,RAB!$C$14:$C$80,C1111)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SATUAN'!$N$7:$N$1495,0),0)),"",OFFSET('HARGA SATUAN'!$C$6,MATCH(B1112,'HARGA SATUAN'!$N$7:$N$1495,0),0))</f>
        <v/>
      </c>
      <c r="D1112" s="139">
        <f ca="1">SUMIFS(RAB!$F$14:$F$80,RAB!$C$14:$C$80,C1112)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SATUAN'!$N$7:$N$1495,0),0)),"",OFFSET('HARGA SATUAN'!$C$6,MATCH(B1113,'HARGA SATUAN'!$N$7:$N$1495,0),0))</f>
        <v/>
      </c>
      <c r="D1113" s="139">
        <f ca="1">SUMIFS(RAB!$F$14:$F$80,RAB!$C$14:$C$80,C1113)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SATUAN'!$N$7:$N$1495,0),0)),"",OFFSET('HARGA SATUAN'!$C$6,MATCH(B1114,'HARGA SATUAN'!$N$7:$N$1495,0),0))</f>
        <v/>
      </c>
      <c r="D1114" s="139">
        <f ca="1">SUMIFS(RAB!$F$14:$F$80,RAB!$C$14:$C$80,C1114)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SATUAN'!$N$7:$N$1495,0),0)),"",OFFSET('HARGA SATUAN'!$C$6,MATCH(B1115,'HARGA SATUAN'!$N$7:$N$1495,0),0))</f>
        <v/>
      </c>
      <c r="D1115" s="139">
        <f ca="1">SUMIFS(RAB!$F$14:$F$80,RAB!$C$14:$C$80,C1115)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SATUAN'!$N$7:$N$1495,0),0)),"",OFFSET('HARGA SATUAN'!$C$6,MATCH(B1116,'HARGA SATUAN'!$N$7:$N$1495,0),0))</f>
        <v/>
      </c>
      <c r="D1116" s="139">
        <f ca="1">SUMIFS(RAB!$F$14:$F$80,RAB!$C$14:$C$80,C1116)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SATUAN'!$N$7:$N$1495,0),0)),"",OFFSET('HARGA SATUAN'!$C$6,MATCH(B1117,'HARGA SATUAN'!$N$7:$N$1495,0),0))</f>
        <v/>
      </c>
      <c r="D1117" s="139">
        <f ca="1">SUMIFS(RAB!$F$14:$F$80,RAB!$C$14:$C$80,C1117)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SATUAN'!$N$7:$N$1495,0),0)),"",OFFSET('HARGA SATUAN'!$C$6,MATCH(B1118,'HARGA SATUAN'!$N$7:$N$1495,0),0))</f>
        <v/>
      </c>
      <c r="D1118" s="139">
        <f ca="1">SUMIFS(RAB!$F$14:$F$80,RAB!$C$14:$C$80,C1118)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SATUAN'!$N$7:$N$1495,0),0)),"",OFFSET('HARGA SATUAN'!$C$6,MATCH(B1119,'HARGA SATUAN'!$N$7:$N$1495,0),0))</f>
        <v/>
      </c>
      <c r="D1119" s="139">
        <f ca="1">SUMIFS(RAB!$F$14:$F$80,RAB!$C$14:$C$80,C1119)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SATUAN'!$N$7:$N$1495,0),0)),"",OFFSET('HARGA SATUAN'!$C$6,MATCH(B1120,'HARGA SATUAN'!$N$7:$N$1495,0),0))</f>
        <v/>
      </c>
      <c r="D1120" s="139">
        <f ca="1">SUMIFS(RAB!$F$14:$F$80,RAB!$C$14:$C$80,C1120)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SATUAN'!$N$7:$N$1495,0),0)),"",OFFSET('HARGA SATUAN'!$C$6,MATCH(B1121,'HARGA SATUAN'!$N$7:$N$1495,0),0))</f>
        <v/>
      </c>
      <c r="D1121" s="139">
        <f ca="1">SUMIFS(RAB!$F$14:$F$80,RAB!$C$14:$C$80,C1121)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SATUAN'!$N$7:$N$1495,0),0)),"",OFFSET('HARGA SATUAN'!$C$6,MATCH(B1122,'HARGA SATUAN'!$N$7:$N$1495,0),0))</f>
        <v/>
      </c>
      <c r="D1122" s="139">
        <f ca="1">SUMIFS(RAB!$F$14:$F$80,RAB!$C$14:$C$80,C1122)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SATUAN'!$N$7:$N$1495,0),0)),"",OFFSET('HARGA SATUAN'!$C$6,MATCH(B1123,'HARGA SATUAN'!$N$7:$N$1495,0),0))</f>
        <v/>
      </c>
      <c r="D1123" s="139">
        <f ca="1">SUMIFS(RAB!$F$14:$F$80,RAB!$C$14:$C$80,C1123)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SATUAN'!$N$7:$N$1495,0),0)),"",OFFSET('HARGA SATUAN'!$C$6,MATCH(B1124,'HARGA SATUAN'!$N$7:$N$1495,0),0))</f>
        <v/>
      </c>
      <c r="D1124" s="139">
        <f ca="1">SUMIFS(RAB!$F$14:$F$80,RAB!$C$14:$C$80,C1124)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SATUAN'!$N$7:$N$1495,0),0)),"",OFFSET('HARGA SATUAN'!$C$6,MATCH(B1125,'HARGA SATUAN'!$N$7:$N$1495,0),0))</f>
        <v/>
      </c>
      <c r="D1125" s="139">
        <f ca="1">SUMIFS(RAB!$F$14:$F$80,RAB!$C$14:$C$80,C1125)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SATUAN'!$N$7:$N$1495,0),0)),"",OFFSET('HARGA SATUAN'!$C$6,MATCH(B1126,'HARGA SATUAN'!$N$7:$N$1495,0),0))</f>
        <v/>
      </c>
      <c r="D1126" s="139">
        <f ca="1">SUMIFS(RAB!$F$14:$F$80,RAB!$C$14:$C$80,C1126)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SATUAN'!$N$7:$N$1495,0),0)),"",OFFSET('HARGA SATUAN'!$C$6,MATCH(B1127,'HARGA SATUAN'!$N$7:$N$1495,0),0))</f>
        <v/>
      </c>
      <c r="D1127" s="139">
        <f ca="1">SUMIFS(RAB!$F$14:$F$80,RAB!$C$14:$C$80,C1127)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SATUAN'!$N$7:$N$1495,0),0)),"",OFFSET('HARGA SATUAN'!$C$6,MATCH(B1128,'HARGA SATUAN'!$N$7:$N$1495,0),0))</f>
        <v/>
      </c>
      <c r="D1128" s="139">
        <f ca="1">SUMIFS(RAB!$F$14:$F$80,RAB!$C$14:$C$80,C1128)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SATUAN'!$N$7:$N$1495,0),0)),"",OFFSET('HARGA SATUAN'!$C$6,MATCH(B1129,'HARGA SATUAN'!$N$7:$N$1495,0),0))</f>
        <v/>
      </c>
      <c r="D1129" s="139">
        <f ca="1">SUMIFS(RAB!$F$14:$F$80,RAB!$C$14:$C$80,C1129)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SATUAN'!$N$7:$N$1495,0),0)),"",OFFSET('HARGA SATUAN'!$C$6,MATCH(B1130,'HARGA SATUAN'!$N$7:$N$1495,0),0))</f>
        <v/>
      </c>
      <c r="D1130" s="139">
        <f ca="1">SUMIFS(RAB!$F$14:$F$80,RAB!$C$14:$C$80,C1130)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SATUAN'!$N$7:$N$1495,0),0)),"",OFFSET('HARGA SATUAN'!$C$6,MATCH(B1131,'HARGA SATUAN'!$N$7:$N$1495,0),0))</f>
        <v/>
      </c>
      <c r="D1131" s="139">
        <f ca="1">SUMIFS(RAB!$F$14:$F$80,RAB!$C$14:$C$80,C1131)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SATUAN'!$N$7:$N$1495,0),0)),"",OFFSET('HARGA SATUAN'!$C$6,MATCH(B1132,'HARGA SATUAN'!$N$7:$N$1495,0),0))</f>
        <v/>
      </c>
      <c r="D1132" s="139">
        <f ca="1">SUMIFS(RAB!$F$14:$F$80,RAB!$C$14:$C$80,C1132)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SATUAN'!$N$7:$N$1495,0),0)),"",OFFSET('HARGA SATUAN'!$C$6,MATCH(B1133,'HARGA SATUAN'!$N$7:$N$1495,0),0))</f>
        <v/>
      </c>
      <c r="D1133" s="139">
        <f ca="1">SUMIFS(RAB!$F$14:$F$80,RAB!$C$14:$C$80,C1133)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SATUAN'!$N$7:$N$1495,0),0)),"",OFFSET('HARGA SATUAN'!$C$6,MATCH(B1134,'HARGA SATUAN'!$N$7:$N$1495,0),0))</f>
        <v/>
      </c>
      <c r="D1134" s="139">
        <f ca="1">SUMIFS(RAB!$F$14:$F$80,RAB!$C$14:$C$80,C1134)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SATUAN'!$N$7:$N$1495,0),0)),"",OFFSET('HARGA SATUAN'!$C$6,MATCH(B1135,'HARGA SATUAN'!$N$7:$N$1495,0),0))</f>
        <v/>
      </c>
      <c r="D1135" s="139">
        <f ca="1">SUMIFS(RAB!$F$14:$F$80,RAB!$C$14:$C$80,C1135)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SATUAN'!$N$7:$N$1495,0),0)),"",OFFSET('HARGA SATUAN'!$C$6,MATCH(B1136,'HARGA SATUAN'!$N$7:$N$1495,0),0))</f>
        <v/>
      </c>
      <c r="D1136" s="139">
        <f ca="1">SUMIFS(RAB!$F$14:$F$80,RAB!$C$14:$C$80,C1136)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SATUAN'!$N$7:$N$1495,0),0)),"",OFFSET('HARGA SATUAN'!$C$6,MATCH(B1137,'HARGA SATUAN'!$N$7:$N$1495,0),0))</f>
        <v/>
      </c>
      <c r="D1137" s="139">
        <f ca="1">SUMIFS(RAB!$F$14:$F$80,RAB!$C$14:$C$80,C1137)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SATUAN'!$N$7:$N$1495,0),0)),"",OFFSET('HARGA SATUAN'!$C$6,MATCH(B1138,'HARGA SATUAN'!$N$7:$N$1495,0),0))</f>
        <v/>
      </c>
      <c r="D1138" s="139">
        <f ca="1">SUMIFS(RAB!$F$14:$F$80,RAB!$C$14:$C$80,C1138)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SATUAN'!$N$7:$N$1495,0),0)),"",OFFSET('HARGA SATUAN'!$C$6,MATCH(B1139,'HARGA SATUAN'!$N$7:$N$1495,0),0))</f>
        <v/>
      </c>
      <c r="D1139" s="139">
        <f ca="1">SUMIFS(RAB!$F$14:$F$80,RAB!$C$14:$C$80,C1139)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SATUAN'!$N$7:$N$1495,0),0)),"",OFFSET('HARGA SATUAN'!$C$6,MATCH(B1140,'HARGA SATUAN'!$N$7:$N$1495,0),0))</f>
        <v/>
      </c>
      <c r="D1140" s="139">
        <f ca="1">SUMIFS(RAB!$F$14:$F$80,RAB!$C$14:$C$80,C1140)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SATUAN'!$N$7:$N$1495,0),0)),"",OFFSET('HARGA SATUAN'!$C$6,MATCH(B1141,'HARGA SATUAN'!$N$7:$N$1495,0),0))</f>
        <v/>
      </c>
      <c r="D1141" s="139">
        <f ca="1">SUMIFS(RAB!$F$14:$F$80,RAB!$C$14:$C$80,C1141)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SATUAN'!$N$7:$N$1495,0),0)),"",OFFSET('HARGA SATUAN'!$C$6,MATCH(B1142,'HARGA SATUAN'!$N$7:$N$1495,0),0))</f>
        <v/>
      </c>
      <c r="D1142" s="139">
        <f ca="1">SUMIFS(RAB!$F$14:$F$80,RAB!$C$14:$C$80,C1142)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SATUAN'!$N$7:$N$1495,0),0)),"",OFFSET('HARGA SATUAN'!$C$6,MATCH(B1143,'HARGA SATUAN'!$N$7:$N$1495,0),0))</f>
        <v/>
      </c>
      <c r="D1143" s="139">
        <f ca="1">SUMIFS(RAB!$F$14:$F$80,RAB!$C$14:$C$80,C1143)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SATUAN'!$N$7:$N$1495,0),0)),"",OFFSET('HARGA SATUAN'!$C$6,MATCH(B1144,'HARGA SATUAN'!$N$7:$N$1495,0),0))</f>
        <v/>
      </c>
      <c r="D1144" s="139">
        <f ca="1">SUMIFS(RAB!$F$14:$F$80,RAB!$C$14:$C$80,C1144)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SATUAN'!$N$7:$N$1495,0),0)),"",OFFSET('HARGA SATUAN'!$C$6,MATCH(B1145,'HARGA SATUAN'!$N$7:$N$1495,0),0))</f>
        <v/>
      </c>
      <c r="D1145" s="139">
        <f ca="1">SUMIFS(RAB!$F$14:$F$80,RAB!$C$14:$C$80,C1145)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SATUAN'!$N$7:$N$1495,0),0)),"",OFFSET('HARGA SATUAN'!$C$6,MATCH(B1146,'HARGA SATUAN'!$N$7:$N$1495,0),0))</f>
        <v/>
      </c>
      <c r="D1146" s="139">
        <f ca="1">SUMIFS(RAB!$F$14:$F$80,RAB!$C$14:$C$80,C1146)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SATUAN'!$N$7:$N$1495,0),0)),"",OFFSET('HARGA SATUAN'!$C$6,MATCH(B1147,'HARGA SATUAN'!$N$7:$N$1495,0),0))</f>
        <v/>
      </c>
      <c r="D1147" s="139">
        <f ca="1">SUMIFS(RAB!$F$14:$F$80,RAB!$C$14:$C$80,C1147)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SATUAN'!$N$7:$N$1495,0),0)),"",OFFSET('HARGA SATUAN'!$C$6,MATCH(B1148,'HARGA SATUAN'!$N$7:$N$1495,0),0))</f>
        <v/>
      </c>
      <c r="D1148" s="139">
        <f ca="1">SUMIFS(RAB!$F$14:$F$80,RAB!$C$14:$C$80,C1148)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SATUAN'!$N$7:$N$1495,0),0)),"",OFFSET('HARGA SATUAN'!$C$6,MATCH(B1149,'HARGA SATUAN'!$N$7:$N$1495,0),0))</f>
        <v/>
      </c>
      <c r="D1149" s="139">
        <f ca="1">SUMIFS(RAB!$F$14:$F$80,RAB!$C$14:$C$80,C1149)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SATUAN'!$N$7:$N$1495,0),0)),"",OFFSET('HARGA SATUAN'!$C$6,MATCH(B1150,'HARGA SATUAN'!$N$7:$N$1495,0),0))</f>
        <v/>
      </c>
      <c r="D1150" s="139">
        <f ca="1">SUMIFS(RAB!$F$14:$F$80,RAB!$C$14:$C$80,C1150)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SATUAN'!$N$7:$N$1495,0),0)),"",OFFSET('HARGA SATUAN'!$C$6,MATCH(B1151,'HARGA SATUAN'!$N$7:$N$1495,0),0))</f>
        <v/>
      </c>
      <c r="D1151" s="139">
        <f ca="1">SUMIFS(RAB!$F$14:$F$80,RAB!$C$14:$C$80,C1151)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SATUAN'!$N$7:$N$1495,0),0)),"",OFFSET('HARGA SATUAN'!$C$6,MATCH(B1152,'HARGA SATUAN'!$N$7:$N$1495,0),0))</f>
        <v/>
      </c>
      <c r="D1152" s="139">
        <f ca="1">SUMIFS(RAB!$F$14:$F$80,RAB!$C$14:$C$80,C1152)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SATUAN'!$N$7:$N$1495,0),0)),"",OFFSET('HARGA SATUAN'!$C$6,MATCH(B1153,'HARGA SATUAN'!$N$7:$N$1495,0),0))</f>
        <v/>
      </c>
      <c r="D1153" s="139">
        <f ca="1">SUMIFS(RAB!$F$14:$F$80,RAB!$C$14:$C$80,C1153)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SATUAN'!$N$7:$N$1495,0),0)),"",OFFSET('HARGA SATUAN'!$C$6,MATCH(B1154,'HARGA SATUAN'!$N$7:$N$1495,0),0))</f>
        <v/>
      </c>
      <c r="D1154" s="139">
        <f ca="1">SUMIFS(RAB!$F$14:$F$80,RAB!$C$14:$C$80,C1154)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SATUAN'!$N$7:$N$1495,0),0)),"",OFFSET('HARGA SATUAN'!$C$6,MATCH(B1155,'HARGA SATUAN'!$N$7:$N$1495,0),0))</f>
        <v/>
      </c>
      <c r="D1155" s="139">
        <f ca="1">SUMIFS(RAB!$F$14:$F$80,RAB!$C$14:$C$80,C1155)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SATUAN'!$N$7:$N$1495,0),0)),"",OFFSET('HARGA SATUAN'!$C$6,MATCH(B1156,'HARGA SATUAN'!$N$7:$N$1495,0),0))</f>
        <v/>
      </c>
      <c r="D1156" s="139">
        <f ca="1">SUMIFS(RAB!$F$14:$F$80,RAB!$C$14:$C$80,C1156)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SATUAN'!$N$7:$N$1495,0),0)),"",OFFSET('HARGA SATUAN'!$C$6,MATCH(B1157,'HARGA SATUAN'!$N$7:$N$1495,0),0))</f>
        <v/>
      </c>
      <c r="D1157" s="139">
        <f ca="1">SUMIFS(RAB!$F$14:$F$80,RAB!$C$14:$C$80,C1157)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SATUAN'!$N$7:$N$1495,0),0)),"",OFFSET('HARGA SATUAN'!$C$6,MATCH(B1158,'HARGA SATUAN'!$N$7:$N$1495,0),0))</f>
        <v/>
      </c>
      <c r="D1158" s="139">
        <f ca="1">SUMIFS(RAB!$F$14:$F$80,RAB!$C$14:$C$80,C1158)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SATUAN'!$N$7:$N$1495,0),0)),"",OFFSET('HARGA SATUAN'!$C$6,MATCH(B1159,'HARGA SATUAN'!$N$7:$N$1495,0),0))</f>
        <v/>
      </c>
      <c r="D1159" s="139">
        <f ca="1">SUMIFS(RAB!$F$14:$F$80,RAB!$C$14:$C$80,C1159)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SATUAN'!$N$7:$N$1495,0),0)),"",OFFSET('HARGA SATUAN'!$C$6,MATCH(B1160,'HARGA SATUAN'!$N$7:$N$1495,0),0))</f>
        <v/>
      </c>
      <c r="D1160" s="139">
        <f ca="1">SUMIFS(RAB!$F$14:$F$80,RAB!$C$14:$C$80,C1160)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SATUAN'!$N$7:$N$1495,0),0)),"",OFFSET('HARGA SATUAN'!$C$6,MATCH(B1161,'HARGA SATUAN'!$N$7:$N$1495,0),0))</f>
        <v/>
      </c>
      <c r="D1161" s="139">
        <f ca="1">SUMIFS(RAB!$F$14:$F$80,RAB!$C$14:$C$80,C1161)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SATUAN'!$N$7:$N$1495,0),0)),"",OFFSET('HARGA SATUAN'!$C$6,MATCH(B1162,'HARGA SATUAN'!$N$7:$N$1495,0),0))</f>
        <v/>
      </c>
      <c r="D1162" s="139">
        <f ca="1">SUMIFS(RAB!$F$14:$F$80,RAB!$C$14:$C$80,C1162)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SATUAN'!$N$7:$N$1495,0),0)),"",OFFSET('HARGA SATUAN'!$C$6,MATCH(B1163,'HARGA SATUAN'!$N$7:$N$1495,0),0))</f>
        <v/>
      </c>
      <c r="D1163" s="139">
        <f ca="1">SUMIFS(RAB!$F$14:$F$80,RAB!$C$14:$C$80,C1163)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SATUAN'!$N$7:$N$1495,0),0)),"",OFFSET('HARGA SATUAN'!$C$6,MATCH(B1164,'HARGA SATUAN'!$N$7:$N$1495,0),0))</f>
        <v/>
      </c>
      <c r="D1164" s="139">
        <f ca="1">SUMIFS(RAB!$F$14:$F$80,RAB!$C$14:$C$80,C1164)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SATUAN'!$N$7:$N$1495,0),0)),"",OFFSET('HARGA SATUAN'!$C$6,MATCH(B1165,'HARGA SATUAN'!$N$7:$N$1495,0),0))</f>
        <v/>
      </c>
      <c r="D1165" s="139">
        <f ca="1">SUMIFS(RAB!$F$14:$F$80,RAB!$C$14:$C$80,C1165)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SATUAN'!$N$7:$N$1495,0),0)),"",OFFSET('HARGA SATUAN'!$C$6,MATCH(B1166,'HARGA SATUAN'!$N$7:$N$1495,0),0))</f>
        <v/>
      </c>
      <c r="D1166" s="139">
        <f ca="1">SUMIFS(RAB!$F$14:$F$80,RAB!$C$14:$C$80,C1166)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SATUAN'!$N$7:$N$1495,0),0)),"",OFFSET('HARGA SATUAN'!$C$6,MATCH(B1167,'HARGA SATUAN'!$N$7:$N$1495,0),0))</f>
        <v/>
      </c>
      <c r="D1167" s="139">
        <f ca="1">SUMIFS(RAB!$F$14:$F$80,RAB!$C$14:$C$80,C1167)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SATUAN'!$N$7:$N$1495,0),0)),"",OFFSET('HARGA SATUAN'!$C$6,MATCH(B1168,'HARGA SATUAN'!$N$7:$N$1495,0),0))</f>
        <v/>
      </c>
      <c r="D1168" s="139">
        <f ca="1">SUMIFS(RAB!$F$14:$F$80,RAB!$C$14:$C$80,C1168)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SATUAN'!$N$7:$N$1495,0),0)),"",OFFSET('HARGA SATUAN'!$C$6,MATCH(B1169,'HARGA SATUAN'!$N$7:$N$1495,0),0))</f>
        <v/>
      </c>
      <c r="D1169" s="139">
        <f ca="1">SUMIFS(RAB!$F$14:$F$80,RAB!$C$14:$C$80,C1169)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SATUAN'!$N$7:$N$1495,0),0)),"",OFFSET('HARGA SATUAN'!$C$6,MATCH(B1170,'HARGA SATUAN'!$N$7:$N$1495,0),0))</f>
        <v/>
      </c>
      <c r="D1170" s="139">
        <f ca="1">SUMIFS(RAB!$F$14:$F$80,RAB!$C$14:$C$80,C1170)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SATUAN'!$N$7:$N$1495,0),0)),"",OFFSET('HARGA SATUAN'!$C$6,MATCH(B1171,'HARGA SATUAN'!$N$7:$N$1495,0),0))</f>
        <v/>
      </c>
      <c r="D1171" s="139">
        <f ca="1">SUMIFS(RAB!$F$14:$F$80,RAB!$C$14:$C$80,C1171)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SATUAN'!$N$7:$N$1495,0),0)),"",OFFSET('HARGA SATUAN'!$C$6,MATCH(B1172,'HARGA SATUAN'!$N$7:$N$1495,0),0))</f>
        <v/>
      </c>
      <c r="D1172" s="139">
        <f ca="1">SUMIFS(RAB!$F$14:$F$80,RAB!$C$14:$C$80,C1172)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SATUAN'!$N$7:$N$1495,0),0)),"",OFFSET('HARGA SATUAN'!$C$6,MATCH(B1173,'HARGA SATUAN'!$N$7:$N$1495,0),0))</f>
        <v/>
      </c>
      <c r="D1173" s="139">
        <f ca="1">SUMIFS(RAB!$F$14:$F$80,RAB!$C$14:$C$80,C1173)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SATUAN'!$N$7:$N$1495,0),0)),"",OFFSET('HARGA SATUAN'!$C$6,MATCH(B1174,'HARGA SATUAN'!$N$7:$N$1495,0),0))</f>
        <v/>
      </c>
      <c r="D1174" s="139">
        <f ca="1">SUMIFS(RAB!$F$14:$F$80,RAB!$C$14:$C$80,C1174)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SATUAN'!$N$7:$N$1495,0),0)),"",OFFSET('HARGA SATUAN'!$C$6,MATCH(B1175,'HARGA SATUAN'!$N$7:$N$1495,0),0))</f>
        <v/>
      </c>
      <c r="D1175" s="139">
        <f ca="1">SUMIFS(RAB!$F$14:$F$80,RAB!$C$14:$C$80,C1175)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SATUAN'!$N$7:$N$1495,0),0)),"",OFFSET('HARGA SATUAN'!$C$6,MATCH(B1176,'HARGA SATUAN'!$N$7:$N$1495,0),0))</f>
        <v/>
      </c>
      <c r="D1176" s="139">
        <f ca="1">SUMIFS(RAB!$F$14:$F$80,RAB!$C$14:$C$80,C1176)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SATUAN'!$N$7:$N$1495,0),0)),"",OFFSET('HARGA SATUAN'!$C$6,MATCH(B1177,'HARGA SATUAN'!$N$7:$N$1495,0),0))</f>
        <v/>
      </c>
      <c r="D1177" s="139">
        <f ca="1">SUMIFS(RAB!$F$14:$F$80,RAB!$C$14:$C$80,C1177)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SATUAN'!$N$7:$N$1495,0),0)),"",OFFSET('HARGA SATUAN'!$C$6,MATCH(B1178,'HARGA SATUAN'!$N$7:$N$1495,0),0))</f>
        <v/>
      </c>
      <c r="D1178" s="139">
        <f ca="1">SUMIFS(RAB!$F$14:$F$80,RAB!$C$14:$C$80,C1178)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SATUAN'!$N$7:$N$1495,0),0)),"",OFFSET('HARGA SATUAN'!$C$6,MATCH(B1179,'HARGA SATUAN'!$N$7:$N$1495,0),0))</f>
        <v/>
      </c>
      <c r="D1179" s="139">
        <f ca="1">SUMIFS(RAB!$F$14:$F$80,RAB!$C$14:$C$80,C1179)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SATUAN'!$N$7:$N$1495,0),0)),"",OFFSET('HARGA SATUAN'!$C$6,MATCH(B1180,'HARGA SATUAN'!$N$7:$N$1495,0),0))</f>
        <v/>
      </c>
      <c r="D1180" s="139">
        <f ca="1">SUMIFS(RAB!$F$14:$F$80,RAB!$C$14:$C$80,C1180)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SATUAN'!$N$7:$N$1495,0),0)),"",OFFSET('HARGA SATUAN'!$C$6,MATCH(B1181,'HARGA SATUAN'!$N$7:$N$1495,0),0))</f>
        <v/>
      </c>
      <c r="D1181" s="139">
        <f ca="1">SUMIFS(RAB!$F$14:$F$80,RAB!$C$14:$C$80,C1181)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SATUAN'!$N$7:$N$1495,0),0)),"",OFFSET('HARGA SATUAN'!$C$6,MATCH(B1182,'HARGA SATUAN'!$N$7:$N$1495,0),0))</f>
        <v/>
      </c>
      <c r="D1182" s="139">
        <f ca="1">SUMIFS(RAB!$F$14:$F$80,RAB!$C$14:$C$80,C1182)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SATUAN'!$N$7:$N$1495,0),0)),"",OFFSET('HARGA SATUAN'!$C$6,MATCH(B1183,'HARGA SATUAN'!$N$7:$N$1495,0),0))</f>
        <v/>
      </c>
      <c r="D1183" s="139">
        <f ca="1">SUMIFS(RAB!$F$14:$F$80,RAB!$C$14:$C$80,C1183)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SATUAN'!$N$7:$N$1495,0),0)),"",OFFSET('HARGA SATUAN'!$C$6,MATCH(B1184,'HARGA SATUAN'!$N$7:$N$1495,0),0))</f>
        <v/>
      </c>
      <c r="D1184" s="139">
        <f ca="1">SUMIFS(RAB!$F$14:$F$80,RAB!$C$14:$C$80,C1184)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SATUAN'!$N$7:$N$1495,0),0)),"",OFFSET('HARGA SATUAN'!$C$6,MATCH(B1185,'HARGA SATUAN'!$N$7:$N$1495,0),0))</f>
        <v/>
      </c>
      <c r="D1185" s="139">
        <f ca="1">SUMIFS(RAB!$F$14:$F$80,RAB!$C$14:$C$80,C1185)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SATUAN'!$N$7:$N$1495,0),0)),"",OFFSET('HARGA SATUAN'!$C$6,MATCH(B1186,'HARGA SATUAN'!$N$7:$N$1495,0),0))</f>
        <v/>
      </c>
      <c r="D1186" s="139">
        <f ca="1">SUMIFS(RAB!$F$14:$F$80,RAB!$C$14:$C$80,C1186)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SATUAN'!$N$7:$N$1495,0),0)),"",OFFSET('HARGA SATUAN'!$C$6,MATCH(B1187,'HARGA SATUAN'!$N$7:$N$1495,0),0))</f>
        <v/>
      </c>
      <c r="D1187" s="139">
        <f ca="1">SUMIFS(RAB!$F$14:$F$80,RAB!$C$14:$C$80,C1187)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SATUAN'!$N$7:$N$1495,0),0)),"",OFFSET('HARGA SATUAN'!$C$6,MATCH(B1188,'HARGA SATUAN'!$N$7:$N$1495,0),0))</f>
        <v/>
      </c>
      <c r="D1188" s="139">
        <f ca="1">SUMIFS(RAB!$F$14:$F$80,RAB!$C$14:$C$80,C1188)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SATUAN'!$N$7:$N$1495,0),0)),"",OFFSET('HARGA SATUAN'!$C$6,MATCH(B1189,'HARGA SATUAN'!$N$7:$N$1495,0),0))</f>
        <v/>
      </c>
      <c r="D1189" s="139">
        <f ca="1">SUMIFS(RAB!$F$14:$F$80,RAB!$C$14:$C$80,C1189)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SATUAN'!$N$7:$N$1495,0),0)),"",OFFSET('HARGA SATUAN'!$C$6,MATCH(B1190,'HARGA SATUAN'!$N$7:$N$1495,0),0))</f>
        <v/>
      </c>
      <c r="D1190" s="139">
        <f ca="1">SUMIFS(RAB!$F$14:$F$80,RAB!$C$14:$C$80,C1190)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SATUAN'!$N$7:$N$1495,0),0)),"",OFFSET('HARGA SATUAN'!$C$6,MATCH(B1191,'HARGA SATUAN'!$N$7:$N$1495,0),0))</f>
        <v/>
      </c>
      <c r="D1191" s="139">
        <f ca="1">SUMIFS(RAB!$F$14:$F$80,RAB!$C$14:$C$80,C1191)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SATUAN'!$N$7:$N$1495,0),0)),"",OFFSET('HARGA SATUAN'!$C$6,MATCH(B1192,'HARGA SATUAN'!$N$7:$N$1495,0),0))</f>
        <v/>
      </c>
      <c r="D1192" s="139">
        <f ca="1">SUMIFS(RAB!$F$14:$F$80,RAB!$C$14:$C$80,C1192)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SATUAN'!$N$7:$N$1495,0),0)),"",OFFSET('HARGA SATUAN'!$C$6,MATCH(B1193,'HARGA SATUAN'!$N$7:$N$1495,0),0))</f>
        <v/>
      </c>
      <c r="D1193" s="139">
        <f ca="1">SUMIFS(RAB!$F$14:$F$80,RAB!$C$14:$C$80,C1193)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SATUAN'!$N$7:$N$1495,0),0)),"",OFFSET('HARGA SATUAN'!$C$6,MATCH(B1194,'HARGA SATUAN'!$N$7:$N$1495,0),0))</f>
        <v/>
      </c>
      <c r="D1194" s="139">
        <f ca="1">SUMIFS(RAB!$F$14:$F$80,RAB!$C$14:$C$80,C1194)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SATUAN'!$N$7:$N$1495,0),0)),"",OFFSET('HARGA SATUAN'!$C$6,MATCH(B1195,'HARGA SATUAN'!$N$7:$N$1495,0),0))</f>
        <v/>
      </c>
      <c r="D1195" s="139">
        <f ca="1">SUMIFS(RAB!$F$14:$F$80,RAB!$C$14:$C$80,C1195)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SATUAN'!$N$7:$N$1495,0),0)),"",OFFSET('HARGA SATUAN'!$C$6,MATCH(B1196,'HARGA SATUAN'!$N$7:$N$1495,0),0))</f>
        <v/>
      </c>
      <c r="D1196" s="139">
        <f ca="1">SUMIFS(RAB!$F$14:$F$80,RAB!$C$14:$C$80,C1196)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SATUAN'!$N$7:$N$1495,0),0)),"",OFFSET('HARGA SATUAN'!$C$6,MATCH(B1197,'HARGA SATUAN'!$N$7:$N$1495,0),0))</f>
        <v/>
      </c>
      <c r="D1197" s="139">
        <f ca="1">SUMIFS(RAB!$F$14:$F$80,RAB!$C$14:$C$80,C1197)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SATUAN'!$N$7:$N$1495,0),0)),"",OFFSET('HARGA SATUAN'!$C$6,MATCH(B1198,'HARGA SATUAN'!$N$7:$N$1495,0),0))</f>
        <v/>
      </c>
      <c r="D1198" s="139">
        <f ca="1">SUMIFS(RAB!$F$14:$F$80,RAB!$C$14:$C$80,C1198)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SATUAN'!$N$7:$N$1495,0),0)),"",OFFSET('HARGA SATUAN'!$C$6,MATCH(B1199,'HARGA SATUAN'!$N$7:$N$1495,0),0))</f>
        <v/>
      </c>
      <c r="D1199" s="139">
        <f ca="1">SUMIFS(RAB!$F$14:$F$80,RAB!$C$14:$C$80,C1199)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SATUAN'!$N$7:$N$1495,0),0)),"",OFFSET('HARGA SATUAN'!$C$6,MATCH(B1200,'HARGA SATUAN'!$N$7:$N$1495,0),0))</f>
        <v/>
      </c>
      <c r="D1200" s="139">
        <f ca="1">SUMIFS(RAB!$F$14:$F$80,RAB!$C$14:$C$80,C1200)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SATUAN'!$N$7:$N$1495,0),0)),"",OFFSET('HARGA SATUAN'!$C$6,MATCH(B1201,'HARGA SATUAN'!$N$7:$N$1495,0),0))</f>
        <v/>
      </c>
      <c r="D1201" s="139">
        <f ca="1">SUMIFS(RAB!$F$14:$F$80,RAB!$C$14:$C$80,C1201)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SATUAN'!$N$7:$N$1495,0),0)),"",OFFSET('HARGA SATUAN'!$C$6,MATCH(B1202,'HARGA SATUAN'!$N$7:$N$1495,0),0))</f>
        <v/>
      </c>
      <c r="D1202" s="139">
        <f ca="1">SUMIFS(RAB!$F$14:$F$80,RAB!$C$14:$C$80,C1202)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SATUAN'!$N$7:$N$1495,0),0)),"",OFFSET('HARGA SATUAN'!$C$6,MATCH(B1203,'HARGA SATUAN'!$N$7:$N$1495,0),0))</f>
        <v/>
      </c>
      <c r="D1203" s="139">
        <f ca="1">SUMIFS(RAB!$F$14:$F$80,RAB!$C$14:$C$80,C1203)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SATUAN'!$N$7:$N$1495,0),0)),"",OFFSET('HARGA SATUAN'!$C$6,MATCH(B1204,'HARGA SATUAN'!$N$7:$N$1495,0),0))</f>
        <v/>
      </c>
      <c r="D1204" s="139">
        <f ca="1">SUMIFS(RAB!$F$14:$F$80,RAB!$C$14:$C$80,C1204)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SATUAN'!$N$7:$N$1495,0),0)),"",OFFSET('HARGA SATUAN'!$C$6,MATCH(B1205,'HARGA SATUAN'!$N$7:$N$1495,0),0))</f>
        <v/>
      </c>
      <c r="D1205" s="139">
        <f ca="1">SUMIFS(RAB!$F$14:$F$80,RAB!$C$14:$C$80,C1205)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SATUAN'!$N$7:$N$1495,0),0)),"",OFFSET('HARGA SATUAN'!$C$6,MATCH(B1206,'HARGA SATUAN'!$N$7:$N$1495,0),0))</f>
        <v/>
      </c>
      <c r="D1206" s="139">
        <f ca="1">SUMIFS(RAB!$F$14:$F$80,RAB!$C$14:$C$80,C1206)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SATUAN'!$N$7:$N$1495,0),0)),"",OFFSET('HARGA SATUAN'!$C$6,MATCH(B1207,'HARGA SATUAN'!$N$7:$N$1495,0),0))</f>
        <v/>
      </c>
      <c r="D1207" s="139">
        <f ca="1">SUMIFS(RAB!$F$14:$F$80,RAB!$C$14:$C$80,C1207)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SATUAN'!$N$7:$N$1495,0),0)),"",OFFSET('HARGA SATUAN'!$C$6,MATCH(B1208,'HARGA SATUAN'!$N$7:$N$1495,0),0))</f>
        <v/>
      </c>
      <c r="D1208" s="139">
        <f ca="1">SUMIFS(RAB!$F$14:$F$80,RAB!$C$14:$C$80,C1208)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SATUAN'!$N$7:$N$1495,0),0)),"",OFFSET('HARGA SATUAN'!$C$6,MATCH(B1209,'HARGA SATUAN'!$N$7:$N$1495,0),0))</f>
        <v/>
      </c>
      <c r="D1209" s="139">
        <f ca="1">SUMIFS(RAB!$F$14:$F$80,RAB!$C$14:$C$80,C1209)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SATUAN'!$N$7:$N$1495,0),0)),"",OFFSET('HARGA SATUAN'!$C$6,MATCH(B1210,'HARGA SATUAN'!$N$7:$N$1495,0),0))</f>
        <v/>
      </c>
      <c r="D1210" s="139">
        <f ca="1">SUMIFS(RAB!$F$14:$F$80,RAB!$C$14:$C$80,C1210)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SATUAN'!$N$7:$N$1495,0),0)),"",OFFSET('HARGA SATUAN'!$C$6,MATCH(B1211,'HARGA SATUAN'!$N$7:$N$1495,0),0))</f>
        <v/>
      </c>
      <c r="D1211" s="139">
        <f ca="1">SUMIFS(RAB!$F$14:$F$80,RAB!$C$14:$C$80,C1211)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SATUAN'!$N$7:$N$1495,0),0)),"",OFFSET('HARGA SATUAN'!$C$6,MATCH(B1212,'HARGA SATUAN'!$N$7:$N$1495,0),0))</f>
        <v/>
      </c>
      <c r="D1212" s="139">
        <f ca="1">SUMIFS(RAB!$F$14:$F$80,RAB!$C$14:$C$80,C1212)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SATUAN'!$N$7:$N$1495,0),0)),"",OFFSET('HARGA SATUAN'!$C$6,MATCH(B1213,'HARGA SATUAN'!$N$7:$N$1495,0),0))</f>
        <v/>
      </c>
      <c r="D1213" s="139">
        <f ca="1">SUMIFS(RAB!$F$14:$F$80,RAB!$C$14:$C$80,C1213)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SATUAN'!$N$7:$N$1495,0),0)),"",OFFSET('HARGA SATUAN'!$C$6,MATCH(B1214,'HARGA SATUAN'!$N$7:$N$1495,0),0))</f>
        <v/>
      </c>
      <c r="D1214" s="139">
        <f ca="1">SUMIFS(RAB!$F$14:$F$80,RAB!$C$14:$C$80,C1214)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SATUAN'!$N$7:$N$1495,0),0)),"",OFFSET('HARGA SATUAN'!$C$6,MATCH(B1215,'HARGA SATUAN'!$N$7:$N$1495,0),0))</f>
        <v/>
      </c>
      <c r="D1215" s="139">
        <f ca="1">SUMIFS(RAB!$F$14:$F$80,RAB!$C$14:$C$80,C1215)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SATUAN'!$N$7:$N$1495,0),0)),"",OFFSET('HARGA SATUAN'!$C$6,MATCH(B1216,'HARGA SATUAN'!$N$7:$N$1495,0),0))</f>
        <v/>
      </c>
      <c r="D1216" s="139">
        <f ca="1">SUMIFS(RAB!$F$14:$F$80,RAB!$C$14:$C$80,C1216)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SATUAN'!$N$7:$N$1495,0),0)),"",OFFSET('HARGA SATUAN'!$C$6,MATCH(B1217,'HARGA SATUAN'!$N$7:$N$1495,0),0))</f>
        <v/>
      </c>
      <c r="D1217" s="139">
        <f ca="1">SUMIFS(RAB!$F$14:$F$80,RAB!$C$14:$C$80,C1217)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SATUAN'!$N$7:$N$1495,0),0)),"",OFFSET('HARGA SATUAN'!$C$6,MATCH(B1218,'HARGA SATUAN'!$N$7:$N$1495,0),0))</f>
        <v/>
      </c>
      <c r="D1218" s="139">
        <f ca="1">SUMIFS(RAB!$F$14:$F$80,RAB!$C$14:$C$80,C1218)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SATUAN'!$N$7:$N$1495,0),0)),"",OFFSET('HARGA SATUAN'!$C$6,MATCH(B1219,'HARGA SATUAN'!$N$7:$N$1495,0),0))</f>
        <v/>
      </c>
      <c r="D1219" s="139">
        <f ca="1">SUMIFS(RAB!$F$14:$F$80,RAB!$C$14:$C$80,C1219)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SATUAN'!$N$7:$N$1495,0),0)),"",OFFSET('HARGA SATUAN'!$C$6,MATCH(B1220,'HARGA SATUAN'!$N$7:$N$1495,0),0))</f>
        <v/>
      </c>
      <c r="D1220" s="139">
        <f ca="1">SUMIFS(RAB!$F$14:$F$80,RAB!$C$14:$C$80,C1220)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SATUAN'!$N$7:$N$1495,0),0)),"",OFFSET('HARGA SATUAN'!$C$6,MATCH(B1221,'HARGA SATUAN'!$N$7:$N$1495,0),0))</f>
        <v/>
      </c>
      <c r="D1221" s="139">
        <f ca="1">SUMIFS(RAB!$F$14:$F$80,RAB!$C$14:$C$80,C1221)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SATUAN'!$N$7:$N$1495,0),0)),"",OFFSET('HARGA SATUAN'!$C$6,MATCH(B1222,'HARGA SATUAN'!$N$7:$N$1495,0),0))</f>
        <v/>
      </c>
      <c r="D1222" s="139">
        <f ca="1">SUMIFS(RAB!$F$14:$F$80,RAB!$C$14:$C$80,C1222)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SATUAN'!$N$7:$N$1495,0),0)),"",OFFSET('HARGA SATUAN'!$C$6,MATCH(B1223,'HARGA SATUAN'!$N$7:$N$1495,0),0))</f>
        <v/>
      </c>
      <c r="D1223" s="139">
        <f ca="1">SUMIFS(RAB!$F$14:$F$80,RAB!$C$14:$C$80,C1223)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SATUAN'!$N$7:$N$1495,0),0)),"",OFFSET('HARGA SATUAN'!$C$6,MATCH(B1224,'HARGA SATUAN'!$N$7:$N$1495,0),0))</f>
        <v/>
      </c>
      <c r="D1224" s="139">
        <f ca="1">SUMIFS(RAB!$F$14:$F$80,RAB!$C$14:$C$80,C1224)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SATUAN'!$N$7:$N$1495,0),0)),"",OFFSET('HARGA SATUAN'!$C$6,MATCH(B1225,'HARGA SATUAN'!$N$7:$N$1495,0),0))</f>
        <v/>
      </c>
      <c r="D1225" s="139">
        <f ca="1">SUMIFS(RAB!$F$14:$F$80,RAB!$C$14:$C$80,C1225)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SATUAN'!$N$7:$N$1495,0),0)),"",OFFSET('HARGA SATUAN'!$C$6,MATCH(B1226,'HARGA SATUAN'!$N$7:$N$1495,0),0))</f>
        <v/>
      </c>
      <c r="D1226" s="139">
        <f ca="1">SUMIFS(RAB!$F$14:$F$80,RAB!$C$14:$C$80,C1226)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SATUAN'!$N$7:$N$1495,0),0)),"",OFFSET('HARGA SATUAN'!$C$6,MATCH(B1227,'HARGA SATUAN'!$N$7:$N$1495,0),0))</f>
        <v/>
      </c>
      <c r="D1227" s="139">
        <f ca="1">SUMIFS(RAB!$F$14:$F$80,RAB!$C$14:$C$80,C1227)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SATUAN'!$N$7:$N$1495,0),0)),"",OFFSET('HARGA SATUAN'!$C$6,MATCH(B1228,'HARGA SATUAN'!$N$7:$N$1495,0),0))</f>
        <v/>
      </c>
      <c r="D1228" s="139">
        <f ca="1">SUMIFS(RAB!$F$14:$F$80,RAB!$C$14:$C$80,C1228)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SATUAN'!$N$7:$N$1495,0),0)),"",OFFSET('HARGA SATUAN'!$C$6,MATCH(B1229,'HARGA SATUAN'!$N$7:$N$1495,0),0))</f>
        <v/>
      </c>
      <c r="D1229" s="139">
        <f ca="1">SUMIFS(RAB!$F$14:$F$80,RAB!$C$14:$C$80,C1229)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SATUAN'!$N$7:$N$1495,0),0)),"",OFFSET('HARGA SATUAN'!$C$6,MATCH(B1230,'HARGA SATUAN'!$N$7:$N$1495,0),0))</f>
        <v/>
      </c>
      <c r="D1230" s="139">
        <f ca="1">SUMIFS(RAB!$F$14:$F$80,RAB!$C$14:$C$80,C1230)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SATUAN'!$N$7:$N$1495,0),0)),"",OFFSET('HARGA SATUAN'!$C$6,MATCH(B1231,'HARGA SATUAN'!$N$7:$N$1495,0),0))</f>
        <v/>
      </c>
      <c r="D1231" s="139">
        <f ca="1">SUMIFS(RAB!$F$14:$F$80,RAB!$C$14:$C$80,C1231)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SATUAN'!$N$7:$N$1495,0),0)),"",OFFSET('HARGA SATUAN'!$C$6,MATCH(B1232,'HARGA SATUAN'!$N$7:$N$1495,0),0))</f>
        <v/>
      </c>
      <c r="D1232" s="139">
        <f ca="1">SUMIFS(RAB!$F$14:$F$80,RAB!$C$14:$C$80,C1232)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SATUAN'!$N$7:$N$1495,0),0)),"",OFFSET('HARGA SATUAN'!$C$6,MATCH(B1233,'HARGA SATUAN'!$N$7:$N$1495,0),0))</f>
        <v/>
      </c>
      <c r="D1233" s="139">
        <f ca="1">SUMIFS(RAB!$F$14:$F$80,RAB!$C$14:$C$80,C1233)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SATUAN'!$N$7:$N$1495,0),0)),"",OFFSET('HARGA SATUAN'!$C$6,MATCH(B1234,'HARGA SATUAN'!$N$7:$N$1495,0),0))</f>
        <v/>
      </c>
      <c r="D1234" s="139">
        <f ca="1">SUMIFS(RAB!$F$14:$F$80,RAB!$C$14:$C$80,C1234)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SATUAN'!$N$7:$N$1495,0),0)),"",OFFSET('HARGA SATUAN'!$C$6,MATCH(B1235,'HARGA SATUAN'!$N$7:$N$1495,0),0))</f>
        <v/>
      </c>
      <c r="D1235" s="139">
        <f ca="1">SUMIFS(RAB!$F$14:$F$80,RAB!$C$14:$C$80,C1235)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SATUAN'!$N$7:$N$1495,0),0)),"",OFFSET('HARGA SATUAN'!$C$6,MATCH(B1236,'HARGA SATUAN'!$N$7:$N$1495,0),0))</f>
        <v/>
      </c>
      <c r="D1236" s="139">
        <f ca="1">SUMIFS(RAB!$F$14:$F$80,RAB!$C$14:$C$80,C1236)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SATUAN'!$N$7:$N$1495,0),0)),"",OFFSET('HARGA SATUAN'!$C$6,MATCH(B1237,'HARGA SATUAN'!$N$7:$N$1495,0),0))</f>
        <v/>
      </c>
      <c r="D1237" s="139">
        <f ca="1">SUMIFS(RAB!$F$14:$F$80,RAB!$C$14:$C$80,C1237)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SATUAN'!$N$7:$N$1495,0),0)),"",OFFSET('HARGA SATUAN'!$C$6,MATCH(B1238,'HARGA SATUAN'!$N$7:$N$1495,0),0))</f>
        <v/>
      </c>
      <c r="D1238" s="139">
        <f ca="1">SUMIFS(RAB!$F$14:$F$80,RAB!$C$14:$C$80,C1238)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SATUAN'!$N$7:$N$1495,0),0)),"",OFFSET('HARGA SATUAN'!$C$6,MATCH(B1239,'HARGA SATUAN'!$N$7:$N$1495,0),0))</f>
        <v/>
      </c>
      <c r="D1239" s="139">
        <f ca="1">SUMIFS(RAB!$F$14:$F$80,RAB!$C$14:$C$80,C1239)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SATUAN'!$N$7:$N$1495,0),0)),"",OFFSET('HARGA SATUAN'!$C$6,MATCH(B1240,'HARGA SATUAN'!$N$7:$N$1495,0),0))</f>
        <v/>
      </c>
      <c r="D1240" s="139">
        <f ca="1">SUMIFS(RAB!$F$14:$F$80,RAB!$C$14:$C$80,C1240)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SATUAN'!$N$7:$N$1495,0),0)),"",OFFSET('HARGA SATUAN'!$C$6,MATCH(B1241,'HARGA SATUAN'!$N$7:$N$1495,0),0))</f>
        <v/>
      </c>
      <c r="D1241" s="139">
        <f ca="1">SUMIFS(RAB!$F$14:$F$80,RAB!$C$14:$C$80,C1241)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SATUAN'!$N$7:$N$1495,0),0)),"",OFFSET('HARGA SATUAN'!$C$6,MATCH(B1242,'HARGA SATUAN'!$N$7:$N$1495,0),0))</f>
        <v/>
      </c>
      <c r="D1242" s="139">
        <f ca="1">SUMIFS(RAB!$F$14:$F$80,RAB!$C$14:$C$80,C1242)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SATUAN'!$N$7:$N$1495,0),0)),"",OFFSET('HARGA SATUAN'!$C$6,MATCH(B1243,'HARGA SATUAN'!$N$7:$N$1495,0),0))</f>
        <v/>
      </c>
      <c r="D1243" s="139">
        <f ca="1">SUMIFS(RAB!$F$14:$F$80,RAB!$C$14:$C$80,C1243)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SATUAN'!$N$7:$N$1495,0),0)),"",OFFSET('HARGA SATUAN'!$C$6,MATCH(B1244,'HARGA SATUAN'!$N$7:$N$1495,0),0))</f>
        <v/>
      </c>
      <c r="D1244" s="139">
        <f ca="1">SUMIFS(RAB!$F$14:$F$80,RAB!$C$14:$C$80,C1244)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SATUAN'!$N$7:$N$1495,0),0)),"",OFFSET('HARGA SATUAN'!$C$6,MATCH(B1245,'HARGA SATUAN'!$N$7:$N$1495,0),0))</f>
        <v/>
      </c>
      <c r="D1245" s="139">
        <f ca="1">SUMIFS(RAB!$F$14:$F$80,RAB!$C$14:$C$80,C1245)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SATUAN'!$N$7:$N$1495,0),0)),"",OFFSET('HARGA SATUAN'!$C$6,MATCH(B1246,'HARGA SATUAN'!$N$7:$N$1495,0),0))</f>
        <v/>
      </c>
      <c r="D1246" s="139">
        <f ca="1">SUMIFS(RAB!$F$14:$F$80,RAB!$C$14:$C$80,C1246)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SATUAN'!$N$7:$N$1495,0),0)),"",OFFSET('HARGA SATUAN'!$C$6,MATCH(B1247,'HARGA SATUAN'!$N$7:$N$1495,0),0))</f>
        <v/>
      </c>
      <c r="D1247" s="139">
        <f ca="1">SUMIFS(RAB!$F$14:$F$80,RAB!$C$14:$C$80,C1247)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SATUAN'!$N$7:$N$1495,0),0)),"",OFFSET('HARGA SATUAN'!$C$6,MATCH(B1248,'HARGA SATUAN'!$N$7:$N$1495,0),0))</f>
        <v/>
      </c>
      <c r="D1248" s="139">
        <f ca="1">SUMIFS(RAB!$F$14:$F$80,RAB!$C$14:$C$80,C1248)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SATUAN'!$N$7:$N$1495,0),0)),"",OFFSET('HARGA SATUAN'!$C$6,MATCH(B1249,'HARGA SATUAN'!$N$7:$N$1495,0),0))</f>
        <v/>
      </c>
      <c r="D1249" s="139">
        <f ca="1">SUMIFS(RAB!$F$14:$F$80,RAB!$C$14:$C$80,C1249)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SATUAN'!$N$7:$N$1495,0),0)),"",OFFSET('HARGA SATUAN'!$C$6,MATCH(B1250,'HARGA SATUAN'!$N$7:$N$1495,0),0))</f>
        <v/>
      </c>
      <c r="D1250" s="139">
        <f ca="1">SUMIFS(RAB!$F$14:$F$80,RAB!$C$14:$C$80,C1250)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SATUAN'!$N$7:$N$1495,0),0)),"",OFFSET('HARGA SATUAN'!$C$6,MATCH(B1251,'HARGA SATUAN'!$N$7:$N$1495,0),0))</f>
        <v/>
      </c>
      <c r="D1251" s="139">
        <f ca="1">SUMIFS(RAB!$F$14:$F$80,RAB!$C$14:$C$80,C1251)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SATUAN'!$N$7:$N$1495,0),0)),"",OFFSET('HARGA SATUAN'!$C$6,MATCH(B1252,'HARGA SATUAN'!$N$7:$N$1495,0),0))</f>
        <v/>
      </c>
      <c r="D1252" s="139">
        <f ca="1">SUMIFS(RAB!$F$14:$F$80,RAB!$C$14:$C$80,C1252)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SATUAN'!$N$7:$N$1495,0),0)),"",OFFSET('HARGA SATUAN'!$C$6,MATCH(B1253,'HARGA SATUAN'!$N$7:$N$1495,0),0))</f>
        <v/>
      </c>
      <c r="D1253" s="139">
        <f ca="1">SUMIFS(RAB!$F$14:$F$80,RAB!$C$14:$C$80,C1253)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SATUAN'!$N$7:$N$1495,0),0)),"",OFFSET('HARGA SATUAN'!$C$6,MATCH(B1254,'HARGA SATUAN'!$N$7:$N$1495,0),0))</f>
        <v/>
      </c>
      <c r="D1254" s="139">
        <f ca="1">SUMIFS(RAB!$F$14:$F$80,RAB!$C$14:$C$80,C1254)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SATUAN'!$N$7:$N$1495,0),0)),"",OFFSET('HARGA SATUAN'!$C$6,MATCH(B1255,'HARGA SATUAN'!$N$7:$N$1495,0),0))</f>
        <v/>
      </c>
      <c r="D1255" s="139">
        <f ca="1">SUMIFS(RAB!$F$14:$F$80,RAB!$C$14:$C$80,C1255)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SATUAN'!$N$7:$N$1495,0),0)),"",OFFSET('HARGA SATUAN'!$C$6,MATCH(B1256,'HARGA SATUAN'!$N$7:$N$1495,0),0))</f>
        <v/>
      </c>
      <c r="D1256" s="139">
        <f ca="1">SUMIFS(RAB!$F$14:$F$80,RAB!$C$14:$C$80,C1256)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SATUAN'!$N$7:$N$1495,0),0)),"",OFFSET('HARGA SATUAN'!$C$6,MATCH(B1257,'HARGA SATUAN'!$N$7:$N$1495,0),0))</f>
        <v/>
      </c>
      <c r="D1257" s="139">
        <f ca="1">SUMIFS(RAB!$F$14:$F$80,RAB!$C$14:$C$80,C1257)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SATUAN'!$N$7:$N$1495,0),0)),"",OFFSET('HARGA SATUAN'!$C$6,MATCH(B1258,'HARGA SATUAN'!$N$7:$N$1495,0),0))</f>
        <v/>
      </c>
      <c r="D1258" s="139">
        <f ca="1">SUMIFS(RAB!$F$14:$F$80,RAB!$C$14:$C$80,C1258)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SATUAN'!$N$7:$N$1495,0),0)),"",OFFSET('HARGA SATUAN'!$C$6,MATCH(B1259,'HARGA SATUAN'!$N$7:$N$1495,0),0))</f>
        <v/>
      </c>
      <c r="D1259" s="139">
        <f ca="1">SUMIFS(RAB!$F$14:$F$80,RAB!$C$14:$C$80,C1259)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SATUAN'!$N$7:$N$1495,0),0)),"",OFFSET('HARGA SATUAN'!$C$6,MATCH(B1260,'HARGA SATUAN'!$N$7:$N$1495,0),0))</f>
        <v/>
      </c>
      <c r="D1260" s="139">
        <f ca="1">SUMIFS(RAB!$F$14:$F$80,RAB!$C$14:$C$80,C1260)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SATUAN'!$N$7:$N$1495,0),0)),"",OFFSET('HARGA SATUAN'!$C$6,MATCH(B1261,'HARGA SATUAN'!$N$7:$N$1495,0),0))</f>
        <v/>
      </c>
      <c r="D1261" s="139">
        <f ca="1">SUMIFS(RAB!$F$14:$F$80,RAB!$C$14:$C$80,C1261)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SATUAN'!$N$7:$N$1495,0),0)),"",OFFSET('HARGA SATUAN'!$C$6,MATCH(B1262,'HARGA SATUAN'!$N$7:$N$1495,0),0))</f>
        <v/>
      </c>
      <c r="D1262" s="139">
        <f ca="1">SUMIFS(RAB!$F$14:$F$80,RAB!$C$14:$C$80,C1262)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SATUAN'!$N$7:$N$1495,0),0)),"",OFFSET('HARGA SATUAN'!$C$6,MATCH(B1263,'HARGA SATUAN'!$N$7:$N$1495,0),0))</f>
        <v/>
      </c>
      <c r="D1263" s="139">
        <f ca="1">SUMIFS(RAB!$F$14:$F$80,RAB!$C$14:$C$80,C1263)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SATUAN'!$N$7:$N$1495,0),0)),"",OFFSET('HARGA SATUAN'!$C$6,MATCH(B1264,'HARGA SATUAN'!$N$7:$N$1495,0),0))</f>
        <v/>
      </c>
      <c r="D1264" s="139">
        <f ca="1">SUMIFS(RAB!$F$14:$F$80,RAB!$C$14:$C$80,C1264)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SATUAN'!$N$7:$N$1495,0),0)),"",OFFSET('HARGA SATUAN'!$C$6,MATCH(B1265,'HARGA SATUAN'!$N$7:$N$1495,0),0))</f>
        <v/>
      </c>
      <c r="D1265" s="139">
        <f ca="1">SUMIFS(RAB!$F$14:$F$80,RAB!$C$14:$C$80,C1265)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SATUAN'!$N$7:$N$1495,0),0)),"",OFFSET('HARGA SATUAN'!$C$6,MATCH(B1266,'HARGA SATUAN'!$N$7:$N$1495,0),0))</f>
        <v/>
      </c>
      <c r="D1266" s="139">
        <f ca="1">SUMIFS(RAB!$F$14:$F$80,RAB!$C$14:$C$80,C1266)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SATUAN'!$N$7:$N$1495,0),0)),"",OFFSET('HARGA SATUAN'!$C$6,MATCH(B1267,'HARGA SATUAN'!$N$7:$N$1495,0),0))</f>
        <v/>
      </c>
      <c r="D1267" s="139">
        <f ca="1">SUMIFS(RAB!$F$14:$F$80,RAB!$C$14:$C$80,C1267)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SATUAN'!$N$7:$N$1495,0),0)),"",OFFSET('HARGA SATUAN'!$C$6,MATCH(B1268,'HARGA SATUAN'!$N$7:$N$1495,0),0))</f>
        <v/>
      </c>
      <c r="D1268" s="139">
        <f ca="1">SUMIFS(RAB!$F$14:$F$80,RAB!$C$14:$C$80,C1268)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SATUAN'!$N$7:$N$1495,0),0)),"",OFFSET('HARGA SATUAN'!$C$6,MATCH(B1269,'HARGA SATUAN'!$N$7:$N$1495,0),0))</f>
        <v/>
      </c>
      <c r="D1269" s="139">
        <f ca="1">SUMIFS(RAB!$F$14:$F$80,RAB!$C$14:$C$80,C1269)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SATUAN'!$N$7:$N$1495,0),0)),"",OFFSET('HARGA SATUAN'!$C$6,MATCH(B1270,'HARGA SATUAN'!$N$7:$N$1495,0),0))</f>
        <v/>
      </c>
      <c r="D1270" s="139">
        <f ca="1">SUMIFS(RAB!$F$14:$F$80,RAB!$C$14:$C$80,C1270)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SATUAN'!$N$7:$N$1495,0),0)),"",OFFSET('HARGA SATUAN'!$C$6,MATCH(B1271,'HARGA SATUAN'!$N$7:$N$1495,0),0))</f>
        <v/>
      </c>
      <c r="D1271" s="139">
        <f ca="1">SUMIFS(RAB!$F$14:$F$80,RAB!$C$14:$C$80,C1271)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SATUAN'!$N$7:$N$1495,0),0)),"",OFFSET('HARGA SATUAN'!$C$6,MATCH(B1272,'HARGA SATUAN'!$N$7:$N$1495,0),0))</f>
        <v/>
      </c>
      <c r="D1272" s="139">
        <f ca="1">SUMIFS(RAB!$F$14:$F$80,RAB!$C$14:$C$80,C1272)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SATUAN'!$N$7:$N$1495,0),0)),"",OFFSET('HARGA SATUAN'!$C$6,MATCH(B1273,'HARGA SATUAN'!$N$7:$N$1495,0),0))</f>
        <v/>
      </c>
      <c r="D1273" s="139">
        <f ca="1">SUMIFS(RAB!$F$14:$F$80,RAB!$C$14:$C$80,C1273)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SATUAN'!$N$7:$N$1495,0),0)),"",OFFSET('HARGA SATUAN'!$C$6,MATCH(B1274,'HARGA SATUAN'!$N$7:$N$1495,0),0))</f>
        <v/>
      </c>
      <c r="D1274" s="139">
        <f ca="1">SUMIFS(RAB!$F$14:$F$80,RAB!$C$14:$C$80,C1274)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SATUAN'!$N$7:$N$1495,0),0)),"",OFFSET('HARGA SATUAN'!$C$6,MATCH(B1275,'HARGA SATUAN'!$N$7:$N$1495,0),0))</f>
        <v/>
      </c>
      <c r="D1275" s="139">
        <f ca="1">SUMIFS(RAB!$F$14:$F$80,RAB!$C$14:$C$80,C1275)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SATUAN'!$N$7:$N$1495,0),0)),"",OFFSET('HARGA SATUAN'!$C$6,MATCH(B1276,'HARGA SATUAN'!$N$7:$N$1495,0),0))</f>
        <v/>
      </c>
      <c r="D1276" s="139">
        <f ca="1">SUMIFS(RAB!$F$14:$F$80,RAB!$C$14:$C$80,C1276)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SATUAN'!$N$7:$N$1495,0),0)),"",OFFSET('HARGA SATUAN'!$C$6,MATCH(B1277,'HARGA SATUAN'!$N$7:$N$1495,0),0))</f>
        <v/>
      </c>
      <c r="D1277" s="139">
        <f ca="1">SUMIFS(RAB!$F$14:$F$80,RAB!$C$14:$C$80,C1277)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SATUAN'!$N$7:$N$1495,0),0)),"",OFFSET('HARGA SATUAN'!$C$6,MATCH(B1278,'HARGA SATUAN'!$N$7:$N$1495,0),0))</f>
        <v/>
      </c>
      <c r="D1278" s="139">
        <f ca="1">SUMIFS(RAB!$F$14:$F$80,RAB!$C$14:$C$80,C1278)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SATUAN'!$N$7:$N$1495,0),0)),"",OFFSET('HARGA SATUAN'!$C$6,MATCH(B1279,'HARGA SATUAN'!$N$7:$N$1495,0),0))</f>
        <v/>
      </c>
      <c r="D1279" s="139">
        <f ca="1">SUMIFS(RAB!$F$14:$F$80,RAB!$C$14:$C$80,C1279)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SATUAN'!$N$7:$N$1495,0),0)),"",OFFSET('HARGA SATUAN'!$C$6,MATCH(B1280,'HARGA SATUAN'!$N$7:$N$1495,0),0))</f>
        <v/>
      </c>
      <c r="D1280" s="139">
        <f ca="1">SUMIFS(RAB!$F$14:$F$80,RAB!$C$14:$C$80,C1280)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SATUAN'!$N$7:$N$1495,0),0)),"",OFFSET('HARGA SATUAN'!$C$6,MATCH(B1281,'HARGA SATUAN'!$N$7:$N$1495,0),0))</f>
        <v/>
      </c>
      <c r="D1281" s="139">
        <f ca="1">SUMIFS(RAB!$F$14:$F$80,RAB!$C$14:$C$80,C1281)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SATUAN'!$N$7:$N$1495,0),0)),"",OFFSET('HARGA SATUAN'!$C$6,MATCH(B1282,'HARGA SATUAN'!$N$7:$N$1495,0),0))</f>
        <v/>
      </c>
      <c r="D1282" s="139">
        <f ca="1">SUMIFS(RAB!$F$14:$F$80,RAB!$C$14:$C$80,C1282)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SATUAN'!$N$7:$N$1495,0),0)),"",OFFSET('HARGA SATUAN'!$C$6,MATCH(B1283,'HARGA SATUAN'!$N$7:$N$1495,0),0))</f>
        <v/>
      </c>
      <c r="D1283" s="139">
        <f ca="1">SUMIFS(RAB!$F$14:$F$80,RAB!$C$14:$C$80,C1283)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SATUAN'!$N$7:$N$1495,0),0)),"",OFFSET('HARGA SATUAN'!$C$6,MATCH(B1284,'HARGA SATUAN'!$N$7:$N$1495,0),0))</f>
        <v/>
      </c>
      <c r="D1284" s="139">
        <f ca="1">SUMIFS(RAB!$F$14:$F$80,RAB!$C$14:$C$80,C1284)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SATUAN'!$N$7:$N$1495,0),0)),"",OFFSET('HARGA SATUAN'!$C$6,MATCH(B1285,'HARGA SATUAN'!$N$7:$N$1495,0),0))</f>
        <v/>
      </c>
      <c r="D1285" s="139">
        <f ca="1">SUMIFS(RAB!$F$14:$F$80,RAB!$C$14:$C$80,C1285)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SATUAN'!$N$7:$N$1495,0),0)),"",OFFSET('HARGA SATUAN'!$C$6,MATCH(B1286,'HARGA SATUAN'!$N$7:$N$1495,0),0))</f>
        <v/>
      </c>
      <c r="D1286" s="139">
        <f ca="1">SUMIFS(RAB!$F$14:$F$80,RAB!$C$14:$C$80,C1286)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SATUAN'!$N$7:$N$1495,0),0)),"",OFFSET('HARGA SATUAN'!$C$6,MATCH(B1287,'HARGA SATUAN'!$N$7:$N$1495,0),0))</f>
        <v/>
      </c>
      <c r="D1287" s="139">
        <f ca="1">SUMIFS(RAB!$F$14:$F$80,RAB!$C$14:$C$80,C1287)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SATUAN'!$N$7:$N$1495,0),0)),"",OFFSET('HARGA SATUAN'!$C$6,MATCH(B1288,'HARGA SATUAN'!$N$7:$N$1495,0),0))</f>
        <v/>
      </c>
      <c r="D1288" s="139">
        <f ca="1">SUMIFS(RAB!$F$14:$F$80,RAB!$C$14:$C$80,C1288)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SATUAN'!$N$7:$N$1495,0),0)),"",OFFSET('HARGA SATUAN'!$C$6,MATCH(B1289,'HARGA SATUAN'!$N$7:$N$1495,0),0))</f>
        <v/>
      </c>
      <c r="D1289" s="139">
        <f ca="1">SUMIFS(RAB!$F$14:$F$80,RAB!$C$14:$C$80,C1289)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SATUAN'!$N$7:$N$1495,0),0)),"",OFFSET('HARGA SATUAN'!$C$6,MATCH(B1290,'HARGA SATUAN'!$N$7:$N$1495,0),0))</f>
        <v/>
      </c>
      <c r="D1290" s="139">
        <f ca="1">SUMIFS(RAB!$F$14:$F$80,RAB!$C$14:$C$80,C1290)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SATUAN'!$N$7:$N$1495,0),0)),"",OFFSET('HARGA SATUAN'!$C$6,MATCH(B1291,'HARGA SATUAN'!$N$7:$N$1495,0),0))</f>
        <v/>
      </c>
      <c r="D1291" s="139">
        <f ca="1">SUMIFS(RAB!$F$14:$F$80,RAB!$C$14:$C$80,C1291)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SATUAN'!$N$7:$N$1495,0),0)),"",OFFSET('HARGA SATUAN'!$C$6,MATCH(B1292,'HARGA SATUAN'!$N$7:$N$1495,0),0))</f>
        <v/>
      </c>
      <c r="D1292" s="139">
        <f ca="1">SUMIFS(RAB!$F$14:$F$80,RAB!$C$14:$C$80,C1292)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SATUAN'!$N$7:$N$1495,0),0)),"",OFFSET('HARGA SATUAN'!$C$6,MATCH(B1293,'HARGA SATUAN'!$N$7:$N$1495,0),0))</f>
        <v/>
      </c>
      <c r="D1293" s="139">
        <f ca="1">SUMIFS(RAB!$F$14:$F$80,RAB!$C$14:$C$80,C1293)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SATUAN'!$N$7:$N$1495,0),0)),"",OFFSET('HARGA SATUAN'!$C$6,MATCH(B1294,'HARGA SATUAN'!$N$7:$N$1495,0),0))</f>
        <v/>
      </c>
      <c r="D1294" s="139">
        <f ca="1">SUMIFS(RAB!$F$14:$F$80,RAB!$C$14:$C$80,C1294)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SATUAN'!$N$7:$N$1495,0),0)),"",OFFSET('HARGA SATUAN'!$C$6,MATCH(B1295,'HARGA SATUAN'!$N$7:$N$1495,0),0))</f>
        <v/>
      </c>
      <c r="D1295" s="139">
        <f ca="1">SUMIFS(RAB!$F$14:$F$80,RAB!$C$14:$C$80,C1295)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SATUAN'!$N$7:$N$1495,0),0)),"",OFFSET('HARGA SATUAN'!$C$6,MATCH(B1296,'HARGA SATUAN'!$N$7:$N$1495,0),0))</f>
        <v/>
      </c>
      <c r="D1296" s="139">
        <f ca="1">SUMIFS(RAB!$F$14:$F$80,RAB!$C$14:$C$80,C1296)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SATUAN'!$N$7:$N$1495,0),0)),"",OFFSET('HARGA SATUAN'!$C$6,MATCH(B1297,'HARGA SATUAN'!$N$7:$N$1495,0),0))</f>
        <v/>
      </c>
      <c r="D1297" s="139">
        <f ca="1">SUMIFS(RAB!$F$14:$F$80,RAB!$C$14:$C$80,C1297)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SATUAN'!$N$7:$N$1495,0),0)),"",OFFSET('HARGA SATUAN'!$C$6,MATCH(B1298,'HARGA SATUAN'!$N$7:$N$1495,0),0))</f>
        <v/>
      </c>
      <c r="D1298" s="139">
        <f ca="1">SUMIFS(RAB!$F$14:$F$80,RAB!$C$14:$C$80,C1298)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SATUAN'!$N$7:$N$1495,0),0)),"",OFFSET('HARGA SATUAN'!$C$6,MATCH(B1299,'HARGA SATUAN'!$N$7:$N$1495,0),0))</f>
        <v/>
      </c>
      <c r="D1299" s="139">
        <f ca="1">SUMIFS(RAB!$F$14:$F$80,RAB!$C$14:$C$80,C1299)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SATUAN'!$N$7:$N$1495,0),0)),"",OFFSET('HARGA SATUAN'!$C$6,MATCH(B1300,'HARGA SATUAN'!$N$7:$N$1495,0),0))</f>
        <v/>
      </c>
      <c r="D1300" s="139">
        <f ca="1">SUMIFS(RAB!$F$14:$F$80,RAB!$C$14:$C$80,C1300)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SATUAN'!$N$7:$N$1495,0),0)),"",OFFSET('HARGA SATUAN'!$C$6,MATCH(B1301,'HARGA SATUAN'!$N$7:$N$1495,0),0))</f>
        <v/>
      </c>
      <c r="D1301" s="139">
        <f ca="1">SUMIFS(RAB!$F$14:$F$80,RAB!$C$14:$C$80,C1301)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SATUAN'!$N$7:$N$1495,0),0)),"",OFFSET('HARGA SATUAN'!$C$6,MATCH(B1302,'HARGA SATUAN'!$N$7:$N$1495,0),0))</f>
        <v/>
      </c>
      <c r="D1302" s="139">
        <f ca="1">SUMIFS(RAB!$F$14:$F$80,RAB!$C$14:$C$80,C1302)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SATUAN'!$N$7:$N$1495,0),0)),"",OFFSET('HARGA SATUAN'!$C$6,MATCH(B1303,'HARGA SATUAN'!$N$7:$N$1495,0),0))</f>
        <v/>
      </c>
      <c r="D1303" s="139">
        <f ca="1">SUMIFS(RAB!$F$14:$F$80,RAB!$C$14:$C$80,C1303)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SATUAN'!$N$7:$N$1495,0),0)),"",OFFSET('HARGA SATUAN'!$C$6,MATCH(B1304,'HARGA SATUAN'!$N$7:$N$1495,0),0))</f>
        <v/>
      </c>
      <c r="D1304" s="139">
        <f ca="1">SUMIFS(RAB!$F$14:$F$80,RAB!$C$14:$C$80,C1304)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SATUAN'!$N$7:$N$1495,0),0)),"",OFFSET('HARGA SATUAN'!$C$6,MATCH(B1305,'HARGA SATUAN'!$N$7:$N$1495,0),0))</f>
        <v/>
      </c>
      <c r="D1305" s="139">
        <f ca="1">SUMIFS(RAB!$F$14:$F$80,RAB!$C$14:$C$80,C1305)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SATUAN'!$N$7:$N$1495,0),0)),"",OFFSET('HARGA SATUAN'!$C$6,MATCH(B1306,'HARGA SATUAN'!$N$7:$N$1495,0),0))</f>
        <v/>
      </c>
      <c r="D1306" s="139">
        <f ca="1">SUMIFS(RAB!$F$14:$F$80,RAB!$C$14:$C$80,C1306)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SATUAN'!$N$7:$N$1495,0),0)),"",OFFSET('HARGA SATUAN'!$C$6,MATCH(B1307,'HARGA SATUAN'!$N$7:$N$1495,0),0))</f>
        <v/>
      </c>
      <c r="D1307" s="139">
        <f ca="1">SUMIFS(RAB!$F$14:$F$80,RAB!$C$14:$C$80,C1307)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SATUAN'!$N$7:$N$1495,0),0)),"",OFFSET('HARGA SATUAN'!$C$6,MATCH(B1308,'HARGA SATUAN'!$N$7:$N$1495,0),0))</f>
        <v/>
      </c>
      <c r="D1308" s="139">
        <f ca="1">SUMIFS(RAB!$F$14:$F$80,RAB!$C$14:$C$80,C1308)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SATUAN'!$N$7:$N$1495,0),0)),"",OFFSET('HARGA SATUAN'!$C$6,MATCH(B1309,'HARGA SATUAN'!$N$7:$N$1495,0),0))</f>
        <v/>
      </c>
      <c r="D1309" s="139">
        <f ca="1">SUMIFS(RAB!$F$14:$F$80,RAB!$C$14:$C$80,C1309)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SATUAN'!$N$7:$N$1495,0),0)),"",OFFSET('HARGA SATUAN'!$C$6,MATCH(B1310,'HARGA SATUAN'!$N$7:$N$1495,0),0))</f>
        <v/>
      </c>
      <c r="D1310" s="139">
        <f ca="1">SUMIFS(RAB!$F$14:$F$80,RAB!$C$14:$C$80,C1310)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SATUAN'!$N$7:$N$1495,0),0)),"",OFFSET('HARGA SATUAN'!$C$6,MATCH(B1311,'HARGA SATUAN'!$N$7:$N$1495,0),0))</f>
        <v/>
      </c>
      <c r="D1311" s="139">
        <f ca="1">SUMIFS(RAB!$F$14:$F$80,RAB!$C$14:$C$80,C1311)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SATUAN'!$N$7:$N$1495,0),0)),"",OFFSET('HARGA SATUAN'!$C$6,MATCH(B1312,'HARGA SATUAN'!$N$7:$N$1495,0),0))</f>
        <v/>
      </c>
      <c r="D1312" s="139">
        <f ca="1">SUMIFS(RAB!$F$14:$F$80,RAB!$C$14:$C$80,C1312)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SATUAN'!$N$7:$N$1495,0),0)),"",OFFSET('HARGA SATUAN'!$C$6,MATCH(B1313,'HARGA SATUAN'!$N$7:$N$1495,0),0))</f>
        <v/>
      </c>
      <c r="D1313" s="139">
        <f ca="1">SUMIFS(RAB!$F$14:$F$80,RAB!$C$14:$C$80,C1313)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SATUAN'!$N$7:$N$1495,0),0)),"",OFFSET('HARGA SATUAN'!$C$6,MATCH(B1314,'HARGA SATUAN'!$N$7:$N$1495,0),0))</f>
        <v/>
      </c>
      <c r="D1314" s="139">
        <f ca="1">SUMIFS(RAB!$F$14:$F$80,RAB!$C$14:$C$80,C1314)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SATUAN'!$N$7:$N$1495,0),0)),"",OFFSET('HARGA SATUAN'!$C$6,MATCH(B1315,'HARGA SATUAN'!$N$7:$N$1495,0),0))</f>
        <v/>
      </c>
      <c r="D1315" s="139">
        <f ca="1">SUMIFS(RAB!$F$14:$F$80,RAB!$C$14:$C$80,C1315)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SATUAN'!$N$7:$N$1495,0),0)),"",OFFSET('HARGA SATUAN'!$C$6,MATCH(B1316,'HARGA SATUAN'!$N$7:$N$1495,0),0))</f>
        <v/>
      </c>
      <c r="D1316" s="139">
        <f ca="1">SUMIFS(RAB!$F$14:$F$80,RAB!$C$14:$C$80,C1316)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SATUAN'!$N$7:$N$1495,0),0)),"",OFFSET('HARGA SATUAN'!$C$6,MATCH(B1317,'HARGA SATUAN'!$N$7:$N$1495,0),0))</f>
        <v/>
      </c>
      <c r="D1317" s="139">
        <f ca="1">SUMIFS(RAB!$F$14:$F$80,RAB!$C$14:$C$80,C1317)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SATUAN'!$N$7:$N$1495,0),0)),"",OFFSET('HARGA SATUAN'!$C$6,MATCH(B1318,'HARGA SATUAN'!$N$7:$N$1495,0),0))</f>
        <v/>
      </c>
      <c r="D1318" s="139">
        <f ca="1">SUMIFS(RAB!$F$14:$F$80,RAB!$C$14:$C$80,C1318)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SATUAN'!$N$7:$N$1495,0),0)),"",OFFSET('HARGA SATUAN'!$C$6,MATCH(B1319,'HARGA SATUAN'!$N$7:$N$1495,0),0))</f>
        <v/>
      </c>
      <c r="D1319" s="139">
        <f ca="1">SUMIFS(RAB!$F$14:$F$80,RAB!$C$14:$C$80,C1319)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SATUAN'!$N$7:$N$1495,0),0)),"",OFFSET('HARGA SATUAN'!$C$6,MATCH(B1320,'HARGA SATUAN'!$N$7:$N$1495,0),0))</f>
        <v/>
      </c>
      <c r="D1320" s="139">
        <f ca="1">SUMIFS(RAB!$F$14:$F$80,RAB!$C$14:$C$80,C1320)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2" priority="5" operator="equal">
      <formula>0</formula>
    </cfRule>
  </conditionalFormatting>
  <conditionalFormatting sqref="A10:L65536">
    <cfRule type="cellIs" dxfId="51" priority="1" operator="equal">
      <formula>0</formula>
    </cfRule>
  </conditionalFormatting>
  <conditionalFormatting sqref="C12:C711">
    <cfRule type="cellIs" dxfId="50" priority="66" stopIfTrue="1" operator="equal">
      <formula>0</formula>
    </cfRule>
  </conditionalFormatting>
  <conditionalFormatting sqref="E712:E65536">
    <cfRule type="cellIs" dxfId="49" priority="16" stopIfTrue="1" operator="equal">
      <formula>0</formula>
    </cfRule>
  </conditionalFormatting>
  <conditionalFormatting sqref="G1:G11 E6:E11 E1:E3 H7 H10:H11 F10:F711 G712:G65536">
    <cfRule type="cellIs" dxfId="48" priority="69" stopIfTrue="1" operator="equal">
      <formula>0</formula>
    </cfRule>
  </conditionalFormatting>
  <conditionalFormatting sqref="G12:H711">
    <cfRule type="cellIs" dxfId="47" priority="12" stopIfTrue="1" operator="equal">
      <formula>0</formula>
    </cfRule>
  </conditionalFormatting>
  <conditionalFormatting sqref="I7:K7">
    <cfRule type="cellIs" dxfId="46" priority="4" stopIfTrue="1" operator="equal">
      <formula>0</formula>
    </cfRule>
  </conditionalFormatting>
  <conditionalFormatting sqref="I10:L711">
    <cfRule type="cellIs" dxfId="45" priority="2" stopIfTrue="1" operator="equal">
      <formula>0</formula>
    </cfRule>
  </conditionalFormatting>
  <conditionalFormatting sqref="L1:L6">
    <cfRule type="cellIs" dxfId="44" priority="10" operator="equal">
      <formula>0</formula>
    </cfRule>
  </conditionalFormatting>
  <conditionalFormatting sqref="M1:IV1048576 A8:G9">
    <cfRule type="cellIs" dxfId="43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846A-A521-4A13-B4AE-809B153CABAE}">
  <sheetPr>
    <tabColor rgb="FF92D050"/>
  </sheetPr>
  <dimension ref="C1:AD55"/>
  <sheetViews>
    <sheetView showGridLines="0" topLeftCell="A13" zoomScaleNormal="100" zoomScaleSheetLayoutView="100" workbookViewId="0">
      <selection activeCell="Q43" sqref="Q43"/>
    </sheetView>
  </sheetViews>
  <sheetFormatPr defaultColWidth="9.140625" defaultRowHeight="12"/>
  <cols>
    <col min="1" max="2" width="1.42578125" style="465" customWidth="1"/>
    <col min="3" max="3" width="7.42578125" style="465" customWidth="1"/>
    <col min="4" max="23" width="5.7109375" style="465" customWidth="1"/>
    <col min="24" max="24" width="6.28515625" style="465" customWidth="1"/>
    <col min="25" max="26" width="5.7109375" style="465" customWidth="1"/>
    <col min="27" max="27" width="6.5703125" style="465" customWidth="1"/>
    <col min="28" max="118" width="5.7109375" style="465" customWidth="1"/>
    <col min="119" max="16384" width="9.140625" style="465"/>
  </cols>
  <sheetData>
    <row r="1" spans="3:30" ht="12.75" thickBot="1"/>
    <row r="2" spans="3:30" ht="12.75" customHeight="1">
      <c r="C2" s="466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653" t="s">
        <v>1438</v>
      </c>
      <c r="X2" s="654"/>
      <c r="Y2" s="654"/>
      <c r="Z2" s="654"/>
      <c r="AA2" s="654"/>
      <c r="AB2" s="654"/>
      <c r="AC2" s="654"/>
      <c r="AD2" s="655"/>
    </row>
    <row r="3" spans="3:30">
      <c r="C3" s="468"/>
      <c r="W3" s="656"/>
      <c r="X3" s="657"/>
      <c r="Y3" s="657"/>
      <c r="Z3" s="657"/>
      <c r="AA3" s="657"/>
      <c r="AB3" s="657"/>
      <c r="AC3" s="657"/>
      <c r="AD3" s="658"/>
    </row>
    <row r="4" spans="3:30">
      <c r="C4" s="468"/>
      <c r="F4" s="469" t="s">
        <v>1629</v>
      </c>
      <c r="G4" s="469"/>
      <c r="W4" s="470" t="s">
        <v>987</v>
      </c>
      <c r="AD4" s="471"/>
    </row>
    <row r="5" spans="3:30">
      <c r="C5" s="468"/>
      <c r="W5" s="472" t="s">
        <v>991</v>
      </c>
      <c r="X5" s="659" t="s">
        <v>990</v>
      </c>
      <c r="Y5" s="659"/>
      <c r="Z5" s="659"/>
      <c r="AA5" s="659" t="s">
        <v>988</v>
      </c>
      <c r="AB5" s="659"/>
      <c r="AC5" s="659" t="s">
        <v>989</v>
      </c>
      <c r="AD5" s="660"/>
    </row>
    <row r="6" spans="3:30">
      <c r="C6" s="468"/>
      <c r="W6" s="472">
        <v>1</v>
      </c>
      <c r="X6" s="659" t="s">
        <v>993</v>
      </c>
      <c r="Y6" s="659"/>
      <c r="Z6" s="659"/>
      <c r="AA6" s="659"/>
      <c r="AB6" s="659"/>
      <c r="AC6" s="659"/>
      <c r="AD6" s="660"/>
    </row>
    <row r="7" spans="3:30">
      <c r="C7" s="468"/>
      <c r="W7" s="472">
        <v>2</v>
      </c>
      <c r="X7" s="659" t="s">
        <v>994</v>
      </c>
      <c r="Y7" s="659"/>
      <c r="Z7" s="659"/>
      <c r="AA7" s="659"/>
      <c r="AB7" s="659"/>
      <c r="AC7" s="659"/>
      <c r="AD7" s="660"/>
    </row>
    <row r="8" spans="3:30">
      <c r="C8" s="468"/>
      <c r="W8" s="472">
        <v>3</v>
      </c>
      <c r="X8" s="659" t="s">
        <v>995</v>
      </c>
      <c r="Y8" s="659"/>
      <c r="Z8" s="659"/>
      <c r="AA8" s="659"/>
      <c r="AB8" s="659"/>
      <c r="AC8" s="659"/>
      <c r="AD8" s="660"/>
    </row>
    <row r="9" spans="3:30">
      <c r="C9" s="468"/>
      <c r="W9" s="472">
        <v>4</v>
      </c>
      <c r="X9" s="659" t="s">
        <v>996</v>
      </c>
      <c r="Y9" s="659"/>
      <c r="Z9" s="659"/>
      <c r="AA9" s="659"/>
      <c r="AB9" s="659"/>
      <c r="AC9" s="659"/>
      <c r="AD9" s="660"/>
    </row>
    <row r="10" spans="3:30">
      <c r="C10" s="468"/>
      <c r="W10" s="472">
        <v>5</v>
      </c>
      <c r="X10" s="659" t="s">
        <v>997</v>
      </c>
      <c r="Y10" s="659"/>
      <c r="Z10" s="659"/>
      <c r="AA10" s="659"/>
      <c r="AB10" s="659"/>
      <c r="AC10" s="659"/>
      <c r="AD10" s="660"/>
    </row>
    <row r="11" spans="3:30">
      <c r="C11" s="468"/>
      <c r="W11" s="472">
        <v>6</v>
      </c>
      <c r="X11" s="659" t="s">
        <v>998</v>
      </c>
      <c r="Y11" s="659"/>
      <c r="Z11" s="659"/>
      <c r="AA11" s="659"/>
      <c r="AB11" s="659"/>
      <c r="AC11" s="659"/>
      <c r="AD11" s="660"/>
    </row>
    <row r="12" spans="3:30">
      <c r="C12" s="468"/>
      <c r="W12" s="472">
        <v>7</v>
      </c>
      <c r="X12" s="659" t="s">
        <v>999</v>
      </c>
      <c r="Y12" s="659"/>
      <c r="Z12" s="659"/>
      <c r="AA12" s="659"/>
      <c r="AB12" s="659"/>
      <c r="AC12" s="659"/>
      <c r="AD12" s="660"/>
    </row>
    <row r="13" spans="3:30" ht="12.75" customHeight="1">
      <c r="C13" s="468"/>
      <c r="W13" s="472">
        <v>8</v>
      </c>
      <c r="X13" s="659" t="s">
        <v>1000</v>
      </c>
      <c r="Y13" s="659"/>
      <c r="Z13" s="659"/>
      <c r="AA13" s="659"/>
      <c r="AB13" s="659"/>
      <c r="AC13" s="659"/>
      <c r="AD13" s="660"/>
    </row>
    <row r="14" spans="3:30">
      <c r="C14" s="468"/>
      <c r="W14" s="472">
        <v>9</v>
      </c>
      <c r="X14" s="659" t="s">
        <v>1001</v>
      </c>
      <c r="Y14" s="659"/>
      <c r="Z14" s="659"/>
      <c r="AA14" s="659"/>
      <c r="AB14" s="659"/>
      <c r="AC14" s="659"/>
      <c r="AD14" s="660"/>
    </row>
    <row r="15" spans="3:30">
      <c r="C15" s="468"/>
      <c r="W15" s="472">
        <v>10</v>
      </c>
      <c r="X15" s="659" t="s">
        <v>1010</v>
      </c>
      <c r="Y15" s="659"/>
      <c r="Z15" s="659"/>
      <c r="AA15" s="659"/>
      <c r="AB15" s="659"/>
      <c r="AC15" s="659"/>
      <c r="AD15" s="660"/>
    </row>
    <row r="16" spans="3:30">
      <c r="C16" s="468"/>
      <c r="W16" s="472">
        <v>11</v>
      </c>
      <c r="X16" s="659" t="s">
        <v>1454</v>
      </c>
      <c r="Y16" s="659"/>
      <c r="Z16" s="659"/>
      <c r="AA16" s="659"/>
      <c r="AB16" s="659"/>
      <c r="AC16" s="659"/>
      <c r="AD16" s="660"/>
    </row>
    <row r="17" spans="3:30">
      <c r="C17" s="468"/>
      <c r="S17" s="474"/>
      <c r="W17" s="472">
        <v>12</v>
      </c>
      <c r="X17" s="659" t="s">
        <v>1011</v>
      </c>
      <c r="Y17" s="659"/>
      <c r="Z17" s="659"/>
      <c r="AA17" s="659"/>
      <c r="AB17" s="659"/>
      <c r="AC17" s="659"/>
      <c r="AD17" s="660"/>
    </row>
    <row r="18" spans="3:30">
      <c r="C18" s="475"/>
      <c r="D18" s="476"/>
      <c r="E18" s="476"/>
      <c r="W18" s="472">
        <v>13</v>
      </c>
      <c r="X18" s="659"/>
      <c r="Y18" s="659"/>
      <c r="Z18" s="659"/>
      <c r="AA18" s="659"/>
      <c r="AB18" s="659"/>
      <c r="AC18" s="659"/>
      <c r="AD18" s="660"/>
    </row>
    <row r="19" spans="3:30">
      <c r="C19" s="468"/>
      <c r="W19" s="477"/>
      <c r="X19" s="669"/>
      <c r="Y19" s="669"/>
      <c r="Z19" s="669"/>
      <c r="AA19" s="669"/>
      <c r="AB19" s="669"/>
      <c r="AC19" s="669"/>
      <c r="AD19" s="670"/>
    </row>
    <row r="20" spans="3:30">
      <c r="C20" s="468"/>
      <c r="Q20" s="478"/>
      <c r="W20" s="671" t="s">
        <v>992</v>
      </c>
      <c r="X20" s="672"/>
      <c r="Y20" s="672"/>
      <c r="Z20" s="672"/>
      <c r="AA20" s="672"/>
      <c r="AB20" s="672"/>
      <c r="AC20" s="672"/>
      <c r="AD20" s="673"/>
    </row>
    <row r="21" spans="3:30">
      <c r="C21" s="468"/>
      <c r="W21" s="674" t="s">
        <v>985</v>
      </c>
      <c r="X21" s="675"/>
      <c r="Y21" s="675"/>
      <c r="Z21" s="676"/>
      <c r="AA21" s="677" t="s">
        <v>986</v>
      </c>
      <c r="AB21" s="678"/>
      <c r="AC21" s="678"/>
      <c r="AD21" s="679"/>
    </row>
    <row r="22" spans="3:30">
      <c r="C22" s="468"/>
      <c r="S22" s="479"/>
      <c r="W22" s="661" t="s">
        <v>1613</v>
      </c>
      <c r="X22" s="662"/>
      <c r="Y22" s="480" t="s">
        <v>1621</v>
      </c>
      <c r="Z22" s="481">
        <v>2</v>
      </c>
      <c r="AA22" s="663"/>
      <c r="AB22" s="664"/>
      <c r="AC22" s="482"/>
      <c r="AD22" s="483"/>
    </row>
    <row r="23" spans="3:30">
      <c r="C23" s="468"/>
      <c r="W23" s="661" t="s">
        <v>1626</v>
      </c>
      <c r="X23" s="662"/>
      <c r="Y23" s="480" t="s">
        <v>1621</v>
      </c>
      <c r="Z23" s="481">
        <v>1</v>
      </c>
      <c r="AA23" s="665"/>
      <c r="AB23" s="666"/>
      <c r="AC23" s="482"/>
      <c r="AD23" s="483"/>
    </row>
    <row r="24" spans="3:30">
      <c r="C24" s="468"/>
      <c r="N24" s="479"/>
      <c r="W24" s="661" t="s">
        <v>1630</v>
      </c>
      <c r="X24" s="662"/>
      <c r="Y24" s="480" t="s">
        <v>1621</v>
      </c>
      <c r="Z24" s="481">
        <v>1</v>
      </c>
      <c r="AA24" s="667"/>
      <c r="AB24" s="668"/>
      <c r="AC24" s="482"/>
      <c r="AD24" s="483"/>
    </row>
    <row r="25" spans="3:30">
      <c r="C25" s="468"/>
      <c r="W25" s="661"/>
      <c r="X25" s="662"/>
      <c r="Y25" s="480"/>
      <c r="Z25" s="481"/>
      <c r="AA25" s="665"/>
      <c r="AB25" s="666"/>
      <c r="AC25" s="482"/>
      <c r="AD25" s="483"/>
    </row>
    <row r="26" spans="3:30">
      <c r="C26" s="468"/>
      <c r="W26" s="682"/>
      <c r="X26" s="683"/>
      <c r="Y26" s="480"/>
      <c r="Z26" s="481"/>
      <c r="AA26" s="665"/>
      <c r="AB26" s="666"/>
      <c r="AC26" s="482"/>
      <c r="AD26" s="483"/>
    </row>
    <row r="27" spans="3:30">
      <c r="C27" s="468"/>
      <c r="W27" s="682"/>
      <c r="X27" s="683"/>
      <c r="Y27" s="480"/>
      <c r="Z27" s="481"/>
      <c r="AA27" s="665"/>
      <c r="AB27" s="666"/>
      <c r="AC27" s="482"/>
      <c r="AD27" s="483"/>
    </row>
    <row r="28" spans="3:30">
      <c r="C28" s="468"/>
      <c r="W28" s="680"/>
      <c r="X28" s="681"/>
      <c r="Y28" s="480"/>
      <c r="Z28" s="481"/>
      <c r="AA28" s="665"/>
      <c r="AB28" s="666"/>
      <c r="AC28" s="482"/>
      <c r="AD28" s="483"/>
    </row>
    <row r="29" spans="3:30">
      <c r="C29" s="468"/>
      <c r="W29" s="682"/>
      <c r="X29" s="683"/>
      <c r="Y29" s="480"/>
      <c r="Z29" s="481"/>
      <c r="AA29" s="665"/>
      <c r="AB29" s="666"/>
      <c r="AC29" s="482"/>
      <c r="AD29" s="483"/>
    </row>
    <row r="30" spans="3:30" ht="11.25" customHeight="1">
      <c r="C30" s="468"/>
      <c r="W30" s="680"/>
      <c r="X30" s="681"/>
      <c r="Y30" s="480"/>
      <c r="Z30" s="481"/>
      <c r="AA30" s="665"/>
      <c r="AB30" s="666"/>
      <c r="AC30" s="482"/>
      <c r="AD30" s="483"/>
    </row>
    <row r="31" spans="3:30">
      <c r="C31" s="468"/>
      <c r="U31" s="488"/>
      <c r="W31" s="486"/>
      <c r="X31" s="487"/>
      <c r="Y31" s="480"/>
      <c r="Z31" s="481"/>
      <c r="AA31" s="665"/>
      <c r="AB31" s="666"/>
      <c r="AC31" s="482"/>
      <c r="AD31" s="483"/>
    </row>
    <row r="32" spans="3:30">
      <c r="C32" s="468"/>
      <c r="U32" s="488"/>
      <c r="W32" s="484"/>
      <c r="X32" s="485"/>
      <c r="Y32" s="480"/>
      <c r="Z32" s="481"/>
      <c r="AA32" s="665"/>
      <c r="AB32" s="666"/>
      <c r="AC32" s="482"/>
      <c r="AD32" s="483"/>
    </row>
    <row r="33" spans="3:30">
      <c r="C33" s="468"/>
      <c r="W33" s="680"/>
      <c r="X33" s="681"/>
      <c r="Y33" s="480"/>
      <c r="Z33" s="481"/>
      <c r="AA33" s="665"/>
      <c r="AB33" s="666"/>
      <c r="AC33" s="482"/>
      <c r="AD33" s="483"/>
    </row>
    <row r="34" spans="3:30">
      <c r="C34" s="468"/>
      <c r="Q34" s="465" t="s">
        <v>1607</v>
      </c>
      <c r="W34" s="680"/>
      <c r="X34" s="681"/>
      <c r="Y34" s="480"/>
      <c r="Z34" s="481"/>
      <c r="AA34" s="665"/>
      <c r="AB34" s="666"/>
      <c r="AC34" s="482"/>
      <c r="AD34" s="483"/>
    </row>
    <row r="35" spans="3:30">
      <c r="C35" s="468"/>
      <c r="W35" s="680"/>
      <c r="X35" s="681"/>
      <c r="Y35" s="480"/>
      <c r="Z35" s="481"/>
      <c r="AA35" s="665"/>
      <c r="AB35" s="666"/>
      <c r="AC35" s="482"/>
      <c r="AD35" s="483"/>
    </row>
    <row r="36" spans="3:30">
      <c r="C36" s="468"/>
      <c r="W36" s="680"/>
      <c r="X36" s="681"/>
      <c r="Y36" s="480"/>
      <c r="Z36" s="481"/>
      <c r="AA36" s="665"/>
      <c r="AB36" s="666"/>
      <c r="AC36" s="482"/>
      <c r="AD36" s="483"/>
    </row>
    <row r="37" spans="3:30" ht="12.75" customHeight="1">
      <c r="C37" s="468"/>
      <c r="W37" s="486"/>
      <c r="X37" s="489"/>
      <c r="Y37" s="480"/>
      <c r="Z37" s="481"/>
      <c r="AA37" s="684"/>
      <c r="AB37" s="685"/>
      <c r="AC37" s="482"/>
      <c r="AD37" s="490"/>
    </row>
    <row r="38" spans="3:30" ht="12.75" customHeight="1">
      <c r="C38" s="468"/>
      <c r="W38" s="491"/>
      <c r="X38" s="492"/>
      <c r="Y38" s="480"/>
      <c r="Z38" s="493"/>
      <c r="AA38" s="686"/>
      <c r="AB38" s="687"/>
      <c r="AC38" s="482"/>
      <c r="AD38" s="490"/>
    </row>
    <row r="39" spans="3:30" ht="12" customHeight="1">
      <c r="C39" s="468"/>
      <c r="W39" s="491"/>
      <c r="X39" s="492"/>
      <c r="Y39" s="480"/>
      <c r="Z39" s="493"/>
      <c r="AA39" s="691"/>
      <c r="AB39" s="692"/>
      <c r="AC39" s="482"/>
      <c r="AD39" s="490"/>
    </row>
    <row r="40" spans="3:30" ht="12" customHeight="1">
      <c r="C40" s="468"/>
      <c r="W40" s="494"/>
      <c r="X40" s="495"/>
      <c r="Y40" s="496"/>
      <c r="Z40" s="493"/>
      <c r="AA40" s="497"/>
      <c r="AB40" s="498"/>
      <c r="AC40" s="499"/>
      <c r="AD40" s="500"/>
    </row>
    <row r="41" spans="3:30" ht="12" customHeight="1">
      <c r="C41" s="468"/>
      <c r="W41" s="693"/>
      <c r="X41" s="694"/>
      <c r="Y41" s="501"/>
      <c r="Z41" s="502"/>
      <c r="AA41" s="695"/>
      <c r="AB41" s="696"/>
      <c r="AC41" s="499"/>
      <c r="AD41" s="500"/>
    </row>
    <row r="42" spans="3:30" ht="12" customHeight="1">
      <c r="C42" s="468"/>
      <c r="W42" s="697" t="s">
        <v>1627</v>
      </c>
      <c r="X42" s="698"/>
      <c r="Y42" s="698"/>
      <c r="Z42" s="698"/>
      <c r="AA42" s="698"/>
      <c r="AB42" s="698"/>
      <c r="AC42" s="698"/>
      <c r="AD42" s="699"/>
    </row>
    <row r="43" spans="3:30" ht="12" customHeight="1">
      <c r="C43" s="468"/>
      <c r="V43" s="503"/>
      <c r="W43" s="700"/>
      <c r="X43" s="701"/>
      <c r="Y43" s="701"/>
      <c r="Z43" s="701"/>
      <c r="AA43" s="701"/>
      <c r="AB43" s="701"/>
      <c r="AC43" s="701"/>
      <c r="AD43" s="702"/>
    </row>
    <row r="44" spans="3:30">
      <c r="C44" s="504"/>
      <c r="D44" s="505"/>
      <c r="E44" s="505"/>
      <c r="F44" s="505"/>
      <c r="G44" s="505"/>
      <c r="H44" s="505"/>
      <c r="I44" s="505"/>
      <c r="N44" s="505"/>
      <c r="O44" s="505"/>
      <c r="P44" s="505"/>
      <c r="Q44" s="505"/>
      <c r="R44" s="505"/>
      <c r="S44" s="505"/>
      <c r="T44" s="505"/>
      <c r="U44" s="505"/>
      <c r="V44" s="503"/>
      <c r="W44" s="688" t="s">
        <v>11</v>
      </c>
      <c r="X44" s="689"/>
      <c r="Y44" s="659"/>
      <c r="Z44" s="659"/>
      <c r="AA44" s="659"/>
      <c r="AB44" s="659"/>
      <c r="AC44" s="659"/>
      <c r="AD44" s="660"/>
    </row>
    <row r="45" spans="3:30">
      <c r="C45" s="504"/>
      <c r="D45" s="505"/>
      <c r="E45" s="505"/>
      <c r="F45" s="505"/>
      <c r="G45" s="505"/>
      <c r="H45" s="505"/>
      <c r="I45" s="505"/>
      <c r="N45" s="505"/>
      <c r="O45" s="505"/>
      <c r="P45" s="505"/>
      <c r="Q45" s="505"/>
      <c r="R45" s="505"/>
      <c r="S45" s="505"/>
      <c r="T45" s="505"/>
      <c r="U45" s="505"/>
      <c r="V45" s="503"/>
      <c r="W45" s="688" t="s">
        <v>984</v>
      </c>
      <c r="X45" s="689"/>
      <c r="Y45" s="659">
        <v>1</v>
      </c>
      <c r="Z45" s="659"/>
      <c r="AA45" s="659"/>
      <c r="AB45" s="659" t="s">
        <v>12</v>
      </c>
      <c r="AC45" s="659"/>
      <c r="AD45" s="473" t="s">
        <v>13</v>
      </c>
    </row>
    <row r="46" spans="3:30">
      <c r="C46" s="504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3"/>
      <c r="W46" s="688" t="s">
        <v>15</v>
      </c>
      <c r="X46" s="689"/>
      <c r="Y46" s="690"/>
      <c r="Z46" s="690"/>
      <c r="AA46" s="690"/>
      <c r="AB46" s="659" t="s">
        <v>16</v>
      </c>
      <c r="AC46" s="659"/>
      <c r="AD46" s="506"/>
    </row>
    <row r="47" spans="3:30">
      <c r="C47" s="504"/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3"/>
      <c r="W47" s="708" t="s">
        <v>17</v>
      </c>
      <c r="X47" s="708"/>
      <c r="Y47" s="708"/>
      <c r="Z47" s="708"/>
      <c r="AA47" s="708"/>
      <c r="AB47" s="708"/>
      <c r="AC47" s="708"/>
      <c r="AD47" s="709"/>
    </row>
    <row r="48" spans="3:30" ht="12.75" customHeight="1">
      <c r="C48" s="504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R48" s="505"/>
      <c r="S48" s="505"/>
      <c r="T48" s="505"/>
      <c r="U48" s="505"/>
      <c r="V48" s="503"/>
      <c r="W48" s="710" t="s">
        <v>1631</v>
      </c>
      <c r="X48" s="710"/>
      <c r="Y48" s="710"/>
      <c r="Z48" s="710"/>
      <c r="AA48" s="710"/>
      <c r="AB48" s="710"/>
      <c r="AC48" s="710"/>
      <c r="AD48" s="711"/>
    </row>
    <row r="49" spans="3:30">
      <c r="C49" s="504"/>
      <c r="D49" s="507"/>
      <c r="E49" s="505"/>
      <c r="F49" s="505"/>
      <c r="G49" s="505"/>
      <c r="I49" s="505"/>
      <c r="J49" s="505"/>
      <c r="K49" s="505"/>
      <c r="L49" s="505"/>
      <c r="M49" s="505"/>
      <c r="R49" s="505"/>
      <c r="S49" s="505"/>
      <c r="T49" s="505"/>
      <c r="U49" s="505"/>
      <c r="V49" s="508"/>
      <c r="W49" s="710"/>
      <c r="X49" s="710"/>
      <c r="Y49" s="710"/>
      <c r="Z49" s="710"/>
      <c r="AA49" s="710"/>
      <c r="AB49" s="710"/>
      <c r="AC49" s="710"/>
      <c r="AD49" s="711"/>
    </row>
    <row r="50" spans="3:30">
      <c r="C50" s="504"/>
      <c r="D50" s="509"/>
      <c r="E50" s="509"/>
      <c r="F50" s="509"/>
      <c r="G50" s="509"/>
      <c r="I50" s="505"/>
      <c r="J50" s="505"/>
      <c r="K50" s="505"/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8"/>
      <c r="W50" s="710"/>
      <c r="X50" s="710"/>
      <c r="Y50" s="710"/>
      <c r="Z50" s="710"/>
      <c r="AA50" s="710"/>
      <c r="AB50" s="710"/>
      <c r="AC50" s="710"/>
      <c r="AD50" s="711"/>
    </row>
    <row r="51" spans="3:30" ht="19.5" customHeight="1">
      <c r="C51" s="504"/>
      <c r="D51" s="509"/>
      <c r="E51" s="509"/>
      <c r="F51" s="509"/>
      <c r="G51" s="509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8"/>
      <c r="W51" s="712"/>
      <c r="X51" s="712"/>
      <c r="Y51" s="712"/>
      <c r="Z51" s="712"/>
      <c r="AA51" s="712"/>
      <c r="AB51" s="712"/>
      <c r="AC51" s="712"/>
      <c r="AD51" s="713"/>
    </row>
    <row r="52" spans="3:30">
      <c r="C52" s="504"/>
      <c r="D52" s="510"/>
      <c r="E52" s="510"/>
      <c r="F52" s="510"/>
      <c r="G52" s="510"/>
      <c r="I52" s="505"/>
      <c r="J52" s="505"/>
      <c r="K52" s="505"/>
      <c r="L52" s="423"/>
      <c r="M52" s="505"/>
      <c r="N52" s="505"/>
      <c r="O52" s="505"/>
      <c r="P52" s="505"/>
      <c r="Q52" s="505"/>
      <c r="R52" s="505"/>
      <c r="S52" s="505"/>
      <c r="T52" s="505"/>
      <c r="U52" s="505"/>
      <c r="V52" s="503"/>
      <c r="W52" s="703" t="s">
        <v>18</v>
      </c>
      <c r="X52" s="689"/>
      <c r="Y52" s="659" t="s">
        <v>1625</v>
      </c>
      <c r="Z52" s="659"/>
      <c r="AA52" s="659"/>
      <c r="AB52" s="659"/>
      <c r="AC52" s="659"/>
      <c r="AD52" s="660"/>
    </row>
    <row r="53" spans="3:30">
      <c r="C53" s="504"/>
      <c r="D53" s="509"/>
      <c r="E53" s="509"/>
      <c r="F53" s="509"/>
      <c r="G53" s="509"/>
      <c r="I53" s="505"/>
      <c r="J53" s="505"/>
      <c r="K53" s="505"/>
      <c r="L53" s="505"/>
      <c r="M53" s="505"/>
      <c r="N53" s="505"/>
      <c r="O53" s="505"/>
      <c r="P53" s="505"/>
      <c r="Q53" s="505"/>
      <c r="R53" s="505"/>
      <c r="S53" s="505"/>
      <c r="T53" s="505"/>
      <c r="V53" s="503"/>
      <c r="W53" s="703" t="s">
        <v>19</v>
      </c>
      <c r="X53" s="689"/>
      <c r="Y53" s="659" t="s">
        <v>1624</v>
      </c>
      <c r="Z53" s="659"/>
      <c r="AA53" s="659"/>
      <c r="AB53" s="659"/>
      <c r="AC53" s="659"/>
      <c r="AD53" s="660"/>
    </row>
    <row r="54" spans="3:30">
      <c r="C54" s="504"/>
      <c r="D54" s="424"/>
      <c r="E54" s="424"/>
      <c r="F54" s="424"/>
      <c r="G54" s="424"/>
      <c r="I54" s="505"/>
      <c r="J54" s="505"/>
      <c r="K54" s="505"/>
      <c r="L54" s="505"/>
      <c r="M54" s="505"/>
      <c r="N54" s="505"/>
      <c r="O54" s="505"/>
      <c r="P54" s="505"/>
      <c r="Q54" s="505"/>
      <c r="R54" s="505"/>
      <c r="S54" s="505"/>
      <c r="T54" s="505"/>
      <c r="V54" s="503"/>
      <c r="W54" s="703" t="s">
        <v>20</v>
      </c>
      <c r="X54" s="689"/>
      <c r="Y54" s="659" t="s">
        <v>1624</v>
      </c>
      <c r="Z54" s="659"/>
      <c r="AA54" s="659"/>
      <c r="AB54" s="659"/>
      <c r="AC54" s="659"/>
      <c r="AD54" s="660"/>
    </row>
    <row r="55" spans="3:30" ht="12.75" thickBot="1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3"/>
      <c r="V55" s="514"/>
      <c r="W55" s="704" t="s">
        <v>21</v>
      </c>
      <c r="X55" s="705"/>
      <c r="Y55" s="706" t="s">
        <v>1623</v>
      </c>
      <c r="Z55" s="706"/>
      <c r="AA55" s="706"/>
      <c r="AB55" s="706"/>
      <c r="AC55" s="706"/>
      <c r="AD55" s="707"/>
    </row>
  </sheetData>
  <mergeCells count="105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AA39:AB39"/>
    <mergeCell ref="W41:X41"/>
    <mergeCell ref="AA41:AB41"/>
    <mergeCell ref="W42:AD43"/>
    <mergeCell ref="W44:X44"/>
    <mergeCell ref="Y44:AD44"/>
    <mergeCell ref="W35:X35"/>
    <mergeCell ref="AA35:AB35"/>
    <mergeCell ref="W36:X36"/>
    <mergeCell ref="AA36:AB36"/>
    <mergeCell ref="AA37:AB37"/>
    <mergeCell ref="AA38:AB38"/>
    <mergeCell ref="AA31:AB31"/>
    <mergeCell ref="AA32:AB32"/>
    <mergeCell ref="W33:X33"/>
    <mergeCell ref="AA33:AB33"/>
    <mergeCell ref="W34:X34"/>
    <mergeCell ref="AA34:AB34"/>
    <mergeCell ref="W28:X28"/>
    <mergeCell ref="AA28:AB28"/>
    <mergeCell ref="W29:X29"/>
    <mergeCell ref="AA29:AB29"/>
    <mergeCell ref="W30:X30"/>
    <mergeCell ref="AA30:AB30"/>
    <mergeCell ref="W25:X25"/>
    <mergeCell ref="AA25:AB25"/>
    <mergeCell ref="W26:X26"/>
    <mergeCell ref="AA26:AB26"/>
    <mergeCell ref="W27:X27"/>
    <mergeCell ref="AA27:AB27"/>
    <mergeCell ref="W22:X22"/>
    <mergeCell ref="AA22:AB22"/>
    <mergeCell ref="W23:X23"/>
    <mergeCell ref="AA23:AB23"/>
    <mergeCell ref="W24:X24"/>
    <mergeCell ref="AA24:AB24"/>
    <mergeCell ref="X19:Z19"/>
    <mergeCell ref="AA19:AB19"/>
    <mergeCell ref="AC19:AD19"/>
    <mergeCell ref="W20:AD20"/>
    <mergeCell ref="W21:Z21"/>
    <mergeCell ref="AA21:AD21"/>
    <mergeCell ref="X17:Z17"/>
    <mergeCell ref="AA17:AB17"/>
    <mergeCell ref="AC17:AD17"/>
    <mergeCell ref="X18:Z18"/>
    <mergeCell ref="AA18:AB18"/>
    <mergeCell ref="AC18:AD18"/>
    <mergeCell ref="X15:Z15"/>
    <mergeCell ref="AA15:AB15"/>
    <mergeCell ref="AC15:AD15"/>
    <mergeCell ref="X16:Z16"/>
    <mergeCell ref="AA16:AB16"/>
    <mergeCell ref="AC16:AD16"/>
    <mergeCell ref="X13:Z13"/>
    <mergeCell ref="AA13:AB13"/>
    <mergeCell ref="AC13:AD13"/>
    <mergeCell ref="X14:Z14"/>
    <mergeCell ref="AA14:AB14"/>
    <mergeCell ref="AC14:AD14"/>
    <mergeCell ref="X11:Z11"/>
    <mergeCell ref="AA11:AB11"/>
    <mergeCell ref="AC11:AD11"/>
    <mergeCell ref="X12:Z12"/>
    <mergeCell ref="AA12:AB12"/>
    <mergeCell ref="AC12:AD12"/>
    <mergeCell ref="X10:Z10"/>
    <mergeCell ref="AA10:AB10"/>
    <mergeCell ref="AC10:AD10"/>
    <mergeCell ref="X7:Z7"/>
    <mergeCell ref="AA7:AB7"/>
    <mergeCell ref="AC7:AD7"/>
    <mergeCell ref="X8:Z8"/>
    <mergeCell ref="AA8:AB8"/>
    <mergeCell ref="AC8:AD8"/>
    <mergeCell ref="W2:AD3"/>
    <mergeCell ref="X5:Z5"/>
    <mergeCell ref="AA5:AB5"/>
    <mergeCell ref="AC5:AD5"/>
    <mergeCell ref="X6:Z6"/>
    <mergeCell ref="AA6:AB6"/>
    <mergeCell ref="AC6:AD6"/>
    <mergeCell ref="X9:Z9"/>
    <mergeCell ref="AA9:AB9"/>
    <mergeCell ref="AC9:AD9"/>
  </mergeCells>
  <printOptions verticalCentered="1"/>
  <pageMargins left="0.5" right="0.25" top="0.25" bottom="0.25" header="0" footer="0"/>
  <pageSetup paperSize="9" scale="8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891A-C800-4924-951D-787C68082451}">
  <sheetPr>
    <tabColor rgb="FFFF66FF"/>
  </sheetPr>
  <dimension ref="B1:AE122"/>
  <sheetViews>
    <sheetView view="pageBreakPreview" zoomScale="47" zoomScaleNormal="40" zoomScaleSheetLayoutView="103" workbookViewId="0">
      <selection activeCell="AD48" sqref="AD48"/>
    </sheetView>
  </sheetViews>
  <sheetFormatPr defaultColWidth="9.140625" defaultRowHeight="12.75"/>
  <cols>
    <col min="1" max="1" width="1.7109375" style="425" customWidth="1"/>
    <col min="2" max="2" width="10.7109375" style="425" customWidth="1"/>
    <col min="3" max="3" width="2.5703125" style="425" customWidth="1"/>
    <col min="4" max="20" width="9.140625" style="425"/>
    <col min="21" max="21" width="14.5703125" style="425" customWidth="1"/>
    <col min="22" max="22" width="3.140625" style="425" customWidth="1"/>
    <col min="23" max="26" width="9.140625" style="425"/>
    <col min="27" max="27" width="2.85546875" style="425" customWidth="1"/>
    <col min="28" max="30" width="4.7109375" style="425" customWidth="1"/>
    <col min="31" max="31" width="1.7109375" style="425" customWidth="1"/>
    <col min="32" max="16384" width="9.140625" style="425"/>
  </cols>
  <sheetData>
    <row r="1" spans="2:31" ht="13.5" thickBot="1"/>
    <row r="2" spans="2:31" ht="13.5" thickBo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A2" s="427"/>
      <c r="AB2" s="427"/>
      <c r="AC2" s="427"/>
      <c r="AD2" s="428"/>
      <c r="AE2" s="429"/>
    </row>
    <row r="3" spans="2:31" ht="12.75" customHeight="1" thickTop="1">
      <c r="B3" s="430"/>
      <c r="C3" s="714" t="s">
        <v>1628</v>
      </c>
      <c r="D3" s="715"/>
      <c r="E3" s="715"/>
      <c r="F3" s="715"/>
      <c r="G3" s="715"/>
      <c r="H3" s="715"/>
      <c r="I3" s="715"/>
      <c r="J3" s="715"/>
      <c r="K3" s="715"/>
      <c r="L3" s="715"/>
      <c r="M3" s="715"/>
      <c r="N3" s="715"/>
      <c r="O3" s="715"/>
      <c r="P3" s="715"/>
      <c r="Q3" s="715"/>
      <c r="R3" s="715"/>
      <c r="S3" s="715"/>
      <c r="T3" s="715"/>
      <c r="U3" s="715"/>
      <c r="V3" s="715"/>
      <c r="W3" s="715"/>
      <c r="X3" s="715"/>
      <c r="Y3" s="715"/>
      <c r="Z3" s="715"/>
      <c r="AA3" s="715"/>
      <c r="AB3" s="716"/>
      <c r="AC3" s="431"/>
      <c r="AD3" s="429"/>
      <c r="AE3" s="429"/>
    </row>
    <row r="4" spans="2:31" ht="13.5" customHeight="1" thickBot="1">
      <c r="B4" s="430"/>
      <c r="C4" s="717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  <c r="AA4" s="718"/>
      <c r="AB4" s="719"/>
      <c r="AC4" s="431"/>
      <c r="AD4" s="429"/>
      <c r="AE4" s="429"/>
    </row>
    <row r="5" spans="2:31" ht="12.75" customHeight="1" thickTop="1">
      <c r="B5" s="430"/>
      <c r="C5" s="432"/>
      <c r="AD5" s="429"/>
      <c r="AE5" s="429"/>
    </row>
    <row r="6" spans="2:31" ht="12.75" customHeight="1">
      <c r="B6" s="430"/>
      <c r="Y6" s="433"/>
      <c r="Z6" s="433"/>
      <c r="AA6" s="433"/>
      <c r="AB6" s="434"/>
      <c r="AC6" s="434"/>
      <c r="AD6" s="429"/>
      <c r="AE6" s="429"/>
    </row>
    <row r="7" spans="2:31" ht="12.75" customHeight="1">
      <c r="B7" s="430"/>
      <c r="Y7" s="433"/>
      <c r="Z7" s="433"/>
      <c r="AA7" s="433"/>
      <c r="AB7" s="434"/>
      <c r="AC7" s="434"/>
      <c r="AD7" s="429"/>
      <c r="AE7" s="429"/>
    </row>
    <row r="8" spans="2:31" ht="12.75" customHeight="1">
      <c r="B8" s="430"/>
      <c r="AD8" s="429"/>
      <c r="AE8" s="429"/>
    </row>
    <row r="9" spans="2:31" ht="12.75" customHeight="1">
      <c r="B9" s="430"/>
      <c r="AD9" s="429"/>
      <c r="AE9" s="429"/>
    </row>
    <row r="10" spans="2:31">
      <c r="B10" s="430"/>
      <c r="AD10" s="429"/>
      <c r="AE10" s="429"/>
    </row>
    <row r="11" spans="2:31">
      <c r="B11" s="430"/>
      <c r="AD11" s="429"/>
      <c r="AE11" s="429"/>
    </row>
    <row r="12" spans="2:31">
      <c r="B12" s="430"/>
      <c r="AD12" s="429"/>
      <c r="AE12" s="429"/>
    </row>
    <row r="13" spans="2:31">
      <c r="B13" s="430"/>
      <c r="AD13" s="429"/>
      <c r="AE13" s="429"/>
    </row>
    <row r="14" spans="2:31">
      <c r="B14" s="430"/>
      <c r="D14" s="435"/>
      <c r="AD14" s="429"/>
      <c r="AE14" s="429"/>
    </row>
    <row r="15" spans="2:31">
      <c r="B15" s="430"/>
      <c r="AD15" s="429"/>
      <c r="AE15" s="429"/>
    </row>
    <row r="16" spans="2:31">
      <c r="B16" s="430"/>
      <c r="AD16" s="429"/>
      <c r="AE16" s="429"/>
    </row>
    <row r="17" spans="2:31">
      <c r="B17" s="430"/>
      <c r="AD17" s="429"/>
      <c r="AE17" s="429"/>
    </row>
    <row r="18" spans="2:31">
      <c r="B18" s="430"/>
      <c r="AD18" s="429"/>
      <c r="AE18" s="429"/>
    </row>
    <row r="19" spans="2:31">
      <c r="B19" s="430"/>
      <c r="AD19" s="429"/>
      <c r="AE19" s="429"/>
    </row>
    <row r="20" spans="2:31">
      <c r="B20" s="430"/>
      <c r="AD20" s="429"/>
      <c r="AE20" s="429"/>
    </row>
    <row r="21" spans="2:31">
      <c r="B21" s="430"/>
      <c r="AD21" s="429"/>
      <c r="AE21" s="429"/>
    </row>
    <row r="22" spans="2:31">
      <c r="B22" s="430"/>
      <c r="AD22" s="429"/>
      <c r="AE22" s="429"/>
    </row>
    <row r="23" spans="2:31">
      <c r="B23" s="430"/>
      <c r="AD23" s="429"/>
      <c r="AE23" s="429"/>
    </row>
    <row r="24" spans="2:31">
      <c r="B24" s="430"/>
      <c r="AD24" s="429"/>
      <c r="AE24" s="429"/>
    </row>
    <row r="25" spans="2:31">
      <c r="B25" s="430"/>
      <c r="AD25" s="429"/>
      <c r="AE25" s="429"/>
    </row>
    <row r="26" spans="2:31">
      <c r="B26" s="430"/>
      <c r="AD26" s="429"/>
      <c r="AE26" s="429"/>
    </row>
    <row r="27" spans="2:31">
      <c r="B27" s="430"/>
      <c r="AD27" s="429"/>
      <c r="AE27" s="429"/>
    </row>
    <row r="28" spans="2:31">
      <c r="B28" s="430"/>
      <c r="AD28" s="429"/>
      <c r="AE28" s="429"/>
    </row>
    <row r="29" spans="2:31">
      <c r="B29" s="430"/>
      <c r="AD29" s="429"/>
      <c r="AE29" s="429"/>
    </row>
    <row r="30" spans="2:31">
      <c r="B30" s="430"/>
      <c r="AD30" s="429"/>
      <c r="AE30" s="429"/>
    </row>
    <row r="31" spans="2:31">
      <c r="B31" s="430"/>
      <c r="AD31" s="429"/>
      <c r="AE31" s="429"/>
    </row>
    <row r="32" spans="2:31">
      <c r="B32" s="430"/>
      <c r="AD32" s="429"/>
      <c r="AE32" s="429"/>
    </row>
    <row r="33" spans="2:31">
      <c r="B33" s="430"/>
      <c r="AD33" s="429"/>
      <c r="AE33" s="429"/>
    </row>
    <row r="34" spans="2:31">
      <c r="B34" s="430"/>
      <c r="AD34" s="429"/>
      <c r="AE34" s="429"/>
    </row>
    <row r="35" spans="2:31">
      <c r="B35" s="430"/>
      <c r="AD35" s="429"/>
      <c r="AE35" s="429"/>
    </row>
    <row r="36" spans="2:31">
      <c r="B36" s="430"/>
      <c r="AD36" s="429"/>
      <c r="AE36" s="429"/>
    </row>
    <row r="37" spans="2:31">
      <c r="B37" s="430"/>
      <c r="AD37" s="429"/>
      <c r="AE37" s="429"/>
    </row>
    <row r="38" spans="2:31">
      <c r="B38" s="430"/>
      <c r="AD38" s="429"/>
      <c r="AE38" s="429"/>
    </row>
    <row r="39" spans="2:31">
      <c r="B39" s="430"/>
      <c r="AD39" s="429"/>
      <c r="AE39" s="429"/>
    </row>
    <row r="40" spans="2:31">
      <c r="B40" s="430"/>
      <c r="AD40" s="429"/>
      <c r="AE40" s="429"/>
    </row>
    <row r="41" spans="2:31">
      <c r="B41" s="430"/>
      <c r="AD41" s="429"/>
      <c r="AE41" s="429"/>
    </row>
    <row r="42" spans="2:31">
      <c r="B42" s="430"/>
      <c r="AD42" s="429"/>
      <c r="AE42" s="429"/>
    </row>
    <row r="43" spans="2:31">
      <c r="B43" s="430"/>
      <c r="AD43" s="429"/>
      <c r="AE43" s="429"/>
    </row>
    <row r="44" spans="2:31">
      <c r="B44" s="430"/>
      <c r="AD44" s="429"/>
      <c r="AE44" s="429"/>
    </row>
    <row r="45" spans="2:31">
      <c r="B45" s="430"/>
      <c r="AD45" s="429"/>
      <c r="AE45" s="429"/>
    </row>
    <row r="46" spans="2:31">
      <c r="B46" s="430"/>
      <c r="AD46" s="429"/>
      <c r="AE46" s="429"/>
    </row>
    <row r="47" spans="2:31">
      <c r="B47" s="430"/>
      <c r="AD47" s="429"/>
      <c r="AE47" s="429"/>
    </row>
    <row r="48" spans="2:31">
      <c r="B48" s="430"/>
      <c r="AD48" s="429"/>
      <c r="AE48" s="429"/>
    </row>
    <row r="49" spans="2:31">
      <c r="B49" s="430"/>
      <c r="AD49" s="429"/>
      <c r="AE49" s="429"/>
    </row>
    <row r="50" spans="2:31">
      <c r="B50" s="430"/>
      <c r="AD50" s="429"/>
      <c r="AE50" s="429"/>
    </row>
    <row r="51" spans="2:31">
      <c r="B51" s="430"/>
      <c r="AD51" s="429"/>
      <c r="AE51" s="429"/>
    </row>
    <row r="52" spans="2:31">
      <c r="B52" s="430"/>
      <c r="AD52" s="429"/>
      <c r="AE52" s="429"/>
    </row>
    <row r="53" spans="2:31">
      <c r="B53" s="430"/>
      <c r="AD53" s="429"/>
      <c r="AE53" s="429"/>
    </row>
    <row r="54" spans="2:31">
      <c r="B54" s="430"/>
      <c r="AD54" s="429"/>
      <c r="AE54" s="429"/>
    </row>
    <row r="55" spans="2:31">
      <c r="B55" s="430"/>
      <c r="AD55" s="429"/>
      <c r="AE55" s="429"/>
    </row>
    <row r="56" spans="2:31">
      <c r="B56" s="430"/>
      <c r="R56" s="436"/>
      <c r="S56" s="436"/>
      <c r="T56" s="436"/>
      <c r="U56" s="437"/>
      <c r="V56" s="437"/>
      <c r="W56" s="437"/>
      <c r="X56" s="437"/>
      <c r="Y56" s="437"/>
      <c r="Z56" s="437"/>
      <c r="AA56" s="437"/>
      <c r="AB56" s="437"/>
      <c r="AC56" s="437"/>
      <c r="AD56" s="438"/>
      <c r="AE56" s="429"/>
    </row>
    <row r="57" spans="2:31">
      <c r="B57" s="430"/>
      <c r="R57" s="439"/>
      <c r="S57" s="436"/>
      <c r="T57" s="436"/>
      <c r="U57" s="437"/>
      <c r="V57" s="440"/>
      <c r="W57" s="437"/>
      <c r="X57" s="437"/>
      <c r="Y57" s="437"/>
      <c r="Z57" s="437"/>
      <c r="AA57" s="440"/>
      <c r="AB57" s="440"/>
      <c r="AC57" s="440"/>
      <c r="AD57" s="441"/>
      <c r="AE57" s="429"/>
    </row>
    <row r="58" spans="2:31">
      <c r="B58" s="430"/>
      <c r="U58" s="437"/>
      <c r="V58" s="440"/>
      <c r="W58" s="437"/>
      <c r="X58" s="437"/>
      <c r="Y58" s="437"/>
      <c r="Z58" s="437"/>
      <c r="AA58" s="440"/>
      <c r="AB58" s="437"/>
      <c r="AC58" s="437"/>
      <c r="AD58" s="438"/>
      <c r="AE58" s="429"/>
    </row>
    <row r="59" spans="2:31">
      <c r="B59" s="430"/>
      <c r="U59" s="437"/>
      <c r="V59" s="440"/>
      <c r="W59" s="437"/>
      <c r="X59" s="437"/>
      <c r="Y59" s="437"/>
      <c r="Z59" s="437"/>
      <c r="AA59" s="437"/>
      <c r="AB59" s="437"/>
      <c r="AC59" s="437"/>
      <c r="AD59" s="438"/>
      <c r="AE59" s="429"/>
    </row>
    <row r="60" spans="2:31">
      <c r="B60" s="430"/>
      <c r="U60" s="437"/>
      <c r="V60" s="440"/>
      <c r="W60" s="437"/>
      <c r="X60" s="437"/>
      <c r="Y60" s="437"/>
      <c r="Z60" s="437"/>
      <c r="AA60" s="437"/>
      <c r="AB60" s="437"/>
      <c r="AC60" s="437"/>
      <c r="AD60" s="438"/>
      <c r="AE60" s="429"/>
    </row>
    <row r="61" spans="2:31">
      <c r="B61" s="430"/>
      <c r="U61" s="437"/>
      <c r="V61" s="440"/>
      <c r="W61" s="437"/>
      <c r="X61" s="437"/>
      <c r="Y61" s="437"/>
      <c r="Z61" s="437"/>
      <c r="AA61" s="437"/>
      <c r="AB61" s="437"/>
      <c r="AC61" s="437"/>
      <c r="AD61" s="438"/>
      <c r="AE61" s="429"/>
    </row>
    <row r="62" spans="2:31">
      <c r="B62" s="430"/>
      <c r="U62" s="437"/>
      <c r="V62" s="440"/>
      <c r="W62" s="437"/>
      <c r="X62" s="437"/>
      <c r="Y62" s="437"/>
      <c r="Z62" s="437"/>
      <c r="AA62" s="440"/>
      <c r="AB62" s="437"/>
      <c r="AC62" s="437"/>
      <c r="AD62" s="438"/>
      <c r="AE62" s="429"/>
    </row>
    <row r="63" spans="2:31">
      <c r="B63" s="430"/>
      <c r="U63" s="437"/>
      <c r="V63" s="440"/>
      <c r="W63" s="437"/>
      <c r="X63" s="437"/>
      <c r="Y63" s="437"/>
      <c r="Z63" s="437"/>
      <c r="AA63" s="437"/>
      <c r="AB63" s="437"/>
      <c r="AC63" s="437"/>
      <c r="AD63" s="438"/>
      <c r="AE63" s="429"/>
    </row>
    <row r="64" spans="2:31">
      <c r="B64" s="430"/>
      <c r="U64" s="437"/>
      <c r="V64" s="440"/>
      <c r="W64" s="437"/>
      <c r="X64" s="437"/>
      <c r="Y64" s="437"/>
      <c r="Z64" s="437"/>
      <c r="AA64" s="437"/>
      <c r="AB64" s="437"/>
      <c r="AC64" s="437"/>
      <c r="AD64" s="438"/>
      <c r="AE64" s="429"/>
    </row>
    <row r="65" spans="2:31">
      <c r="B65" s="430"/>
      <c r="U65" s="437"/>
      <c r="V65" s="440"/>
      <c r="W65" s="437"/>
      <c r="X65" s="437"/>
      <c r="Y65" s="437"/>
      <c r="Z65" s="437"/>
      <c r="AA65" s="437"/>
      <c r="AB65" s="437"/>
      <c r="AC65" s="437"/>
      <c r="AD65" s="438"/>
      <c r="AE65" s="429"/>
    </row>
    <row r="66" spans="2:31">
      <c r="B66" s="430"/>
      <c r="U66" s="437"/>
      <c r="V66" s="440"/>
      <c r="W66" s="437"/>
      <c r="X66" s="437"/>
      <c r="Y66" s="437"/>
      <c r="Z66" s="437"/>
      <c r="AA66" s="437"/>
      <c r="AB66" s="437"/>
      <c r="AC66" s="437"/>
      <c r="AD66" s="438"/>
      <c r="AE66" s="429"/>
    </row>
    <row r="67" spans="2:31" ht="13.5" thickBot="1">
      <c r="B67" s="442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4"/>
      <c r="V67" s="445"/>
      <c r="W67" s="444"/>
      <c r="X67" s="444"/>
      <c r="Y67" s="444"/>
      <c r="Z67" s="444"/>
      <c r="AA67" s="444"/>
      <c r="AB67" s="444"/>
      <c r="AC67" s="444"/>
      <c r="AD67" s="446"/>
      <c r="AE67" s="429"/>
    </row>
    <row r="68" spans="2:31" ht="6" customHeight="1" thickBot="1"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7"/>
    </row>
    <row r="75" spans="2:31">
      <c r="M75" s="448"/>
    </row>
    <row r="76" spans="2:31" ht="15" customHeight="1">
      <c r="E76" s="449"/>
      <c r="M76" s="448"/>
    </row>
    <row r="77" spans="2:31" ht="15" customHeight="1">
      <c r="E77" s="449"/>
      <c r="M77" s="448"/>
    </row>
    <row r="78" spans="2:31" ht="15" customHeight="1">
      <c r="E78" s="449"/>
      <c r="M78" s="448"/>
    </row>
    <row r="79" spans="2:31" ht="15" customHeight="1">
      <c r="E79" s="449"/>
      <c r="M79" s="448"/>
    </row>
    <row r="80" spans="2:31" ht="15" customHeight="1">
      <c r="E80" s="449"/>
      <c r="M80" s="448"/>
    </row>
    <row r="81" spans="5:13" ht="15" customHeight="1">
      <c r="E81" s="449"/>
      <c r="M81" s="448"/>
    </row>
    <row r="82" spans="5:13" ht="15" customHeight="1">
      <c r="E82" s="449"/>
      <c r="M82" s="448"/>
    </row>
    <row r="83" spans="5:13" ht="15" customHeight="1">
      <c r="E83" s="449"/>
      <c r="M83" s="448"/>
    </row>
    <row r="84" spans="5:13" ht="15" customHeight="1">
      <c r="E84" s="449"/>
      <c r="M84" s="448"/>
    </row>
    <row r="85" spans="5:13" ht="15" customHeight="1">
      <c r="E85" s="449"/>
      <c r="M85" s="448"/>
    </row>
    <row r="86" spans="5:13" ht="15" customHeight="1">
      <c r="E86" s="449"/>
      <c r="M86" s="448"/>
    </row>
    <row r="87" spans="5:13" ht="15" customHeight="1">
      <c r="E87" s="449"/>
      <c r="M87" s="448"/>
    </row>
    <row r="88" spans="5:13" ht="15" customHeight="1">
      <c r="E88" s="449"/>
      <c r="M88" s="448"/>
    </row>
    <row r="89" spans="5:13" ht="15" customHeight="1">
      <c r="E89" s="449"/>
      <c r="M89" s="448"/>
    </row>
    <row r="90" spans="5:13" ht="15" customHeight="1">
      <c r="E90" s="449"/>
      <c r="M90" s="448"/>
    </row>
    <row r="91" spans="5:13" ht="15" customHeight="1">
      <c r="E91" s="449"/>
      <c r="M91" s="448"/>
    </row>
    <row r="92" spans="5:13" ht="15" customHeight="1">
      <c r="E92" s="449"/>
      <c r="M92" s="448"/>
    </row>
    <row r="93" spans="5:13" ht="15" customHeight="1">
      <c r="E93" s="449"/>
      <c r="M93" s="448"/>
    </row>
    <row r="94" spans="5:13" ht="15" customHeight="1">
      <c r="E94" s="449"/>
      <c r="M94" s="448"/>
    </row>
    <row r="95" spans="5:13" ht="15" customHeight="1">
      <c r="E95" s="449"/>
      <c r="M95" s="448"/>
    </row>
    <row r="96" spans="5:13" ht="15" customHeight="1">
      <c r="E96" s="449"/>
      <c r="M96" s="448"/>
    </row>
    <row r="97" spans="5:13" ht="15" customHeight="1">
      <c r="E97" s="449"/>
      <c r="M97" s="448"/>
    </row>
    <row r="98" spans="5:13" ht="15" customHeight="1">
      <c r="E98" s="449"/>
    </row>
    <row r="99" spans="5:13" ht="15" customHeight="1">
      <c r="E99" s="449"/>
    </row>
    <row r="100" spans="5:13" ht="15" customHeight="1">
      <c r="E100" s="449"/>
    </row>
    <row r="101" spans="5:13" ht="15" customHeight="1">
      <c r="E101" s="449"/>
    </row>
    <row r="102" spans="5:13" ht="15" customHeight="1">
      <c r="E102" s="449"/>
    </row>
    <row r="103" spans="5:13" ht="15" customHeight="1">
      <c r="E103" s="449"/>
    </row>
    <row r="104" spans="5:13" ht="15" customHeight="1">
      <c r="E104" s="449"/>
    </row>
    <row r="105" spans="5:13" ht="15" customHeight="1">
      <c r="E105" s="449"/>
    </row>
    <row r="106" spans="5:13" ht="15" customHeight="1">
      <c r="E106" s="449"/>
    </row>
    <row r="107" spans="5:13" ht="15" customHeight="1">
      <c r="E107" s="449"/>
    </row>
    <row r="108" spans="5:13" ht="15" customHeight="1">
      <c r="E108" s="449"/>
    </row>
    <row r="109" spans="5:13" ht="15" customHeight="1">
      <c r="E109" s="449"/>
    </row>
    <row r="110" spans="5:13" ht="15" customHeight="1">
      <c r="E110" s="449"/>
    </row>
    <row r="111" spans="5:13" ht="15" customHeight="1">
      <c r="E111" s="449"/>
    </row>
    <row r="112" spans="5:13" ht="15" customHeight="1">
      <c r="E112" s="449"/>
    </row>
    <row r="113" spans="5:5" ht="15" customHeight="1">
      <c r="E113" s="449"/>
    </row>
    <row r="114" spans="5:5" ht="15" customHeight="1">
      <c r="E114" s="449"/>
    </row>
    <row r="115" spans="5:5" ht="15" customHeight="1">
      <c r="E115" s="449"/>
    </row>
    <row r="116" spans="5:5" ht="15" customHeight="1">
      <c r="E116" s="449"/>
    </row>
    <row r="117" spans="5:5" ht="15" customHeight="1">
      <c r="E117" s="449"/>
    </row>
    <row r="118" spans="5:5" ht="15" customHeight="1">
      <c r="E118" s="449"/>
    </row>
    <row r="119" spans="5:5" ht="15" customHeight="1">
      <c r="E119" s="449"/>
    </row>
    <row r="120" spans="5:5" ht="15" customHeight="1">
      <c r="E120" s="449"/>
    </row>
    <row r="121" spans="5:5" ht="15" customHeight="1">
      <c r="E121" s="449"/>
    </row>
    <row r="122" spans="5:5">
      <c r="E122" s="449"/>
    </row>
  </sheetData>
  <mergeCells count="1">
    <mergeCell ref="C3:AB4"/>
  </mergeCells>
  <pageMargins left="0.7" right="0.7" top="0.75" bottom="0.75" header="0.3" footer="0.3"/>
  <pageSetup paperSize="9" scale="5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30D7-8A1E-47A8-BA4E-49E7AC9CD649}">
  <sheetPr>
    <tabColor rgb="FF92D050"/>
  </sheetPr>
  <dimension ref="B1:AF122"/>
  <sheetViews>
    <sheetView topLeftCell="A4" zoomScale="43" zoomScaleNormal="130" zoomScaleSheetLayoutView="40" workbookViewId="0">
      <selection activeCell="U64" sqref="U64"/>
    </sheetView>
  </sheetViews>
  <sheetFormatPr defaultColWidth="9.140625" defaultRowHeight="12.75"/>
  <cols>
    <col min="1" max="1" width="1.7109375" style="200" customWidth="1"/>
    <col min="2" max="2" width="1.5703125" style="200" customWidth="1"/>
    <col min="3" max="3" width="10.7109375" style="200" customWidth="1"/>
    <col min="4" max="4" width="2.5703125" style="200" customWidth="1"/>
    <col min="5" max="21" width="9.140625" style="200"/>
    <col min="22" max="22" width="14.5703125" style="200" customWidth="1"/>
    <col min="23" max="23" width="3.140625" style="200" customWidth="1"/>
    <col min="24" max="27" width="9.140625" style="200"/>
    <col min="28" max="28" width="2.85546875" style="200" customWidth="1"/>
    <col min="29" max="31" width="4.7109375" style="200" customWidth="1"/>
    <col min="32" max="32" width="1.7109375" style="200" customWidth="1"/>
    <col min="33" max="16384" width="9.140625" style="200"/>
  </cols>
  <sheetData>
    <row r="1" spans="2:32" ht="13.5" thickBot="1"/>
    <row r="2" spans="2:32" ht="6" customHeight="1" thickBo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3.5" thickBot="1">
      <c r="B3" s="20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  <c r="AF3" s="205"/>
    </row>
    <row r="4" spans="2:32" ht="12.75" customHeight="1" thickTop="1">
      <c r="B4" s="204"/>
      <c r="C4" s="204"/>
      <c r="D4" s="720" t="s">
        <v>1622</v>
      </c>
      <c r="E4" s="721"/>
      <c r="F4" s="721"/>
      <c r="G4" s="721"/>
      <c r="H4" s="721"/>
      <c r="I4" s="721"/>
      <c r="J4" s="721"/>
      <c r="K4" s="721"/>
      <c r="L4" s="721"/>
      <c r="M4" s="721"/>
      <c r="N4" s="721"/>
      <c r="O4" s="721"/>
      <c r="P4" s="721"/>
      <c r="Q4" s="721"/>
      <c r="R4" s="721"/>
      <c r="S4" s="721"/>
      <c r="T4" s="721"/>
      <c r="U4" s="721"/>
      <c r="V4" s="721"/>
      <c r="W4" s="721"/>
      <c r="X4" s="721"/>
      <c r="Y4" s="721"/>
      <c r="Z4" s="721"/>
      <c r="AA4" s="721"/>
      <c r="AB4" s="721"/>
      <c r="AC4" s="722"/>
      <c r="AD4" s="206"/>
      <c r="AE4" s="205"/>
      <c r="AF4" s="205"/>
    </row>
    <row r="5" spans="2:32" ht="13.5" customHeight="1" thickBot="1">
      <c r="B5" s="204"/>
      <c r="C5" s="204"/>
      <c r="D5" s="723"/>
      <c r="E5" s="724"/>
      <c r="F5" s="724"/>
      <c r="G5" s="724"/>
      <c r="H5" s="724"/>
      <c r="I5" s="724"/>
      <c r="J5" s="724"/>
      <c r="K5" s="724"/>
      <c r="L5" s="724"/>
      <c r="M5" s="724"/>
      <c r="N5" s="724"/>
      <c r="O5" s="724"/>
      <c r="P5" s="724"/>
      <c r="Q5" s="724"/>
      <c r="R5" s="724"/>
      <c r="S5" s="724"/>
      <c r="T5" s="724"/>
      <c r="U5" s="724"/>
      <c r="V5" s="724"/>
      <c r="W5" s="724"/>
      <c r="X5" s="724"/>
      <c r="Y5" s="724"/>
      <c r="Z5" s="724"/>
      <c r="AA5" s="724"/>
      <c r="AB5" s="724"/>
      <c r="AC5" s="725"/>
      <c r="AD5" s="206"/>
      <c r="AE5" s="205"/>
      <c r="AF5" s="205"/>
    </row>
    <row r="6" spans="2:32" ht="12.75" customHeight="1" thickTop="1">
      <c r="B6" s="204"/>
      <c r="C6" s="204"/>
      <c r="AE6" s="205"/>
      <c r="AF6" s="205"/>
    </row>
    <row r="7" spans="2:32" ht="12.75" customHeight="1">
      <c r="B7" s="204"/>
      <c r="C7" s="204"/>
      <c r="Z7" s="207"/>
      <c r="AA7" s="207"/>
      <c r="AB7" s="207"/>
      <c r="AC7" s="208"/>
      <c r="AD7" s="208"/>
      <c r="AE7" s="205"/>
      <c r="AF7" s="205"/>
    </row>
    <row r="8" spans="2:32" ht="12.75" customHeight="1">
      <c r="B8" s="204"/>
      <c r="C8" s="204"/>
      <c r="Z8" s="207"/>
      <c r="AA8" s="207"/>
      <c r="AB8" s="207"/>
      <c r="AC8" s="208"/>
      <c r="AD8" s="208"/>
      <c r="AE8" s="205"/>
      <c r="AF8" s="205"/>
    </row>
    <row r="9" spans="2:32" ht="12.75" customHeight="1">
      <c r="B9" s="204"/>
      <c r="C9" s="204"/>
      <c r="AE9" s="205"/>
      <c r="AF9" s="205"/>
    </row>
    <row r="10" spans="2:32" ht="12.75" customHeight="1">
      <c r="B10" s="204"/>
      <c r="C10" s="204"/>
      <c r="AE10" s="205"/>
      <c r="AF10" s="205"/>
    </row>
    <row r="11" spans="2:32">
      <c r="B11" s="204"/>
      <c r="C11" s="204"/>
      <c r="AE11" s="205"/>
      <c r="AF11" s="205"/>
    </row>
    <row r="12" spans="2:32">
      <c r="B12" s="204"/>
      <c r="C12" s="204"/>
      <c r="AE12" s="205"/>
      <c r="AF12" s="205"/>
    </row>
    <row r="13" spans="2:32">
      <c r="B13" s="204"/>
      <c r="C13" s="204"/>
      <c r="AE13" s="205"/>
      <c r="AF13" s="205"/>
    </row>
    <row r="14" spans="2:32">
      <c r="B14" s="204"/>
      <c r="C14" s="204"/>
      <c r="AE14" s="205"/>
      <c r="AF14" s="205"/>
    </row>
    <row r="15" spans="2:32">
      <c r="B15" s="204"/>
      <c r="C15" s="204"/>
      <c r="E15" s="209"/>
      <c r="AE15" s="205"/>
      <c r="AF15" s="205"/>
    </row>
    <row r="16" spans="2:32">
      <c r="B16" s="204"/>
      <c r="C16" s="204"/>
      <c r="AE16" s="205"/>
      <c r="AF16" s="205"/>
    </row>
    <row r="17" spans="2:32">
      <c r="B17" s="204"/>
      <c r="C17" s="204"/>
      <c r="AE17" s="205"/>
      <c r="AF17" s="205"/>
    </row>
    <row r="18" spans="2:32">
      <c r="B18" s="204"/>
      <c r="C18" s="204"/>
      <c r="AE18" s="205"/>
      <c r="AF18" s="205"/>
    </row>
    <row r="19" spans="2:32">
      <c r="B19" s="204"/>
      <c r="C19" s="204"/>
      <c r="AE19" s="205"/>
      <c r="AF19" s="205"/>
    </row>
    <row r="20" spans="2:32">
      <c r="B20" s="204"/>
      <c r="C20" s="204"/>
      <c r="AE20" s="205"/>
      <c r="AF20" s="205"/>
    </row>
    <row r="21" spans="2:32">
      <c r="B21" s="204"/>
      <c r="C21" s="204"/>
      <c r="AE21" s="205"/>
      <c r="AF21" s="205"/>
    </row>
    <row r="22" spans="2:32">
      <c r="B22" s="204"/>
      <c r="C22" s="204"/>
      <c r="AE22" s="205"/>
      <c r="AF22" s="205"/>
    </row>
    <row r="23" spans="2:32">
      <c r="B23" s="204"/>
      <c r="C23" s="204"/>
      <c r="AE23" s="205"/>
      <c r="AF23" s="205"/>
    </row>
    <row r="24" spans="2:32">
      <c r="B24" s="204"/>
      <c r="C24" s="204"/>
      <c r="AE24" s="205"/>
      <c r="AF24" s="205"/>
    </row>
    <row r="25" spans="2:32">
      <c r="B25" s="204"/>
      <c r="C25" s="204"/>
      <c r="AE25" s="205"/>
      <c r="AF25" s="205"/>
    </row>
    <row r="26" spans="2:32">
      <c r="B26" s="204"/>
      <c r="C26" s="204"/>
      <c r="AE26" s="205"/>
      <c r="AF26" s="205"/>
    </row>
    <row r="27" spans="2:32">
      <c r="B27" s="204"/>
      <c r="C27" s="204"/>
      <c r="AE27" s="205"/>
      <c r="AF27" s="205"/>
    </row>
    <row r="28" spans="2:32">
      <c r="B28" s="204"/>
      <c r="C28" s="204"/>
      <c r="AE28" s="205"/>
      <c r="AF28" s="205"/>
    </row>
    <row r="29" spans="2:32">
      <c r="B29" s="204"/>
      <c r="C29" s="204"/>
      <c r="AE29" s="205"/>
      <c r="AF29" s="205"/>
    </row>
    <row r="30" spans="2:32">
      <c r="B30" s="204"/>
      <c r="C30" s="204"/>
      <c r="AE30" s="205"/>
      <c r="AF30" s="205"/>
    </row>
    <row r="31" spans="2:32">
      <c r="B31" s="204"/>
      <c r="C31" s="204"/>
      <c r="AE31" s="205"/>
      <c r="AF31" s="205"/>
    </row>
    <row r="32" spans="2:32">
      <c r="B32" s="204"/>
      <c r="C32" s="204"/>
      <c r="AE32" s="205"/>
      <c r="AF32" s="205"/>
    </row>
    <row r="33" spans="2:32">
      <c r="B33" s="204"/>
      <c r="C33" s="204"/>
      <c r="AE33" s="205"/>
      <c r="AF33" s="205"/>
    </row>
    <row r="34" spans="2:32">
      <c r="B34" s="204"/>
      <c r="C34" s="204"/>
      <c r="AE34" s="205"/>
      <c r="AF34" s="205"/>
    </row>
    <row r="35" spans="2:32">
      <c r="B35" s="204"/>
      <c r="C35" s="204"/>
      <c r="AE35" s="205"/>
      <c r="AF35" s="205"/>
    </row>
    <row r="36" spans="2:32">
      <c r="B36" s="204"/>
      <c r="C36" s="204"/>
      <c r="AE36" s="205"/>
      <c r="AF36" s="205"/>
    </row>
    <row r="37" spans="2:32">
      <c r="B37" s="204"/>
      <c r="C37" s="204"/>
      <c r="AE37" s="205"/>
      <c r="AF37" s="205"/>
    </row>
    <row r="38" spans="2:32">
      <c r="B38" s="204"/>
      <c r="C38" s="204"/>
      <c r="AE38" s="205"/>
      <c r="AF38" s="205"/>
    </row>
    <row r="39" spans="2:32">
      <c r="B39" s="204"/>
      <c r="C39" s="204"/>
      <c r="AE39" s="205"/>
      <c r="AF39" s="205"/>
    </row>
    <row r="40" spans="2:32">
      <c r="B40" s="204"/>
      <c r="C40" s="204"/>
      <c r="AE40" s="205"/>
      <c r="AF40" s="205"/>
    </row>
    <row r="41" spans="2:32">
      <c r="B41" s="204"/>
      <c r="C41" s="204"/>
      <c r="AE41" s="205"/>
      <c r="AF41" s="205"/>
    </row>
    <row r="42" spans="2:32">
      <c r="B42" s="204"/>
      <c r="C42" s="204"/>
      <c r="AE42" s="205"/>
      <c r="AF42" s="205"/>
    </row>
    <row r="43" spans="2:32">
      <c r="B43" s="204"/>
      <c r="C43" s="204"/>
      <c r="AE43" s="205"/>
      <c r="AF43" s="205"/>
    </row>
    <row r="44" spans="2:32">
      <c r="B44" s="204"/>
      <c r="C44" s="204"/>
      <c r="AE44" s="205"/>
      <c r="AF44" s="205"/>
    </row>
    <row r="45" spans="2:32">
      <c r="B45" s="204"/>
      <c r="C45" s="204"/>
      <c r="AE45" s="205"/>
      <c r="AF45" s="205"/>
    </row>
    <row r="46" spans="2:32">
      <c r="B46" s="204"/>
      <c r="C46" s="204"/>
      <c r="AE46" s="205"/>
      <c r="AF46" s="205"/>
    </row>
    <row r="47" spans="2:32">
      <c r="B47" s="204"/>
      <c r="C47" s="204"/>
      <c r="AE47" s="205"/>
      <c r="AF47" s="205"/>
    </row>
    <row r="48" spans="2:32">
      <c r="B48" s="204"/>
      <c r="C48" s="204"/>
      <c r="AE48" s="205"/>
      <c r="AF48" s="205"/>
    </row>
    <row r="49" spans="2:32">
      <c r="B49" s="204"/>
      <c r="C49" s="204"/>
      <c r="AE49" s="205"/>
      <c r="AF49" s="205"/>
    </row>
    <row r="50" spans="2:32">
      <c r="B50" s="204"/>
      <c r="C50" s="204"/>
      <c r="AE50" s="205"/>
      <c r="AF50" s="205"/>
    </row>
    <row r="51" spans="2:32">
      <c r="B51" s="204"/>
      <c r="C51" s="204"/>
      <c r="AE51" s="205"/>
      <c r="AF51" s="205"/>
    </row>
    <row r="52" spans="2:32">
      <c r="B52" s="204"/>
      <c r="C52" s="204"/>
      <c r="AE52" s="205"/>
      <c r="AF52" s="205"/>
    </row>
    <row r="53" spans="2:32">
      <c r="B53" s="204"/>
      <c r="C53" s="204"/>
      <c r="AE53" s="205"/>
      <c r="AF53" s="205"/>
    </row>
    <row r="54" spans="2:32">
      <c r="B54" s="204"/>
      <c r="C54" s="204"/>
      <c r="AE54" s="205"/>
      <c r="AF54" s="205"/>
    </row>
    <row r="55" spans="2:32">
      <c r="B55" s="204"/>
      <c r="C55" s="204"/>
      <c r="AE55" s="205"/>
      <c r="AF55" s="205"/>
    </row>
    <row r="56" spans="2:32">
      <c r="B56" s="204"/>
      <c r="C56" s="204"/>
      <c r="AE56" s="205"/>
      <c r="AF56" s="205"/>
    </row>
    <row r="57" spans="2:32">
      <c r="B57" s="204"/>
      <c r="C57" s="204"/>
      <c r="S57" s="210"/>
      <c r="T57" s="210"/>
      <c r="U57" s="210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205"/>
    </row>
    <row r="58" spans="2:32">
      <c r="B58" s="204"/>
      <c r="C58" s="204"/>
      <c r="S58" s="213"/>
      <c r="T58" s="210"/>
      <c r="U58" s="210"/>
      <c r="V58" s="211"/>
      <c r="W58" s="214"/>
      <c r="X58" s="211"/>
      <c r="Y58" s="211"/>
      <c r="Z58" s="211"/>
      <c r="AA58" s="211"/>
      <c r="AB58" s="214"/>
      <c r="AC58" s="214"/>
      <c r="AD58" s="214"/>
      <c r="AE58" s="215"/>
      <c r="AF58" s="205"/>
    </row>
    <row r="59" spans="2:32">
      <c r="B59" s="204"/>
      <c r="C59" s="204"/>
      <c r="V59" s="211"/>
      <c r="W59" s="214"/>
      <c r="X59" s="211"/>
      <c r="Y59" s="211"/>
      <c r="Z59" s="211"/>
      <c r="AA59" s="211"/>
      <c r="AB59" s="214"/>
      <c r="AC59" s="211"/>
      <c r="AD59" s="211"/>
      <c r="AE59" s="212"/>
      <c r="AF59" s="205"/>
    </row>
    <row r="60" spans="2:32">
      <c r="B60" s="204"/>
      <c r="C60" s="204"/>
      <c r="V60" s="211"/>
      <c r="W60" s="214"/>
      <c r="X60" s="211"/>
      <c r="Y60" s="211"/>
      <c r="Z60" s="211"/>
      <c r="AA60" s="211"/>
      <c r="AB60" s="211"/>
      <c r="AC60" s="211"/>
      <c r="AD60" s="211"/>
      <c r="AE60" s="212"/>
      <c r="AF60" s="205"/>
    </row>
    <row r="61" spans="2:32">
      <c r="B61" s="204"/>
      <c r="C61" s="204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205"/>
    </row>
    <row r="62" spans="2:32">
      <c r="B62" s="204"/>
      <c r="C62" s="204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205"/>
    </row>
    <row r="63" spans="2:32">
      <c r="B63" s="204"/>
      <c r="C63" s="204"/>
      <c r="V63" s="211"/>
      <c r="W63" s="214"/>
      <c r="X63" s="211"/>
      <c r="Y63" s="211"/>
      <c r="Z63" s="211"/>
      <c r="AA63" s="211"/>
      <c r="AB63" s="211"/>
      <c r="AC63" s="211"/>
      <c r="AD63" s="211"/>
      <c r="AE63" s="212"/>
      <c r="AF63" s="205"/>
    </row>
    <row r="64" spans="2:32">
      <c r="B64" s="204"/>
      <c r="C64" s="204"/>
      <c r="V64" s="211"/>
      <c r="W64" s="214"/>
      <c r="X64" s="211"/>
      <c r="Y64" s="211"/>
      <c r="Z64" s="211"/>
      <c r="AA64" s="211"/>
      <c r="AB64" s="211"/>
      <c r="AC64" s="211"/>
      <c r="AD64" s="211"/>
      <c r="AE64" s="212"/>
      <c r="AF64" s="205"/>
    </row>
    <row r="65" spans="2:32">
      <c r="B65" s="204"/>
      <c r="C65" s="204"/>
      <c r="V65" s="211"/>
      <c r="W65" s="214"/>
      <c r="X65" s="211"/>
      <c r="Y65" s="211"/>
      <c r="Z65" s="211"/>
      <c r="AA65" s="211"/>
      <c r="AB65" s="211"/>
      <c r="AC65" s="211"/>
      <c r="AD65" s="211"/>
      <c r="AE65" s="212"/>
      <c r="AF65" s="205"/>
    </row>
    <row r="66" spans="2:32">
      <c r="B66" s="204"/>
      <c r="C66" s="204"/>
      <c r="V66" s="211"/>
      <c r="W66" s="214"/>
      <c r="X66" s="211"/>
      <c r="Y66" s="211"/>
      <c r="Z66" s="211"/>
      <c r="AA66" s="211"/>
      <c r="AB66" s="211"/>
      <c r="AC66" s="211"/>
      <c r="AD66" s="211"/>
      <c r="AE66" s="212"/>
      <c r="AF66" s="205"/>
    </row>
    <row r="67" spans="2:32" ht="13.5" thickBot="1">
      <c r="B67" s="204"/>
      <c r="C67" s="218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0"/>
      <c r="Y67" s="220"/>
      <c r="Z67" s="220"/>
      <c r="AA67" s="220"/>
      <c r="AB67" s="220"/>
      <c r="AC67" s="220"/>
      <c r="AD67" s="220"/>
      <c r="AE67" s="222"/>
      <c r="AF67" s="205"/>
    </row>
    <row r="68" spans="2:32" ht="6" customHeight="1" thickBot="1">
      <c r="B68" s="218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23"/>
    </row>
    <row r="75" spans="2:32">
      <c r="N75" s="463"/>
    </row>
    <row r="76" spans="2:32" ht="15" customHeight="1">
      <c r="F76" s="464"/>
      <c r="N76" s="463"/>
    </row>
    <row r="77" spans="2:32" ht="15" customHeight="1">
      <c r="F77" s="464"/>
      <c r="N77" s="463"/>
    </row>
    <row r="78" spans="2:32" ht="15" customHeight="1">
      <c r="F78" s="464"/>
      <c r="N78" s="463"/>
    </row>
    <row r="79" spans="2:32" ht="15" customHeight="1">
      <c r="F79" s="464"/>
      <c r="N79" s="463"/>
    </row>
    <row r="80" spans="2:32" ht="15" customHeight="1">
      <c r="F80" s="464"/>
      <c r="N80" s="463"/>
    </row>
    <row r="81" spans="6:14" ht="15" customHeight="1">
      <c r="F81" s="464"/>
      <c r="N81" s="463"/>
    </row>
    <row r="82" spans="6:14" ht="15" customHeight="1">
      <c r="F82" s="464"/>
      <c r="N82" s="463"/>
    </row>
    <row r="83" spans="6:14" ht="15" customHeight="1">
      <c r="F83" s="464"/>
      <c r="N83" s="463"/>
    </row>
    <row r="84" spans="6:14" ht="15" customHeight="1">
      <c r="F84" s="464"/>
      <c r="N84" s="463"/>
    </row>
    <row r="85" spans="6:14" ht="15" customHeight="1">
      <c r="F85" s="464"/>
      <c r="N85" s="463"/>
    </row>
    <row r="86" spans="6:14" ht="15" customHeight="1">
      <c r="F86" s="464"/>
      <c r="N86" s="463"/>
    </row>
    <row r="87" spans="6:14" ht="15" customHeight="1">
      <c r="F87" s="464"/>
      <c r="N87" s="463"/>
    </row>
    <row r="88" spans="6:14" ht="15" customHeight="1">
      <c r="F88" s="464"/>
      <c r="N88" s="463"/>
    </row>
    <row r="89" spans="6:14" ht="15" customHeight="1">
      <c r="F89" s="464"/>
      <c r="N89" s="463"/>
    </row>
    <row r="90" spans="6:14" ht="15" customHeight="1">
      <c r="F90" s="464"/>
      <c r="N90" s="463"/>
    </row>
    <row r="91" spans="6:14" ht="15" customHeight="1">
      <c r="F91" s="464"/>
      <c r="N91" s="463"/>
    </row>
    <row r="92" spans="6:14" ht="15" customHeight="1">
      <c r="F92" s="464"/>
      <c r="N92" s="463"/>
    </row>
    <row r="93" spans="6:14" ht="15" customHeight="1">
      <c r="F93" s="464"/>
      <c r="N93" s="463"/>
    </row>
    <row r="94" spans="6:14" ht="15" customHeight="1">
      <c r="F94" s="464"/>
      <c r="N94" s="463"/>
    </row>
    <row r="95" spans="6:14" ht="15" customHeight="1">
      <c r="F95" s="464"/>
      <c r="N95" s="463"/>
    </row>
    <row r="96" spans="6:14" ht="15" customHeight="1">
      <c r="F96" s="464"/>
      <c r="N96" s="463"/>
    </row>
    <row r="97" spans="6:14" ht="15" customHeight="1">
      <c r="F97" s="464"/>
      <c r="N97" s="463"/>
    </row>
    <row r="98" spans="6:14" ht="15" customHeight="1">
      <c r="F98" s="464"/>
    </row>
    <row r="99" spans="6:14" ht="15" customHeight="1">
      <c r="F99" s="464"/>
    </row>
    <row r="100" spans="6:14" ht="15" customHeight="1">
      <c r="F100" s="464"/>
    </row>
    <row r="101" spans="6:14" ht="15" customHeight="1">
      <c r="F101" s="464"/>
    </row>
    <row r="102" spans="6:14" ht="15" customHeight="1">
      <c r="F102" s="464"/>
    </row>
    <row r="103" spans="6:14" ht="15" customHeight="1">
      <c r="F103" s="464"/>
    </row>
    <row r="104" spans="6:14" ht="15" customHeight="1">
      <c r="F104" s="464"/>
    </row>
    <row r="105" spans="6:14" ht="15" customHeight="1">
      <c r="F105" s="464"/>
    </row>
    <row r="106" spans="6:14" ht="15" customHeight="1">
      <c r="F106" s="464"/>
    </row>
    <row r="107" spans="6:14" ht="15" customHeight="1">
      <c r="F107" s="464"/>
    </row>
    <row r="108" spans="6:14" ht="15" customHeight="1">
      <c r="F108" s="464"/>
    </row>
    <row r="109" spans="6:14" ht="15" customHeight="1">
      <c r="F109" s="464"/>
    </row>
    <row r="110" spans="6:14" ht="15" customHeight="1">
      <c r="F110" s="464"/>
    </row>
    <row r="111" spans="6:14" ht="15" customHeight="1">
      <c r="F111" s="464"/>
    </row>
    <row r="112" spans="6:14" ht="15" customHeight="1">
      <c r="F112" s="464"/>
    </row>
    <row r="113" spans="6:6" ht="15" customHeight="1">
      <c r="F113" s="464"/>
    </row>
    <row r="114" spans="6:6" ht="15" customHeight="1">
      <c r="F114" s="464"/>
    </row>
    <row r="115" spans="6:6" ht="15" customHeight="1">
      <c r="F115" s="464"/>
    </row>
    <row r="116" spans="6:6" ht="15" customHeight="1">
      <c r="F116" s="464"/>
    </row>
    <row r="117" spans="6:6" ht="15" customHeight="1">
      <c r="F117" s="464"/>
    </row>
    <row r="118" spans="6:6" ht="15" customHeight="1">
      <c r="F118" s="464"/>
    </row>
    <row r="119" spans="6:6" ht="15" customHeight="1">
      <c r="F119" s="464"/>
    </row>
    <row r="120" spans="6:6" ht="15" customHeight="1">
      <c r="F120" s="464"/>
    </row>
    <row r="121" spans="6:6" ht="15" customHeight="1">
      <c r="F121" s="464"/>
    </row>
    <row r="122" spans="6:6">
      <c r="F122" s="464"/>
    </row>
  </sheetData>
  <mergeCells count="1">
    <mergeCell ref="D4:AC5"/>
  </mergeCells>
  <pageMargins left="0.7" right="0.7" top="0.75" bottom="0.75" header="0.3" footer="0.3"/>
  <pageSetup paperSize="9" scale="54" orientation="landscape" r:id="rId1"/>
  <colBreaks count="1" manualBreakCount="1">
    <brk id="3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388">
        <v>1</v>
      </c>
    </row>
    <row r="2" spans="1:11" ht="48" customHeight="1">
      <c r="A2" s="388">
        <v>3</v>
      </c>
    </row>
    <row r="4" spans="1:11" ht="48" customHeight="1">
      <c r="C4" s="388">
        <v>1</v>
      </c>
    </row>
    <row r="5" spans="1:11" ht="48" customHeight="1">
      <c r="C5" s="388">
        <v>3</v>
      </c>
    </row>
    <row r="7" spans="1:11" ht="48" customHeight="1">
      <c r="E7" s="388">
        <v>1</v>
      </c>
    </row>
    <row r="8" spans="1:11" ht="48" customHeight="1">
      <c r="E8" s="388">
        <v>3</v>
      </c>
    </row>
    <row r="10" spans="1:11" ht="48" customHeight="1">
      <c r="G10" s="388">
        <v>3</v>
      </c>
    </row>
    <row r="11" spans="1:11" ht="48" customHeight="1">
      <c r="G11" s="388">
        <v>1</v>
      </c>
    </row>
    <row r="13" spans="1:11" ht="48" customHeight="1">
      <c r="I13" s="388">
        <v>3</v>
      </c>
    </row>
    <row r="14" spans="1:11" ht="48" customHeight="1">
      <c r="I14" s="388">
        <v>1</v>
      </c>
    </row>
    <row r="16" spans="1:11" ht="48" customHeight="1">
      <c r="K16" s="388">
        <v>3</v>
      </c>
    </row>
    <row r="17" spans="11:21" ht="48" customHeight="1">
      <c r="K17" s="388">
        <v>1</v>
      </c>
    </row>
    <row r="19" spans="11:21" ht="48" customHeight="1">
      <c r="M19" s="388">
        <v>3</v>
      </c>
    </row>
    <row r="20" spans="11:21" ht="48" customHeight="1">
      <c r="M20" s="388">
        <v>1</v>
      </c>
    </row>
    <row r="22" spans="11:21" ht="48" customHeight="1">
      <c r="O22" s="388">
        <v>3</v>
      </c>
    </row>
    <row r="23" spans="11:21" ht="48" customHeight="1">
      <c r="O23" s="388">
        <v>1</v>
      </c>
    </row>
    <row r="25" spans="11:21" ht="57" customHeight="1">
      <c r="Q25" s="388">
        <v>3</v>
      </c>
    </row>
    <row r="26" spans="11:21" ht="57" customHeight="1">
      <c r="Q26" s="388">
        <v>1</v>
      </c>
    </row>
    <row r="28" spans="11:21" ht="57" customHeight="1">
      <c r="S28" s="388">
        <v>3</v>
      </c>
    </row>
    <row r="29" spans="11:21" ht="57" customHeight="1">
      <c r="S29" s="388">
        <v>1</v>
      </c>
    </row>
    <row r="31" spans="11:21" ht="57" customHeight="1">
      <c r="U31" s="388">
        <v>3</v>
      </c>
    </row>
    <row r="32" spans="11:21" ht="57" customHeight="1">
      <c r="U32" s="38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52" t="s">
        <v>1127</v>
      </c>
      <c r="C4" s="552"/>
      <c r="D4" s="552"/>
      <c r="E4" s="552"/>
      <c r="F4" s="552"/>
      <c r="G4" s="552"/>
      <c r="H4" s="552"/>
      <c r="I4" s="552"/>
      <c r="J4" s="552"/>
      <c r="K4" s="55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5" t="str">
        <f>RAB!G6</f>
        <v>PB HADI MULYONO 11KVA</v>
      </c>
      <c r="H6" s="545"/>
      <c r="I6" s="545"/>
      <c r="J6" s="545"/>
      <c r="K6" s="545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53" t="s">
        <v>0</v>
      </c>
      <c r="C11" s="555" t="s">
        <v>1</v>
      </c>
      <c r="D11" s="558" t="s">
        <v>42</v>
      </c>
      <c r="E11" s="558" t="s">
        <v>43</v>
      </c>
      <c r="F11" s="558" t="s">
        <v>2</v>
      </c>
      <c r="G11" s="559" t="s">
        <v>41</v>
      </c>
      <c r="H11" s="558" t="s">
        <v>3</v>
      </c>
      <c r="I11" s="558"/>
      <c r="J11" s="558"/>
      <c r="K11" s="562"/>
      <c r="M11" s="33"/>
      <c r="N11" s="33"/>
      <c r="O11" s="33"/>
      <c r="P11" s="33"/>
      <c r="R11" s="34"/>
      <c r="S11" s="74"/>
      <c r="T11" s="74"/>
    </row>
    <row r="12" spans="1:21" ht="15" customHeight="1">
      <c r="B12" s="554"/>
      <c r="C12" s="556"/>
      <c r="D12" s="548"/>
      <c r="E12" s="548"/>
      <c r="F12" s="548"/>
      <c r="G12" s="560"/>
      <c r="H12" s="550" t="s">
        <v>46</v>
      </c>
      <c r="I12" s="550" t="s">
        <v>5</v>
      </c>
      <c r="J12" s="548" t="s">
        <v>47</v>
      </c>
      <c r="K12" s="549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54"/>
      <c r="C13" s="557"/>
      <c r="D13" s="548"/>
      <c r="E13" s="548"/>
      <c r="F13" s="548"/>
      <c r="G13" s="561"/>
      <c r="H13" s="551"/>
      <c r="I13" s="551"/>
      <c r="J13" s="548"/>
      <c r="K13" s="549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 t="str">
        <f ca="1">IF(C16="","",A16)</f>
        <v/>
      </c>
      <c r="C16" s="109" t="str">
        <f t="shared" ref="C16:C35" ca="1" si="4">IF(ISERROR(OFFSET($C$56,MATCH(A16,$F$57:$F$76,0),0)),"",OFFSET($C$56,MATCH(A16,$F$57:$F$76,0),0))</f>
        <v/>
      </c>
      <c r="D16" s="101" t="str">
        <f ca="1">IF(ISERROR(OFFSET('HARGA SATUAN'!$D$6,MATCH(C16,'HARGA SATUAN'!$C$7:$C$1495,0),0)),"",OFFSET('HARGA SATUAN'!$D$6,MATCH(C16,'HARGA SATUAN'!$C$7:$C$1495,0),0))</f>
        <v/>
      </c>
      <c r="E16" s="101">
        <f ca="1">IF(B16="+","Unit",IF(ISERROR(OFFSET('HARGA SATUAN'!$E$6,MATCH(C16,'HARGA SATUAN'!$C$7:$C$1495,0),0)),"",OFFSET('HARGA SATUAN'!$E$6,MATCH(C16,'HARGA SATUAN'!$C$7:$C$1495,0),0)))</f>
        <v>0</v>
      </c>
      <c r="F16" s="101" t="str">
        <f t="shared" ref="F16:F36" ca="1" si="5">IF(ISERROR(OFFSET($D$56,MATCH(A16,$F$57:$F$76,0),0)),"",OFFSET($D$56,MATCH(A16,$F$57:$F$76,0),0))</f>
        <v/>
      </c>
      <c r="G16" s="41">
        <f ca="1">IF(ISERROR(OFFSET('HARGA SATUAN'!$I$6,MATCH(C16,'HARGA SATUAN'!$C$7:$C$1495,0),0)),"",OFFSET('HARGA SATUAN'!$I$6,MATCH(C16,'HARGA SATUAN'!$C$7:$C$1495,0),0))</f>
        <v>0</v>
      </c>
      <c r="H16" s="42">
        <f t="shared" ca="1" si="1"/>
        <v>0</v>
      </c>
      <c r="I16" s="42">
        <f t="shared" ca="1" si="2"/>
        <v>0</v>
      </c>
      <c r="J16" s="42">
        <f t="shared" ca="1" si="3"/>
        <v>0</v>
      </c>
      <c r="K16" s="43">
        <f t="shared" ca="1" si="0"/>
        <v>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SATUAN'!$C$7:$C$1495,0),0)),"",OFFSET('HARGA SATUAN'!$D$6,MATCH(C17,'HARGA SATUAN'!$C$7:$C$1495,0),0))</f>
        <v/>
      </c>
      <c r="E17" s="101">
        <f ca="1">IF(B17="+","Unit",IF(ISERROR(OFFSET('HARGA SATUAN'!$E$6,MATCH(C17,'HARGA SATUAN'!$C$7:$C$1495,0),0)),"",OFFSET('HARGA SATUAN'!$E$6,MATCH(C17,'HARGA SATUAN'!$C$7:$C$1495,0),0)))</f>
        <v>0</v>
      </c>
      <c r="F17" s="101" t="str">
        <f t="shared" ca="1" si="5"/>
        <v/>
      </c>
      <c r="G17" s="41">
        <f ca="1">IF(ISERROR(OFFSET('HARGA SATUAN'!$I$6,MATCH(C17,'HARGA SATUAN'!$C$7:$C$1495,0),0)),"",OFFSET('HARGA SATUAN'!$I$6,MATCH(C17,'HARGA SATUAN'!$C$7:$C$1495,0),0))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SATUAN'!$C$7:$C$1495,0),0)),"",OFFSET('HARGA SATUAN'!$D$6,MATCH(C18,'HARGA SATUAN'!$C$7:$C$1495,0),0))</f>
        <v/>
      </c>
      <c r="E18" s="101">
        <f ca="1">IF(B18="+","Unit",IF(ISERROR(OFFSET('HARGA SATUAN'!$E$6,MATCH(C18,'HARGA SATUAN'!$C$7:$C$1495,0),0)),"",OFFSET('HARGA SATUAN'!$E$6,MATCH(C18,'HARGA SATUAN'!$C$7:$C$1495,0),0)))</f>
        <v>0</v>
      </c>
      <c r="F18" s="101" t="str">
        <f t="shared" ca="1" si="5"/>
        <v/>
      </c>
      <c r="G18" s="41">
        <f ca="1">IF(ISERROR(OFFSET('HARGA SATUAN'!$I$6,MATCH(C18,'HARGA SATUAN'!$C$7:$C$1495,0),0)),"",OFFSET('HARGA SATUAN'!$I$6,MATCH(C18,'HARGA SATUAN'!$C$7:$C$1495,0),0))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SATUAN'!$C$7:$C$1495,0),0)),"",OFFSET('HARGA SATUAN'!$D$6,MATCH(C19,'HARGA SATUAN'!$C$7:$C$1495,0),0))</f>
        <v/>
      </c>
      <c r="E19" s="101">
        <f ca="1">IF(B19="+","Unit",IF(ISERROR(OFFSET('HARGA SATUAN'!$E$6,MATCH(C19,'HARGA SATUAN'!$C$7:$C$1495,0),0)),"",OFFSET('HARGA SATUAN'!$E$6,MATCH(C19,'HARGA SATUAN'!$C$7:$C$1495,0),0)))</f>
        <v>0</v>
      </c>
      <c r="F19" s="101" t="str">
        <f t="shared" ca="1" si="5"/>
        <v/>
      </c>
      <c r="G19" s="41">
        <f ca="1">IF(ISERROR(OFFSET('HARGA SATUAN'!$I$6,MATCH(C19,'HARGA SATUAN'!$C$7:$C$1495,0),0)),"",OFFSET('HARGA SATUAN'!$I$6,MATCH(C19,'HARGA SATUAN'!$C$7:$C$1495,0),0))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SATUAN'!$C$7:$C$1495,0),0)),"",OFFSET('HARGA SATUAN'!$D$6,MATCH(C20,'HARGA SATUAN'!$C$7:$C$1495,0),0))</f>
        <v/>
      </c>
      <c r="E20" s="101">
        <f ca="1">IF(B20="+","Unit",IF(ISERROR(OFFSET('HARGA SATUAN'!$E$6,MATCH(C20,'HARGA SATUAN'!$C$7:$C$1495,0),0)),"",OFFSET('HARGA SATUAN'!$E$6,MATCH(C20,'HARGA SATUAN'!$C$7:$C$1495,0),0)))</f>
        <v>0</v>
      </c>
      <c r="F20" s="101" t="str">
        <f t="shared" ca="1" si="5"/>
        <v/>
      </c>
      <c r="G20" s="41">
        <f ca="1">IF(ISERROR(OFFSET('HARGA SATUAN'!$I$6,MATCH(C20,'HARGA SATUAN'!$C$7:$C$1495,0),0)),"",OFFSET('HARGA SATUAN'!$I$6,MATCH(C20,'HARGA SATUAN'!$C$7:$C$1495,0),0))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SATUAN'!$C$7:$C$1495,0),0)),"",OFFSET('HARGA SATUAN'!$D$6,MATCH(C21,'HARGA SATUAN'!$C$7:$C$1495,0),0))</f>
        <v/>
      </c>
      <c r="E21" s="101">
        <f ca="1">IF(B21="+","Unit",IF(ISERROR(OFFSET('HARGA SATUAN'!$E$6,MATCH(C21,'HARGA SATUAN'!$C$7:$C$1495,0),0)),"",OFFSET('HARGA SATUAN'!$E$6,MATCH(C21,'HARGA SATUAN'!$C$7:$C$1495,0),0)))</f>
        <v>0</v>
      </c>
      <c r="F21" s="101" t="str">
        <f t="shared" ca="1" si="5"/>
        <v/>
      </c>
      <c r="G21" s="41">
        <f ca="1">IF(ISERROR(OFFSET('HARGA SATUAN'!$I$6,MATCH(C21,'HARGA SATUAN'!$C$7:$C$1495,0),0)),"",OFFSET('HARGA SATUAN'!$I$6,MATCH(C21,'HARGA SATUAN'!$C$7:$C$1495,0),0))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5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5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 t="str">
        <f t="shared" ca="1" si="5"/>
        <v/>
      </c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 t="str">
        <f t="shared" ca="1" si="5"/>
        <v/>
      </c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 t="str">
        <f t="shared" ca="1" si="5"/>
        <v/>
      </c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 t="str">
        <f t="shared" ca="1" si="5"/>
        <v/>
      </c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 t="str">
        <f t="shared" ca="1" si="5"/>
        <v/>
      </c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 t="str">
        <f t="shared" ca="1" si="5"/>
        <v/>
      </c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 t="str">
        <f t="shared" ca="1" si="5"/>
        <v/>
      </c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 t="str">
        <f t="shared" ca="1" si="5"/>
        <v/>
      </c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 t="str">
        <f t="shared" ca="1" si="5"/>
        <v/>
      </c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5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5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5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SATUAN'!$C$7:$C$1495,0),0)),"",OFFSET('HARGA SATUAN'!$D$6,MATCH(C36,'HARGA SATUAN'!$C$7:$C$1495,0),0))</f>
        <v/>
      </c>
      <c r="E36" s="101" t="str">
        <f ca="1">IF(B36="+","Unit",IF(ISERROR(OFFSET('HARGA SATUAN'!$E$6,MATCH(C36,'HARGA SATUAN'!$C$7:$C$1495,0),0)),"",OFFSET('HARGA SATUAN'!$E$6,MATCH(C36,'HARGA SATUAN'!$C$7:$C$1495,0),0)))</f>
        <v/>
      </c>
      <c r="F36" s="101">
        <f t="shared" ca="1" si="5"/>
        <v>0</v>
      </c>
      <c r="G36" s="41" t="str">
        <f ca="1">IF(ISERROR(OFFSET('HARGA SATUAN'!$I$6,MATCH(C36,'HARGA SATUAN'!$C$7:$C$1495,0),0)),"",OFFSET('HARGA SATUAN'!$I$6,MATCH(C36,'HARGA SATUAN'!$C$7:$C$1495,0),0))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46" t="s">
        <v>1008</v>
      </c>
      <c r="D38" s="546"/>
      <c r="E38" s="546"/>
      <c r="F38" s="546"/>
      <c r="G38" s="77" t="s">
        <v>9</v>
      </c>
      <c r="H38" s="55">
        <f ca="1">SUM(H14:H37)</f>
        <v>0</v>
      </c>
      <c r="I38" s="55">
        <f ca="1">SUM(I14:I37)</f>
        <v>0</v>
      </c>
      <c r="J38" s="55">
        <f ca="1">SUM(J14:J37)</f>
        <v>0</v>
      </c>
      <c r="K38" s="55">
        <f ca="1">SUM(K14:K37)</f>
        <v>0</v>
      </c>
      <c r="L38" s="44"/>
      <c r="R38" s="99"/>
      <c r="S38" s="99"/>
      <c r="T38" s="99"/>
    </row>
    <row r="39" spans="1:20" s="36" customFormat="1">
      <c r="A39" s="30"/>
      <c r="B39" s="56"/>
      <c r="C39" s="547" t="s">
        <v>462</v>
      </c>
      <c r="D39" s="547"/>
      <c r="E39" s="547"/>
      <c r="F39" s="547"/>
      <c r="G39" s="59" t="s">
        <v>9</v>
      </c>
      <c r="H39" s="60">
        <f ca="1">H38*0.1</f>
        <v>0</v>
      </c>
      <c r="I39" s="60">
        <f ca="1">I38*0.1</f>
        <v>0</v>
      </c>
      <c r="J39" s="60">
        <f ca="1">J38*0.1</f>
        <v>0</v>
      </c>
      <c r="K39" s="60">
        <f ca="1">K38*0.1</f>
        <v>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36" t="s">
        <v>463</v>
      </c>
      <c r="D40" s="536"/>
      <c r="E40" s="536"/>
      <c r="F40" s="536"/>
      <c r="G40" s="61" t="s">
        <v>9</v>
      </c>
      <c r="H40" s="78">
        <f ca="1">SUM(H38:H39)</f>
        <v>0</v>
      </c>
      <c r="I40" s="78">
        <f ca="1">SUM(I38:I39)</f>
        <v>0</v>
      </c>
      <c r="J40" s="61">
        <f ca="1">SUM(J38:J39)</f>
        <v>0</v>
      </c>
      <c r="K40" s="61">
        <f ca="1">SUM(K38:K39)</f>
        <v>0</v>
      </c>
      <c r="L40" s="44"/>
      <c r="R40" s="99"/>
      <c r="S40" s="99"/>
      <c r="T40" s="99"/>
    </row>
    <row r="41" spans="1:20" s="36" customFormat="1">
      <c r="A41" s="30"/>
      <c r="B41" s="539" t="e">
        <f ca="1">"Terbilang : ( "&amp;L42&amp;" Rupiah )"</f>
        <v>#NAME?</v>
      </c>
      <c r="C41" s="540"/>
      <c r="D41" s="540"/>
      <c r="E41" s="540"/>
      <c r="F41" s="540"/>
      <c r="G41" s="540"/>
      <c r="H41" s="540"/>
      <c r="I41" s="540"/>
      <c r="J41" s="540"/>
      <c r="K41" s="541"/>
      <c r="L41" s="44"/>
      <c r="R41" s="58"/>
      <c r="S41" s="58"/>
      <c r="T41" s="58"/>
    </row>
    <row r="42" spans="1:20" s="36" customFormat="1">
      <c r="A42" s="30"/>
      <c r="B42" s="542"/>
      <c r="C42" s="543"/>
      <c r="D42" s="543"/>
      <c r="E42" s="543"/>
      <c r="F42" s="543"/>
      <c r="G42" s="543"/>
      <c r="H42" s="543"/>
      <c r="I42" s="543"/>
      <c r="J42" s="543"/>
      <c r="K42" s="544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37"/>
      <c r="I45" s="537"/>
      <c r="J45" s="538"/>
      <c r="K45" s="538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37"/>
      <c r="I46" s="537"/>
      <c r="J46" s="538"/>
      <c r="K46" s="538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37"/>
      <c r="I47" s="537"/>
      <c r="J47" s="538"/>
      <c r="K47" s="538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37"/>
      <c r="I52" s="537"/>
      <c r="J52" s="538"/>
      <c r="K52" s="538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1137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SATUAN'!$P$7:$P$1458,0),0)),"",OFFSET('HARGA SATUAN'!$C$6,MATCH('REKAP TIANG'!B57,'HARGA SATUAN'!$P$7:$P$1458,0),0))</f>
        <v>Tiang Beton 9M-200 daN+E</v>
      </c>
      <c r="D57" s="72">
        <f ca="1">SUMIFS(RAB!$F$14:$F$80,RAB!$C$14:$C$80,'REKAP TIANG'!C57)</f>
        <v>0</v>
      </c>
      <c r="E57" s="24">
        <f t="shared" ref="E57:E64" ca="1" si="12">IF(D57=0,0,1)</f>
        <v>0</v>
      </c>
      <c r="F57" s="24">
        <f ca="1">IF(D57=0,0,SUM($E$56:E57))</f>
        <v>0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SATUAN'!$P$7:$P$1458,0),0)),"",OFFSET('HARGA SATUAN'!$C$6,MATCH('REKAP TIANG'!B58,'HARGA SATUAN'!$P$7:$P$1458,0),0))</f>
        <v>Tiang Beton 11M-200 daN+E</v>
      </c>
      <c r="D58" s="72">
        <f ca="1">SUMIFS(RAB!$F$14:$F$80,RAB!$C$14:$C$80,'REKAP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SATUAN'!$P$7:$P$1458,0),0)),"",OFFSET('HARGA SATUAN'!$C$6,MATCH('REKAP TIANG'!B59,'HARGA SATUAN'!$P$7:$P$1458,0),0))</f>
        <v>Tiang Beton 12M-200 daN+E</v>
      </c>
      <c r="D59" s="72">
        <f ca="1">SUMIFS(RAB!$F$14:$F$80,RAB!$C$14:$C$80,'REKAP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SATUAN'!$P$7:$P$1458,0),0)),"",OFFSET('HARGA SATUAN'!$C$6,MATCH('REKAP TIANG'!B60,'HARGA SATUAN'!$P$7:$P$1458,0),0))</f>
        <v>Tiang Beton 12M-350 daN+E</v>
      </c>
      <c r="D60" s="72">
        <f ca="1">SUMIFS(RAB!$F$14:$F$80,RAB!$C$14:$C$80,'REKAP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SATUAN'!$P$7:$P$1458,0),0)),"",OFFSET('HARGA SATUAN'!$C$6,MATCH('REKAP TIANG'!B61,'HARGA SATUAN'!$P$7:$P$1458,0),0))</f>
        <v>Tiang Beton 13M-350 daN+E</v>
      </c>
      <c r="D61" s="72">
        <f ca="1">SUMIFS(RAB!$F$14:$F$80,RAB!$C$14:$C$80,'REKAP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SATUAN'!$P$7:$P$1458,0),0)),"",OFFSET('HARGA SATUAN'!$C$6,MATCH('REKAP TIANG'!B62,'HARGA SATUAN'!$P$7:$P$1458,0),0))</f>
        <v>Tiang Beton 14M-350 daN+E</v>
      </c>
      <c r="D62" s="72">
        <f ca="1">SUMIFS(RAB!$F$14:$F$80,RAB!$C$14:$C$80,'REKAP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SATUAN'!$P$7:$P$1458,0),0)),"",OFFSET('HARGA SATUAN'!$C$6,MATCH('REKAP TIANG'!B63,'HARGA SATUAN'!$P$7:$P$1458,0),0))</f>
        <v/>
      </c>
      <c r="D63" s="72">
        <f ca="1">SUMIFS(RAB!$F$14:$F$80,RAB!$C$14:$C$80,'REKAP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SATUAN'!$P$7:$P$1458,0),0)),"",OFFSET('HARGA SATUAN'!$C$6,MATCH('REKAP TIANG'!B64,'HARGA SATUAN'!$P$7:$P$1458,0),0))</f>
        <v/>
      </c>
      <c r="D64" s="72">
        <f ca="1">SUMIFS(RAB!$F$14:$F$80,RAB!$C$14:$C$80,'REKAP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SATUAN'!$P$7:$P$1458,0),0)),"",OFFSET('HARGA SATUAN'!$C$6,MATCH('REKAP TIANG'!B65,'HARGA SATUAN'!$P$7:$P$1458,0),0))</f>
        <v/>
      </c>
      <c r="D65" s="72">
        <f ca="1">SUMIFS(RAB!$F$14:$F$80,RAB!$C$14:$C$80,'REKAP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SATUAN'!$P$7:$P$1458,0),0)),"",OFFSET('HARGA SATUAN'!$C$6,MATCH('REKAP TIANG'!B66,'HARGA SATUAN'!$P$7:$P$1458,0),0))</f>
        <v/>
      </c>
      <c r="D66" s="72">
        <f ca="1">SUMIFS(RAB!$F$14:$F$80,RAB!$C$14:$C$80,'REKAP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SATUAN'!$P$7:$P$1458,0),0)),"",OFFSET('HARGA SATUAN'!$C$6,MATCH('REKAP TIANG'!B67,'HARGA SATUAN'!$P$7:$P$1458,0),0))</f>
        <v/>
      </c>
      <c r="D67" s="72">
        <f ca="1">SUMIFS(RAB!$F$14:$F$80,RAB!$C$14:$C$80,'REKAP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SATUAN'!$P$7:$P$1458,0),0)),"",OFFSET('HARGA SATUAN'!$C$6,MATCH('REKAP TIANG'!B68,'HARGA SATUAN'!$P$7:$P$1458,0),0))</f>
        <v/>
      </c>
      <c r="D68" s="72">
        <f ca="1">SUMIFS(RAB!$F$14:$F$80,RAB!$C$14:$C$80,'REKAP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SATUAN'!$P$7:$P$1458,0),0)),"",OFFSET('HARGA SATUAN'!$C$6,MATCH('REKAP TIANG'!B69,'HARGA SATUAN'!$P$7:$P$1458,0),0))</f>
        <v/>
      </c>
      <c r="D69" s="72">
        <f ca="1">SUMIFS(RAB!$F$14:$F$80,RAB!$C$14:$C$80,'REKAP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SATUAN'!$P$7:$P$1458,0),0)),"",OFFSET('HARGA SATUAN'!$C$6,MATCH('REKAP TIANG'!B70,'HARGA SATUAN'!$P$7:$P$1458,0),0))</f>
        <v/>
      </c>
      <c r="D70" s="72">
        <f ca="1">SUMIFS(RAB!$F$14:$F$80,RAB!$C$14:$C$80,'REKAP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SATUAN'!$P$7:$P$1458,0),0)),"",OFFSET('HARGA SATUAN'!$C$6,MATCH('REKAP TIANG'!B71,'HARGA SATUAN'!$P$7:$P$1458,0),0))</f>
        <v/>
      </c>
      <c r="D71" s="72">
        <f ca="1">SUMIFS(RAB!$F$14:$F$80,RAB!$C$14:$C$80,'REKAP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SATUAN'!$P$7:$P$1458,0),0)),"",OFFSET('HARGA SATUAN'!$C$6,MATCH('REKAP TIANG'!B72,'HARGA SATUAN'!$P$7:$P$1458,0),0))</f>
        <v/>
      </c>
      <c r="D72" s="72">
        <f ca="1">SUMIFS(RAB!$F$14:$F$80,RAB!$C$14:$C$80,'REKAP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SATUAN'!$P$7:$P$1458,0),0)),"",OFFSET('HARGA SATUAN'!$C$6,MATCH('REKAP TIANG'!B73,'HARGA SATUAN'!$P$7:$P$1458,0),0))</f>
        <v/>
      </c>
      <c r="D73" s="72">
        <f ca="1">SUMIFS(RAB!$F$14:$F$80,RAB!$C$14:$C$80,'REKAP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SATUAN'!$P$7:$P$1458,0),0)),"",OFFSET('HARGA SATUAN'!$C$6,MATCH('REKAP TIANG'!B74,'HARGA SATUAN'!$P$7:$P$1458,0),0))</f>
        <v/>
      </c>
      <c r="D74" s="72">
        <f ca="1">SUMIFS(RAB!$F$14:$F$80,RAB!$C$14:$C$80,'REKAP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SATUAN'!$P$7:$P$1458,0),0)),"",OFFSET('HARGA SATUAN'!$C$6,MATCH('REKAP TIANG'!B75,'HARGA SATUAN'!$P$7:$P$1458,0),0))</f>
        <v/>
      </c>
      <c r="D75" s="72">
        <f ca="1">SUMIFS(RAB!$F$14:$F$80,RAB!$C$14:$C$80,'REKAP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SATUAN'!$P$7:$P$1458,0),0)),"",OFFSET('HARGA SATUAN'!$C$6,MATCH('REKAP TIANG'!B76,'HARGA SATUAN'!$P$7:$P$1458,0),0))</f>
        <v/>
      </c>
      <c r="D76" s="72">
        <f ca="1">SUMIFS(RAB!$F$14:$F$80,RAB!$C$14:$C$80,'REKAP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2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41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I23" sqref="I23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71093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52" t="s">
        <v>1034</v>
      </c>
      <c r="C4" s="552"/>
      <c r="D4" s="552"/>
      <c r="E4" s="552"/>
      <c r="F4" s="552"/>
      <c r="G4" s="552"/>
      <c r="H4" s="552"/>
      <c r="I4" s="552"/>
      <c r="J4" s="552"/>
      <c r="K4" s="552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45" t="str">
        <f>RAB!G6</f>
        <v>PB HADI MULYONO 11KVA</v>
      </c>
      <c r="H6" s="545"/>
      <c r="I6" s="545"/>
      <c r="J6" s="545"/>
      <c r="K6" s="545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MIJEN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PT. PLN (PERSERO) 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53" t="s">
        <v>0</v>
      </c>
      <c r="C11" s="555" t="s">
        <v>1</v>
      </c>
      <c r="D11" s="558" t="s">
        <v>42</v>
      </c>
      <c r="E11" s="558" t="s">
        <v>43</v>
      </c>
      <c r="F11" s="558" t="s">
        <v>2</v>
      </c>
      <c r="G11" s="559" t="s">
        <v>41</v>
      </c>
      <c r="H11" s="558" t="s">
        <v>3</v>
      </c>
      <c r="I11" s="558"/>
      <c r="J11" s="558"/>
      <c r="K11" s="562"/>
      <c r="M11" s="33"/>
      <c r="N11" s="33"/>
      <c r="O11" s="33"/>
      <c r="P11" s="33"/>
      <c r="R11" s="34"/>
      <c r="S11" s="74"/>
      <c r="T11" s="74"/>
    </row>
    <row r="12" spans="1:21" ht="15" customHeight="1">
      <c r="B12" s="554"/>
      <c r="C12" s="556"/>
      <c r="D12" s="548"/>
      <c r="E12" s="548"/>
      <c r="F12" s="548"/>
      <c r="G12" s="560"/>
      <c r="H12" s="550" t="s">
        <v>46</v>
      </c>
      <c r="I12" s="550" t="s">
        <v>5</v>
      </c>
      <c r="J12" s="548" t="s">
        <v>47</v>
      </c>
      <c r="K12" s="549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54"/>
      <c r="C13" s="557"/>
      <c r="D13" s="548"/>
      <c r="E13" s="548"/>
      <c r="F13" s="548"/>
      <c r="G13" s="561"/>
      <c r="H13" s="551"/>
      <c r="I13" s="551"/>
      <c r="J13" s="548"/>
      <c r="K13" s="549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SATUAN'!$C$7:$C$1495,0),0)),"",OFFSET('HARGA SATUAN'!$I$6,MATCH(C14,'HARGA SATUAN'!$C$7:$C$1495,0),0))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SATUAN'!$C$7:$C$1495,0),0)),"",OFFSET('HARGA SATUAN'!$I$6,MATCH(C15,'HARGA SATUAN'!$C$7:$C$1495,0),0))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1P; 2W; 230 V; 5(100) A; kls 1 termasuk modem 3G/4G</v>
      </c>
      <c r="D16" s="101" t="str">
        <f ca="1">IF(ISERROR(OFFSET('HARGA SATUAN'!$D$6,MATCH(C16,'HARGA SATUAN'!$C$7:$C$1495,0),0)),"",OFFSET('HARGA SATUAN'!$D$6,MATCH(C16,'HARGA SATUAN'!$C$7:$C$1495,0),0))</f>
        <v>MDU-KD</v>
      </c>
      <c r="E16" s="101" t="str">
        <f ca="1">IF(B16="+","Unit",IF(ISERROR(OFFSET('HARGA SATUAN'!$E$6,MATCH(C16,'HARGA SATUAN'!$C$7:$C$1495,0),0)),"",OFFSET('HARGA SATUAN'!$E$6,MATCH(C16,'HARGA SATUAN'!$C$7:$C$1495,0),0)))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SATUAN'!$C$7:$C$1495,0),0)),"",OFFSET('HARGA SATUAN'!$I$6,MATCH(C16,'HARGA SATUAN'!$C$7:$C$1495,0),0))</f>
        <v>1740750</v>
      </c>
      <c r="H16" s="42">
        <f t="shared" ca="1" si="1"/>
        <v>1740750</v>
      </c>
      <c r="I16" s="42">
        <f t="shared" ca="1" si="2"/>
        <v>0</v>
      </c>
      <c r="J16" s="42">
        <f t="shared" ca="1" si="3"/>
        <v>0</v>
      </c>
      <c r="K16" s="43">
        <f t="shared" ca="1" si="0"/>
        <v>1740750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SATUAN'!$C$7:$C$1495,0),0)),"",OFFSET('HARGA SATUAN'!$D$6,MATCH(C17,'HARGA SATUAN'!$C$7:$C$1495,0),0))</f>
        <v>MDU-KD</v>
      </c>
      <c r="E17" s="101" t="str">
        <f ca="1">IF(B17="+","Unit",IF(ISERROR(OFFSET('HARGA SATUAN'!$E$6,MATCH(C17,'HARGA SATUAN'!$C$7:$C$1495,0),0)),"",OFFSET('HARGA SATUAN'!$E$6,MATCH(C17,'HARGA SATUAN'!$C$7:$C$1495,0),0)))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SATUAN'!$C$7:$C$1495,0),0)),"",OFFSET('HARGA SATUAN'!$I$6,MATCH(C17,'HARGA SATUAN'!$C$7:$C$1495,0),0))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1 Fasa CSP 50 kVA</v>
      </c>
      <c r="D18" s="101" t="str">
        <f ca="1">IF(ISERROR(OFFSET('HARGA SATUAN'!$D$6,MATCH(C18,'HARGA SATUAN'!$C$7:$C$1495,0),0)),"",OFFSET('HARGA SATUAN'!$D$6,MATCH(C18,'HARGA SATUAN'!$C$7:$C$1495,0),0))</f>
        <v>MDU-KD</v>
      </c>
      <c r="E18" s="101" t="str">
        <f ca="1">IF(B18="+","Unit",IF(ISERROR(OFFSET('HARGA SATUAN'!$E$6,MATCH(C18,'HARGA SATUAN'!$C$7:$C$1495,0),0)),"",OFFSET('HARGA SATUAN'!$E$6,MATCH(C18,'HARGA SATUAN'!$C$7:$C$1495,0),0)))</f>
        <v>Bh</v>
      </c>
      <c r="F18" s="101">
        <f t="shared" ca="1" si="6"/>
        <v>1</v>
      </c>
      <c r="G18" s="41">
        <f ca="1">IF(ISERROR(OFFSET('HARGA SATUAN'!$I$6,MATCH(C18,'HARGA SATUAN'!$C$7:$C$1495,0),0)),"",OFFSET('HARGA SATUAN'!$I$6,MATCH(C18,'HARGA SATUAN'!$C$7:$C$1495,0),0))</f>
        <v>27845400</v>
      </c>
      <c r="H18" s="42">
        <f t="shared" ca="1" si="1"/>
        <v>27845400</v>
      </c>
      <c r="I18" s="42">
        <f t="shared" ca="1" si="2"/>
        <v>0</v>
      </c>
      <c r="J18" s="42">
        <f t="shared" ca="1" si="3"/>
        <v>0</v>
      </c>
      <c r="K18" s="43">
        <f t="shared" ca="1" si="0"/>
        <v>27845400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AAAC 70 mm²</v>
      </c>
      <c r="D19" s="101" t="str">
        <f ca="1">IF(ISERROR(OFFSET('HARGA SATUAN'!$D$6,MATCH(C19,'HARGA SATUAN'!$C$7:$C$1495,0),0)),"",OFFSET('HARGA SATUAN'!$D$6,MATCH(C19,'HARGA SATUAN'!$C$7:$C$1495,0),0))</f>
        <v>MDU-KD</v>
      </c>
      <c r="E19" s="101" t="str">
        <f ca="1">IF(B19="+","Unit",IF(ISERROR(OFFSET('HARGA SATUAN'!$E$6,MATCH(C19,'HARGA SATUAN'!$C$7:$C$1495,0),0)),"",OFFSET('HARGA SATUAN'!$E$6,MATCH(C19,'HARGA SATUAN'!$C$7:$C$1495,0),0)))</f>
        <v>Mtr</v>
      </c>
      <c r="F19" s="101">
        <f t="shared" ca="1" si="6"/>
        <v>2</v>
      </c>
      <c r="G19" s="41">
        <f ca="1">IF(ISERROR(OFFSET('HARGA SATUAN'!$I$6,MATCH(C19,'HARGA SATUAN'!$C$7:$C$1495,0),0)),"",OFFSET('HARGA SATUAN'!$I$6,MATCH(C19,'HARGA SATUAN'!$C$7:$C$1495,0),0))</f>
        <v>14200</v>
      </c>
      <c r="H19" s="42">
        <f t="shared" ca="1" si="1"/>
        <v>28400</v>
      </c>
      <c r="I19" s="42">
        <f t="shared" ca="1" si="2"/>
        <v>0</v>
      </c>
      <c r="J19" s="42">
        <f t="shared" ca="1" si="3"/>
        <v>0</v>
      </c>
      <c r="K19" s="43">
        <f t="shared" ca="1" si="0"/>
        <v>28400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NFA2X-T 2 x 70 + N 70 mm²</v>
      </c>
      <c r="D20" s="101" t="str">
        <f ca="1">IF(ISERROR(OFFSET('HARGA SATUAN'!$D$6,MATCH(C20,'HARGA SATUAN'!$C$7:$C$1495,0),0)),"",OFFSET('HARGA SATUAN'!$D$6,MATCH(C20,'HARGA SATUAN'!$C$7:$C$1495,0),0))</f>
        <v>MDU-KD</v>
      </c>
      <c r="E20" s="101" t="str">
        <f ca="1">IF(B20="+","Unit",IF(ISERROR(OFFSET('HARGA SATUAN'!$E$6,MATCH(C20,'HARGA SATUAN'!$C$7:$C$1495,0),0)),"",OFFSET('HARGA SATUAN'!$E$6,MATCH(C20,'HARGA SATUAN'!$C$7:$C$1495,0),0)))</f>
        <v>Mtr</v>
      </c>
      <c r="F20" s="101">
        <f t="shared" ca="1" si="6"/>
        <v>2</v>
      </c>
      <c r="G20" s="41">
        <f ca="1">IF(ISERROR(OFFSET('HARGA SATUAN'!$I$6,MATCH(C20,'HARGA SATUAN'!$C$7:$C$1495,0),0)),"",OFFSET('HARGA SATUAN'!$I$6,MATCH(C20,'HARGA SATUAN'!$C$7:$C$1495,0),0))</f>
        <v>53300</v>
      </c>
      <c r="H20" s="42">
        <f t="shared" ca="1" si="1"/>
        <v>106600</v>
      </c>
      <c r="I20" s="42">
        <f t="shared" ca="1" si="2"/>
        <v>0</v>
      </c>
      <c r="J20" s="42">
        <f t="shared" ca="1" si="3"/>
        <v>0</v>
      </c>
      <c r="K20" s="43">
        <f t="shared" ca="1" si="0"/>
        <v>106600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NFA2X 2 x 16 mm²</v>
      </c>
      <c r="D21" s="101" t="str">
        <f ca="1">IF(ISERROR(OFFSET('HARGA SATUAN'!$D$6,MATCH(C21,'HARGA SATUAN'!$C$7:$C$1495,0),0)),"",OFFSET('HARGA SATUAN'!$D$6,MATCH(C21,'HARGA SATUAN'!$C$7:$C$1495,0),0))</f>
        <v>MDU-KD</v>
      </c>
      <c r="E21" s="101" t="str">
        <f ca="1">IF(B21="+","Unit",IF(ISERROR(OFFSET('HARGA SATUAN'!$E$6,MATCH(C21,'HARGA SATUAN'!$C$7:$C$1495,0),0)),"",OFFSET('HARGA SATUAN'!$E$6,MATCH(C21,'HARGA SATUAN'!$C$7:$C$1495,0),0)))</f>
        <v>Mtr</v>
      </c>
      <c r="F21" s="101">
        <f t="shared" ca="1" si="6"/>
        <v>40</v>
      </c>
      <c r="G21" s="41">
        <f ca="1">IF(ISERROR(OFFSET('HARGA SATUAN'!$I$6,MATCH(C21,'HARGA SATUAN'!$C$7:$C$1495,0),0)),"",OFFSET('HARGA SATUAN'!$I$6,MATCH(C21,'HARGA SATUAN'!$C$7:$C$1495,0),0))</f>
        <v>6600</v>
      </c>
      <c r="H21" s="42">
        <f t="shared" ca="1" si="1"/>
        <v>264000</v>
      </c>
      <c r="I21" s="42">
        <f t="shared" ca="1" si="2"/>
        <v>0</v>
      </c>
      <c r="J21" s="42">
        <f t="shared" ca="1" si="3"/>
        <v>0</v>
      </c>
      <c r="K21" s="43">
        <f t="shared" ca="1" si="0"/>
        <v>264000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SATUAN'!$C$7:$C$1495,0),0)),"",OFFSET('HARGA SATUAN'!$D$6,MATCH(C22,'HARGA SATUAN'!$C$7:$C$1495,0),0))</f>
        <v/>
      </c>
      <c r="E22" s="101">
        <f ca="1">IF(B22="+","Unit",IF(ISERROR(OFFSET('HARGA SATUAN'!$E$6,MATCH(C22,'HARGA SATUAN'!$C$7:$C$1495,0),0)),"",OFFSET('HARGA SATUAN'!$E$6,MATCH(C22,'HARGA SATUAN'!$C$7:$C$1495,0),0)))</f>
        <v>0</v>
      </c>
      <c r="F22" s="101" t="str">
        <f t="shared" ca="1" si="6"/>
        <v/>
      </c>
      <c r="G22" s="41">
        <f ca="1">IF(ISERROR(OFFSET('HARGA SATUAN'!$I$6,MATCH(C22,'HARGA SATUAN'!$C$7:$C$1495,0),0)),"",OFFSET('HARGA SATUAN'!$I$6,MATCH(C22,'HARGA SATUAN'!$C$7:$C$1495,0),0))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SATUAN'!$C$7:$C$1495,0),0)),"",OFFSET('HARGA SATUAN'!$D$6,MATCH(C23,'HARGA SATUAN'!$C$7:$C$1495,0),0))</f>
        <v/>
      </c>
      <c r="E23" s="101">
        <f ca="1">IF(B23="+","Unit",IF(ISERROR(OFFSET('HARGA SATUAN'!$E$6,MATCH(C23,'HARGA SATUAN'!$C$7:$C$1495,0),0)),"",OFFSET('HARGA SATUAN'!$E$6,MATCH(C23,'HARGA SATUAN'!$C$7:$C$1495,0),0)))</f>
        <v>0</v>
      </c>
      <c r="F23" s="101" t="str">
        <f t="shared" ca="1" si="6"/>
        <v/>
      </c>
      <c r="G23" s="41">
        <f ca="1">IF(ISERROR(OFFSET('HARGA SATUAN'!$I$6,MATCH(C23,'HARGA SATUAN'!$C$7:$C$1495,0),0)),"",OFFSET('HARGA SATUAN'!$I$6,MATCH(C23,'HARGA SATUAN'!$C$7:$C$1495,0),0))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SATUAN'!$C$7:$C$1495,0),0)),"",OFFSET('HARGA SATUAN'!$D$6,MATCH(C24,'HARGA SATUAN'!$C$7:$C$1495,0),0))</f>
        <v/>
      </c>
      <c r="E24" s="101">
        <f ca="1">IF(B24="+","Unit",IF(ISERROR(OFFSET('HARGA SATUAN'!$E$6,MATCH(C24,'HARGA SATUAN'!$C$7:$C$1495,0),0)),"",OFFSET('HARGA SATUAN'!$E$6,MATCH(C24,'HARGA SATUAN'!$C$7:$C$1495,0),0)))</f>
        <v>0</v>
      </c>
      <c r="F24" s="101"/>
      <c r="G24" s="41">
        <f ca="1">IF(ISERROR(OFFSET('HARGA SATUAN'!$I$6,MATCH(C24,'HARGA SATUAN'!$C$7:$C$1495,0),0)),"",OFFSET('HARGA SATUAN'!$I$6,MATCH(C24,'HARGA SATUAN'!$C$7:$C$1495,0),0))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SATUAN'!$C$7:$C$1495,0),0)),"",OFFSET('HARGA SATUAN'!$D$6,MATCH(C25,'HARGA SATUAN'!$C$7:$C$1495,0),0))</f>
        <v/>
      </c>
      <c r="E25" s="101">
        <f ca="1">IF(B25="+","Unit",IF(ISERROR(OFFSET('HARGA SATUAN'!$E$6,MATCH(C25,'HARGA SATUAN'!$C$7:$C$1495,0),0)),"",OFFSET('HARGA SATUAN'!$E$6,MATCH(C25,'HARGA SATUAN'!$C$7:$C$1495,0),0)))</f>
        <v>0</v>
      </c>
      <c r="F25" s="101"/>
      <c r="G25" s="41">
        <f ca="1">IF(ISERROR(OFFSET('HARGA SATUAN'!$I$6,MATCH(C25,'HARGA SATUAN'!$C$7:$C$1495,0),0)),"",OFFSET('HARGA SATUAN'!$I$6,MATCH(C25,'HARGA SATUAN'!$C$7:$C$1495,0),0))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SATUAN'!$C$7:$C$1495,0),0)),"",OFFSET('HARGA SATUAN'!$D$6,MATCH(C26,'HARGA SATUAN'!$C$7:$C$1495,0),0))</f>
        <v/>
      </c>
      <c r="E26" s="101">
        <f ca="1">IF(B26="+","Unit",IF(ISERROR(OFFSET('HARGA SATUAN'!$E$6,MATCH(C26,'HARGA SATUAN'!$C$7:$C$1495,0),0)),"",OFFSET('HARGA SATUAN'!$E$6,MATCH(C26,'HARGA SATUAN'!$C$7:$C$1495,0),0)))</f>
        <v>0</v>
      </c>
      <c r="F26" s="101"/>
      <c r="G26" s="41">
        <f ca="1">IF(ISERROR(OFFSET('HARGA SATUAN'!$I$6,MATCH(C26,'HARGA SATUAN'!$C$7:$C$1495,0),0)),"",OFFSET('HARGA SATUAN'!$I$6,MATCH(C26,'HARGA SATUAN'!$C$7:$C$1495,0),0))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SATUAN'!$C$7:$C$1495,0),0)),"",OFFSET('HARGA SATUAN'!$D$6,MATCH(C27,'HARGA SATUAN'!$C$7:$C$1495,0),0))</f>
        <v/>
      </c>
      <c r="E27" s="101">
        <f ca="1">IF(B27="+","Unit",IF(ISERROR(OFFSET('HARGA SATUAN'!$E$6,MATCH(C27,'HARGA SATUAN'!$C$7:$C$1495,0),0)),"",OFFSET('HARGA SATUAN'!$E$6,MATCH(C27,'HARGA SATUAN'!$C$7:$C$1495,0),0)))</f>
        <v>0</v>
      </c>
      <c r="F27" s="101"/>
      <c r="G27" s="41">
        <f ca="1">IF(ISERROR(OFFSET('HARGA SATUAN'!$I$6,MATCH(C27,'HARGA SATUAN'!$C$7:$C$1495,0),0)),"",OFFSET('HARGA SATUAN'!$I$6,MATCH(C27,'HARGA SATUAN'!$C$7:$C$1495,0),0))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SATUAN'!$C$7:$C$1495,0),0)),"",OFFSET('HARGA SATUAN'!$D$6,MATCH(C28,'HARGA SATUAN'!$C$7:$C$1495,0),0))</f>
        <v/>
      </c>
      <c r="E28" s="101">
        <f ca="1">IF(B28="+","Unit",IF(ISERROR(OFFSET('HARGA SATUAN'!$E$6,MATCH(C28,'HARGA SATUAN'!$C$7:$C$1495,0),0)),"",OFFSET('HARGA SATUAN'!$E$6,MATCH(C28,'HARGA SATUAN'!$C$7:$C$1495,0),0)))</f>
        <v>0</v>
      </c>
      <c r="F28" s="101"/>
      <c r="G28" s="41">
        <f ca="1">IF(ISERROR(OFFSET('HARGA SATUAN'!$I$6,MATCH(C28,'HARGA SATUAN'!$C$7:$C$1495,0),0)),"",OFFSET('HARGA SATUAN'!$I$6,MATCH(C28,'HARGA SATUAN'!$C$7:$C$1495,0),0))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SATUAN'!$C$7:$C$1495,0),0)),"",OFFSET('HARGA SATUAN'!$D$6,MATCH(C29,'HARGA SATUAN'!$C$7:$C$1495,0),0))</f>
        <v/>
      </c>
      <c r="E29" s="101">
        <f ca="1">IF(B29="+","Unit",IF(ISERROR(OFFSET('HARGA SATUAN'!$E$6,MATCH(C29,'HARGA SATUAN'!$C$7:$C$1495,0),0)),"",OFFSET('HARGA SATUAN'!$E$6,MATCH(C29,'HARGA SATUAN'!$C$7:$C$1495,0),0)))</f>
        <v>0</v>
      </c>
      <c r="F29" s="101"/>
      <c r="G29" s="41">
        <f ca="1">IF(ISERROR(OFFSET('HARGA SATUAN'!$I$6,MATCH(C29,'HARGA SATUAN'!$C$7:$C$1495,0),0)),"",OFFSET('HARGA SATUAN'!$I$6,MATCH(C29,'HARGA SATUAN'!$C$7:$C$1495,0),0))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SATUAN'!$C$7:$C$1495,0),0)),"",OFFSET('HARGA SATUAN'!$D$6,MATCH(C30,'HARGA SATUAN'!$C$7:$C$1495,0),0))</f>
        <v/>
      </c>
      <c r="E30" s="101">
        <f ca="1">IF(B30="+","Unit",IF(ISERROR(OFFSET('HARGA SATUAN'!$E$6,MATCH(C30,'HARGA SATUAN'!$C$7:$C$1495,0),0)),"",OFFSET('HARGA SATUAN'!$E$6,MATCH(C30,'HARGA SATUAN'!$C$7:$C$1495,0),0)))</f>
        <v>0</v>
      </c>
      <c r="F30" s="101"/>
      <c r="G30" s="41">
        <f ca="1">IF(ISERROR(OFFSET('HARGA SATUAN'!$I$6,MATCH(C30,'HARGA SATUAN'!$C$7:$C$1495,0),0)),"",OFFSET('HARGA SATUAN'!$I$6,MATCH(C30,'HARGA SATUAN'!$C$7:$C$1495,0),0))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SATUAN'!$C$7:$C$1495,0),0)),"",OFFSET('HARGA SATUAN'!$D$6,MATCH(C31,'HARGA SATUAN'!$C$7:$C$1495,0),0))</f>
        <v/>
      </c>
      <c r="E31" s="101">
        <f ca="1">IF(B31="+","Unit",IF(ISERROR(OFFSET('HARGA SATUAN'!$E$6,MATCH(C31,'HARGA SATUAN'!$C$7:$C$1495,0),0)),"",OFFSET('HARGA SATUAN'!$E$6,MATCH(C31,'HARGA SATUAN'!$C$7:$C$1495,0),0)))</f>
        <v>0</v>
      </c>
      <c r="F31" s="101"/>
      <c r="G31" s="41">
        <f ca="1">IF(ISERROR(OFFSET('HARGA SATUAN'!$I$6,MATCH(C31,'HARGA SATUAN'!$C$7:$C$1495,0),0)),"",OFFSET('HARGA SATUAN'!$I$6,MATCH(C31,'HARGA SATUAN'!$C$7:$C$1495,0),0))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SATUAN'!$C$7:$C$1495,0),0)),"",OFFSET('HARGA SATUAN'!$D$6,MATCH(C32,'HARGA SATUAN'!$C$7:$C$1495,0),0))</f>
        <v/>
      </c>
      <c r="E32" s="101">
        <f ca="1">IF(B32="+","Unit",IF(ISERROR(OFFSET('HARGA SATUAN'!$E$6,MATCH(C32,'HARGA SATUAN'!$C$7:$C$1495,0),0)),"",OFFSET('HARGA SATUAN'!$E$6,MATCH(C32,'HARGA SATUAN'!$C$7:$C$1495,0),0)))</f>
        <v>0</v>
      </c>
      <c r="F32" s="101"/>
      <c r="G32" s="41">
        <f ca="1">IF(ISERROR(OFFSET('HARGA SATUAN'!$I$6,MATCH(C32,'HARGA SATUAN'!$C$7:$C$1495,0),0)),"",OFFSET('HARGA SATUAN'!$I$6,MATCH(C32,'HARGA SATUAN'!$C$7:$C$1495,0),0))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SATUAN'!$C$7:$C$1495,0),0)),"",OFFSET('HARGA SATUAN'!$D$6,MATCH(C33,'HARGA SATUAN'!$C$7:$C$1495,0),0))</f>
        <v/>
      </c>
      <c r="E33" s="101">
        <f ca="1">IF(B33="+","Unit",IF(ISERROR(OFFSET('HARGA SATUAN'!$E$6,MATCH(C33,'HARGA SATUAN'!$C$7:$C$1495,0),0)),"",OFFSET('HARGA SATUAN'!$E$6,MATCH(C33,'HARGA SATUAN'!$C$7:$C$1495,0),0)))</f>
        <v>0</v>
      </c>
      <c r="F33" s="101" t="str">
        <f t="shared" ca="1" si="6"/>
        <v/>
      </c>
      <c r="G33" s="41">
        <f ca="1">IF(ISERROR(OFFSET('HARGA SATUAN'!$I$6,MATCH(C33,'HARGA SATUAN'!$C$7:$C$1495,0),0)),"",OFFSET('HARGA SATUAN'!$I$6,MATCH(C33,'HARGA SATUAN'!$C$7:$C$1495,0),0))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SATUAN'!$C$7:$C$1495,0),0)),"",OFFSET('HARGA SATUAN'!$D$6,MATCH(C34,'HARGA SATUAN'!$C$7:$C$1495,0),0))</f>
        <v/>
      </c>
      <c r="E34" s="101">
        <f ca="1">IF(B34="+","Unit",IF(ISERROR(OFFSET('HARGA SATUAN'!$E$6,MATCH(C34,'HARGA SATUAN'!$C$7:$C$1495,0),0)),"",OFFSET('HARGA SATUAN'!$E$6,MATCH(C34,'HARGA SATUAN'!$C$7:$C$1495,0),0)))</f>
        <v>0</v>
      </c>
      <c r="F34" s="101" t="str">
        <f t="shared" ca="1" si="6"/>
        <v/>
      </c>
      <c r="G34" s="41">
        <f ca="1">IF(ISERROR(OFFSET('HARGA SATUAN'!$I$6,MATCH(C34,'HARGA SATUAN'!$C$7:$C$1495,0),0)),"",OFFSET('HARGA SATUAN'!$I$6,MATCH(C34,'HARGA SATUAN'!$C$7:$C$1495,0),0))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SATUAN'!$C$7:$C$1495,0),0)),"",OFFSET('HARGA SATUAN'!$D$6,MATCH(C35,'HARGA SATUAN'!$C$7:$C$1495,0),0))</f>
        <v/>
      </c>
      <c r="E35" s="101">
        <f ca="1">IF(B35="+","Unit",IF(ISERROR(OFFSET('HARGA SATUAN'!$E$6,MATCH(C35,'HARGA SATUAN'!$C$7:$C$1495,0),0)),"",OFFSET('HARGA SATUAN'!$E$6,MATCH(C35,'HARGA SATUAN'!$C$7:$C$1495,0),0)))</f>
        <v>0</v>
      </c>
      <c r="F35" s="101" t="str">
        <f t="shared" ca="1" si="6"/>
        <v/>
      </c>
      <c r="G35" s="41">
        <f ca="1">IF(ISERROR(OFFSET('HARGA SATUAN'!$I$6,MATCH(C35,'HARGA SATUAN'!$C$7:$C$1495,0),0)),"",OFFSET('HARGA SATUAN'!$I$6,MATCH(C35,'HARGA SATUAN'!$C$7:$C$1495,0),0))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SATUAN'!$C$7:$C$1495,0),0)),"",OFFSET('HARGA SATUAN'!$D$6,MATCH(C36,'HARGA SATUAN'!$C$7:$C$1495,0),0))</f>
        <v/>
      </c>
      <c r="E36" s="101">
        <f ca="1">IF(B36="+","Unit",IF(ISERROR(OFFSET('HARGA SATUAN'!$E$6,MATCH(C36,'HARGA SATUAN'!$C$7:$C$1495,0),0)),"",OFFSET('HARGA SATUAN'!$E$6,MATCH(C36,'HARGA SATUAN'!$C$7:$C$1495,0),0)))</f>
        <v>0</v>
      </c>
      <c r="F36" s="101" t="str">
        <f t="shared" ca="1" si="6"/>
        <v/>
      </c>
      <c r="G36" s="41">
        <f ca="1">IF(ISERROR(OFFSET('HARGA SATUAN'!$I$6,MATCH(C36,'HARGA SATUAN'!$C$7:$C$1495,0),0)),"",OFFSET('HARGA SATUAN'!$I$6,MATCH(C36,'HARGA SATUAN'!$C$7:$C$1495,0),0))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SATUAN'!$C$7:$C$1495,0),0)),"",OFFSET('HARGA SATUAN'!$D$6,MATCH(C37,'HARGA SATUAN'!$C$7:$C$1495,0),0))</f>
        <v/>
      </c>
      <c r="E37" s="101">
        <f ca="1">IF(B37="+","Unit",IF(ISERROR(OFFSET('HARGA SATUAN'!$E$6,MATCH(C37,'HARGA SATUAN'!$C$7:$C$1495,0),0)),"",OFFSET('HARGA SATUAN'!$E$6,MATCH(C37,'HARGA SATUAN'!$C$7:$C$1495,0),0)))</f>
        <v>0</v>
      </c>
      <c r="F37" s="101" t="str">
        <f t="shared" ca="1" si="6"/>
        <v/>
      </c>
      <c r="G37" s="41">
        <f ca="1">IF(ISERROR(OFFSET('HARGA SATUAN'!$I$6,MATCH(C37,'HARGA SATUAN'!$C$7:$C$1495,0),0)),"",OFFSET('HARGA SATUAN'!$I$6,MATCH(C37,'HARGA SATUAN'!$C$7:$C$1495,0),0))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SATUAN'!$C$7:$C$1495,0),0)),"",OFFSET('HARGA SATUAN'!$D$6,MATCH(C38,'HARGA SATUAN'!$C$7:$C$1495,0),0))</f>
        <v/>
      </c>
      <c r="E38" s="101">
        <f ca="1">IF(B38="+","Unit",IF(ISERROR(OFFSET('HARGA SATUAN'!$E$6,MATCH(C38,'HARGA SATUAN'!$C$7:$C$1495,0),0)),"",OFFSET('HARGA SATUAN'!$E$6,MATCH(C38,'HARGA SATUAN'!$C$7:$C$1495,0),0)))</f>
        <v>0</v>
      </c>
      <c r="F38" s="101" t="str">
        <f t="shared" ca="1" si="6"/>
        <v/>
      </c>
      <c r="G38" s="41">
        <f ca="1">IF(ISERROR(OFFSET('HARGA SATUAN'!$I$6,MATCH(C38,'HARGA SATUAN'!$C$7:$C$1495,0),0)),"",OFFSET('HARGA SATUAN'!$I$6,MATCH(C38,'HARGA SATUAN'!$C$7:$C$1495,0),0))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SATUAN'!$C$7:$C$1495,0),0)),"",OFFSET('HARGA SATUAN'!$D$6,MATCH(C39,'HARGA SATUAN'!$C$7:$C$1495,0),0))</f>
        <v/>
      </c>
      <c r="E39" s="101">
        <f ca="1">IF(B39="+","Unit",IF(ISERROR(OFFSET('HARGA SATUAN'!$E$6,MATCH(C39,'HARGA SATUAN'!$C$7:$C$1495,0),0)),"",OFFSET('HARGA SATUAN'!$E$6,MATCH(C39,'HARGA SATUAN'!$C$7:$C$1495,0),0)))</f>
        <v>0</v>
      </c>
      <c r="F39" s="101" t="str">
        <f t="shared" ca="1" si="6"/>
        <v/>
      </c>
      <c r="G39" s="41">
        <f ca="1">IF(ISERROR(OFFSET('HARGA SATUAN'!$I$6,MATCH(C39,'HARGA SATUAN'!$C$7:$C$1495,0),0)),"",OFFSET('HARGA SATUAN'!$I$6,MATCH(C39,'HARGA SATUAN'!$C$7:$C$1495,0),0))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SATUAN'!$C$7:$C$1495,0),0)),"",OFFSET('HARGA SATUAN'!$D$6,MATCH(C40,'HARGA SATUAN'!$C$7:$C$1495,0),0))</f>
        <v/>
      </c>
      <c r="E40" s="101">
        <f ca="1">IF(B40="+","Unit",IF(ISERROR(OFFSET('HARGA SATUAN'!$E$6,MATCH(C40,'HARGA SATUAN'!$C$7:$C$1495,0),0)),"",OFFSET('HARGA SATUAN'!$E$6,MATCH(C40,'HARGA SATUAN'!$C$7:$C$1495,0),0)))</f>
        <v>0</v>
      </c>
      <c r="F40" s="101" t="str">
        <f t="shared" ca="1" si="6"/>
        <v/>
      </c>
      <c r="G40" s="41">
        <f ca="1">IF(ISERROR(OFFSET('HARGA SATUAN'!$I$6,MATCH(C40,'HARGA SATUAN'!$C$7:$C$1495,0),0)),"",OFFSET('HARGA SATUAN'!$I$6,MATCH(C40,'HARGA SATUAN'!$C$7:$C$1495,0),0))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SATUAN'!$C$7:$C$1495,0),0)),"",OFFSET('HARGA SATUAN'!$D$6,MATCH(C41,'HARGA SATUAN'!$C$7:$C$1495,0),0))</f>
        <v/>
      </c>
      <c r="E41" s="101">
        <f ca="1">IF(B41="+","Unit",IF(ISERROR(OFFSET('HARGA SATUAN'!$E$6,MATCH(C41,'HARGA SATUAN'!$C$7:$C$1495,0),0)),"",OFFSET('HARGA SATUAN'!$E$6,MATCH(C41,'HARGA SATUAN'!$C$7:$C$1495,0),0)))</f>
        <v>0</v>
      </c>
      <c r="F41" s="101" t="str">
        <f t="shared" ca="1" si="6"/>
        <v/>
      </c>
      <c r="G41" s="41">
        <f ca="1">IF(ISERROR(OFFSET('HARGA SATUAN'!$I$6,MATCH(C41,'HARGA SATUAN'!$C$7:$C$1495,0),0)),"",OFFSET('HARGA SATUAN'!$I$6,MATCH(C41,'HARGA SATUAN'!$C$7:$C$1495,0),0))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SATUAN'!$C$7:$C$1495,0),0)),"",OFFSET('HARGA SATUAN'!$D$6,MATCH(C42,'HARGA SATUAN'!$C$7:$C$1495,0),0))</f>
        <v/>
      </c>
      <c r="E42" s="101">
        <f ca="1">IF(B42="+","Unit",IF(ISERROR(OFFSET('HARGA SATUAN'!$E$6,MATCH(C42,'HARGA SATUAN'!$C$7:$C$1495,0),0)),"",OFFSET('HARGA SATUAN'!$E$6,MATCH(C42,'HARGA SATUAN'!$C$7:$C$1495,0),0)))</f>
        <v>0</v>
      </c>
      <c r="F42" s="101" t="str">
        <f t="shared" ca="1" si="6"/>
        <v/>
      </c>
      <c r="G42" s="41">
        <f ca="1">IF(ISERROR(OFFSET('HARGA SATUAN'!$I$6,MATCH(C42,'HARGA SATUAN'!$C$7:$C$1495,0),0)),"",OFFSET('HARGA SATUAN'!$I$6,MATCH(C42,'HARGA SATUAN'!$C$7:$C$1495,0),0))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SATUAN'!$C$7:$C$1495,0),0)),"",OFFSET('HARGA SATUAN'!$D$6,MATCH(C43,'HARGA SATUAN'!$C$7:$C$1495,0),0))</f>
        <v/>
      </c>
      <c r="E43" s="101">
        <f ca="1">IF(B43="+","Unit",IF(ISERROR(OFFSET('HARGA SATUAN'!$E$6,MATCH(C43,'HARGA SATUAN'!$C$7:$C$1495,0),0)),"",OFFSET('HARGA SATUAN'!$E$6,MATCH(C43,'HARGA SATUAN'!$C$7:$C$1495,0),0)))</f>
        <v>0</v>
      </c>
      <c r="F43" s="101" t="str">
        <f t="shared" ca="1" si="6"/>
        <v/>
      </c>
      <c r="G43" s="41">
        <f ca="1">IF(ISERROR(OFFSET('HARGA SATUAN'!$I$6,MATCH(C43,'HARGA SATUAN'!$C$7:$C$1495,0),0)),"",OFFSET('HARGA SATUAN'!$I$6,MATCH(C43,'HARGA SATUAN'!$C$7:$C$1495,0),0))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SATUAN'!$C$7:$C$1495,0),0)),"",OFFSET('HARGA SATUAN'!$D$6,MATCH(C44,'HARGA SATUAN'!$C$7:$C$1495,0),0))</f>
        <v/>
      </c>
      <c r="E44" s="101">
        <f ca="1">IF(B44="+","Unit",IF(ISERROR(OFFSET('HARGA SATUAN'!$E$6,MATCH(C44,'HARGA SATUAN'!$C$7:$C$1495,0),0)),"",OFFSET('HARGA SATUAN'!$E$6,MATCH(C44,'HARGA SATUAN'!$C$7:$C$1495,0),0)))</f>
        <v>0</v>
      </c>
      <c r="F44" s="101" t="str">
        <f t="shared" ca="1" si="6"/>
        <v/>
      </c>
      <c r="G44" s="41">
        <f ca="1">IF(ISERROR(OFFSET('HARGA SATUAN'!$I$6,MATCH(C44,'HARGA SATUAN'!$C$7:$C$1495,0),0)),"",OFFSET('HARGA SATUAN'!$I$6,MATCH(C44,'HARGA SATUAN'!$C$7:$C$1495,0),0))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SATUAN'!$C$7:$C$1495,0),0)),"",OFFSET('HARGA SATUAN'!$D$6,MATCH(C45,'HARGA SATUAN'!$C$7:$C$1495,0),0))</f>
        <v/>
      </c>
      <c r="E45" s="101">
        <f ca="1">IF(B45="+","Unit",IF(ISERROR(OFFSET('HARGA SATUAN'!$E$6,MATCH(C45,'HARGA SATUAN'!$C$7:$C$1495,0),0)),"",OFFSET('HARGA SATUAN'!$E$6,MATCH(C45,'HARGA SATUAN'!$C$7:$C$1495,0),0)))</f>
        <v>0</v>
      </c>
      <c r="F45" s="101" t="str">
        <f t="shared" ca="1" si="6"/>
        <v/>
      </c>
      <c r="G45" s="41">
        <f ca="1">IF(ISERROR(OFFSET('HARGA SATUAN'!$I$6,MATCH(C45,'HARGA SATUAN'!$C$7:$C$1495,0),0)),"",OFFSET('HARGA SATUAN'!$I$6,MATCH(C45,'HARGA SATUAN'!$C$7:$C$1495,0),0))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SATUAN'!$C$7:$C$1495,0),0)),"",OFFSET('HARGA SATUAN'!$D$6,MATCH(C46,'HARGA SATUAN'!$C$7:$C$1495,0),0))</f>
        <v/>
      </c>
      <c r="E46" s="101">
        <f ca="1">IF(B46="+","Unit",IF(ISERROR(OFFSET('HARGA SATUAN'!$E$6,MATCH(C46,'HARGA SATUAN'!$C$7:$C$1495,0),0)),"",OFFSET('HARGA SATUAN'!$E$6,MATCH(C46,'HARGA SATUAN'!$C$7:$C$1495,0),0)))</f>
        <v>0</v>
      </c>
      <c r="F46" s="101" t="str">
        <f t="shared" ca="1" si="6"/>
        <v/>
      </c>
      <c r="G46" s="41">
        <f ca="1">IF(ISERROR(OFFSET('HARGA SATUAN'!$I$6,MATCH(C46,'HARGA SATUAN'!$C$7:$C$1495,0),0)),"",OFFSET('HARGA SATUAN'!$I$6,MATCH(C46,'HARGA SATUAN'!$C$7:$C$1495,0),0))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SATUAN'!$C$7:$C$1495,0),0)),"",OFFSET('HARGA SATUAN'!$D$6,MATCH(C47,'HARGA SATUAN'!$C$7:$C$1495,0),0))</f>
        <v/>
      </c>
      <c r="E47" s="101">
        <f ca="1">IF(B47="+","Unit",IF(ISERROR(OFFSET('HARGA SATUAN'!$E$6,MATCH(C47,'HARGA SATUAN'!$C$7:$C$1495,0),0)),"",OFFSET('HARGA SATUAN'!$E$6,MATCH(C47,'HARGA SATUAN'!$C$7:$C$1495,0),0)))</f>
        <v>0</v>
      </c>
      <c r="F47" s="101" t="str">
        <f t="shared" ca="1" si="6"/>
        <v/>
      </c>
      <c r="G47" s="41">
        <f ca="1">IF(ISERROR(OFFSET('HARGA SATUAN'!$I$6,MATCH(C47,'HARGA SATUAN'!$C$7:$C$1495,0),0)),"",OFFSET('HARGA SATUAN'!$I$6,MATCH(C47,'HARGA SATUAN'!$C$7:$C$1495,0),0))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SATUAN'!$C$7:$C$1495,0),0)),"",OFFSET('HARGA SATUAN'!$D$6,MATCH(C48,'HARGA SATUAN'!$C$7:$C$1495,0),0))</f>
        <v/>
      </c>
      <c r="E48" s="101">
        <f ca="1">IF(B48="+","Unit",IF(ISERROR(OFFSET('HARGA SATUAN'!$E$6,MATCH(C48,'HARGA SATUAN'!$C$7:$C$1495,0),0)),"",OFFSET('HARGA SATUAN'!$E$6,MATCH(C48,'HARGA SATUAN'!$C$7:$C$1495,0),0)))</f>
        <v>0</v>
      </c>
      <c r="F48" s="101" t="str">
        <f t="shared" ca="1" si="6"/>
        <v/>
      </c>
      <c r="G48" s="41">
        <f ca="1">IF(ISERROR(OFFSET('HARGA SATUAN'!$I$6,MATCH(C48,'HARGA SATUAN'!$C$7:$C$1495,0),0)),"",OFFSET('HARGA SATUAN'!$I$6,MATCH(C48,'HARGA SATUAN'!$C$7:$C$1495,0),0))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SATUAN'!$C$7:$C$1495,0),0)),"",OFFSET('HARGA SATUAN'!$D$6,MATCH(C49,'HARGA SATUAN'!$C$7:$C$1495,0),0))</f>
        <v/>
      </c>
      <c r="E49" s="101">
        <f ca="1">IF(B49="+","Unit",IF(ISERROR(OFFSET('HARGA SATUAN'!$E$6,MATCH(C49,'HARGA SATUAN'!$C$7:$C$1495,0),0)),"",OFFSET('HARGA SATUAN'!$E$6,MATCH(C49,'HARGA SATUAN'!$C$7:$C$1495,0),0)))</f>
        <v>0</v>
      </c>
      <c r="F49" s="101" t="str">
        <f t="shared" ca="1" si="6"/>
        <v/>
      </c>
      <c r="G49" s="41">
        <f ca="1">IF(ISERROR(OFFSET('HARGA SATUAN'!$I$6,MATCH(C49,'HARGA SATUAN'!$C$7:$C$1495,0),0)),"",OFFSET('HARGA SATUAN'!$I$6,MATCH(C49,'HARGA SATUAN'!$C$7:$C$1495,0),0))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SATUAN'!$C$7:$C$1495,0),0)),"",OFFSET('HARGA SATUAN'!$D$6,MATCH(C50,'HARGA SATUAN'!$C$7:$C$1495,0),0))</f>
        <v/>
      </c>
      <c r="E50" s="101">
        <f ca="1">IF(B50="+","Unit",IF(ISERROR(OFFSET('HARGA SATUAN'!$E$6,MATCH(C50,'HARGA SATUAN'!$C$7:$C$1495,0),0)),"",OFFSET('HARGA SATUAN'!$E$6,MATCH(C50,'HARGA SATUAN'!$C$7:$C$1495,0),0)))</f>
        <v>0</v>
      </c>
      <c r="F50" s="101" t="str">
        <f t="shared" ca="1" si="6"/>
        <v/>
      </c>
      <c r="G50" s="41">
        <f ca="1">IF(ISERROR(OFFSET('HARGA SATUAN'!$I$6,MATCH(C50,'HARGA SATUAN'!$C$7:$C$1495,0),0)),"",OFFSET('HARGA SATUAN'!$I$6,MATCH(C50,'HARGA SATUAN'!$C$7:$C$1495,0),0))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SATUAN'!$C$7:$C$1495,0),0)),"",OFFSET('HARGA SATUAN'!$D$6,MATCH(C51,'HARGA SATUAN'!$C$7:$C$1495,0),0))</f>
        <v/>
      </c>
      <c r="E51" s="101">
        <f ca="1">IF(B51="+","Unit",IF(ISERROR(OFFSET('HARGA SATUAN'!$E$6,MATCH(C51,'HARGA SATUAN'!$C$7:$C$1495,0),0)),"",OFFSET('HARGA SATUAN'!$E$6,MATCH(C51,'HARGA SATUAN'!$C$7:$C$1495,0),0)))</f>
        <v>0</v>
      </c>
      <c r="F51" s="101" t="str">
        <f t="shared" ca="1" si="6"/>
        <v/>
      </c>
      <c r="G51" s="41">
        <f ca="1">IF(ISERROR(OFFSET('HARGA SATUAN'!$I$6,MATCH(C51,'HARGA SATUAN'!$C$7:$C$1495,0),0)),"",OFFSET('HARGA SATUAN'!$I$6,MATCH(C51,'HARGA SATUAN'!$C$7:$C$1495,0),0))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SATUAN'!$C$7:$C$1495,0),0)),"",OFFSET('HARGA SATUAN'!$D$6,MATCH(C52,'HARGA SATUAN'!$C$7:$C$1495,0),0))</f>
        <v/>
      </c>
      <c r="E52" s="101">
        <f ca="1">IF(B52="+","Unit",IF(ISERROR(OFFSET('HARGA SATUAN'!$E$6,MATCH(C52,'HARGA SATUAN'!$C$7:$C$1495,0),0)),"",OFFSET('HARGA SATUAN'!$E$6,MATCH(C52,'HARGA SATUAN'!$C$7:$C$1495,0),0)))</f>
        <v>0</v>
      </c>
      <c r="F52" s="101" t="str">
        <f t="shared" ca="1" si="6"/>
        <v/>
      </c>
      <c r="G52" s="41">
        <f ca="1">IF(ISERROR(OFFSET('HARGA SATUAN'!$I$6,MATCH(C52,'HARGA SATUAN'!$C$7:$C$1495,0),0)),"",OFFSET('HARGA SATUAN'!$I$6,MATCH(C52,'HARGA SATUAN'!$C$7:$C$1495,0),0))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SATUAN'!$C$7:$C$1495,0),0)),"",OFFSET('HARGA SATUAN'!$D$6,MATCH(C53,'HARGA SATUAN'!$C$7:$C$1495,0),0))</f>
        <v/>
      </c>
      <c r="E53" s="101">
        <f ca="1">IF(B53="+","Unit",IF(ISERROR(OFFSET('HARGA SATUAN'!$E$6,MATCH(C53,'HARGA SATUAN'!$C$7:$C$1495,0),0)),"",OFFSET('HARGA SATUAN'!$E$6,MATCH(C53,'HARGA SATUAN'!$C$7:$C$1495,0),0)))</f>
        <v>0</v>
      </c>
      <c r="F53" s="101" t="str">
        <f t="shared" ca="1" si="6"/>
        <v/>
      </c>
      <c r="G53" s="41">
        <f ca="1">IF(ISERROR(OFFSET('HARGA SATUAN'!$I$6,MATCH(C53,'HARGA SATUAN'!$C$7:$C$1495,0),0)),"",OFFSET('HARGA SATUAN'!$I$6,MATCH(C53,'HARGA SATUAN'!$C$7:$C$1495,0),0))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SATUAN'!$C$7:$C$1495,0),0)),"",OFFSET('HARGA SATUAN'!$D$6,MATCH(C54,'HARGA SATUAN'!$C$7:$C$1495,0),0))</f>
        <v/>
      </c>
      <c r="E54" s="101">
        <f ca="1">IF(B54="+","Unit",IF(ISERROR(OFFSET('HARGA SATUAN'!$E$6,MATCH(C54,'HARGA SATUAN'!$C$7:$C$1495,0),0)),"",OFFSET('HARGA SATUAN'!$E$6,MATCH(C54,'HARGA SATUAN'!$C$7:$C$1495,0),0)))</f>
        <v>0</v>
      </c>
      <c r="F54" s="101" t="str">
        <f t="shared" ca="1" si="6"/>
        <v/>
      </c>
      <c r="G54" s="41">
        <f ca="1">IF(ISERROR(OFFSET('HARGA SATUAN'!$I$6,MATCH(C54,'HARGA SATUAN'!$C$7:$C$1495,0),0)),"",OFFSET('HARGA SATUAN'!$I$6,MATCH(C54,'HARGA SATUAN'!$C$7:$C$1495,0),0))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SATUAN'!$C$7:$C$1495,0),0)),"",OFFSET('HARGA SATUAN'!$D$6,MATCH(C55,'HARGA SATUAN'!$C$7:$C$1495,0),0))</f>
        <v/>
      </c>
      <c r="E55" s="101">
        <f ca="1">IF(B55="+","Unit",IF(ISERROR(OFFSET('HARGA SATUAN'!$E$6,MATCH(C55,'HARGA SATUAN'!$C$7:$C$1495,0),0)),"",OFFSET('HARGA SATUAN'!$E$6,MATCH(C55,'HARGA SATUAN'!$C$7:$C$1495,0),0)))</f>
        <v>0</v>
      </c>
      <c r="F55" s="101" t="str">
        <f t="shared" ca="1" si="6"/>
        <v/>
      </c>
      <c r="G55" s="41">
        <f ca="1">IF(ISERROR(OFFSET('HARGA SATUAN'!$I$6,MATCH(C55,'HARGA SATUAN'!$C$7:$C$1495,0),0)),"",OFFSET('HARGA SATUAN'!$I$6,MATCH(C55,'HARGA SATUAN'!$C$7:$C$1495,0),0))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SATUAN'!$C$7:$C$1495,0),0)),"",OFFSET('HARGA SATUAN'!$D$6,MATCH(C56,'HARGA SATUAN'!$C$7:$C$1495,0),0))</f>
        <v/>
      </c>
      <c r="E56" s="101">
        <f ca="1">IF(B56="+","Unit",IF(ISERROR(OFFSET('HARGA SATUAN'!$E$6,MATCH(C56,'HARGA SATUAN'!$C$7:$C$1495,0),0)),"",OFFSET('HARGA SATUAN'!$E$6,MATCH(C56,'HARGA SATUAN'!$C$7:$C$1495,0),0)))</f>
        <v>0</v>
      </c>
      <c r="F56" s="101" t="str">
        <f t="shared" ca="1" si="6"/>
        <v/>
      </c>
      <c r="G56" s="41">
        <f ca="1">IF(ISERROR(OFFSET('HARGA SATUAN'!$I$6,MATCH(C56,'HARGA SATUAN'!$C$7:$C$1495,0),0)),"",OFFSET('HARGA SATUAN'!$I$6,MATCH(C56,'HARGA SATUAN'!$C$7:$C$1495,0),0))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SATUAN'!$C$7:$C$1495,0),0)),"",OFFSET('HARGA SATUAN'!$D$6,MATCH(C57,'HARGA SATUAN'!$C$7:$C$1495,0),0))</f>
        <v/>
      </c>
      <c r="E57" s="101">
        <f ca="1">IF(B57="+","Unit",IF(ISERROR(OFFSET('HARGA SATUAN'!$E$6,MATCH(C57,'HARGA SATUAN'!$C$7:$C$1495,0),0)),"",OFFSET('HARGA SATUAN'!$E$6,MATCH(C57,'HARGA SATUAN'!$C$7:$C$1495,0),0)))</f>
        <v>0</v>
      </c>
      <c r="F57" s="101" t="str">
        <f t="shared" ca="1" si="6"/>
        <v/>
      </c>
      <c r="G57" s="41">
        <f ca="1">IF(ISERROR(OFFSET('HARGA SATUAN'!$I$6,MATCH(C57,'HARGA SATUAN'!$C$7:$C$1495,0),0)),"",OFFSET('HARGA SATUAN'!$I$6,MATCH(C57,'HARGA SATUAN'!$C$7:$C$1495,0),0))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SATUAN'!$C$7:$C$1495,0),0)),"",OFFSET('HARGA SATUAN'!$D$6,MATCH(C58,'HARGA SATUAN'!$C$7:$C$1495,0),0))</f>
        <v/>
      </c>
      <c r="E58" s="101">
        <f ca="1">IF(B58="+","Unit",IF(ISERROR(OFFSET('HARGA SATUAN'!$E$6,MATCH(C58,'HARGA SATUAN'!$C$7:$C$1495,0),0)),"",OFFSET('HARGA SATUAN'!$E$6,MATCH(C58,'HARGA SATUAN'!$C$7:$C$1495,0),0)))</f>
        <v>0</v>
      </c>
      <c r="F58" s="101" t="str">
        <f t="shared" ca="1" si="6"/>
        <v/>
      </c>
      <c r="G58" s="41">
        <f ca="1">IF(ISERROR(OFFSET('HARGA SATUAN'!$I$6,MATCH(C58,'HARGA SATUAN'!$C$7:$C$1495,0),0)),"",OFFSET('HARGA SATUAN'!$I$6,MATCH(C58,'HARGA SATUAN'!$C$7:$C$1495,0),0))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SATUAN'!$C$7:$C$1495,0),0)),"",OFFSET('HARGA SATUAN'!$D$6,MATCH(C59,'HARGA SATUAN'!$C$7:$C$1495,0),0))</f>
        <v/>
      </c>
      <c r="E59" s="101">
        <f ca="1">IF(B59="+","Unit",IF(ISERROR(OFFSET('HARGA SATUAN'!$E$6,MATCH(C59,'HARGA SATUAN'!$C$7:$C$1495,0),0)),"",OFFSET('HARGA SATUAN'!$E$6,MATCH(C59,'HARGA SATUAN'!$C$7:$C$1495,0),0)))</f>
        <v>0</v>
      </c>
      <c r="F59" s="101" t="str">
        <f t="shared" ca="1" si="6"/>
        <v/>
      </c>
      <c r="G59" s="41">
        <f ca="1">IF(ISERROR(OFFSET('HARGA SATUAN'!$I$6,MATCH(C59,'HARGA SATUAN'!$C$7:$C$1495,0),0)),"",OFFSET('HARGA SATUAN'!$I$6,MATCH(C59,'HARGA SATUAN'!$C$7:$C$1495,0),0))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SATUAN'!$C$7:$C$1495,0),0)),"",OFFSET('HARGA SATUAN'!$D$6,MATCH(C60,'HARGA SATUAN'!$C$7:$C$1495,0),0))</f>
        <v/>
      </c>
      <c r="E60" s="101">
        <f ca="1">IF(B60="+","Unit",IF(ISERROR(OFFSET('HARGA SATUAN'!$E$6,MATCH(C60,'HARGA SATUAN'!$C$7:$C$1495,0),0)),"",OFFSET('HARGA SATUAN'!$E$6,MATCH(C60,'HARGA SATUAN'!$C$7:$C$1495,0),0)))</f>
        <v>0</v>
      </c>
      <c r="F60" s="101" t="str">
        <f t="shared" ca="1" si="6"/>
        <v/>
      </c>
      <c r="G60" s="41">
        <f ca="1">IF(ISERROR(OFFSET('HARGA SATUAN'!$I$6,MATCH(C60,'HARGA SATUAN'!$C$7:$C$1495,0),0)),"",OFFSET('HARGA SATUAN'!$I$6,MATCH(C60,'HARGA SATUAN'!$C$7:$C$1495,0),0))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SATUAN'!$C$7:$C$1495,0),0)),"",OFFSET('HARGA SATUAN'!$D$6,MATCH(C61,'HARGA SATUAN'!$C$7:$C$1495,0),0))</f>
        <v/>
      </c>
      <c r="E61" s="101">
        <f ca="1">IF(B61="+","Unit",IF(ISERROR(OFFSET('HARGA SATUAN'!$E$6,MATCH(C61,'HARGA SATUAN'!$C$7:$C$1495,0),0)),"",OFFSET('HARGA SATUAN'!$E$6,MATCH(C61,'HARGA SATUAN'!$C$7:$C$1495,0),0)))</f>
        <v>0</v>
      </c>
      <c r="F61" s="101" t="str">
        <f t="shared" ca="1" si="6"/>
        <v/>
      </c>
      <c r="G61" s="41">
        <f ca="1">IF(ISERROR(OFFSET('HARGA SATUAN'!$I$6,MATCH(C61,'HARGA SATUAN'!$C$7:$C$1495,0),0)),"",OFFSET('HARGA SATUAN'!$I$6,MATCH(C61,'HARGA SATUAN'!$C$7:$C$1495,0),0))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SATUAN'!$C$7:$C$1495,0),0)),"",OFFSET('HARGA SATUAN'!$D$6,MATCH(C62,'HARGA SATUAN'!$C$7:$C$1495,0),0))</f>
        <v/>
      </c>
      <c r="E62" s="101">
        <f ca="1">IF(B62="+","Unit",IF(ISERROR(OFFSET('HARGA SATUAN'!$E$6,MATCH(C62,'HARGA SATUAN'!$C$7:$C$1495,0),0)),"",OFFSET('HARGA SATUAN'!$E$6,MATCH(C62,'HARGA SATUAN'!$C$7:$C$1495,0),0)))</f>
        <v>0</v>
      </c>
      <c r="F62" s="101" t="str">
        <f t="shared" ca="1" si="6"/>
        <v/>
      </c>
      <c r="G62" s="41">
        <f ca="1">IF(ISERROR(OFFSET('HARGA SATUAN'!$I$6,MATCH(C62,'HARGA SATUAN'!$C$7:$C$1495,0),0)),"",OFFSET('HARGA SATUAN'!$I$6,MATCH(C62,'HARGA SATUAN'!$C$7:$C$1495,0),0))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SATUAN'!$C$7:$C$1495,0),0)),"",OFFSET('HARGA SATUAN'!$D$6,MATCH(C63,'HARGA SATUAN'!$C$7:$C$1495,0),0))</f>
        <v/>
      </c>
      <c r="E63" s="101">
        <f ca="1">IF(B63="+","Unit",IF(ISERROR(OFFSET('HARGA SATUAN'!$E$6,MATCH(C63,'HARGA SATUAN'!$C$7:$C$1495,0),0)),"",OFFSET('HARGA SATUAN'!$E$6,MATCH(C63,'HARGA SATUAN'!$C$7:$C$1495,0),0)))</f>
        <v>0</v>
      </c>
      <c r="F63" s="101" t="str">
        <f t="shared" ca="1" si="6"/>
        <v/>
      </c>
      <c r="G63" s="41">
        <f ca="1">IF(ISERROR(OFFSET('HARGA SATUAN'!$I$6,MATCH(C63,'HARGA SATUAN'!$C$7:$C$1495,0),0)),"",OFFSET('HARGA SATUAN'!$I$6,MATCH(C63,'HARGA SATUAN'!$C$7:$C$1495,0),0))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SATUAN'!$C$7:$C$1495,0),0)),"",OFFSET('HARGA SATUAN'!$D$6,MATCH(C64,'HARGA SATUAN'!$C$7:$C$1495,0),0))</f>
        <v/>
      </c>
      <c r="E64" s="101">
        <f ca="1">IF(B64="+","Unit",IF(ISERROR(OFFSET('HARGA SATUAN'!$E$6,MATCH(C64,'HARGA SATUAN'!$C$7:$C$1495,0),0)),"",OFFSET('HARGA SATUAN'!$E$6,MATCH(C64,'HARGA SATUAN'!$C$7:$C$1495,0),0)))</f>
        <v>0</v>
      </c>
      <c r="F64" s="101" t="str">
        <f t="shared" ca="1" si="6"/>
        <v/>
      </c>
      <c r="G64" s="41">
        <f ca="1">IF(ISERROR(OFFSET('HARGA SATUAN'!$I$6,MATCH(C64,'HARGA SATUAN'!$C$7:$C$1495,0),0)),"",OFFSET('HARGA SATUAN'!$I$6,MATCH(C64,'HARGA SATUAN'!$C$7:$C$1495,0),0))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SATUAN'!$C$7:$C$1495,0),0)),"",OFFSET('HARGA SATUAN'!$D$6,MATCH(C65,'HARGA SATUAN'!$C$7:$C$1495,0),0))</f>
        <v/>
      </c>
      <c r="E65" s="101">
        <f ca="1">IF(B65="+","Unit",IF(ISERROR(OFFSET('HARGA SATUAN'!$E$6,MATCH(C65,'HARGA SATUAN'!$C$7:$C$1495,0),0)),"",OFFSET('HARGA SATUAN'!$E$6,MATCH(C65,'HARGA SATUAN'!$C$7:$C$1495,0),0)))</f>
        <v>0</v>
      </c>
      <c r="F65" s="101" t="str">
        <f t="shared" ca="1" si="6"/>
        <v/>
      </c>
      <c r="G65" s="41">
        <f ca="1">IF(ISERROR(OFFSET('HARGA SATUAN'!$I$6,MATCH(C65,'HARGA SATUAN'!$C$7:$C$1495,0),0)),"",OFFSET('HARGA SATUAN'!$I$6,MATCH(C65,'HARGA SATUAN'!$C$7:$C$1495,0),0))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SATUAN'!$C$7:$C$1495,0),0)),"",OFFSET('HARGA SATUAN'!$D$6,MATCH(C66,'HARGA SATUAN'!$C$7:$C$1495,0),0))</f>
        <v/>
      </c>
      <c r="E66" s="101">
        <f ca="1">IF(B66="+","Unit",IF(ISERROR(OFFSET('HARGA SATUAN'!$E$6,MATCH(C66,'HARGA SATUAN'!$C$7:$C$1495,0),0)),"",OFFSET('HARGA SATUAN'!$E$6,MATCH(C66,'HARGA SATUAN'!$C$7:$C$1495,0),0)))</f>
        <v>0</v>
      </c>
      <c r="F66" s="101" t="str">
        <f t="shared" ca="1" si="6"/>
        <v/>
      </c>
      <c r="G66" s="41">
        <f ca="1">IF(ISERROR(OFFSET('HARGA SATUAN'!$I$6,MATCH(C66,'HARGA SATUAN'!$C$7:$C$1495,0),0)),"",OFFSET('HARGA SATUAN'!$I$6,MATCH(C66,'HARGA SATUAN'!$C$7:$C$1495,0),0))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SATUAN'!$C$7:$C$1495,0),0)),"",OFFSET('HARGA SATUAN'!$D$6,MATCH(C67,'HARGA SATUAN'!$C$7:$C$1495,0),0))</f>
        <v/>
      </c>
      <c r="E67" s="101">
        <f ca="1">IF(B67="+","Unit",IF(ISERROR(OFFSET('HARGA SATUAN'!$E$6,MATCH(C67,'HARGA SATUAN'!$C$7:$C$1495,0),0)),"",OFFSET('HARGA SATUAN'!$E$6,MATCH(C67,'HARGA SATUAN'!$C$7:$C$1495,0),0)))</f>
        <v>0</v>
      </c>
      <c r="F67" s="101" t="str">
        <f t="shared" ca="1" si="6"/>
        <v/>
      </c>
      <c r="G67" s="41">
        <f ca="1">IF(ISERROR(OFFSET('HARGA SATUAN'!$I$6,MATCH(C67,'HARGA SATUAN'!$C$7:$C$1495,0),0)),"",OFFSET('HARGA SATUAN'!$I$6,MATCH(C67,'HARGA SATUAN'!$C$7:$C$1495,0),0))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SATUAN'!$C$7:$C$1495,0),0)),"",OFFSET('HARGA SATUAN'!$D$6,MATCH(C68,'HARGA SATUAN'!$C$7:$C$1495,0),0))</f>
        <v/>
      </c>
      <c r="E68" s="101">
        <f ca="1">IF(B68="+","Unit",IF(ISERROR(OFFSET('HARGA SATUAN'!$E$6,MATCH(C68,'HARGA SATUAN'!$C$7:$C$1495,0),0)),"",OFFSET('HARGA SATUAN'!$E$6,MATCH(C68,'HARGA SATUAN'!$C$7:$C$1495,0),0)))</f>
        <v>0</v>
      </c>
      <c r="F68" s="101" t="str">
        <f t="shared" ca="1" si="6"/>
        <v/>
      </c>
      <c r="G68" s="41">
        <f ca="1">IF(ISERROR(OFFSET('HARGA SATUAN'!$I$6,MATCH(C68,'HARGA SATUAN'!$C$7:$C$1495,0),0)),"",OFFSET('HARGA SATUAN'!$I$6,MATCH(C68,'HARGA SATUAN'!$C$7:$C$1495,0),0))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SATUAN'!$C$7:$C$1495,0),0)),"",OFFSET('HARGA SATUAN'!$D$6,MATCH(C69,'HARGA SATUAN'!$C$7:$C$1495,0),0))</f>
        <v/>
      </c>
      <c r="E69" s="101">
        <f ca="1">IF(B69="+","Unit",IF(ISERROR(OFFSET('HARGA SATUAN'!$E$6,MATCH(C69,'HARGA SATUAN'!$C$7:$C$1495,0),0)),"",OFFSET('HARGA SATUAN'!$E$6,MATCH(C69,'HARGA SATUAN'!$C$7:$C$1495,0),0)))</f>
        <v>0</v>
      </c>
      <c r="F69" s="101" t="str">
        <f t="shared" ca="1" si="6"/>
        <v/>
      </c>
      <c r="G69" s="41">
        <f ca="1">IF(ISERROR(OFFSET('HARGA SATUAN'!$I$6,MATCH(C69,'HARGA SATUAN'!$C$7:$C$1495,0),0)),"",OFFSET('HARGA SATUAN'!$I$6,MATCH(C69,'HARGA SATUAN'!$C$7:$C$1495,0),0))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SATUAN'!$C$7:$C$1495,0),0)),"",OFFSET('HARGA SATUAN'!$D$6,MATCH(C70,'HARGA SATUAN'!$C$7:$C$1495,0),0))</f>
        <v/>
      </c>
      <c r="E70" s="101">
        <f ca="1">IF(B70="+","Unit",IF(ISERROR(OFFSET('HARGA SATUAN'!$E$6,MATCH(C70,'HARGA SATUAN'!$C$7:$C$1495,0),0)),"",OFFSET('HARGA SATUAN'!$E$6,MATCH(C70,'HARGA SATUAN'!$C$7:$C$1495,0),0)))</f>
        <v>0</v>
      </c>
      <c r="F70" s="101" t="str">
        <f t="shared" ca="1" si="6"/>
        <v/>
      </c>
      <c r="G70" s="41">
        <f ca="1">IF(ISERROR(OFFSET('HARGA SATUAN'!$I$6,MATCH(C70,'HARGA SATUAN'!$C$7:$C$1495,0),0)),"",OFFSET('HARGA SATUAN'!$I$6,MATCH(C70,'HARGA SATUAN'!$C$7:$C$1495,0),0))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SATUAN'!$C$7:$C$1495,0),0)),"",OFFSET('HARGA SATUAN'!$D$6,MATCH(C71,'HARGA SATUAN'!$C$7:$C$1495,0),0))</f>
        <v/>
      </c>
      <c r="E71" s="101">
        <f ca="1">IF(B71="+","Unit",IF(ISERROR(OFFSET('HARGA SATUAN'!$E$6,MATCH(C71,'HARGA SATUAN'!$C$7:$C$1495,0),0)),"",OFFSET('HARGA SATUAN'!$E$6,MATCH(C71,'HARGA SATUAN'!$C$7:$C$1495,0),0)))</f>
        <v>0</v>
      </c>
      <c r="F71" s="101" t="str">
        <f t="shared" ca="1" si="6"/>
        <v/>
      </c>
      <c r="G71" s="41">
        <f ca="1">IF(ISERROR(OFFSET('HARGA SATUAN'!$I$6,MATCH(C71,'HARGA SATUAN'!$C$7:$C$1495,0),0)),"",OFFSET('HARGA SATUAN'!$I$6,MATCH(C71,'HARGA SATUAN'!$C$7:$C$1495,0),0))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SATUAN'!$C$7:$C$1495,0),0)),"",OFFSET('HARGA SATUAN'!$D$6,MATCH(C72,'HARGA SATUAN'!$C$7:$C$1495,0),0))</f>
        <v/>
      </c>
      <c r="E72" s="101">
        <f ca="1">IF(B72="+","Unit",IF(ISERROR(OFFSET('HARGA SATUAN'!$E$6,MATCH(C72,'HARGA SATUAN'!$C$7:$C$1495,0),0)),"",OFFSET('HARGA SATUAN'!$E$6,MATCH(C72,'HARGA SATUAN'!$C$7:$C$1495,0),0)))</f>
        <v>0</v>
      </c>
      <c r="F72" s="101" t="str">
        <f t="shared" ca="1" si="6"/>
        <v/>
      </c>
      <c r="G72" s="41">
        <f ca="1">IF(ISERROR(OFFSET('HARGA SATUAN'!$I$6,MATCH(C72,'HARGA SATUAN'!$C$7:$C$1495,0),0)),"",OFFSET('HARGA SATUAN'!$I$6,MATCH(C72,'HARGA SATUAN'!$C$7:$C$1495,0),0))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SATUAN'!$C$7:$C$1495,0),0)),"",OFFSET('HARGA SATUAN'!$D$6,MATCH(C73,'HARGA SATUAN'!$C$7:$C$1495,0),0))</f>
        <v/>
      </c>
      <c r="E73" s="101">
        <f ca="1">IF(B73="+","Unit",IF(ISERROR(OFFSET('HARGA SATUAN'!$E$6,MATCH(C73,'HARGA SATUAN'!$C$7:$C$1495,0),0)),"",OFFSET('HARGA SATUAN'!$E$6,MATCH(C73,'HARGA SATUAN'!$C$7:$C$1495,0),0)))</f>
        <v>0</v>
      </c>
      <c r="F73" s="101" t="str">
        <f t="shared" ca="1" si="6"/>
        <v/>
      </c>
      <c r="G73" s="41">
        <f ca="1">IF(ISERROR(OFFSET('HARGA SATUAN'!$I$6,MATCH(C73,'HARGA SATUAN'!$C$7:$C$1495,0),0)),"",OFFSET('HARGA SATUAN'!$I$6,MATCH(C73,'HARGA SATUAN'!$C$7:$C$1495,0),0))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SATUAN'!$C$7:$C$1495,0),0)),"",OFFSET('HARGA SATUAN'!$D$6,MATCH(C74,'HARGA SATUAN'!$C$7:$C$1495,0),0))</f>
        <v/>
      </c>
      <c r="E74" s="101">
        <f ca="1">IF(B74="+","Unit",IF(ISERROR(OFFSET('HARGA SATUAN'!$E$6,MATCH(C74,'HARGA SATUAN'!$C$7:$C$1495,0),0)),"",OFFSET('HARGA SATUAN'!$E$6,MATCH(C74,'HARGA SATUAN'!$C$7:$C$1495,0),0)))</f>
        <v>0</v>
      </c>
      <c r="F74" s="101" t="str">
        <f t="shared" ca="1" si="6"/>
        <v/>
      </c>
      <c r="G74" s="41">
        <f ca="1">IF(ISERROR(OFFSET('HARGA SATUAN'!$I$6,MATCH(C74,'HARGA SATUAN'!$C$7:$C$1495,0),0)),"",OFFSET('HARGA SATUAN'!$I$6,MATCH(C74,'HARGA SATUAN'!$C$7:$C$1495,0),0))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SATUAN'!$C$7:$C$1495,0),0)),"",OFFSET('HARGA SATUAN'!$D$6,MATCH(C75,'HARGA SATUAN'!$C$7:$C$1495,0),0))</f>
        <v/>
      </c>
      <c r="E75" s="101">
        <f ca="1">IF(B75="+","Unit",IF(ISERROR(OFFSET('HARGA SATUAN'!$E$6,MATCH(C75,'HARGA SATUAN'!$C$7:$C$1495,0),0)),"",OFFSET('HARGA SATUAN'!$E$6,MATCH(C75,'HARGA SATUAN'!$C$7:$C$1495,0),0)))</f>
        <v>0</v>
      </c>
      <c r="F75" s="101" t="str">
        <f t="shared" ca="1" si="6"/>
        <v/>
      </c>
      <c r="G75" s="41">
        <f ca="1">IF(ISERROR(OFFSET('HARGA SATUAN'!$I$6,MATCH(C75,'HARGA SATUAN'!$C$7:$C$1495,0),0)),"",OFFSET('HARGA SATUAN'!$I$6,MATCH(C75,'HARGA SATUAN'!$C$7:$C$1495,0),0))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SATUAN'!$C$7:$C$1495,0),0)),"",OFFSET('HARGA SATUAN'!$D$6,MATCH(C76,'HARGA SATUAN'!$C$7:$C$1495,0),0))</f>
        <v/>
      </c>
      <c r="E76" s="101">
        <f ca="1">IF(B76="+","Unit",IF(ISERROR(OFFSET('HARGA SATUAN'!$E$6,MATCH(C76,'HARGA SATUAN'!$C$7:$C$1495,0),0)),"",OFFSET('HARGA SATUAN'!$E$6,MATCH(C76,'HARGA SATUAN'!$C$7:$C$1495,0),0)))</f>
        <v>0</v>
      </c>
      <c r="F76" s="101" t="str">
        <f t="shared" ca="1" si="6"/>
        <v/>
      </c>
      <c r="G76" s="41">
        <f ca="1">IF(ISERROR(OFFSET('HARGA SATUAN'!$I$6,MATCH(C76,'HARGA SATUAN'!$C$7:$C$1495,0),0)),"",OFFSET('HARGA SATUAN'!$I$6,MATCH(C76,'HARGA SATUAN'!$C$7:$C$1495,0),0))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SATUAN'!$C$7:$C$1495,0),0)),"",OFFSET('HARGA SATUAN'!$D$6,MATCH(C77,'HARGA SATUAN'!$C$7:$C$1495,0),0))</f>
        <v/>
      </c>
      <c r="E77" s="101">
        <f ca="1">IF(B77="+","Unit",IF(ISERROR(OFFSET('HARGA SATUAN'!$E$6,MATCH(C77,'HARGA SATUAN'!$C$7:$C$1495,0),0)),"",OFFSET('HARGA SATUAN'!$E$6,MATCH(C77,'HARGA SATUAN'!$C$7:$C$1495,0),0)))</f>
        <v>0</v>
      </c>
      <c r="F77" s="101" t="str">
        <f t="shared" ca="1" si="6"/>
        <v/>
      </c>
      <c r="G77" s="41">
        <f ca="1">IF(ISERROR(OFFSET('HARGA SATUAN'!$I$6,MATCH(C77,'HARGA SATUAN'!$C$7:$C$1495,0),0)),"",OFFSET('HARGA SATUAN'!$I$6,MATCH(C77,'HARGA SATUAN'!$C$7:$C$1495,0),0))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SATUAN'!$C$7:$C$1495,0),0)),"",OFFSET('HARGA SATUAN'!$D$6,MATCH(C78,'HARGA SATUAN'!$C$7:$C$1495,0),0))</f>
        <v/>
      </c>
      <c r="E78" s="101">
        <f ca="1">IF(B78="+","Unit",IF(ISERROR(OFFSET('HARGA SATUAN'!$E$6,MATCH(C78,'HARGA SATUAN'!$C$7:$C$1495,0),0)),"",OFFSET('HARGA SATUAN'!$E$6,MATCH(C78,'HARGA SATUAN'!$C$7:$C$1495,0),0)))</f>
        <v>0</v>
      </c>
      <c r="F78" s="101" t="str">
        <f t="shared" ca="1" si="6"/>
        <v/>
      </c>
      <c r="G78" s="41">
        <f ca="1">IF(ISERROR(OFFSET('HARGA SATUAN'!$I$6,MATCH(C78,'HARGA SATUAN'!$C$7:$C$1495,0),0)),"",OFFSET('HARGA SATUAN'!$I$6,MATCH(C78,'HARGA SATUAN'!$C$7:$C$1495,0),0))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SATUAN'!$C$7:$C$1495,0),0)),"",OFFSET('HARGA SATUAN'!$D$6,MATCH(C79,'HARGA SATUAN'!$C$7:$C$1495,0),0))</f>
        <v/>
      </c>
      <c r="E79" s="101">
        <f ca="1">IF(B79="+","Unit",IF(ISERROR(OFFSET('HARGA SATUAN'!$E$6,MATCH(C79,'HARGA SATUAN'!$C$7:$C$1495,0),0)),"",OFFSET('HARGA SATUAN'!$E$6,MATCH(C79,'HARGA SATUAN'!$C$7:$C$1495,0),0)))</f>
        <v>0</v>
      </c>
      <c r="F79" s="101" t="str">
        <f t="shared" ca="1" si="6"/>
        <v/>
      </c>
      <c r="G79" s="41">
        <f ca="1">IF(ISERROR(OFFSET('HARGA SATUAN'!$I$6,MATCH(C79,'HARGA SATUAN'!$C$7:$C$1495,0),0)),"",OFFSET('HARGA SATUAN'!$I$6,MATCH(C79,'HARGA SATUAN'!$C$7:$C$1495,0),0))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SATUAN'!$C$7:$C$1495,0),0)),"",OFFSET('HARGA SATUAN'!$D$6,MATCH(C80,'HARGA SATUAN'!$C$7:$C$1495,0),0))</f>
        <v/>
      </c>
      <c r="E80" s="101">
        <f ca="1">IF(B80="+","Unit",IF(ISERROR(OFFSET('HARGA SATUAN'!$E$6,MATCH(C80,'HARGA SATUAN'!$C$7:$C$1495,0),0)),"",OFFSET('HARGA SATUAN'!$E$6,MATCH(C80,'HARGA SATUAN'!$C$7:$C$1495,0),0)))</f>
        <v>0</v>
      </c>
      <c r="F80" s="101" t="str">
        <f t="shared" ca="1" si="6"/>
        <v/>
      </c>
      <c r="G80" s="41">
        <f ca="1">IF(ISERROR(OFFSET('HARGA SATUAN'!$I$6,MATCH(C80,'HARGA SATUAN'!$C$7:$C$1495,0),0)),"",OFFSET('HARGA SATUAN'!$I$6,MATCH(C80,'HARGA SATUAN'!$C$7:$C$1495,0),0))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SATUAN'!$C$7:$C$1495,0),0)),"",OFFSET('HARGA SATUAN'!$D$6,MATCH(C81,'HARGA SATUAN'!$C$7:$C$1495,0),0))</f>
        <v/>
      </c>
      <c r="E81" s="101">
        <f ca="1">IF(B81="+","Unit",IF(ISERROR(OFFSET('HARGA SATUAN'!$E$6,MATCH(C81,'HARGA SATUAN'!$C$7:$C$1495,0),0)),"",OFFSET('HARGA SATUAN'!$E$6,MATCH(C81,'HARGA SATUAN'!$C$7:$C$1495,0),0)))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SATUAN'!$C$7:$C$1495,0),0)),"",OFFSET('HARGA SATUAN'!$I$6,MATCH(C81,'HARGA SATUAN'!$C$7:$C$1495,0),0))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SATUAN'!$C$7:$C$1495,0),0)),"",OFFSET('HARGA SATUAN'!$D$6,MATCH(C82,'HARGA SATUAN'!$C$7:$C$1495,0),0))</f>
        <v/>
      </c>
      <c r="E82" s="101">
        <f ca="1">IF(B82="+","Unit",IF(ISERROR(OFFSET('HARGA SATUAN'!$E$6,MATCH(C82,'HARGA SATUAN'!$C$7:$C$1495,0),0)),"",OFFSET('HARGA SATUAN'!$E$6,MATCH(C82,'HARGA SATUAN'!$C$7:$C$1495,0),0)))</f>
        <v>0</v>
      </c>
      <c r="F82" s="101" t="str">
        <f t="shared" ca="1" si="13"/>
        <v/>
      </c>
      <c r="G82" s="41">
        <f ca="1">IF(ISERROR(OFFSET('HARGA SATUAN'!$I$6,MATCH(C82,'HARGA SATUAN'!$C$7:$C$1495,0),0)),"",OFFSET('HARGA SATUAN'!$I$6,MATCH(C82,'HARGA SATUAN'!$C$7:$C$1495,0),0))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SATUAN'!$C$7:$C$1495,0),0)),"",OFFSET('HARGA SATUAN'!$D$6,MATCH(C83,'HARGA SATUAN'!$C$7:$C$1495,0),0))</f>
        <v/>
      </c>
      <c r="E83" s="101">
        <f ca="1">IF(B83="+","Unit",IF(ISERROR(OFFSET('HARGA SATUAN'!$E$6,MATCH(C83,'HARGA SATUAN'!$C$7:$C$1495,0),0)),"",OFFSET('HARGA SATUAN'!$E$6,MATCH(C83,'HARGA SATUAN'!$C$7:$C$1495,0),0)))</f>
        <v>0</v>
      </c>
      <c r="F83" s="101" t="str">
        <f t="shared" ca="1" si="13"/>
        <v/>
      </c>
      <c r="G83" s="41">
        <f ca="1">IF(ISERROR(OFFSET('HARGA SATUAN'!$I$6,MATCH(C83,'HARGA SATUAN'!$C$7:$C$1495,0),0)),"",OFFSET('HARGA SATUAN'!$I$6,MATCH(C83,'HARGA SATUAN'!$C$7:$C$1495,0),0))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SATUAN'!$C$7:$C$1495,0),0)),"",OFFSET('HARGA SATUAN'!$D$6,MATCH(C84,'HARGA SATUAN'!$C$7:$C$1495,0),0))</f>
        <v/>
      </c>
      <c r="E84" s="101">
        <f ca="1">IF(B84="+","Unit",IF(ISERROR(OFFSET('HARGA SATUAN'!$E$6,MATCH(C84,'HARGA SATUAN'!$C$7:$C$1495,0),0)),"",OFFSET('HARGA SATUAN'!$E$6,MATCH(C84,'HARGA SATUAN'!$C$7:$C$1495,0),0)))</f>
        <v>0</v>
      </c>
      <c r="F84" s="101" t="str">
        <f t="shared" ca="1" si="13"/>
        <v/>
      </c>
      <c r="G84" s="41">
        <f ca="1">IF(ISERROR(OFFSET('HARGA SATUAN'!$I$6,MATCH(C84,'HARGA SATUAN'!$C$7:$C$1495,0),0)),"",OFFSET('HARGA SATUAN'!$I$6,MATCH(C84,'HARGA SATUAN'!$C$7:$C$1495,0),0))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SATUAN'!$C$7:$C$1495,0),0)),"",OFFSET('HARGA SATUAN'!$D$6,MATCH(C85,'HARGA SATUAN'!$C$7:$C$1495,0),0))</f>
        <v/>
      </c>
      <c r="E85" s="101">
        <f ca="1">IF(B85="+","Unit",IF(ISERROR(OFFSET('HARGA SATUAN'!$E$6,MATCH(C85,'HARGA SATUAN'!$C$7:$C$1495,0),0)),"",OFFSET('HARGA SATUAN'!$E$6,MATCH(C85,'HARGA SATUAN'!$C$7:$C$1495,0),0)))</f>
        <v>0</v>
      </c>
      <c r="F85" s="101" t="str">
        <f t="shared" ca="1" si="13"/>
        <v/>
      </c>
      <c r="G85" s="41">
        <f ca="1">IF(ISERROR(OFFSET('HARGA SATUAN'!$I$6,MATCH(C85,'HARGA SATUAN'!$C$7:$C$1495,0),0)),"",OFFSET('HARGA SATUAN'!$I$6,MATCH(C85,'HARGA SATUAN'!$C$7:$C$1495,0),0))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SATUAN'!$C$7:$C$1495,0),0)),"",OFFSET('HARGA SATUAN'!$D$6,MATCH(C86,'HARGA SATUAN'!$C$7:$C$1495,0),0))</f>
        <v/>
      </c>
      <c r="E86" s="101">
        <f ca="1">IF(B86="+","Unit",IF(ISERROR(OFFSET('HARGA SATUAN'!$E$6,MATCH(C86,'HARGA SATUAN'!$C$7:$C$1495,0),0)),"",OFFSET('HARGA SATUAN'!$E$6,MATCH(C86,'HARGA SATUAN'!$C$7:$C$1495,0),0)))</f>
        <v>0</v>
      </c>
      <c r="F86" s="101" t="str">
        <f t="shared" ca="1" si="13"/>
        <v/>
      </c>
      <c r="G86" s="41">
        <f ca="1">IF(ISERROR(OFFSET('HARGA SATUAN'!$I$6,MATCH(C86,'HARGA SATUAN'!$C$7:$C$1495,0),0)),"",OFFSET('HARGA SATUAN'!$I$6,MATCH(C86,'HARGA SATUAN'!$C$7:$C$1495,0),0))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SATUAN'!$C$7:$C$1495,0),0)),"",OFFSET('HARGA SATUAN'!$D$6,MATCH(C87,'HARGA SATUAN'!$C$7:$C$1495,0),0))</f>
        <v/>
      </c>
      <c r="E87" s="101">
        <f ca="1">IF(B87="+","Unit",IF(ISERROR(OFFSET('HARGA SATUAN'!$E$6,MATCH(C87,'HARGA SATUAN'!$C$7:$C$1495,0),0)),"",OFFSET('HARGA SATUAN'!$E$6,MATCH(C87,'HARGA SATUAN'!$C$7:$C$1495,0),0)))</f>
        <v>0</v>
      </c>
      <c r="F87" s="101" t="str">
        <f t="shared" ca="1" si="13"/>
        <v/>
      </c>
      <c r="G87" s="41">
        <f ca="1">IF(ISERROR(OFFSET('HARGA SATUAN'!$I$6,MATCH(C87,'HARGA SATUAN'!$C$7:$C$1495,0),0)),"",OFFSET('HARGA SATUAN'!$I$6,MATCH(C87,'HARGA SATUAN'!$C$7:$C$1495,0),0))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SATUAN'!$C$7:$C$1495,0),0)),"",OFFSET('HARGA SATUAN'!$D$6,MATCH(C88,'HARGA SATUAN'!$C$7:$C$1495,0),0))</f>
        <v/>
      </c>
      <c r="E88" s="101">
        <f ca="1">IF(B88="+","Unit",IF(ISERROR(OFFSET('HARGA SATUAN'!$E$6,MATCH(C88,'HARGA SATUAN'!$C$7:$C$1495,0),0)),"",OFFSET('HARGA SATUAN'!$E$6,MATCH(C88,'HARGA SATUAN'!$C$7:$C$1495,0),0)))</f>
        <v>0</v>
      </c>
      <c r="F88" s="101" t="str">
        <f t="shared" ca="1" si="13"/>
        <v/>
      </c>
      <c r="G88" s="41">
        <f ca="1">IF(ISERROR(OFFSET('HARGA SATUAN'!$I$6,MATCH(C88,'HARGA SATUAN'!$C$7:$C$1495,0),0)),"",OFFSET('HARGA SATUAN'!$I$6,MATCH(C88,'HARGA SATUAN'!$C$7:$C$1495,0),0))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SATUAN'!$C$7:$C$1495,0),0)),"",OFFSET('HARGA SATUAN'!$D$6,MATCH(C89,'HARGA SATUAN'!$C$7:$C$1495,0),0))</f>
        <v/>
      </c>
      <c r="E89" s="101">
        <f ca="1">IF(B89="+","Unit",IF(ISERROR(OFFSET('HARGA SATUAN'!$E$6,MATCH(C89,'HARGA SATUAN'!$C$7:$C$1495,0),0)),"",OFFSET('HARGA SATUAN'!$E$6,MATCH(C89,'HARGA SATUAN'!$C$7:$C$1495,0),0)))</f>
        <v>0</v>
      </c>
      <c r="F89" s="101" t="str">
        <f t="shared" ca="1" si="13"/>
        <v/>
      </c>
      <c r="G89" s="41">
        <f ca="1">IF(ISERROR(OFFSET('HARGA SATUAN'!$I$6,MATCH(C89,'HARGA SATUAN'!$C$7:$C$1495,0),0)),"",OFFSET('HARGA SATUAN'!$I$6,MATCH(C89,'HARGA SATUAN'!$C$7:$C$1495,0),0))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SATUAN'!$C$7:$C$1495,0),0)),"",OFFSET('HARGA SATUAN'!$D$6,MATCH(C90,'HARGA SATUAN'!$C$7:$C$1495,0),0))</f>
        <v/>
      </c>
      <c r="E90" s="101">
        <f ca="1">IF(B90="+","Unit",IF(ISERROR(OFFSET('HARGA SATUAN'!$E$6,MATCH(C90,'HARGA SATUAN'!$C$7:$C$1495,0),0)),"",OFFSET('HARGA SATUAN'!$E$6,MATCH(C90,'HARGA SATUAN'!$C$7:$C$1495,0),0)))</f>
        <v>0</v>
      </c>
      <c r="F90" s="101" t="str">
        <f t="shared" ca="1" si="13"/>
        <v/>
      </c>
      <c r="G90" s="41">
        <f ca="1">IF(ISERROR(OFFSET('HARGA SATUAN'!$I$6,MATCH(C90,'HARGA SATUAN'!$C$7:$C$1495,0),0)),"",OFFSET('HARGA SATUAN'!$I$6,MATCH(C90,'HARGA SATUAN'!$C$7:$C$1495,0),0))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SATUAN'!$C$7:$C$1495,0),0)),"",OFFSET('HARGA SATUAN'!$D$6,MATCH(C91,'HARGA SATUAN'!$C$7:$C$1495,0),0))</f>
        <v/>
      </c>
      <c r="E91" s="101">
        <f ca="1">IF(B91="+","Unit",IF(ISERROR(OFFSET('HARGA SATUAN'!$E$6,MATCH(C91,'HARGA SATUAN'!$C$7:$C$1495,0),0)),"",OFFSET('HARGA SATUAN'!$E$6,MATCH(C91,'HARGA SATUAN'!$C$7:$C$1495,0),0)))</f>
        <v>0</v>
      </c>
      <c r="F91" s="101" t="str">
        <f t="shared" ca="1" si="13"/>
        <v/>
      </c>
      <c r="G91" s="41">
        <f ca="1">IF(ISERROR(OFFSET('HARGA SATUAN'!$I$6,MATCH(C91,'HARGA SATUAN'!$C$7:$C$1495,0),0)),"",OFFSET('HARGA SATUAN'!$I$6,MATCH(C91,'HARGA SATUAN'!$C$7:$C$1495,0),0))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SATUAN'!$C$7:$C$1495,0),0)),"",OFFSET('HARGA SATUAN'!$D$6,MATCH(C92,'HARGA SATUAN'!$C$7:$C$1495,0),0))</f>
        <v/>
      </c>
      <c r="E92" s="101">
        <f ca="1">IF(B92="+","Unit",IF(ISERROR(OFFSET('HARGA SATUAN'!$E$6,MATCH(C92,'HARGA SATUAN'!$C$7:$C$1495,0),0)),"",OFFSET('HARGA SATUAN'!$E$6,MATCH(C92,'HARGA SATUAN'!$C$7:$C$1495,0),0)))</f>
        <v>0</v>
      </c>
      <c r="F92" s="101" t="str">
        <f t="shared" ca="1" si="13"/>
        <v/>
      </c>
      <c r="G92" s="41">
        <f ca="1">IF(ISERROR(OFFSET('HARGA SATUAN'!$I$6,MATCH(C92,'HARGA SATUAN'!$C$7:$C$1495,0),0)),"",OFFSET('HARGA SATUAN'!$I$6,MATCH(C92,'HARGA SATUAN'!$C$7:$C$1495,0),0))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SATUAN'!$C$7:$C$1495,0),0)),"",OFFSET('HARGA SATUAN'!$D$6,MATCH(C93,'HARGA SATUAN'!$C$7:$C$1495,0),0))</f>
        <v/>
      </c>
      <c r="E93" s="101">
        <f ca="1">IF(B93="+","Unit",IF(ISERROR(OFFSET('HARGA SATUAN'!$E$6,MATCH(C93,'HARGA SATUAN'!$C$7:$C$1495,0),0)),"",OFFSET('HARGA SATUAN'!$E$6,MATCH(C93,'HARGA SATUAN'!$C$7:$C$1495,0),0)))</f>
        <v>0</v>
      </c>
      <c r="F93" s="101" t="str">
        <f t="shared" ca="1" si="13"/>
        <v/>
      </c>
      <c r="G93" s="41">
        <f ca="1">IF(ISERROR(OFFSET('HARGA SATUAN'!$I$6,MATCH(C93,'HARGA SATUAN'!$C$7:$C$1495,0),0)),"",OFFSET('HARGA SATUAN'!$I$6,MATCH(C93,'HARGA SATUAN'!$C$7:$C$1495,0),0))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SATUAN'!$C$7:$C$1495,0),0)),"",OFFSET('HARGA SATUAN'!$D$6,MATCH(C94,'HARGA SATUAN'!$C$7:$C$1495,0),0))</f>
        <v/>
      </c>
      <c r="E94" s="101">
        <f ca="1">IF(B94="+","Unit",IF(ISERROR(OFFSET('HARGA SATUAN'!$E$6,MATCH(C94,'HARGA SATUAN'!$C$7:$C$1495,0),0)),"",OFFSET('HARGA SATUAN'!$E$6,MATCH(C94,'HARGA SATUAN'!$C$7:$C$1495,0),0)))</f>
        <v>0</v>
      </c>
      <c r="F94" s="101" t="str">
        <f t="shared" ca="1" si="13"/>
        <v/>
      </c>
      <c r="G94" s="41">
        <f ca="1">IF(ISERROR(OFFSET('HARGA SATUAN'!$I$6,MATCH(C94,'HARGA SATUAN'!$C$7:$C$1495,0),0)),"",OFFSET('HARGA SATUAN'!$I$6,MATCH(C94,'HARGA SATUAN'!$C$7:$C$1495,0),0))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SATUAN'!$C$7:$C$1495,0),0)),"",OFFSET('HARGA SATUAN'!$D$6,MATCH(C95,'HARGA SATUAN'!$C$7:$C$1495,0),0))</f>
        <v/>
      </c>
      <c r="E95" s="101">
        <f ca="1">IF(B95="+","Unit",IF(ISERROR(OFFSET('HARGA SATUAN'!$E$6,MATCH(C95,'HARGA SATUAN'!$C$7:$C$1495,0),0)),"",OFFSET('HARGA SATUAN'!$E$6,MATCH(C95,'HARGA SATUAN'!$C$7:$C$1495,0),0)))</f>
        <v>0</v>
      </c>
      <c r="F95" s="101" t="str">
        <f t="shared" ca="1" si="13"/>
        <v/>
      </c>
      <c r="G95" s="41">
        <f ca="1">IF(ISERROR(OFFSET('HARGA SATUAN'!$I$6,MATCH(C95,'HARGA SATUAN'!$C$7:$C$1495,0),0)),"",OFFSET('HARGA SATUAN'!$I$6,MATCH(C95,'HARGA SATUAN'!$C$7:$C$1495,0),0))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SATUAN'!$C$7:$C$1495,0),0)),"",OFFSET('HARGA SATUAN'!$D$6,MATCH(C96,'HARGA SATUAN'!$C$7:$C$1495,0),0))</f>
        <v/>
      </c>
      <c r="E96" s="101">
        <f ca="1">IF(B96="+","Unit",IF(ISERROR(OFFSET('HARGA SATUAN'!$E$6,MATCH(C96,'HARGA SATUAN'!$C$7:$C$1495,0),0)),"",OFFSET('HARGA SATUAN'!$E$6,MATCH(C96,'HARGA SATUAN'!$C$7:$C$1495,0),0)))</f>
        <v>0</v>
      </c>
      <c r="F96" s="101" t="str">
        <f t="shared" ca="1" si="13"/>
        <v/>
      </c>
      <c r="G96" s="41">
        <f ca="1">IF(ISERROR(OFFSET('HARGA SATUAN'!$I$6,MATCH(C96,'HARGA SATUAN'!$C$7:$C$1495,0),0)),"",OFFSET('HARGA SATUAN'!$I$6,MATCH(C96,'HARGA SATUAN'!$C$7:$C$1495,0),0))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SATUAN'!$C$7:$C$1495,0),0)),"",OFFSET('HARGA SATUAN'!$D$6,MATCH(C97,'HARGA SATUAN'!$C$7:$C$1495,0),0))</f>
        <v/>
      </c>
      <c r="E97" s="101">
        <f ca="1">IF(B97="+","Unit",IF(ISERROR(OFFSET('HARGA SATUAN'!$E$6,MATCH(C97,'HARGA SATUAN'!$C$7:$C$1495,0),0)),"",OFFSET('HARGA SATUAN'!$E$6,MATCH(C97,'HARGA SATUAN'!$C$7:$C$1495,0),0)))</f>
        <v>0</v>
      </c>
      <c r="F97" s="101" t="str">
        <f t="shared" ca="1" si="13"/>
        <v/>
      </c>
      <c r="G97" s="41">
        <f ca="1">IF(ISERROR(OFFSET('HARGA SATUAN'!$I$6,MATCH(C97,'HARGA SATUAN'!$C$7:$C$1495,0),0)),"",OFFSET('HARGA SATUAN'!$I$6,MATCH(C97,'HARGA SATUAN'!$C$7:$C$1495,0),0))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SATUAN'!$C$7:$C$1495,0),0)),"",OFFSET('HARGA SATUAN'!$D$6,MATCH(C98,'HARGA SATUAN'!$C$7:$C$1495,0),0))</f>
        <v/>
      </c>
      <c r="E98" s="101">
        <f ca="1">IF(B98="+","Unit",IF(ISERROR(OFFSET('HARGA SATUAN'!$E$6,MATCH(C98,'HARGA SATUAN'!$C$7:$C$1495,0),0)),"",OFFSET('HARGA SATUAN'!$E$6,MATCH(C98,'HARGA SATUAN'!$C$7:$C$1495,0),0)))</f>
        <v>0</v>
      </c>
      <c r="F98" s="101" t="str">
        <f t="shared" ca="1" si="13"/>
        <v/>
      </c>
      <c r="G98" s="41">
        <f ca="1">IF(ISERROR(OFFSET('HARGA SATUAN'!$I$6,MATCH(C98,'HARGA SATUAN'!$C$7:$C$1495,0),0)),"",OFFSET('HARGA SATUAN'!$I$6,MATCH(C98,'HARGA SATUAN'!$C$7:$C$1495,0),0))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SATUAN'!$C$7:$C$1495,0),0)),"",OFFSET('HARGA SATUAN'!$D$6,MATCH(C99,'HARGA SATUAN'!$C$7:$C$1495,0),0))</f>
        <v/>
      </c>
      <c r="E99" s="101">
        <f ca="1">IF(B99="+","Unit",IF(ISERROR(OFFSET('HARGA SATUAN'!$E$6,MATCH(C99,'HARGA SATUAN'!$C$7:$C$1495,0),0)),"",OFFSET('HARGA SATUAN'!$E$6,MATCH(C99,'HARGA SATUAN'!$C$7:$C$1495,0),0)))</f>
        <v>0</v>
      </c>
      <c r="F99" s="101" t="str">
        <f t="shared" ca="1" si="13"/>
        <v/>
      </c>
      <c r="G99" s="41">
        <f ca="1">IF(ISERROR(OFFSET('HARGA SATUAN'!$I$6,MATCH(C99,'HARGA SATUAN'!$C$7:$C$1495,0),0)),"",OFFSET('HARGA SATUAN'!$I$6,MATCH(C99,'HARGA SATUAN'!$C$7:$C$1495,0),0))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SATUAN'!$C$7:$C$1495,0),0)),"",OFFSET('HARGA SATUAN'!$D$6,MATCH(C100,'HARGA SATUAN'!$C$7:$C$1495,0),0))</f>
        <v/>
      </c>
      <c r="E100" s="101">
        <f ca="1">IF(B100="+","Unit",IF(ISERROR(OFFSET('HARGA SATUAN'!$E$6,MATCH(C100,'HARGA SATUAN'!$C$7:$C$1495,0),0)),"",OFFSET('HARGA SATUAN'!$E$6,MATCH(C100,'HARGA SATUAN'!$C$7:$C$1495,0),0)))</f>
        <v>0</v>
      </c>
      <c r="F100" s="101" t="str">
        <f t="shared" ca="1" si="13"/>
        <v/>
      </c>
      <c r="G100" s="41">
        <f ca="1">IF(ISERROR(OFFSET('HARGA SATUAN'!$I$6,MATCH(C100,'HARGA SATUAN'!$C$7:$C$1495,0),0)),"",OFFSET('HARGA SATUAN'!$I$6,MATCH(C100,'HARGA SATUAN'!$C$7:$C$1495,0),0))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SATUAN'!$C$7:$C$1495,0),0)),"",OFFSET('HARGA SATUAN'!$D$6,MATCH(C101,'HARGA SATUAN'!$C$7:$C$1495,0),0))</f>
        <v/>
      </c>
      <c r="E101" s="101">
        <f ca="1">IF(B101="+","Unit",IF(ISERROR(OFFSET('HARGA SATUAN'!$E$6,MATCH(C101,'HARGA SATUAN'!$C$7:$C$1495,0),0)),"",OFFSET('HARGA SATUAN'!$E$6,MATCH(C101,'HARGA SATUAN'!$C$7:$C$1495,0),0)))</f>
        <v>0</v>
      </c>
      <c r="F101" s="101" t="str">
        <f t="shared" ca="1" si="13"/>
        <v/>
      </c>
      <c r="G101" s="41">
        <f ca="1">IF(ISERROR(OFFSET('HARGA SATUAN'!$I$6,MATCH(C101,'HARGA SATUAN'!$C$7:$C$1495,0),0)),"",OFFSET('HARGA SATUAN'!$I$6,MATCH(C101,'HARGA SATUAN'!$C$7:$C$1495,0),0))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SATUAN'!$C$7:$C$1495,0),0)),"",OFFSET('HARGA SATUAN'!$D$6,MATCH(C102,'HARGA SATUAN'!$C$7:$C$1495,0),0))</f>
        <v/>
      </c>
      <c r="E102" s="101">
        <f ca="1">IF(B102="+","Unit",IF(ISERROR(OFFSET('HARGA SATUAN'!$E$6,MATCH(C102,'HARGA SATUAN'!$C$7:$C$1495,0),0)),"",OFFSET('HARGA SATUAN'!$E$6,MATCH(C102,'HARGA SATUAN'!$C$7:$C$1495,0),0)))</f>
        <v>0</v>
      </c>
      <c r="F102" s="101" t="str">
        <f t="shared" ca="1" si="13"/>
        <v/>
      </c>
      <c r="G102" s="41">
        <f ca="1">IF(ISERROR(OFFSET('HARGA SATUAN'!$I$6,MATCH(C102,'HARGA SATUAN'!$C$7:$C$1495,0),0)),"",OFFSET('HARGA SATUAN'!$I$6,MATCH(C102,'HARGA SATUAN'!$C$7:$C$1495,0),0))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SATUAN'!$C$7:$C$1495,0),0)),"",OFFSET('HARGA SATUAN'!$D$6,MATCH(C103,'HARGA SATUAN'!$C$7:$C$1495,0),0))</f>
        <v/>
      </c>
      <c r="E103" s="101">
        <f ca="1">IF(B103="+","Unit",IF(ISERROR(OFFSET('HARGA SATUAN'!$E$6,MATCH(C103,'HARGA SATUAN'!$C$7:$C$1495,0),0)),"",OFFSET('HARGA SATUAN'!$E$6,MATCH(C103,'HARGA SATUAN'!$C$7:$C$1495,0),0)))</f>
        <v>0</v>
      </c>
      <c r="F103" s="101" t="str">
        <f t="shared" ca="1" si="13"/>
        <v/>
      </c>
      <c r="G103" s="41">
        <f ca="1">IF(ISERROR(OFFSET('HARGA SATUAN'!$I$6,MATCH(C103,'HARGA SATUAN'!$C$7:$C$1495,0),0)),"",OFFSET('HARGA SATUAN'!$I$6,MATCH(C103,'HARGA SATUAN'!$C$7:$C$1495,0),0))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SATUAN'!$C$7:$C$1495,0),0)),"",OFFSET('HARGA SATUAN'!$D$6,MATCH(C104,'HARGA SATUAN'!$C$7:$C$1495,0),0))</f>
        <v/>
      </c>
      <c r="E104" s="101">
        <f ca="1">IF(B104="+","Unit",IF(ISERROR(OFFSET('HARGA SATUAN'!$E$6,MATCH(C104,'HARGA SATUAN'!$C$7:$C$1495,0),0)),"",OFFSET('HARGA SATUAN'!$E$6,MATCH(C104,'HARGA SATUAN'!$C$7:$C$1495,0),0)))</f>
        <v>0</v>
      </c>
      <c r="F104" s="101" t="str">
        <f t="shared" ca="1" si="13"/>
        <v/>
      </c>
      <c r="G104" s="41">
        <f ca="1">IF(ISERROR(OFFSET('HARGA SATUAN'!$I$6,MATCH(C104,'HARGA SATUAN'!$C$7:$C$1495,0),0)),"",OFFSET('HARGA SATUAN'!$I$6,MATCH(C104,'HARGA SATUAN'!$C$7:$C$1495,0),0))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SATUAN'!$C$7:$C$1495,0),0)),"",OFFSET('HARGA SATUAN'!$D$6,MATCH(C105,'HARGA SATUAN'!$C$7:$C$1495,0),0))</f>
        <v/>
      </c>
      <c r="E105" s="101">
        <f ca="1">IF(B105="+","Unit",IF(ISERROR(OFFSET('HARGA SATUAN'!$E$6,MATCH(C105,'HARGA SATUAN'!$C$7:$C$1495,0),0)),"",OFFSET('HARGA SATUAN'!$E$6,MATCH(C105,'HARGA SATUAN'!$C$7:$C$1495,0),0)))</f>
        <v>0</v>
      </c>
      <c r="F105" s="101" t="str">
        <f t="shared" ca="1" si="13"/>
        <v/>
      </c>
      <c r="G105" s="41">
        <f ca="1">IF(ISERROR(OFFSET('HARGA SATUAN'!$I$6,MATCH(C105,'HARGA SATUAN'!$C$7:$C$1495,0),0)),"",OFFSET('HARGA SATUAN'!$I$6,MATCH(C105,'HARGA SATUAN'!$C$7:$C$1495,0),0))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SATUAN'!$C$7:$C$1495,0),0)),"",OFFSET('HARGA SATUAN'!$D$6,MATCH(C106,'HARGA SATUAN'!$C$7:$C$1495,0),0))</f>
        <v/>
      </c>
      <c r="E106" s="101">
        <f ca="1">IF(B106="+","Unit",IF(ISERROR(OFFSET('HARGA SATUAN'!$E$6,MATCH(C106,'HARGA SATUAN'!$C$7:$C$1495,0),0)),"",OFFSET('HARGA SATUAN'!$E$6,MATCH(C106,'HARGA SATUAN'!$C$7:$C$1495,0),0)))</f>
        <v>0</v>
      </c>
      <c r="F106" s="101" t="str">
        <f t="shared" ca="1" si="13"/>
        <v/>
      </c>
      <c r="G106" s="41">
        <f ca="1">IF(ISERROR(OFFSET('HARGA SATUAN'!$I$6,MATCH(C106,'HARGA SATUAN'!$C$7:$C$1495,0),0)),"",OFFSET('HARGA SATUAN'!$I$6,MATCH(C106,'HARGA SATUAN'!$C$7:$C$1495,0),0))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SATUAN'!$C$7:$C$1495,0),0)),"",OFFSET('HARGA SATUAN'!$D$6,MATCH(C107,'HARGA SATUAN'!$C$7:$C$1495,0),0))</f>
        <v/>
      </c>
      <c r="E107" s="101">
        <f ca="1">IF(B107="+","Unit",IF(ISERROR(OFFSET('HARGA SATUAN'!$E$6,MATCH(C107,'HARGA SATUAN'!$C$7:$C$1495,0),0)),"",OFFSET('HARGA SATUAN'!$E$6,MATCH(C107,'HARGA SATUAN'!$C$7:$C$1495,0),0)))</f>
        <v>0</v>
      </c>
      <c r="F107" s="101" t="str">
        <f t="shared" ca="1" si="13"/>
        <v/>
      </c>
      <c r="G107" s="41">
        <f ca="1">IF(ISERROR(OFFSET('HARGA SATUAN'!$I$6,MATCH(C107,'HARGA SATUAN'!$C$7:$C$1495,0),0)),"",OFFSET('HARGA SATUAN'!$I$6,MATCH(C107,'HARGA SATUAN'!$C$7:$C$1495,0),0))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SATUAN'!$C$7:$C$1495,0),0)),"",OFFSET('HARGA SATUAN'!$D$6,MATCH(C108,'HARGA SATUAN'!$C$7:$C$1495,0),0))</f>
        <v/>
      </c>
      <c r="E108" s="101">
        <f ca="1">IF(B108="+","Unit",IF(ISERROR(OFFSET('HARGA SATUAN'!$E$6,MATCH(C108,'HARGA SATUAN'!$C$7:$C$1495,0),0)),"",OFFSET('HARGA SATUAN'!$E$6,MATCH(C108,'HARGA SATUAN'!$C$7:$C$1495,0),0)))</f>
        <v>0</v>
      </c>
      <c r="F108" s="101" t="str">
        <f t="shared" ca="1" si="13"/>
        <v/>
      </c>
      <c r="G108" s="41">
        <f ca="1">IF(ISERROR(OFFSET('HARGA SATUAN'!$I$6,MATCH(C108,'HARGA SATUAN'!$C$7:$C$1495,0),0)),"",OFFSET('HARGA SATUAN'!$I$6,MATCH(C108,'HARGA SATUAN'!$C$7:$C$1495,0),0))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SATUAN'!$C$7:$C$1495,0),0)),"",OFFSET('HARGA SATUAN'!$D$6,MATCH(C109,'HARGA SATUAN'!$C$7:$C$1495,0),0))</f>
        <v/>
      </c>
      <c r="E109" s="101">
        <f ca="1">IF(B109="+","Unit",IF(ISERROR(OFFSET('HARGA SATUAN'!$E$6,MATCH(C109,'HARGA SATUAN'!$C$7:$C$1495,0),0)),"",OFFSET('HARGA SATUAN'!$E$6,MATCH(C109,'HARGA SATUAN'!$C$7:$C$1495,0),0)))</f>
        <v>0</v>
      </c>
      <c r="F109" s="101" t="str">
        <f t="shared" ca="1" si="13"/>
        <v/>
      </c>
      <c r="G109" s="41">
        <f ca="1">IF(ISERROR(OFFSET('HARGA SATUAN'!$I$6,MATCH(C109,'HARGA SATUAN'!$C$7:$C$1495,0),0)),"",OFFSET('HARGA SATUAN'!$I$6,MATCH(C109,'HARGA SATUAN'!$C$7:$C$1495,0),0))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SATUAN'!$C$7:$C$1495,0),0)),"",OFFSET('HARGA SATUAN'!$D$6,MATCH(C110,'HARGA SATUAN'!$C$7:$C$1495,0),0))</f>
        <v/>
      </c>
      <c r="E110" s="101">
        <f ca="1">IF(B110="+","Unit",IF(ISERROR(OFFSET('HARGA SATUAN'!$E$6,MATCH(C110,'HARGA SATUAN'!$C$7:$C$1495,0),0)),"",OFFSET('HARGA SATUAN'!$E$6,MATCH(C110,'HARGA SATUAN'!$C$7:$C$1495,0),0)))</f>
        <v>0</v>
      </c>
      <c r="F110" s="101" t="str">
        <f t="shared" ca="1" si="13"/>
        <v/>
      </c>
      <c r="G110" s="41">
        <f ca="1">IF(ISERROR(OFFSET('HARGA SATUAN'!$I$6,MATCH(C110,'HARGA SATUAN'!$C$7:$C$1495,0),0)),"",OFFSET('HARGA SATUAN'!$I$6,MATCH(C110,'HARGA SATUAN'!$C$7:$C$1495,0),0))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SATUAN'!$C$7:$C$1495,0),0)),"",OFFSET('HARGA SATUAN'!$D$6,MATCH(C111,'HARGA SATUAN'!$C$7:$C$1495,0),0))</f>
        <v/>
      </c>
      <c r="E111" s="101">
        <f ca="1">IF(B111="+","Unit",IF(ISERROR(OFFSET('HARGA SATUAN'!$E$6,MATCH(C111,'HARGA SATUAN'!$C$7:$C$1495,0),0)),"",OFFSET('HARGA SATUAN'!$E$6,MATCH(C111,'HARGA SATUAN'!$C$7:$C$1495,0),0)))</f>
        <v>0</v>
      </c>
      <c r="F111" s="101" t="str">
        <f t="shared" ca="1" si="13"/>
        <v/>
      </c>
      <c r="G111" s="41">
        <f ca="1">IF(ISERROR(OFFSET('HARGA SATUAN'!$I$6,MATCH(C111,'HARGA SATUAN'!$C$7:$C$1495,0),0)),"",OFFSET('HARGA SATUAN'!$I$6,MATCH(C111,'HARGA SATUAN'!$C$7:$C$1495,0),0))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SATUAN'!$C$7:$C$1495,0),0)),"",OFFSET('HARGA SATUAN'!$D$6,MATCH(C112,'HARGA SATUAN'!$C$7:$C$1495,0),0))</f>
        <v/>
      </c>
      <c r="E112" s="101">
        <f ca="1">IF(B112="+","Unit",IF(ISERROR(OFFSET('HARGA SATUAN'!$E$6,MATCH(C112,'HARGA SATUAN'!$C$7:$C$1495,0),0)),"",OFFSET('HARGA SATUAN'!$E$6,MATCH(C112,'HARGA SATUAN'!$C$7:$C$1495,0),0)))</f>
        <v>0</v>
      </c>
      <c r="F112" s="101" t="str">
        <f t="shared" ca="1" si="13"/>
        <v/>
      </c>
      <c r="G112" s="41">
        <f ca="1">IF(ISERROR(OFFSET('HARGA SATUAN'!$I$6,MATCH(C112,'HARGA SATUAN'!$C$7:$C$1495,0),0)),"",OFFSET('HARGA SATUAN'!$I$6,MATCH(C112,'HARGA SATUAN'!$C$7:$C$1495,0),0))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SATUAN'!$C$7:$C$1495,0),0)),"",OFFSET('HARGA SATUAN'!$D$6,MATCH(C113,'HARGA SATUAN'!$C$7:$C$1495,0),0))</f>
        <v/>
      </c>
      <c r="E113" s="101">
        <f ca="1">IF(B113="+","Unit",IF(ISERROR(OFFSET('HARGA SATUAN'!$E$6,MATCH(C113,'HARGA SATUAN'!$C$7:$C$1495,0),0)),"",OFFSET('HARGA SATUAN'!$E$6,MATCH(C113,'HARGA SATUAN'!$C$7:$C$1495,0),0)))</f>
        <v>0</v>
      </c>
      <c r="F113" s="101" t="str">
        <f t="shared" ca="1" si="13"/>
        <v/>
      </c>
      <c r="G113" s="41">
        <f ca="1">IF(ISERROR(OFFSET('HARGA SATUAN'!$I$6,MATCH(C113,'HARGA SATUAN'!$C$7:$C$1495,0),0)),"",OFFSET('HARGA SATUAN'!$I$6,MATCH(C113,'HARGA SATUAN'!$C$7:$C$1495,0),0))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SATUAN'!$C$7:$C$1495,0),0)),"",OFFSET('HARGA SATUAN'!$D$6,MATCH(C114,'HARGA SATUAN'!$C$7:$C$1495,0),0))</f>
        <v/>
      </c>
      <c r="E114" s="101">
        <f ca="1">IF(B114="+","Unit",IF(ISERROR(OFFSET('HARGA SATUAN'!$E$6,MATCH(C114,'HARGA SATUAN'!$C$7:$C$1495,0),0)),"",OFFSET('HARGA SATUAN'!$E$6,MATCH(C114,'HARGA SATUAN'!$C$7:$C$1495,0),0)))</f>
        <v>0</v>
      </c>
      <c r="F114" s="101" t="str">
        <f t="shared" ca="1" si="13"/>
        <v/>
      </c>
      <c r="G114" s="41">
        <f ca="1">IF(ISERROR(OFFSET('HARGA SATUAN'!$I$6,MATCH(C114,'HARGA SATUAN'!$C$7:$C$1495,0),0)),"",OFFSET('HARGA SATUAN'!$I$6,MATCH(C114,'HARGA SATUAN'!$C$7:$C$1495,0),0))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SATUAN'!$C$7:$C$1495,0),0)),"",OFFSET('HARGA SATUAN'!$D$6,MATCH(C115,'HARGA SATUAN'!$C$7:$C$1495,0),0))</f>
        <v/>
      </c>
      <c r="E115" s="101">
        <f ca="1">IF(B115="+","Unit",IF(ISERROR(OFFSET('HARGA SATUAN'!$E$6,MATCH(C115,'HARGA SATUAN'!$C$7:$C$1495,0),0)),"",OFFSET('HARGA SATUAN'!$E$6,MATCH(C115,'HARGA SATUAN'!$C$7:$C$1495,0),0)))</f>
        <v>0</v>
      </c>
      <c r="F115" s="101" t="str">
        <f t="shared" ca="1" si="13"/>
        <v/>
      </c>
      <c r="G115" s="41">
        <f ca="1">IF(ISERROR(OFFSET('HARGA SATUAN'!$I$6,MATCH(C115,'HARGA SATUAN'!$C$7:$C$1495,0),0)),"",OFFSET('HARGA SATUAN'!$I$6,MATCH(C115,'HARGA SATUAN'!$C$7:$C$1495,0),0))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SATUAN'!$C$7:$C$1495,0),0)),"",OFFSET('HARGA SATUAN'!$D$6,MATCH(C116,'HARGA SATUAN'!$C$7:$C$1495,0),0))</f>
        <v/>
      </c>
      <c r="E116" s="101">
        <f ca="1">IF(B116="+","Unit",IF(ISERROR(OFFSET('HARGA SATUAN'!$E$6,MATCH(C116,'HARGA SATUAN'!$C$7:$C$1495,0),0)),"",OFFSET('HARGA SATUAN'!$E$6,MATCH(C116,'HARGA SATUAN'!$C$7:$C$1495,0),0)))</f>
        <v>0</v>
      </c>
      <c r="F116" s="101" t="str">
        <f t="shared" ca="1" si="13"/>
        <v/>
      </c>
      <c r="G116" s="41">
        <f ca="1">IF(ISERROR(OFFSET('HARGA SATUAN'!$I$6,MATCH(C116,'HARGA SATUAN'!$C$7:$C$1495,0),0)),"",OFFSET('HARGA SATUAN'!$I$6,MATCH(C116,'HARGA SATUAN'!$C$7:$C$1495,0),0))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SATUAN'!$C$7:$C$1495,0),0)),"",OFFSET('HARGA SATUAN'!$D$6,MATCH(C117,'HARGA SATUAN'!$C$7:$C$1495,0),0))</f>
        <v/>
      </c>
      <c r="E117" s="101">
        <f ca="1">IF(B117="+","Unit",IF(ISERROR(OFFSET('HARGA SATUAN'!$E$6,MATCH(C117,'HARGA SATUAN'!$C$7:$C$1495,0),0)),"",OFFSET('HARGA SATUAN'!$E$6,MATCH(C117,'HARGA SATUAN'!$C$7:$C$1495,0),0)))</f>
        <v>0</v>
      </c>
      <c r="F117" s="101" t="str">
        <f t="shared" ca="1" si="13"/>
        <v/>
      </c>
      <c r="G117" s="41">
        <f ca="1">IF(ISERROR(OFFSET('HARGA SATUAN'!$I$6,MATCH(C117,'HARGA SATUAN'!$C$7:$C$1495,0),0)),"",OFFSET('HARGA SATUAN'!$I$6,MATCH(C117,'HARGA SATUAN'!$C$7:$C$1495,0),0))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SATUAN'!$C$7:$C$1495,0),0)),"",OFFSET('HARGA SATUAN'!$D$6,MATCH(C118,'HARGA SATUAN'!$C$7:$C$1495,0),0))</f>
        <v/>
      </c>
      <c r="E118" s="101">
        <f ca="1">IF(B118="+","Unit",IF(ISERROR(OFFSET('HARGA SATUAN'!$E$6,MATCH(C118,'HARGA SATUAN'!$C$7:$C$1495,0),0)),"",OFFSET('HARGA SATUAN'!$E$6,MATCH(C118,'HARGA SATUAN'!$C$7:$C$1495,0),0)))</f>
        <v>0</v>
      </c>
      <c r="F118" s="101" t="str">
        <f t="shared" ca="1" si="13"/>
        <v/>
      </c>
      <c r="G118" s="41">
        <f ca="1">IF(ISERROR(OFFSET('HARGA SATUAN'!$I$6,MATCH(C118,'HARGA SATUAN'!$C$7:$C$1495,0),0)),"",OFFSET('HARGA SATUAN'!$I$6,MATCH(C118,'HARGA SATUAN'!$C$7:$C$1495,0),0))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SATUAN'!$C$7:$C$1495,0),0)),"",OFFSET('HARGA SATUAN'!$D$6,MATCH(C119,'HARGA SATUAN'!$C$7:$C$1495,0),0))</f>
        <v/>
      </c>
      <c r="E119" s="101">
        <f ca="1">IF(B119="+","Unit",IF(ISERROR(OFFSET('HARGA SATUAN'!$E$6,MATCH(C119,'HARGA SATUAN'!$C$7:$C$1495,0),0)),"",OFFSET('HARGA SATUAN'!$E$6,MATCH(C119,'HARGA SATUAN'!$C$7:$C$1495,0),0)))</f>
        <v>0</v>
      </c>
      <c r="F119" s="101" t="str">
        <f t="shared" ca="1" si="13"/>
        <v/>
      </c>
      <c r="G119" s="41">
        <f ca="1">IF(ISERROR(OFFSET('HARGA SATUAN'!$I$6,MATCH(C119,'HARGA SATUAN'!$C$7:$C$1495,0),0)),"",OFFSET('HARGA SATUAN'!$I$6,MATCH(C119,'HARGA SATUAN'!$C$7:$C$1495,0),0))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SATUAN'!$C$7:$C$1495,0),0)),"",OFFSET('HARGA SATUAN'!$D$6,MATCH(C120,'HARGA SATUAN'!$C$7:$C$1495,0),0))</f>
        <v/>
      </c>
      <c r="E120" s="101">
        <f ca="1">IF(B120="+","Unit",IF(ISERROR(OFFSET('HARGA SATUAN'!$E$6,MATCH(C120,'HARGA SATUAN'!$C$7:$C$1495,0),0)),"",OFFSET('HARGA SATUAN'!$E$6,MATCH(C120,'HARGA SATUAN'!$C$7:$C$1495,0),0)))</f>
        <v>0</v>
      </c>
      <c r="F120" s="101" t="str">
        <f t="shared" ca="1" si="13"/>
        <v/>
      </c>
      <c r="G120" s="41">
        <f ca="1">IF(ISERROR(OFFSET('HARGA SATUAN'!$I$6,MATCH(C120,'HARGA SATUAN'!$C$7:$C$1495,0),0)),"",OFFSET('HARGA SATUAN'!$I$6,MATCH(C120,'HARGA SATUAN'!$C$7:$C$1495,0),0))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SATUAN'!$C$7:$C$1495,0),0)),"",OFFSET('HARGA SATUAN'!$D$6,MATCH(C121,'HARGA SATUAN'!$C$7:$C$1495,0),0))</f>
        <v/>
      </c>
      <c r="E121" s="101">
        <f ca="1">IF(B121="+","Unit",IF(ISERROR(OFFSET('HARGA SATUAN'!$E$6,MATCH(C121,'HARGA SATUAN'!$C$7:$C$1495,0),0)),"",OFFSET('HARGA SATUAN'!$E$6,MATCH(C121,'HARGA SATUAN'!$C$7:$C$1495,0),0)))</f>
        <v>0</v>
      </c>
      <c r="F121" s="101" t="str">
        <f t="shared" ca="1" si="13"/>
        <v/>
      </c>
      <c r="G121" s="41">
        <f ca="1">IF(ISERROR(OFFSET('HARGA SATUAN'!$I$6,MATCH(C121,'HARGA SATUAN'!$C$7:$C$1495,0),0)),"",OFFSET('HARGA SATUAN'!$I$6,MATCH(C121,'HARGA SATUAN'!$C$7:$C$1495,0),0))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SATUAN'!$C$7:$C$1495,0),0)),"",OFFSET('HARGA SATUAN'!$D$6,MATCH(C122,'HARGA SATUAN'!$C$7:$C$1495,0),0))</f>
        <v/>
      </c>
      <c r="E122" s="101">
        <f ca="1">IF(B122="+","Unit",IF(ISERROR(OFFSET('HARGA SATUAN'!$E$6,MATCH(C122,'HARGA SATUAN'!$C$7:$C$1495,0),0)),"",OFFSET('HARGA SATUAN'!$E$6,MATCH(C122,'HARGA SATUAN'!$C$7:$C$1495,0),0)))</f>
        <v>0</v>
      </c>
      <c r="F122" s="101" t="str">
        <f t="shared" ca="1" si="13"/>
        <v/>
      </c>
      <c r="G122" s="41">
        <f ca="1">IF(ISERROR(OFFSET('HARGA SATUAN'!$I$6,MATCH(C122,'HARGA SATUAN'!$C$7:$C$1495,0),0)),"",OFFSET('HARGA SATUAN'!$I$6,MATCH(C122,'HARGA SATUAN'!$C$7:$C$1495,0),0))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SATUAN'!$C$7:$C$1495,0),0)),"",OFFSET('HARGA SATUAN'!$D$6,MATCH(C123,'HARGA SATUAN'!$C$7:$C$1495,0),0))</f>
        <v/>
      </c>
      <c r="E123" s="101">
        <f ca="1">IF(B123="+","Unit",IF(ISERROR(OFFSET('HARGA SATUAN'!$E$6,MATCH(C123,'HARGA SATUAN'!$C$7:$C$1495,0),0)),"",OFFSET('HARGA SATUAN'!$E$6,MATCH(C123,'HARGA SATUAN'!$C$7:$C$1495,0),0)))</f>
        <v>0</v>
      </c>
      <c r="F123" s="101" t="str">
        <f t="shared" ca="1" si="13"/>
        <v/>
      </c>
      <c r="G123" s="41">
        <f ca="1">IF(ISERROR(OFFSET('HARGA SATUAN'!$I$6,MATCH(C123,'HARGA SATUAN'!$C$7:$C$1495,0),0)),"",OFFSET('HARGA SATUAN'!$I$6,MATCH(C123,'HARGA SATUAN'!$C$7:$C$1495,0),0))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SATUAN'!$C$7:$C$1495,0),0)),"",OFFSET('HARGA SATUAN'!$D$6,MATCH(C124,'HARGA SATUAN'!$C$7:$C$1495,0),0))</f>
        <v/>
      </c>
      <c r="E124" s="101">
        <f ca="1">IF(B124="+","Unit",IF(ISERROR(OFFSET('HARGA SATUAN'!$E$6,MATCH(C124,'HARGA SATUAN'!$C$7:$C$1495,0),0)),"",OFFSET('HARGA SATUAN'!$E$6,MATCH(C124,'HARGA SATUAN'!$C$7:$C$1495,0),0)))</f>
        <v>0</v>
      </c>
      <c r="F124" s="101" t="str">
        <f t="shared" ca="1" si="13"/>
        <v/>
      </c>
      <c r="G124" s="41">
        <f ca="1">IF(ISERROR(OFFSET('HARGA SATUAN'!$I$6,MATCH(C124,'HARGA SATUAN'!$C$7:$C$1495,0),0)),"",OFFSET('HARGA SATUAN'!$I$6,MATCH(C124,'HARGA SATUAN'!$C$7:$C$1495,0),0))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SATUAN'!$C$7:$C$1495,0),0)),"",OFFSET('HARGA SATUAN'!$D$6,MATCH(C125,'HARGA SATUAN'!$C$7:$C$1495,0),0))</f>
        <v/>
      </c>
      <c r="E125" s="101">
        <f ca="1">IF(B125="+","Unit",IF(ISERROR(OFFSET('HARGA SATUAN'!$E$6,MATCH(C125,'HARGA SATUAN'!$C$7:$C$1495,0),0)),"",OFFSET('HARGA SATUAN'!$E$6,MATCH(C125,'HARGA SATUAN'!$C$7:$C$1495,0),0)))</f>
        <v>0</v>
      </c>
      <c r="F125" s="101" t="str">
        <f t="shared" ca="1" si="13"/>
        <v/>
      </c>
      <c r="G125" s="41">
        <f ca="1">IF(ISERROR(OFFSET('HARGA SATUAN'!$I$6,MATCH(C125,'HARGA SATUAN'!$C$7:$C$1495,0),0)),"",OFFSET('HARGA SATUAN'!$I$6,MATCH(C125,'HARGA SATUAN'!$C$7:$C$1495,0),0))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SATUAN'!$C$7:$C$1495,0),0)),"",OFFSET('HARGA SATUAN'!$D$6,MATCH(C126,'HARGA SATUAN'!$C$7:$C$1495,0),0))</f>
        <v/>
      </c>
      <c r="E126" s="101">
        <f ca="1">IF(B126="+","Unit",IF(ISERROR(OFFSET('HARGA SATUAN'!$E$6,MATCH(C126,'HARGA SATUAN'!$C$7:$C$1495,0),0)),"",OFFSET('HARGA SATUAN'!$E$6,MATCH(C126,'HARGA SATUAN'!$C$7:$C$1495,0),0)))</f>
        <v>0</v>
      </c>
      <c r="F126" s="101" t="str">
        <f t="shared" ca="1" si="13"/>
        <v/>
      </c>
      <c r="G126" s="41">
        <f ca="1">IF(ISERROR(OFFSET('HARGA SATUAN'!$I$6,MATCH(C126,'HARGA SATUAN'!$C$7:$C$1495,0),0)),"",OFFSET('HARGA SATUAN'!$I$6,MATCH(C126,'HARGA SATUAN'!$C$7:$C$1495,0),0))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SATUAN'!$C$7:$C$1495,0),0)),"",OFFSET('HARGA SATUAN'!$D$6,MATCH(C127,'HARGA SATUAN'!$C$7:$C$1495,0),0))</f>
        <v/>
      </c>
      <c r="E127" s="101">
        <f ca="1">IF(B127="+","Unit",IF(ISERROR(OFFSET('HARGA SATUAN'!$E$6,MATCH(C127,'HARGA SATUAN'!$C$7:$C$1495,0),0)),"",OFFSET('HARGA SATUAN'!$E$6,MATCH(C127,'HARGA SATUAN'!$C$7:$C$1495,0),0)))</f>
        <v>0</v>
      </c>
      <c r="F127" s="101" t="str">
        <f t="shared" ca="1" si="13"/>
        <v/>
      </c>
      <c r="G127" s="41">
        <f ca="1">IF(ISERROR(OFFSET('HARGA SATUAN'!$I$6,MATCH(C127,'HARGA SATUAN'!$C$7:$C$1495,0),0)),"",OFFSET('HARGA SATUAN'!$I$6,MATCH(C127,'HARGA SATUAN'!$C$7:$C$1495,0),0))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SATUAN'!$C$7:$C$1495,0),0)),"",OFFSET('HARGA SATUAN'!$D$6,MATCH(C128,'HARGA SATUAN'!$C$7:$C$1495,0),0))</f>
        <v/>
      </c>
      <c r="E128" s="101">
        <f ca="1">IF(B128="+","Unit",IF(ISERROR(OFFSET('HARGA SATUAN'!$E$6,MATCH(C128,'HARGA SATUAN'!$C$7:$C$1495,0),0)),"",OFFSET('HARGA SATUAN'!$E$6,MATCH(C128,'HARGA SATUAN'!$C$7:$C$1495,0),0)))</f>
        <v>0</v>
      </c>
      <c r="F128" s="101" t="str">
        <f t="shared" ca="1" si="13"/>
        <v/>
      </c>
      <c r="G128" s="41">
        <f ca="1">IF(ISERROR(OFFSET('HARGA SATUAN'!$I$6,MATCH(C128,'HARGA SATUAN'!$C$7:$C$1495,0),0)),"",OFFSET('HARGA SATUAN'!$I$6,MATCH(C128,'HARGA SATUAN'!$C$7:$C$1495,0),0))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SATUAN'!$C$7:$C$1495,0),0)),"",OFFSET('HARGA SATUAN'!$D$6,MATCH(C129,'HARGA SATUAN'!$C$7:$C$1495,0),0))</f>
        <v/>
      </c>
      <c r="E129" s="101">
        <f ca="1">IF(B129="+","Unit",IF(ISERROR(OFFSET('HARGA SATUAN'!$E$6,MATCH(C129,'HARGA SATUAN'!$C$7:$C$1495,0),0)),"",OFFSET('HARGA SATUAN'!$E$6,MATCH(C129,'HARGA SATUAN'!$C$7:$C$1495,0),0)))</f>
        <v>0</v>
      </c>
      <c r="F129" s="101" t="str">
        <f t="shared" ca="1" si="13"/>
        <v/>
      </c>
      <c r="G129" s="41">
        <f ca="1">IF(ISERROR(OFFSET('HARGA SATUAN'!$I$6,MATCH(C129,'HARGA SATUAN'!$C$7:$C$1495,0),0)),"",OFFSET('HARGA SATUAN'!$I$6,MATCH(C129,'HARGA SATUAN'!$C$7:$C$1495,0),0))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SATUAN'!$C$7:$C$1495,0),0)),"",OFFSET('HARGA SATUAN'!$D$6,MATCH(C130,'HARGA SATUAN'!$C$7:$C$1495,0),0))</f>
        <v/>
      </c>
      <c r="E130" s="101">
        <f ca="1">IF(B130="+","Unit",IF(ISERROR(OFFSET('HARGA SATUAN'!$E$6,MATCH(C130,'HARGA SATUAN'!$C$7:$C$1495,0),0)),"",OFFSET('HARGA SATUAN'!$E$6,MATCH(C130,'HARGA SATUAN'!$C$7:$C$1495,0),0)))</f>
        <v>0</v>
      </c>
      <c r="F130" s="101" t="str">
        <f t="shared" ca="1" si="13"/>
        <v/>
      </c>
      <c r="G130" s="41">
        <f ca="1">IF(ISERROR(OFFSET('HARGA SATUAN'!$I$6,MATCH(C130,'HARGA SATUAN'!$C$7:$C$1495,0),0)),"",OFFSET('HARGA SATUAN'!$I$6,MATCH(C130,'HARGA SATUAN'!$C$7:$C$1495,0),0))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SATUAN'!$C$7:$C$1495,0),0)),"",OFFSET('HARGA SATUAN'!$D$6,MATCH(C131,'HARGA SATUAN'!$C$7:$C$1495,0),0))</f>
        <v/>
      </c>
      <c r="E131" s="101">
        <f ca="1">IF(B131="+","Unit",IF(ISERROR(OFFSET('HARGA SATUAN'!$E$6,MATCH(C131,'HARGA SATUAN'!$C$7:$C$1495,0),0)),"",OFFSET('HARGA SATUAN'!$E$6,MATCH(C131,'HARGA SATUAN'!$C$7:$C$1495,0),0)))</f>
        <v>0</v>
      </c>
      <c r="F131" s="101" t="str">
        <f t="shared" ca="1" si="13"/>
        <v/>
      </c>
      <c r="G131" s="41">
        <f ca="1">IF(ISERROR(OFFSET('HARGA SATUAN'!$I$6,MATCH(C131,'HARGA SATUAN'!$C$7:$C$1495,0),0)),"",OFFSET('HARGA SATUAN'!$I$6,MATCH(C131,'HARGA SATUAN'!$C$7:$C$1495,0),0))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SATUAN'!$C$7:$C$1495,0),0)),"",OFFSET('HARGA SATUAN'!$D$6,MATCH(C132,'HARGA SATUAN'!$C$7:$C$1495,0),0))</f>
        <v/>
      </c>
      <c r="E132" s="101">
        <f ca="1">IF(B132="+","Unit",IF(ISERROR(OFFSET('HARGA SATUAN'!$E$6,MATCH(C132,'HARGA SATUAN'!$C$7:$C$1495,0),0)),"",OFFSET('HARGA SATUAN'!$E$6,MATCH(C132,'HARGA SATUAN'!$C$7:$C$1495,0),0)))</f>
        <v>0</v>
      </c>
      <c r="F132" s="101" t="str">
        <f t="shared" ca="1" si="13"/>
        <v/>
      </c>
      <c r="G132" s="41">
        <f ca="1">IF(ISERROR(OFFSET('HARGA SATUAN'!$I$6,MATCH(C132,'HARGA SATUAN'!$C$7:$C$1495,0),0)),"",OFFSET('HARGA SATUAN'!$I$6,MATCH(C132,'HARGA SATUAN'!$C$7:$C$1495,0),0))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SATUAN'!$C$7:$C$1495,0),0)),"",OFFSET('HARGA SATUAN'!$D$6,MATCH(C133,'HARGA SATUAN'!$C$7:$C$1495,0),0))</f>
        <v/>
      </c>
      <c r="E133" s="101">
        <f ca="1">IF(B133="+","Unit",IF(ISERROR(OFFSET('HARGA SATUAN'!$E$6,MATCH(C133,'HARGA SATUAN'!$C$7:$C$1495,0),0)),"",OFFSET('HARGA SATUAN'!$E$6,MATCH(C133,'HARGA SATUAN'!$C$7:$C$1495,0),0)))</f>
        <v>0</v>
      </c>
      <c r="F133" s="101" t="str">
        <f t="shared" ca="1" si="13"/>
        <v/>
      </c>
      <c r="G133" s="41">
        <f ca="1">IF(ISERROR(OFFSET('HARGA SATUAN'!$I$6,MATCH(C133,'HARGA SATUAN'!$C$7:$C$1495,0),0)),"",OFFSET('HARGA SATUAN'!$I$6,MATCH(C133,'HARGA SATUAN'!$C$7:$C$1495,0),0))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SATUAN'!$C$7:$C$1495,0),0)),"",OFFSET('HARGA SATUAN'!$D$6,MATCH(C134,'HARGA SATUAN'!$C$7:$C$1495,0),0))</f>
        <v/>
      </c>
      <c r="E134" s="101">
        <f ca="1">IF(B134="+","Unit",IF(ISERROR(OFFSET('HARGA SATUAN'!$E$6,MATCH(C134,'HARGA SATUAN'!$C$7:$C$1495,0),0)),"",OFFSET('HARGA SATUAN'!$E$6,MATCH(C134,'HARGA SATUAN'!$C$7:$C$1495,0),0)))</f>
        <v>0</v>
      </c>
      <c r="F134" s="101" t="str">
        <f t="shared" ca="1" si="13"/>
        <v/>
      </c>
      <c r="G134" s="41">
        <f ca="1">IF(ISERROR(OFFSET('HARGA SATUAN'!$I$6,MATCH(C134,'HARGA SATUAN'!$C$7:$C$1495,0),0)),"",OFFSET('HARGA SATUAN'!$I$6,MATCH(C134,'HARGA SATUAN'!$C$7:$C$1495,0),0))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SATUAN'!$C$7:$C$1495,0),0)),"",OFFSET('HARGA SATUAN'!$D$6,MATCH(C135,'HARGA SATUAN'!$C$7:$C$1495,0),0))</f>
        <v/>
      </c>
      <c r="E135" s="101">
        <f ca="1">IF(B135="+","Unit",IF(ISERROR(OFFSET('HARGA SATUAN'!$E$6,MATCH(C135,'HARGA SATUAN'!$C$7:$C$1495,0),0)),"",OFFSET('HARGA SATUAN'!$E$6,MATCH(C135,'HARGA SATUAN'!$C$7:$C$1495,0),0)))</f>
        <v>0</v>
      </c>
      <c r="F135" s="101" t="str">
        <f t="shared" ca="1" si="13"/>
        <v/>
      </c>
      <c r="G135" s="41">
        <f ca="1">IF(ISERROR(OFFSET('HARGA SATUAN'!$I$6,MATCH(C135,'HARGA SATUAN'!$C$7:$C$1495,0),0)),"",OFFSET('HARGA SATUAN'!$I$6,MATCH(C135,'HARGA SATUAN'!$C$7:$C$1495,0),0))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SATUAN'!$C$7:$C$1495,0),0)),"",OFFSET('HARGA SATUAN'!$D$6,MATCH(C136,'HARGA SATUAN'!$C$7:$C$1495,0),0))</f>
        <v/>
      </c>
      <c r="E136" s="101">
        <f ca="1">IF(B136="+","Unit",IF(ISERROR(OFFSET('HARGA SATUAN'!$E$6,MATCH(C136,'HARGA SATUAN'!$C$7:$C$1495,0),0)),"",OFFSET('HARGA SATUAN'!$E$6,MATCH(C136,'HARGA SATUAN'!$C$7:$C$1495,0),0)))</f>
        <v>0</v>
      </c>
      <c r="F136" s="101" t="str">
        <f t="shared" ca="1" si="13"/>
        <v/>
      </c>
      <c r="G136" s="41">
        <f ca="1">IF(ISERROR(OFFSET('HARGA SATUAN'!$I$6,MATCH(C136,'HARGA SATUAN'!$C$7:$C$1495,0),0)),"",OFFSET('HARGA SATUAN'!$I$6,MATCH(C136,'HARGA SATUAN'!$C$7:$C$1495,0),0))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SATUAN'!$C$7:$C$1495,0),0)),"",OFFSET('HARGA SATUAN'!$D$6,MATCH(C137,'HARGA SATUAN'!$C$7:$C$1495,0),0))</f>
        <v/>
      </c>
      <c r="E137" s="101">
        <f ca="1">IF(B137="+","Unit",IF(ISERROR(OFFSET('HARGA SATUAN'!$E$6,MATCH(C137,'HARGA SATUAN'!$C$7:$C$1495,0),0)),"",OFFSET('HARGA SATUAN'!$E$6,MATCH(C137,'HARGA SATUAN'!$C$7:$C$1495,0),0)))</f>
        <v>0</v>
      </c>
      <c r="F137" s="101" t="str">
        <f t="shared" ca="1" si="13"/>
        <v/>
      </c>
      <c r="G137" s="41">
        <f ca="1">IF(ISERROR(OFFSET('HARGA SATUAN'!$I$6,MATCH(C137,'HARGA SATUAN'!$C$7:$C$1495,0),0)),"",OFFSET('HARGA SATUAN'!$I$6,MATCH(C137,'HARGA SATUAN'!$C$7:$C$1495,0),0))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SATUAN'!$C$7:$C$1495,0),0)),"",OFFSET('HARGA SATUAN'!$D$6,MATCH(C138,'HARGA SATUAN'!$C$7:$C$1495,0),0))</f>
        <v/>
      </c>
      <c r="E138" s="101">
        <f ca="1">IF(B138="+","Unit",IF(ISERROR(OFFSET('HARGA SATUAN'!$E$6,MATCH(C138,'HARGA SATUAN'!$C$7:$C$1495,0),0)),"",OFFSET('HARGA SATUAN'!$E$6,MATCH(C138,'HARGA SATUAN'!$C$7:$C$1495,0),0)))</f>
        <v>0</v>
      </c>
      <c r="F138" s="101" t="str">
        <f t="shared" ca="1" si="13"/>
        <v/>
      </c>
      <c r="G138" s="41">
        <f ca="1">IF(ISERROR(OFFSET('HARGA SATUAN'!$I$6,MATCH(C138,'HARGA SATUAN'!$C$7:$C$1495,0),0)),"",OFFSET('HARGA SATUAN'!$I$6,MATCH(C138,'HARGA SATUAN'!$C$7:$C$1495,0),0))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SATUAN'!$C$7:$C$1495,0),0)),"",OFFSET('HARGA SATUAN'!$D$6,MATCH(C139,'HARGA SATUAN'!$C$7:$C$1495,0),0))</f>
        <v/>
      </c>
      <c r="E139" s="101">
        <f ca="1">IF(B139="+","Unit",IF(ISERROR(OFFSET('HARGA SATUAN'!$E$6,MATCH(C139,'HARGA SATUAN'!$C$7:$C$1495,0),0)),"",OFFSET('HARGA SATUAN'!$E$6,MATCH(C139,'HARGA SATUAN'!$C$7:$C$1495,0),0)))</f>
        <v>0</v>
      </c>
      <c r="F139" s="101" t="str">
        <f t="shared" ca="1" si="13"/>
        <v/>
      </c>
      <c r="G139" s="41">
        <f ca="1">IF(ISERROR(OFFSET('HARGA SATUAN'!$I$6,MATCH(C139,'HARGA SATUAN'!$C$7:$C$1495,0),0)),"",OFFSET('HARGA SATUAN'!$I$6,MATCH(C139,'HARGA SATUAN'!$C$7:$C$1495,0),0))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SATUAN'!$C$7:$C$1495,0),0)),"",OFFSET('HARGA SATUAN'!$D$6,MATCH(C140,'HARGA SATUAN'!$C$7:$C$1495,0),0))</f>
        <v/>
      </c>
      <c r="E140" s="101">
        <f ca="1">IF(B140="+","Unit",IF(ISERROR(OFFSET('HARGA SATUAN'!$E$6,MATCH(C140,'HARGA SATUAN'!$C$7:$C$1495,0),0)),"",OFFSET('HARGA SATUAN'!$E$6,MATCH(C140,'HARGA SATUAN'!$C$7:$C$1495,0),0)))</f>
        <v>0</v>
      </c>
      <c r="F140" s="101" t="str">
        <f t="shared" ca="1" si="13"/>
        <v/>
      </c>
      <c r="G140" s="41">
        <f ca="1">IF(ISERROR(OFFSET('HARGA SATUAN'!$I$6,MATCH(C140,'HARGA SATUAN'!$C$7:$C$1495,0),0)),"",OFFSET('HARGA SATUAN'!$I$6,MATCH(C140,'HARGA SATUAN'!$C$7:$C$1495,0),0))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SATUAN'!$C$7:$C$1495,0),0)),"",OFFSET('HARGA SATUAN'!$D$6,MATCH(C141,'HARGA SATUAN'!$C$7:$C$1495,0),0))</f>
        <v/>
      </c>
      <c r="E141" s="101">
        <f ca="1">IF(B141="+","Unit",IF(ISERROR(OFFSET('HARGA SATUAN'!$E$6,MATCH(C141,'HARGA SATUAN'!$C$7:$C$1495,0),0)),"",OFFSET('HARGA SATUAN'!$E$6,MATCH(C141,'HARGA SATUAN'!$C$7:$C$1495,0),0)))</f>
        <v>0</v>
      </c>
      <c r="F141" s="101" t="str">
        <f t="shared" ca="1" si="13"/>
        <v/>
      </c>
      <c r="G141" s="41">
        <f ca="1">IF(ISERROR(OFFSET('HARGA SATUAN'!$I$6,MATCH(C141,'HARGA SATUAN'!$C$7:$C$1495,0),0)),"",OFFSET('HARGA SATUAN'!$I$6,MATCH(C141,'HARGA SATUAN'!$C$7:$C$1495,0),0))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SATUAN'!$C$7:$C$1495,0),0)),"",OFFSET('HARGA SATUAN'!$D$6,MATCH(C142,'HARGA SATUAN'!$C$7:$C$1495,0),0))</f>
        <v/>
      </c>
      <c r="E142" s="101">
        <f ca="1">IF(B142="+","Unit",IF(ISERROR(OFFSET('HARGA SATUAN'!$E$6,MATCH(C142,'HARGA SATUAN'!$C$7:$C$1495,0),0)),"",OFFSET('HARGA SATUAN'!$E$6,MATCH(C142,'HARGA SATUAN'!$C$7:$C$1495,0),0)))</f>
        <v>0</v>
      </c>
      <c r="F142" s="101" t="str">
        <f t="shared" ca="1" si="13"/>
        <v/>
      </c>
      <c r="G142" s="41">
        <f ca="1">IF(ISERROR(OFFSET('HARGA SATUAN'!$I$6,MATCH(C142,'HARGA SATUAN'!$C$7:$C$1495,0),0)),"",OFFSET('HARGA SATUAN'!$I$6,MATCH(C142,'HARGA SATUAN'!$C$7:$C$1495,0),0))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SATUAN'!$C$7:$C$1495,0),0)),"",OFFSET('HARGA SATUAN'!$D$6,MATCH(C143,'HARGA SATUAN'!$C$7:$C$1495,0),0))</f>
        <v/>
      </c>
      <c r="E143" s="101">
        <f ca="1">IF(B143="+","Unit",IF(ISERROR(OFFSET('HARGA SATUAN'!$E$6,MATCH(C143,'HARGA SATUAN'!$C$7:$C$1495,0),0)),"",OFFSET('HARGA SATUAN'!$E$6,MATCH(C143,'HARGA SATUAN'!$C$7:$C$1495,0),0)))</f>
        <v>0</v>
      </c>
      <c r="F143" s="101" t="str">
        <f t="shared" ca="1" si="13"/>
        <v/>
      </c>
      <c r="G143" s="41">
        <f ca="1">IF(ISERROR(OFFSET('HARGA SATUAN'!$I$6,MATCH(C143,'HARGA SATUAN'!$C$7:$C$1495,0),0)),"",OFFSET('HARGA SATUAN'!$I$6,MATCH(C143,'HARGA SATUAN'!$C$7:$C$1495,0),0))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SATUAN'!$C$7:$C$1495,0),0)),"",OFFSET('HARGA SATUAN'!$D$6,MATCH(C144,'HARGA SATUAN'!$C$7:$C$1495,0),0))</f>
        <v/>
      </c>
      <c r="E144" s="101">
        <f ca="1">IF(B144="+","Unit",IF(ISERROR(OFFSET('HARGA SATUAN'!$E$6,MATCH(C144,'HARGA SATUAN'!$C$7:$C$1495,0),0)),"",OFFSET('HARGA SATUAN'!$E$6,MATCH(C144,'HARGA SATUAN'!$C$7:$C$1495,0),0)))</f>
        <v>0</v>
      </c>
      <c r="F144" s="101" t="str">
        <f t="shared" ca="1" si="13"/>
        <v/>
      </c>
      <c r="G144" s="41">
        <f ca="1">IF(ISERROR(OFFSET('HARGA SATUAN'!$I$6,MATCH(C144,'HARGA SATUAN'!$C$7:$C$1495,0),0)),"",OFFSET('HARGA SATUAN'!$I$6,MATCH(C144,'HARGA SATUAN'!$C$7:$C$1495,0),0))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SATUAN'!$C$7:$C$1495,0),0)),"",OFFSET('HARGA SATUAN'!$D$6,MATCH(C145,'HARGA SATUAN'!$C$7:$C$1495,0),0))</f>
        <v/>
      </c>
      <c r="E145" s="101">
        <f ca="1">IF(B145="+","Unit",IF(ISERROR(OFFSET('HARGA SATUAN'!$E$6,MATCH(C145,'HARGA SATUAN'!$C$7:$C$1495,0),0)),"",OFFSET('HARGA SATUAN'!$E$6,MATCH(C145,'HARGA SATUAN'!$C$7:$C$1495,0),0)))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SATUAN'!$C$7:$C$1495,0),0)),"",OFFSET('HARGA SATUAN'!$I$6,MATCH(C145,'HARGA SATUAN'!$C$7:$C$1495,0),0))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SATUAN'!$C$7:$C$1495,0),0)),"",OFFSET('HARGA SATUAN'!$D$6,MATCH(C146,'HARGA SATUAN'!$C$7:$C$1495,0),0))</f>
        <v/>
      </c>
      <c r="E146" s="101">
        <f ca="1">IF(B146="+","Unit",IF(ISERROR(OFFSET('HARGA SATUAN'!$E$6,MATCH(C146,'HARGA SATUAN'!$C$7:$C$1495,0),0)),"",OFFSET('HARGA SATUAN'!$E$6,MATCH(C146,'HARGA SATUAN'!$C$7:$C$1495,0),0)))</f>
        <v>0</v>
      </c>
      <c r="F146" s="101" t="str">
        <f t="shared" ca="1" si="20"/>
        <v/>
      </c>
      <c r="G146" s="41">
        <f ca="1">IF(ISERROR(OFFSET('HARGA SATUAN'!$I$6,MATCH(C146,'HARGA SATUAN'!$C$7:$C$1495,0),0)),"",OFFSET('HARGA SATUAN'!$I$6,MATCH(C146,'HARGA SATUAN'!$C$7:$C$1495,0),0))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SATUAN'!$C$7:$C$1495,0),0)),"",OFFSET('HARGA SATUAN'!$D$6,MATCH(C147,'HARGA SATUAN'!$C$7:$C$1495,0),0))</f>
        <v/>
      </c>
      <c r="E147" s="101">
        <f ca="1">IF(B147="+","Unit",IF(ISERROR(OFFSET('HARGA SATUAN'!$E$6,MATCH(C147,'HARGA SATUAN'!$C$7:$C$1495,0),0)),"",OFFSET('HARGA SATUAN'!$E$6,MATCH(C147,'HARGA SATUAN'!$C$7:$C$1495,0),0)))</f>
        <v>0</v>
      </c>
      <c r="F147" s="101" t="str">
        <f t="shared" ca="1" si="20"/>
        <v/>
      </c>
      <c r="G147" s="41">
        <f ca="1">IF(ISERROR(OFFSET('HARGA SATUAN'!$I$6,MATCH(C147,'HARGA SATUAN'!$C$7:$C$1495,0),0)),"",OFFSET('HARGA SATUAN'!$I$6,MATCH(C147,'HARGA SATUAN'!$C$7:$C$1495,0),0))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SATUAN'!$C$7:$C$1495,0),0)),"",OFFSET('HARGA SATUAN'!$D$6,MATCH(C148,'HARGA SATUAN'!$C$7:$C$1495,0),0))</f>
        <v/>
      </c>
      <c r="E148" s="101">
        <f ca="1">IF(B148="+","Unit",IF(ISERROR(OFFSET('HARGA SATUAN'!$E$6,MATCH(C148,'HARGA SATUAN'!$C$7:$C$1495,0),0)),"",OFFSET('HARGA SATUAN'!$E$6,MATCH(C148,'HARGA SATUAN'!$C$7:$C$1495,0),0)))</f>
        <v>0</v>
      </c>
      <c r="F148" s="101" t="str">
        <f t="shared" ca="1" si="20"/>
        <v/>
      </c>
      <c r="G148" s="41">
        <f ca="1">IF(ISERROR(OFFSET('HARGA SATUAN'!$I$6,MATCH(C148,'HARGA SATUAN'!$C$7:$C$1495,0),0)),"",OFFSET('HARGA SATUAN'!$I$6,MATCH(C148,'HARGA SATUAN'!$C$7:$C$1495,0),0))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SATUAN'!$C$7:$C$1495,0),0)),"",OFFSET('HARGA SATUAN'!$D$6,MATCH(C149,'HARGA SATUAN'!$C$7:$C$1495,0),0))</f>
        <v/>
      </c>
      <c r="E149" s="101">
        <f ca="1">IF(B149="+","Unit",IF(ISERROR(OFFSET('HARGA SATUAN'!$E$6,MATCH(C149,'HARGA SATUAN'!$C$7:$C$1495,0),0)),"",OFFSET('HARGA SATUAN'!$E$6,MATCH(C149,'HARGA SATUAN'!$C$7:$C$1495,0),0)))</f>
        <v>0</v>
      </c>
      <c r="F149" s="101" t="str">
        <f t="shared" ca="1" si="20"/>
        <v/>
      </c>
      <c r="G149" s="41">
        <f ca="1">IF(ISERROR(OFFSET('HARGA SATUAN'!$I$6,MATCH(C149,'HARGA SATUAN'!$C$7:$C$1495,0),0)),"",OFFSET('HARGA SATUAN'!$I$6,MATCH(C149,'HARGA SATUAN'!$C$7:$C$1495,0),0))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SATUAN'!$C$7:$C$1495,0),0)),"",OFFSET('HARGA SATUAN'!$D$6,MATCH(C150,'HARGA SATUAN'!$C$7:$C$1495,0),0))</f>
        <v/>
      </c>
      <c r="E150" s="101">
        <f ca="1">IF(B150="+","Unit",IF(ISERROR(OFFSET('HARGA SATUAN'!$E$6,MATCH(C150,'HARGA SATUAN'!$C$7:$C$1495,0),0)),"",OFFSET('HARGA SATUAN'!$E$6,MATCH(C150,'HARGA SATUAN'!$C$7:$C$1495,0),0)))</f>
        <v>0</v>
      </c>
      <c r="F150" s="101" t="str">
        <f t="shared" ca="1" si="20"/>
        <v/>
      </c>
      <c r="G150" s="41">
        <f ca="1">IF(ISERROR(OFFSET('HARGA SATUAN'!$I$6,MATCH(C150,'HARGA SATUAN'!$C$7:$C$1495,0),0)),"",OFFSET('HARGA SATUAN'!$I$6,MATCH(C150,'HARGA SATUAN'!$C$7:$C$1495,0),0))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SATUAN'!$C$7:$C$1495,0),0)),"",OFFSET('HARGA SATUAN'!$D$6,MATCH(C151,'HARGA SATUAN'!$C$7:$C$1495,0),0))</f>
        <v/>
      </c>
      <c r="E151" s="101">
        <f ca="1">IF(B151="+","Unit",IF(ISERROR(OFFSET('HARGA SATUAN'!$E$6,MATCH(C151,'HARGA SATUAN'!$C$7:$C$1495,0),0)),"",OFFSET('HARGA SATUAN'!$E$6,MATCH(C151,'HARGA SATUAN'!$C$7:$C$1495,0),0)))</f>
        <v>0</v>
      </c>
      <c r="F151" s="101" t="str">
        <f t="shared" ca="1" si="20"/>
        <v/>
      </c>
      <c r="G151" s="41">
        <f ca="1">IF(ISERROR(OFFSET('HARGA SATUAN'!$I$6,MATCH(C151,'HARGA SATUAN'!$C$7:$C$1495,0),0)),"",OFFSET('HARGA SATUAN'!$I$6,MATCH(C151,'HARGA SATUAN'!$C$7:$C$1495,0),0))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SATUAN'!$C$7:$C$1495,0),0)),"",OFFSET('HARGA SATUAN'!$D$6,MATCH(C152,'HARGA SATUAN'!$C$7:$C$1495,0),0))</f>
        <v/>
      </c>
      <c r="E152" s="101">
        <f ca="1">IF(B152="+","Unit",IF(ISERROR(OFFSET('HARGA SATUAN'!$E$6,MATCH(C152,'HARGA SATUAN'!$C$7:$C$1495,0),0)),"",OFFSET('HARGA SATUAN'!$E$6,MATCH(C152,'HARGA SATUAN'!$C$7:$C$1495,0),0)))</f>
        <v>0</v>
      </c>
      <c r="F152" s="101" t="str">
        <f t="shared" ca="1" si="20"/>
        <v/>
      </c>
      <c r="G152" s="41">
        <f ca="1">IF(ISERROR(OFFSET('HARGA SATUAN'!$I$6,MATCH(C152,'HARGA SATUAN'!$C$7:$C$1495,0),0)),"",OFFSET('HARGA SATUAN'!$I$6,MATCH(C152,'HARGA SATUAN'!$C$7:$C$1495,0),0))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SATUAN'!$C$7:$C$1495,0),0)),"",OFFSET('HARGA SATUAN'!$D$6,MATCH(C153,'HARGA SATUAN'!$C$7:$C$1495,0),0))</f>
        <v/>
      </c>
      <c r="E153" s="101">
        <f ca="1">IF(B153="+","Unit",IF(ISERROR(OFFSET('HARGA SATUAN'!$E$6,MATCH(C153,'HARGA SATUAN'!$C$7:$C$1495,0),0)),"",OFFSET('HARGA SATUAN'!$E$6,MATCH(C153,'HARGA SATUAN'!$C$7:$C$1495,0),0)))</f>
        <v>0</v>
      </c>
      <c r="F153" s="101" t="str">
        <f t="shared" ca="1" si="20"/>
        <v/>
      </c>
      <c r="G153" s="41">
        <f ca="1">IF(ISERROR(OFFSET('HARGA SATUAN'!$I$6,MATCH(C153,'HARGA SATUAN'!$C$7:$C$1495,0),0)),"",OFFSET('HARGA SATUAN'!$I$6,MATCH(C153,'HARGA SATUAN'!$C$7:$C$1495,0),0))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SATUAN'!$C$7:$C$1495,0),0)),"",OFFSET('HARGA SATUAN'!$D$6,MATCH(C154,'HARGA SATUAN'!$C$7:$C$1495,0),0))</f>
        <v/>
      </c>
      <c r="E154" s="101">
        <f ca="1">IF(B154="+","Unit",IF(ISERROR(OFFSET('HARGA SATUAN'!$E$6,MATCH(C154,'HARGA SATUAN'!$C$7:$C$1495,0),0)),"",OFFSET('HARGA SATUAN'!$E$6,MATCH(C154,'HARGA SATUAN'!$C$7:$C$1495,0),0)))</f>
        <v>0</v>
      </c>
      <c r="F154" s="101" t="str">
        <f t="shared" ca="1" si="20"/>
        <v/>
      </c>
      <c r="G154" s="41">
        <f ca="1">IF(ISERROR(OFFSET('HARGA SATUAN'!$I$6,MATCH(C154,'HARGA SATUAN'!$C$7:$C$1495,0),0)),"",OFFSET('HARGA SATUAN'!$I$6,MATCH(C154,'HARGA SATUAN'!$C$7:$C$1495,0),0))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SATUAN'!$C$7:$C$1495,0),0)),"",OFFSET('HARGA SATUAN'!$D$6,MATCH(C155,'HARGA SATUAN'!$C$7:$C$1495,0),0))</f>
        <v/>
      </c>
      <c r="E155" s="101">
        <f ca="1">IF(B155="+","Unit",IF(ISERROR(OFFSET('HARGA SATUAN'!$E$6,MATCH(C155,'HARGA SATUAN'!$C$7:$C$1495,0),0)),"",OFFSET('HARGA SATUAN'!$E$6,MATCH(C155,'HARGA SATUAN'!$C$7:$C$1495,0),0)))</f>
        <v>0</v>
      </c>
      <c r="F155" s="101" t="str">
        <f t="shared" ca="1" si="20"/>
        <v/>
      </c>
      <c r="G155" s="41">
        <f ca="1">IF(ISERROR(OFFSET('HARGA SATUAN'!$I$6,MATCH(C155,'HARGA SATUAN'!$C$7:$C$1495,0),0)),"",OFFSET('HARGA SATUAN'!$I$6,MATCH(C155,'HARGA SATUAN'!$C$7:$C$1495,0),0))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SATUAN'!$C$7:$C$1495,0),0)),"",OFFSET('HARGA SATUAN'!$D$6,MATCH(C156,'HARGA SATUAN'!$C$7:$C$1495,0),0))</f>
        <v/>
      </c>
      <c r="E156" s="101">
        <f ca="1">IF(B156="+","Unit",IF(ISERROR(OFFSET('HARGA SATUAN'!$E$6,MATCH(C156,'HARGA SATUAN'!$C$7:$C$1495,0),0)),"",OFFSET('HARGA SATUAN'!$E$6,MATCH(C156,'HARGA SATUAN'!$C$7:$C$1495,0),0)))</f>
        <v>0</v>
      </c>
      <c r="F156" s="101" t="str">
        <f t="shared" ca="1" si="20"/>
        <v/>
      </c>
      <c r="G156" s="41">
        <f ca="1">IF(ISERROR(OFFSET('HARGA SATUAN'!$I$6,MATCH(C156,'HARGA SATUAN'!$C$7:$C$1495,0),0)),"",OFFSET('HARGA SATUAN'!$I$6,MATCH(C156,'HARGA SATUAN'!$C$7:$C$1495,0),0))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SATUAN'!$C$7:$C$1495,0),0)),"",OFFSET('HARGA SATUAN'!$D$6,MATCH(C157,'HARGA SATUAN'!$C$7:$C$1495,0),0))</f>
        <v/>
      </c>
      <c r="E157" s="101">
        <f ca="1">IF(B157="+","Unit",IF(ISERROR(OFFSET('HARGA SATUAN'!$E$6,MATCH(C157,'HARGA SATUAN'!$C$7:$C$1495,0),0)),"",OFFSET('HARGA SATUAN'!$E$6,MATCH(C157,'HARGA SATUAN'!$C$7:$C$1495,0),0)))</f>
        <v>0</v>
      </c>
      <c r="F157" s="101" t="str">
        <f t="shared" ca="1" si="20"/>
        <v/>
      </c>
      <c r="G157" s="41">
        <f ca="1">IF(ISERROR(OFFSET('HARGA SATUAN'!$I$6,MATCH(C157,'HARGA SATUAN'!$C$7:$C$1495,0),0)),"",OFFSET('HARGA SATUAN'!$I$6,MATCH(C157,'HARGA SATUAN'!$C$7:$C$1495,0),0))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SATUAN'!$C$7:$C$1495,0),0)),"",OFFSET('HARGA SATUAN'!$D$6,MATCH(C158,'HARGA SATUAN'!$C$7:$C$1495,0),0))</f>
        <v/>
      </c>
      <c r="E158" s="101">
        <f ca="1">IF(B158="+","Unit",IF(ISERROR(OFFSET('HARGA SATUAN'!$E$6,MATCH(C158,'HARGA SATUAN'!$C$7:$C$1495,0),0)),"",OFFSET('HARGA SATUAN'!$E$6,MATCH(C158,'HARGA SATUAN'!$C$7:$C$1495,0),0)))</f>
        <v>0</v>
      </c>
      <c r="F158" s="101" t="str">
        <f t="shared" ca="1" si="20"/>
        <v/>
      </c>
      <c r="G158" s="41">
        <f ca="1">IF(ISERROR(OFFSET('HARGA SATUAN'!$I$6,MATCH(C158,'HARGA SATUAN'!$C$7:$C$1495,0),0)),"",OFFSET('HARGA SATUAN'!$I$6,MATCH(C158,'HARGA SATUAN'!$C$7:$C$1495,0),0))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SATUAN'!$C$7:$C$1495,0),0)),"",OFFSET('HARGA SATUAN'!$D$6,MATCH(C159,'HARGA SATUAN'!$C$7:$C$1495,0),0))</f>
        <v/>
      </c>
      <c r="E159" s="101">
        <f ca="1">IF(B159="+","Unit",IF(ISERROR(OFFSET('HARGA SATUAN'!$E$6,MATCH(C159,'HARGA SATUAN'!$C$7:$C$1495,0),0)),"",OFFSET('HARGA SATUAN'!$E$6,MATCH(C159,'HARGA SATUAN'!$C$7:$C$1495,0),0)))</f>
        <v>0</v>
      </c>
      <c r="F159" s="101" t="str">
        <f t="shared" ca="1" si="20"/>
        <v/>
      </c>
      <c r="G159" s="41">
        <f ca="1">IF(ISERROR(OFFSET('HARGA SATUAN'!$I$6,MATCH(C159,'HARGA SATUAN'!$C$7:$C$1495,0),0)),"",OFFSET('HARGA SATUAN'!$I$6,MATCH(C159,'HARGA SATUAN'!$C$7:$C$1495,0),0))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SATUAN'!$C$7:$C$1495,0),0)),"",OFFSET('HARGA SATUAN'!$D$6,MATCH(C160,'HARGA SATUAN'!$C$7:$C$1495,0),0))</f>
        <v/>
      </c>
      <c r="E160" s="101">
        <f ca="1">IF(B160="+","Unit",IF(ISERROR(OFFSET('HARGA SATUAN'!$E$6,MATCH(C160,'HARGA SATUAN'!$C$7:$C$1495,0),0)),"",OFFSET('HARGA SATUAN'!$E$6,MATCH(C160,'HARGA SATUAN'!$C$7:$C$1495,0),0)))</f>
        <v>0</v>
      </c>
      <c r="F160" s="101" t="str">
        <f t="shared" ca="1" si="20"/>
        <v/>
      </c>
      <c r="G160" s="41">
        <f ca="1">IF(ISERROR(OFFSET('HARGA SATUAN'!$I$6,MATCH(C160,'HARGA SATUAN'!$C$7:$C$1495,0),0)),"",OFFSET('HARGA SATUAN'!$I$6,MATCH(C160,'HARGA SATUAN'!$C$7:$C$1495,0),0))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SATUAN'!$C$7:$C$1495,0),0)),"",OFFSET('HARGA SATUAN'!$D$6,MATCH(C161,'HARGA SATUAN'!$C$7:$C$1495,0),0))</f>
        <v/>
      </c>
      <c r="E161" s="101">
        <f ca="1">IF(B161="+","Unit",IF(ISERROR(OFFSET('HARGA SATUAN'!$E$6,MATCH(C161,'HARGA SATUAN'!$C$7:$C$1495,0),0)),"",OFFSET('HARGA SATUAN'!$E$6,MATCH(C161,'HARGA SATUAN'!$C$7:$C$1495,0),0)))</f>
        <v>0</v>
      </c>
      <c r="F161" s="101" t="str">
        <f t="shared" ca="1" si="20"/>
        <v/>
      </c>
      <c r="G161" s="41">
        <f ca="1">IF(ISERROR(OFFSET('HARGA SATUAN'!$I$6,MATCH(C161,'HARGA SATUAN'!$C$7:$C$1495,0),0)),"",OFFSET('HARGA SATUAN'!$I$6,MATCH(C161,'HARGA SATUAN'!$C$7:$C$1495,0),0))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SATUAN'!$C$7:$C$1495,0),0)),"",OFFSET('HARGA SATUAN'!$D$6,MATCH(C162,'HARGA SATUAN'!$C$7:$C$1495,0),0))</f>
        <v/>
      </c>
      <c r="E162" s="101">
        <f ca="1">IF(B162="+","Unit",IF(ISERROR(OFFSET('HARGA SATUAN'!$E$6,MATCH(C162,'HARGA SATUAN'!$C$7:$C$1495,0),0)),"",OFFSET('HARGA SATUAN'!$E$6,MATCH(C162,'HARGA SATUAN'!$C$7:$C$1495,0),0)))</f>
        <v>0</v>
      </c>
      <c r="F162" s="101" t="str">
        <f t="shared" ca="1" si="20"/>
        <v/>
      </c>
      <c r="G162" s="41">
        <f ca="1">IF(ISERROR(OFFSET('HARGA SATUAN'!$I$6,MATCH(C162,'HARGA SATUAN'!$C$7:$C$1495,0),0)),"",OFFSET('HARGA SATUAN'!$I$6,MATCH(C162,'HARGA SATUAN'!$C$7:$C$1495,0),0))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SATUAN'!$C$7:$C$1495,0),0)),"",OFFSET('HARGA SATUAN'!$D$6,MATCH(C163,'HARGA SATUAN'!$C$7:$C$1495,0),0))</f>
        <v/>
      </c>
      <c r="E163" s="101">
        <f ca="1">IF(B163="+","Unit",IF(ISERROR(OFFSET('HARGA SATUAN'!$E$6,MATCH(C163,'HARGA SATUAN'!$C$7:$C$1495,0),0)),"",OFFSET('HARGA SATUAN'!$E$6,MATCH(C163,'HARGA SATUAN'!$C$7:$C$1495,0),0)))</f>
        <v>0</v>
      </c>
      <c r="F163" s="101" t="str">
        <f t="shared" ca="1" si="20"/>
        <v/>
      </c>
      <c r="G163" s="41">
        <f ca="1">IF(ISERROR(OFFSET('HARGA SATUAN'!$I$6,MATCH(C163,'HARGA SATUAN'!$C$7:$C$1495,0),0)),"",OFFSET('HARGA SATUAN'!$I$6,MATCH(C163,'HARGA SATUAN'!$C$7:$C$1495,0),0))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SATUAN'!$C$7:$C$1495,0),0)),"",OFFSET('HARGA SATUAN'!$D$6,MATCH(C164,'HARGA SATUAN'!$C$7:$C$1495,0),0))</f>
        <v/>
      </c>
      <c r="E164" s="101">
        <f ca="1">IF(B164="+","Unit",IF(ISERROR(OFFSET('HARGA SATUAN'!$E$6,MATCH(C164,'HARGA SATUAN'!$C$7:$C$1495,0),0)),"",OFFSET('HARGA SATUAN'!$E$6,MATCH(C164,'HARGA SATUAN'!$C$7:$C$1495,0),0)))</f>
        <v>0</v>
      </c>
      <c r="F164" s="101" t="str">
        <f t="shared" ca="1" si="20"/>
        <v/>
      </c>
      <c r="G164" s="41">
        <f ca="1">IF(ISERROR(OFFSET('HARGA SATUAN'!$I$6,MATCH(C164,'HARGA SATUAN'!$C$7:$C$1495,0),0)),"",OFFSET('HARGA SATUAN'!$I$6,MATCH(C164,'HARGA SATUAN'!$C$7:$C$1495,0),0))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SATUAN'!$C$7:$C$1495,0),0)),"",OFFSET('HARGA SATUAN'!$D$6,MATCH(C165,'HARGA SATUAN'!$C$7:$C$1495,0),0))</f>
        <v/>
      </c>
      <c r="E165" s="101">
        <f ca="1">IF(B165="+","Unit",IF(ISERROR(OFFSET('HARGA SATUAN'!$E$6,MATCH(C165,'HARGA SATUAN'!$C$7:$C$1495,0),0)),"",OFFSET('HARGA SATUAN'!$E$6,MATCH(C165,'HARGA SATUAN'!$C$7:$C$1495,0),0)))</f>
        <v>0</v>
      </c>
      <c r="F165" s="101" t="str">
        <f t="shared" ca="1" si="20"/>
        <v/>
      </c>
      <c r="G165" s="41">
        <f ca="1">IF(ISERROR(OFFSET('HARGA SATUAN'!$I$6,MATCH(C165,'HARGA SATUAN'!$C$7:$C$1495,0),0)),"",OFFSET('HARGA SATUAN'!$I$6,MATCH(C165,'HARGA SATUAN'!$C$7:$C$1495,0),0))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46" t="s">
        <v>1008</v>
      </c>
      <c r="D168" s="546"/>
      <c r="E168" s="546"/>
      <c r="F168" s="546"/>
      <c r="G168" s="77" t="s">
        <v>9</v>
      </c>
      <c r="H168" s="55">
        <f ca="1">SUM(H14:H167)</f>
        <v>30024150</v>
      </c>
      <c r="I168" s="55">
        <f ca="1">SUM(I14:I167)</f>
        <v>0</v>
      </c>
      <c r="J168" s="55">
        <f ca="1">SUM(J14:J167)</f>
        <v>0</v>
      </c>
      <c r="K168" s="55">
        <f ca="1">SUM(K14:K167)</f>
        <v>30024150</v>
      </c>
      <c r="L168" s="44"/>
      <c r="R168" s="99"/>
      <c r="S168" s="99"/>
      <c r="T168" s="99"/>
    </row>
    <row r="169" spans="1:20" s="36" customFormat="1">
      <c r="A169" s="30"/>
      <c r="B169" s="56"/>
      <c r="C169" s="547" t="s">
        <v>462</v>
      </c>
      <c r="D169" s="547"/>
      <c r="E169" s="547"/>
      <c r="F169" s="547"/>
      <c r="G169" s="59" t="s">
        <v>9</v>
      </c>
      <c r="H169" s="60">
        <f ca="1">H168*0.1</f>
        <v>3002415</v>
      </c>
      <c r="I169" s="60">
        <f ca="1">I168*0.1</f>
        <v>0</v>
      </c>
      <c r="J169" s="60">
        <f ca="1">J168*0.1</f>
        <v>0</v>
      </c>
      <c r="K169" s="60">
        <f ca="1">K168*0.1</f>
        <v>3002415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36" t="s">
        <v>463</v>
      </c>
      <c r="D170" s="536"/>
      <c r="E170" s="536"/>
      <c r="F170" s="536"/>
      <c r="G170" s="61" t="s">
        <v>9</v>
      </c>
      <c r="H170" s="78">
        <f ca="1">SUM(H168:H169)</f>
        <v>33026565</v>
      </c>
      <c r="I170" s="78">
        <f ca="1">SUM(I168:I169)</f>
        <v>0</v>
      </c>
      <c r="J170" s="61">
        <f ca="1">SUM(J168:J169)</f>
        <v>0</v>
      </c>
      <c r="K170" s="61">
        <f ca="1">SUM(K168:K169)</f>
        <v>33026565</v>
      </c>
      <c r="L170" s="44"/>
      <c r="R170" s="99"/>
      <c r="S170" s="99"/>
      <c r="T170" s="99"/>
    </row>
    <row r="171" spans="1:20" s="36" customFormat="1">
      <c r="A171" s="30"/>
      <c r="B171" s="539" t="e">
        <f ca="1">"Terbilang : ( "&amp;L172&amp;" Rupiah )"</f>
        <v>#NAME?</v>
      </c>
      <c r="C171" s="540"/>
      <c r="D171" s="540"/>
      <c r="E171" s="540"/>
      <c r="F171" s="540"/>
      <c r="G171" s="540"/>
      <c r="H171" s="540"/>
      <c r="I171" s="540"/>
      <c r="J171" s="540"/>
      <c r="K171" s="541"/>
      <c r="L171" s="44"/>
      <c r="R171" s="58"/>
      <c r="S171" s="58"/>
      <c r="T171" s="58"/>
    </row>
    <row r="172" spans="1:20" s="36" customFormat="1">
      <c r="A172" s="30"/>
      <c r="B172" s="542"/>
      <c r="C172" s="543"/>
      <c r="D172" s="543"/>
      <c r="E172" s="543"/>
      <c r="F172" s="543"/>
      <c r="G172" s="543"/>
      <c r="H172" s="543"/>
      <c r="I172" s="543"/>
      <c r="J172" s="543"/>
      <c r="K172" s="544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37"/>
      <c r="I175" s="537"/>
      <c r="J175" s="538"/>
      <c r="K175" s="538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37"/>
      <c r="I176" s="537"/>
      <c r="J176" s="538"/>
      <c r="K176" s="538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37"/>
      <c r="I177" s="537"/>
      <c r="J177" s="538"/>
      <c r="K177" s="538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37"/>
      <c r="I182" s="537"/>
      <c r="J182" s="538"/>
      <c r="K182" s="538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1138</v>
      </c>
    </row>
    <row r="224" spans="2:7" hidden="1">
      <c r="B224" s="151">
        <v>1</v>
      </c>
      <c r="C224" s="72" t="str">
        <f ca="1">IF(ISERROR(OFFSET('HARGA SATUAN'!$C$6,MATCH('REKAP MDU'!B224,'HARGA SATUAN'!$L$7:$L$1458,0),0)),"",OFFSET('HARGA SATUAN'!$C$6,MATCH('REKAP MDU'!B224,'HARGA SATUAN'!$L$7:$L$1458,0),0))</f>
        <v>KWH MPB; 1P;230V;5(60)A;1;2W</v>
      </c>
      <c r="D224" s="72">
        <f ca="1">SUMIFS(RAB!$F$14:$F$80,RAB!$C$14:$C$80,C224)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SATUAN'!$L$7:$L$1458,0),0)),"",OFFSET('HARGA SATUAN'!$C$6,MATCH('REKAP MDU'!B225,'HARGA SATUAN'!$L$7:$L$1458,0),0))</f>
        <v>KWH Elektronik; 1P; 2W; 230 V; 5(40) A; kls 1 (combo); register drum</v>
      </c>
      <c r="D225" s="72">
        <f ca="1">SUMIFS(RAB!$F$14:$F$80,RAB!$C$14:$C$80,C225)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SATUAN'!$L$7:$L$1458,0),0)),"",OFFSET('HARGA SATUAN'!$C$6,MATCH('REKAP MDU'!B226,'HARGA SATUAN'!$L$7:$L$1458,0),0))</f>
        <v>KWH Elektronik; 1P; 2W; 230 V; 5(100) A; kls 1 termasuk modem 3G/4G</v>
      </c>
      <c r="D226" s="72">
        <f ca="1">SUMIFS(RAB!$F$14:$F$80,RAB!$C$14:$C$80,C226)</f>
        <v>1</v>
      </c>
      <c r="E226" s="24">
        <f t="shared" ca="1" si="21"/>
        <v>1</v>
      </c>
      <c r="F226" s="24">
        <f ca="1">IF(D226=0,0,SUM($E$223:E226))</f>
        <v>1</v>
      </c>
    </row>
    <row r="227" spans="2:6" hidden="1">
      <c r="B227" s="23">
        <v>4</v>
      </c>
      <c r="C227" s="72" t="str">
        <f ca="1">IF(ISERROR(OFFSET('HARGA SATUAN'!$C$6,MATCH('REKAP MDU'!B227,'HARGA SATUAN'!$L$7:$L$1458,0),0)),"",OFFSET('HARGA SATUAN'!$C$6,MATCH('REKAP MDU'!B227,'HARGA SATUAN'!$L$7:$L$1458,0),0))</f>
        <v>KWH Elektronik; 3P; 4W; 57.7-100V/220-400V; 5 A; kls 0.2 (meter pembanding)</v>
      </c>
      <c r="D227" s="72">
        <f ca="1">SUMIFS(RAB!$F$14:$F$80,RAB!$C$14:$C$80,C227)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SATUAN'!$L$7:$L$1458,0),0)),"",OFFSET('HARGA SATUAN'!$C$6,MATCH('REKAP MDU'!B228,'HARGA SATUAN'!$L$7:$L$1458,0),0))</f>
        <v>KWH Elektronik; 3P; 4W; 220/380V; 5(80) A; kls 1 (Pengukuran Langsung)</v>
      </c>
      <c r="D228" s="72">
        <f ca="1">SUMIFS(RAB!$F$14:$F$80,RAB!$C$14:$C$80,C228)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SATUAN'!$L$7:$L$1458,0),0)),"",OFFSET('HARGA SATUAN'!$C$6,MATCH('REKAP MDU'!B229,'HARGA SATUAN'!$L$7:$L$1458,0),0))</f>
        <v>KWH Elektronik; 3P; 4W; 57.7-100V/220-400V; 5(10) A; kls 0.5 (Pengukuran Tidak Langsung)</v>
      </c>
      <c r="D229" s="72">
        <f ca="1">SUMIFS(RAB!$F$14:$F$80,RAB!$C$14:$C$80,C229)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SATUAN'!$L$7:$L$1458,0),0)),"",OFFSET('HARGA SATUAN'!$C$6,MATCH('REKAP MDU'!B230,'HARGA SATUAN'!$L$7:$L$1458,0),0))</f>
        <v>KWH Elektronik; 3P; 4W; 220/380V; 5(10); kls 1 (Pengukuran Tidak Langsung)</v>
      </c>
      <c r="D230" s="72">
        <f ca="1">SUMIFS(RAB!$F$14:$F$80,RAB!$C$14:$C$80,C230)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SATUAN'!$L$7:$L$1458,0),0)),"",OFFSET('HARGA SATUAN'!$C$6,MATCH('REKAP MDU'!B231,'HARGA SATUAN'!$L$7:$L$1458,0),0))</f>
        <v>MCB 1 Fasa 2 A</v>
      </c>
      <c r="D231" s="72">
        <f ca="1">SUMIFS(RAB!$F$14:$F$80,RAB!$C$14:$C$80,C231)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SATUAN'!$L$7:$L$1458,0),0)),"",OFFSET('HARGA SATUAN'!$C$6,MATCH('REKAP MDU'!B232,'HARGA SATUAN'!$L$7:$L$1458,0),0))</f>
        <v>MCB 1 Fasa 4 A</v>
      </c>
      <c r="D232" s="72">
        <f ca="1">SUMIFS(RAB!$F$14:$F$80,RAB!$C$14:$C$80,C232)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SATUAN'!$L$7:$L$1458,0),0)),"",OFFSET('HARGA SATUAN'!$C$6,MATCH('REKAP MDU'!B233,'HARGA SATUAN'!$L$7:$L$1458,0),0))</f>
        <v>MCB 1 Fasa 6 A</v>
      </c>
      <c r="D233" s="72">
        <f ca="1">SUMIFS(RAB!$F$14:$F$80,RAB!$C$14:$C$80,C233)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SATUAN'!$L$7:$L$1458,0),0)),"",OFFSET('HARGA SATUAN'!$C$6,MATCH('REKAP MDU'!B234,'HARGA SATUAN'!$L$7:$L$1458,0),0))</f>
        <v>MCB 1 Fasa 10 A</v>
      </c>
      <c r="D234" s="72">
        <f ca="1">SUMIFS(RAB!$F$14:$F$80,RAB!$C$14:$C$80,C234)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SATUAN'!$L$7:$L$1458,0),0)),"",OFFSET('HARGA SATUAN'!$C$6,MATCH('REKAP MDU'!B235,'HARGA SATUAN'!$L$7:$L$1458,0),0))</f>
        <v>MCB 1 Fasa 16 A</v>
      </c>
      <c r="D235" s="72">
        <f ca="1">SUMIFS(RAB!$F$14:$F$80,RAB!$C$14:$C$80,C235)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SATUAN'!$L$7:$L$1458,0),0)),"",OFFSET('HARGA SATUAN'!$C$6,MATCH('REKAP MDU'!B236,'HARGA SATUAN'!$L$7:$L$1458,0),0))</f>
        <v>MCB 1 Fasa 20 A</v>
      </c>
      <c r="D236" s="72">
        <f ca="1">SUMIFS(RAB!$F$14:$F$80,RAB!$C$14:$C$80,C236)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SATUAN'!$L$7:$L$1458,0),0)),"",OFFSET('HARGA SATUAN'!$C$6,MATCH('REKAP MDU'!B237,'HARGA SATUAN'!$L$7:$L$1458,0),0))</f>
        <v>MCB 1 Fasa 25 A</v>
      </c>
      <c r="D237" s="72">
        <f ca="1">SUMIFS(RAB!$F$14:$F$80,RAB!$C$14:$C$80,C237)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SATUAN'!$L$7:$L$1458,0),0)),"",OFFSET('HARGA SATUAN'!$C$6,MATCH('REKAP MDU'!B238,'HARGA SATUAN'!$L$7:$L$1458,0),0))</f>
        <v>MCB 1 Fasa 35 A</v>
      </c>
      <c r="D238" s="72">
        <f ca="1">SUMIFS(RAB!$F$14:$F$80,RAB!$C$14:$C$80,C238)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SATUAN'!$L$7:$L$1458,0),0)),"",OFFSET('HARGA SATUAN'!$C$6,MATCH('REKAP MDU'!B239,'HARGA SATUAN'!$L$7:$L$1458,0),0))</f>
        <v>MCB 1 Fasa 50 A</v>
      </c>
      <c r="D239" s="72">
        <f ca="1">SUMIFS(RAB!$F$14:$F$80,RAB!$C$14:$C$80,C239)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SATUAN'!$L$7:$L$1458,0),0)),"",OFFSET('HARGA SATUAN'!$C$6,MATCH('REKAP MDU'!B240,'HARGA SATUAN'!$L$7:$L$1458,0),0))</f>
        <v>MCB 3 Fasa 10 A</v>
      </c>
      <c r="D240" s="72">
        <f ca="1">SUMIFS(RAB!$F$14:$F$80,RAB!$C$14:$C$80,C240)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SATUAN'!$L$7:$L$1458,0),0)),"",OFFSET('HARGA SATUAN'!$C$6,MATCH('REKAP MDU'!B241,'HARGA SATUAN'!$L$7:$L$1458,0),0))</f>
        <v>MCB 3 Fasa 16 A</v>
      </c>
      <c r="D241" s="72">
        <f ca="1">SUMIFS(RAB!$F$14:$F$80,RAB!$C$14:$C$80,C241)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SATUAN'!$L$7:$L$1458,0),0)),"",OFFSET('HARGA SATUAN'!$C$6,MATCH('REKAP MDU'!B242,'HARGA SATUAN'!$L$7:$L$1458,0),0))</f>
        <v>MCB 3 Fasa 20 A</v>
      </c>
      <c r="D242" s="72">
        <f ca="1">SUMIFS(RAB!$F$14:$F$80,RAB!$C$14:$C$80,C242)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SATUAN'!$L$7:$L$1458,0),0)),"",OFFSET('HARGA SATUAN'!$C$6,MATCH('REKAP MDU'!B243,'HARGA SATUAN'!$L$7:$L$1458,0),0))</f>
        <v>MCB 3 Fasa 25 A</v>
      </c>
      <c r="D243" s="72">
        <f ca="1">SUMIFS(RAB!$F$14:$F$80,RAB!$C$14:$C$80,C243)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SATUAN'!$L$7:$L$1458,0),0)),"",OFFSET('HARGA SATUAN'!$C$6,MATCH('REKAP MDU'!B244,'HARGA SATUAN'!$L$7:$L$1458,0),0))</f>
        <v>MCB 3 Fasa 35 A</v>
      </c>
      <c r="D244" s="72">
        <f ca="1">SUMIFS(RAB!$F$14:$F$80,RAB!$C$14:$C$80,C244)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SATUAN'!$L$7:$L$1458,0),0)),"",OFFSET('HARGA SATUAN'!$C$6,MATCH('REKAP MDU'!B245,'HARGA SATUAN'!$L$7:$L$1458,0),0))</f>
        <v>CT TM Indoor Tipe Blok 10/5-5A</v>
      </c>
      <c r="D245" s="72">
        <f ca="1">SUMIFS(RAB!$F$14:$F$80,RAB!$C$14:$C$80,C245)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SATUAN'!$L$7:$L$1458,0),0)),"",OFFSET('HARGA SATUAN'!$C$6,MATCH('REKAP MDU'!B246,'HARGA SATUAN'!$L$7:$L$1458,0),0))</f>
        <v>CT TM Indoor Tipe Blok 15/5-5A</v>
      </c>
      <c r="D246" s="72">
        <f ca="1">SUMIFS(RAB!$F$14:$F$80,RAB!$C$14:$C$80,C246)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SATUAN'!$L$7:$L$1458,0),0)),"",OFFSET('HARGA SATUAN'!$C$6,MATCH('REKAP MDU'!B247,'HARGA SATUAN'!$L$7:$L$1458,0),0))</f>
        <v>CT TM Indoor Tipe Blok 20/5-5A</v>
      </c>
      <c r="D247" s="72">
        <f ca="1">SUMIFS(RAB!$F$14:$F$80,RAB!$C$14:$C$80,C247)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SATUAN'!$L$7:$L$1458,0),0)),"",OFFSET('HARGA SATUAN'!$C$6,MATCH('REKAP MDU'!B248,'HARGA SATUAN'!$L$7:$L$1458,0),0))</f>
        <v>CT TM Indoor Tipe Blok 30/5-5A</v>
      </c>
      <c r="D248" s="72">
        <f ca="1">SUMIFS(RAB!$F$14:$F$80,RAB!$C$14:$C$80,C248)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SATUAN'!$L$7:$L$1458,0),0)),"",OFFSET('HARGA SATUAN'!$C$6,MATCH('REKAP MDU'!B249,'HARGA SATUAN'!$L$7:$L$1458,0),0))</f>
        <v>CT TM Indoor Tipe Blok 40/5-5A</v>
      </c>
      <c r="D249" s="72">
        <f ca="1">SUMIFS(RAB!$F$14:$F$80,RAB!$C$14:$C$80,C249)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SATUAN'!$L$7:$L$1458,0),0)),"",OFFSET('HARGA SATUAN'!$C$6,MATCH('REKAP MDU'!B250,'HARGA SATUAN'!$L$7:$L$1458,0),0))</f>
        <v>CT TM Indoor Tipe Blok 50/5-5A</v>
      </c>
      <c r="D250" s="72">
        <f ca="1">SUMIFS(RAB!$F$14:$F$80,RAB!$C$14:$C$80,C250)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SATUAN'!$L$7:$L$1458,0),0)),"",OFFSET('HARGA SATUAN'!$C$6,MATCH('REKAP MDU'!B251,'HARGA SATUAN'!$L$7:$L$1458,0),0))</f>
        <v>CT TM Indoor Tipe Blok 60/5-5A</v>
      </c>
      <c r="D251" s="72">
        <f ca="1">SUMIFS(RAB!$F$14:$F$80,RAB!$C$14:$C$80,C251)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SATUAN'!$L$7:$L$1458,0),0)),"",OFFSET('HARGA SATUAN'!$C$6,MATCH('REKAP MDU'!B252,'HARGA SATUAN'!$L$7:$L$1458,0),0))</f>
        <v>CT TM Indoor Tipe Blok 75/5-5A</v>
      </c>
      <c r="D252" s="72">
        <f ca="1">SUMIFS(RAB!$F$14:$F$80,RAB!$C$14:$C$80,C252)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SATUAN'!$L$7:$L$1458,0),0)),"",OFFSET('HARGA SATUAN'!$C$6,MATCH('REKAP MDU'!B253,'HARGA SATUAN'!$L$7:$L$1458,0),0))</f>
        <v>CT TM Indoor Tipe Blok 80/5-5A</v>
      </c>
      <c r="D253" s="72">
        <f ca="1">SUMIFS(RAB!$F$14:$F$80,RAB!$C$14:$C$80,C253)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SATUAN'!$L$7:$L$1458,0),0)),"",OFFSET('HARGA SATUAN'!$C$6,MATCH('REKAP MDU'!B254,'HARGA SATUAN'!$L$7:$L$1458,0),0))</f>
        <v>CT TM Indoor Tipe Blok 100/5-5A</v>
      </c>
      <c r="D254" s="72">
        <f ca="1">SUMIFS(RAB!$F$14:$F$80,RAB!$C$14:$C$80,C254)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SATUAN'!$L$7:$L$1458,0),0)),"",OFFSET('HARGA SATUAN'!$C$6,MATCH('REKAP MDU'!B255,'HARGA SATUAN'!$L$7:$L$1458,0),0))</f>
        <v>CT TM Indoor Tipe Blok 150/5-5A</v>
      </c>
      <c r="D255" s="72">
        <f ca="1">SUMIFS(RAB!$F$14:$F$80,RAB!$C$14:$C$80,C255)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SATUAN'!$L$7:$L$1458,0),0)),"",OFFSET('HARGA SATUAN'!$C$6,MATCH('REKAP MDU'!B256,'HARGA SATUAN'!$L$7:$L$1458,0),0))</f>
        <v>CT TM Indoor Tipe Blok 200/5-5A</v>
      </c>
      <c r="D256" s="72">
        <f ca="1">SUMIFS(RAB!$F$14:$F$80,RAB!$C$14:$C$80,C256)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SATUAN'!$L$7:$L$1458,0),0)),"",OFFSET('HARGA SATUAN'!$C$6,MATCH('REKAP MDU'!B257,'HARGA SATUAN'!$L$7:$L$1458,0),0))</f>
        <v>CT TM Indoor Tipe Blok 250/5-5A</v>
      </c>
      <c r="D257" s="72">
        <f ca="1">SUMIFS(RAB!$F$14:$F$80,RAB!$C$14:$C$80,C257)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SATUAN'!$L$7:$L$1458,0),0)),"",OFFSET('HARGA SATUAN'!$C$6,MATCH('REKAP MDU'!B258,'HARGA SATUAN'!$L$7:$L$1458,0),0))</f>
        <v>CT TM Indoor Tipe Blok 300/5-5A</v>
      </c>
      <c r="D258" s="72">
        <f ca="1">SUMIFS(RAB!$F$14:$F$80,RAB!$C$14:$C$80,C258)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SATUAN'!$L$7:$L$1458,0),0)),"",OFFSET('HARGA SATUAN'!$C$6,MATCH('REKAP MDU'!B259,'HARGA SATUAN'!$L$7:$L$1458,0),0))</f>
        <v>CT TM Indoor Tipe Blok 400/5-5A</v>
      </c>
      <c r="D259" s="72">
        <f ca="1">SUMIFS(RAB!$F$14:$F$80,RAB!$C$14:$C$80,C259)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SATUAN'!$L$7:$L$1458,0),0)),"",OFFSET('HARGA SATUAN'!$C$6,MATCH('REKAP MDU'!B260,'HARGA SATUAN'!$L$7:$L$1458,0),0))</f>
        <v>CT TM Indoor Tipe Blok 500/5-5A</v>
      </c>
      <c r="D260" s="72">
        <f ca="1">SUMIFS(RAB!$F$14:$F$80,RAB!$C$14:$C$80,C260)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SATUAN'!$L$7:$L$1458,0),0)),"",OFFSET('HARGA SATUAN'!$C$6,MATCH('REKAP MDU'!B261,'HARGA SATUAN'!$L$7:$L$1458,0),0))</f>
        <v>CT TM Indoor Tipe Blok 600/5-5A</v>
      </c>
      <c r="D261" s="72">
        <f ca="1">SUMIFS(RAB!$F$14:$F$80,RAB!$C$14:$C$80,C261)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SATUAN'!$L$7:$L$1458,0),0)),"",OFFSET('HARGA SATUAN'!$C$6,MATCH('REKAP MDU'!B262,'HARGA SATUAN'!$L$7:$L$1458,0),0))</f>
        <v>CT TM Indoor Tipe Blok 750/5-5A</v>
      </c>
      <c r="D262" s="72">
        <f ca="1">SUMIFS(RAB!$F$14:$F$80,RAB!$C$14:$C$80,C262)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SATUAN'!$L$7:$L$1458,0),0)),"",OFFSET('HARGA SATUAN'!$C$6,MATCH('REKAP MDU'!B263,'HARGA SATUAN'!$L$7:$L$1458,0),0))</f>
        <v>CT TM Indoor Tipe Blok 800/5-5A</v>
      </c>
      <c r="D263" s="72">
        <f ca="1">SUMIFS(RAB!$F$14:$F$80,RAB!$C$14:$C$80,C263)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SATUAN'!$L$7:$L$1458,0),0)),"",OFFSET('HARGA SATUAN'!$C$6,MATCH('REKAP MDU'!B264,'HARGA SATUAN'!$L$7:$L$1458,0),0))</f>
        <v>CT TM Indoor Tipe Blok 1000/5-5A</v>
      </c>
      <c r="D264" s="72">
        <f ca="1">SUMIFS(RAB!$F$14:$F$80,RAB!$C$14:$C$80,C264)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SATUAN'!$L$7:$L$1458,0),0)),"",OFFSET('HARGA SATUAN'!$C$6,MATCH('REKAP MDU'!B265,'HARGA SATUAN'!$L$7:$L$1458,0),0))</f>
        <v>CT TM Indoor Tipe Ring 50/5-5A</v>
      </c>
      <c r="D265" s="72">
        <f ca="1">SUMIFS(RAB!$F$14:$F$80,RAB!$C$14:$C$80,C265)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SATUAN'!$L$7:$L$1458,0),0)),"",OFFSET('HARGA SATUAN'!$C$6,MATCH('REKAP MDU'!B266,'HARGA SATUAN'!$L$7:$L$1458,0),0))</f>
        <v>CT TM Indoor Tipe Ring 100/5-5A</v>
      </c>
      <c r="D266" s="72">
        <f ca="1">SUMIFS(RAB!$F$14:$F$80,RAB!$C$14:$C$80,C266)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SATUAN'!$L$7:$L$1458,0),0)),"",OFFSET('HARGA SATUAN'!$C$6,MATCH('REKAP MDU'!B267,'HARGA SATUAN'!$L$7:$L$1458,0),0))</f>
        <v>CT TM Outdoor  10/5</v>
      </c>
      <c r="D267" s="72">
        <f ca="1">SUMIFS(RAB!$F$14:$F$80,RAB!$C$14:$C$80,C267)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SATUAN'!$L$7:$L$1458,0),0)),"",OFFSET('HARGA SATUAN'!$C$6,MATCH('REKAP MDU'!B268,'HARGA SATUAN'!$L$7:$L$1458,0),0))</f>
        <v>CT TM Outdoor  15/5</v>
      </c>
      <c r="D268" s="72">
        <f ca="1">SUMIFS(RAB!$F$14:$F$80,RAB!$C$14:$C$80,C268)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SATUAN'!$L$7:$L$1458,0),0)),"",OFFSET('HARGA SATUAN'!$C$6,MATCH('REKAP MDU'!B269,'HARGA SATUAN'!$L$7:$L$1458,0),0))</f>
        <v>CT TM Outdoor  20/5</v>
      </c>
      <c r="D269" s="72">
        <f ca="1">SUMIFS(RAB!$F$14:$F$80,RAB!$C$14:$C$80,C269)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SATUAN'!$L$7:$L$1458,0),0)),"",OFFSET('HARGA SATUAN'!$C$6,MATCH('REKAP MDU'!B270,'HARGA SATUAN'!$L$7:$L$1458,0),0))</f>
        <v>CT TM Outdoor  25/5</v>
      </c>
      <c r="D270" s="72">
        <f ca="1">SUMIFS(RAB!$F$14:$F$80,RAB!$C$14:$C$80,C270)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SATUAN'!$L$7:$L$1458,0),0)),"",OFFSET('HARGA SATUAN'!$C$6,MATCH('REKAP MDU'!B271,'HARGA SATUAN'!$L$7:$L$1458,0),0))</f>
        <v>CT TM Outdoor  30/5</v>
      </c>
      <c r="D271" s="72">
        <f ca="1">SUMIFS(RAB!$F$14:$F$80,RAB!$C$14:$C$80,C271)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SATUAN'!$L$7:$L$1458,0),0)),"",OFFSET('HARGA SATUAN'!$C$6,MATCH('REKAP MDU'!B272,'HARGA SATUAN'!$L$7:$L$1458,0),0))</f>
        <v>CT TM Outdoor  40/5</v>
      </c>
      <c r="D272" s="72">
        <f ca="1">SUMIFS(RAB!$F$14:$F$80,RAB!$C$14:$C$80,C272)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SATUAN'!$L$7:$L$1458,0),0)),"",OFFSET('HARGA SATUAN'!$C$6,MATCH('REKAP MDU'!B273,'HARGA SATUAN'!$L$7:$L$1458,0),0))</f>
        <v>CT TM Outdoor  50/5</v>
      </c>
      <c r="D273" s="72">
        <f ca="1">SUMIFS(RAB!$F$14:$F$80,RAB!$C$14:$C$80,C273)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SATUAN'!$L$7:$L$1458,0),0)),"",OFFSET('HARGA SATUAN'!$C$6,MATCH('REKAP MDU'!B274,'HARGA SATUAN'!$L$7:$L$1458,0),0))</f>
        <v>CT TM Outdoor  60/5</v>
      </c>
      <c r="D274" s="72">
        <f ca="1">SUMIFS(RAB!$F$14:$F$80,RAB!$C$14:$C$80,C274)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SATUAN'!$L$7:$L$1458,0),0)),"",OFFSET('HARGA SATUAN'!$C$6,MATCH('REKAP MDU'!B275,'HARGA SATUAN'!$L$7:$L$1458,0),0))</f>
        <v>CT TM Outdoor  75/5</v>
      </c>
      <c r="D275" s="72">
        <f ca="1">SUMIFS(RAB!$F$14:$F$80,RAB!$C$14:$C$80,C275)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SATUAN'!$L$7:$L$1458,0),0)),"",OFFSET('HARGA SATUAN'!$C$6,MATCH('REKAP MDU'!B276,'HARGA SATUAN'!$L$7:$L$1458,0),0))</f>
        <v>CT TM Outdoor 80/5</v>
      </c>
      <c r="D276" s="72">
        <f ca="1">SUMIFS(RAB!$F$14:$F$80,RAB!$C$14:$C$80,C276)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SATUAN'!$L$7:$L$1458,0),0)),"",OFFSET('HARGA SATUAN'!$C$6,MATCH('REKAP MDU'!B277,'HARGA SATUAN'!$L$7:$L$1458,0),0))</f>
        <v>CT TM Outdoor 100/5</v>
      </c>
      <c r="D277" s="72">
        <f ca="1">SUMIFS(RAB!$F$14:$F$80,RAB!$C$14:$C$80,C277)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SATUAN'!$L$7:$L$1458,0),0)),"",OFFSET('HARGA SATUAN'!$C$6,MATCH('REKAP MDU'!B278,'HARGA SATUAN'!$L$7:$L$1458,0),0))</f>
        <v>CT TM Outdoor 150/5</v>
      </c>
      <c r="D278" s="72">
        <f ca="1">SUMIFS(RAB!$F$14:$F$80,RAB!$C$14:$C$80,C278)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SATUAN'!$L$7:$L$1458,0),0)),"",OFFSET('HARGA SATUAN'!$C$6,MATCH('REKAP MDU'!B279,'HARGA SATUAN'!$L$7:$L$1458,0),0))</f>
        <v>CT TM Outdoor 200/5</v>
      </c>
      <c r="D279" s="72">
        <f ca="1">SUMIFS(RAB!$F$14:$F$80,RAB!$C$14:$C$80,C279)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SATUAN'!$L$7:$L$1458,0),0)),"",OFFSET('HARGA SATUAN'!$C$6,MATCH('REKAP MDU'!B280,'HARGA SATUAN'!$L$7:$L$1458,0),0))</f>
        <v>CT TM Outdoor 250/5</v>
      </c>
      <c r="D280" s="72">
        <f ca="1">SUMIFS(RAB!$F$14:$F$80,RAB!$C$14:$C$80,C280)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SATUAN'!$L$7:$L$1458,0),0)),"",OFFSET('HARGA SATUAN'!$C$6,MATCH('REKAP MDU'!B281,'HARGA SATUAN'!$L$7:$L$1458,0),0))</f>
        <v>CT TM Outdoor 300/5</v>
      </c>
      <c r="D281" s="72">
        <f ca="1">SUMIFS(RAB!$F$14:$F$80,RAB!$C$14:$C$80,C281)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SATUAN'!$L$7:$L$1458,0),0)),"",OFFSET('HARGA SATUAN'!$C$6,MATCH('REKAP MDU'!B282,'HARGA SATUAN'!$L$7:$L$1458,0),0))</f>
        <v>CT TM Outdoor 400/5</v>
      </c>
      <c r="D282" s="72">
        <f ca="1">SUMIFS(RAB!$F$14:$F$80,RAB!$C$14:$C$80,C282)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SATUAN'!$L$7:$L$1458,0),0)),"",OFFSET('HARGA SATUAN'!$C$6,MATCH('REKAP MDU'!B283,'HARGA SATUAN'!$L$7:$L$1458,0),0))</f>
        <v>PT Indoor (ratio 20.000/v3 : 100/v3) Class 0.2s</v>
      </c>
      <c r="D283" s="72">
        <f ca="1">SUMIFS(RAB!$F$14:$F$80,RAB!$C$14:$C$80,C283)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SATUAN'!$L$7:$L$1458,0),0)),"",OFFSET('HARGA SATUAN'!$C$6,MATCH('REKAP MDU'!B284,'HARGA SATUAN'!$L$7:$L$1458,0),0))</f>
        <v>PT Outdoor (ratio 20.000/v3 : 100/v3) Class 0.2s</v>
      </c>
      <c r="D284" s="72">
        <f ca="1">SUMIFS(RAB!$F$14:$F$80,RAB!$C$14:$C$80,C284)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SATUAN'!$L$7:$L$1458,0),0)),"",OFFSET('HARGA SATUAN'!$C$6,MATCH('REKAP MDU'!B285,'HARGA SATUAN'!$L$7:$L$1458,0),0))</f>
        <v>Smart Box Langsung Daya 3.9 kVA MCCB 6 A</v>
      </c>
      <c r="D285" s="72">
        <f ca="1">SUMIFS(RAB!$F$14:$F$80,RAB!$C$14:$C$80,C285)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SATUAN'!$L$7:$L$1458,0),0)),"",OFFSET('HARGA SATUAN'!$C$6,MATCH('REKAP MDU'!B286,'HARGA SATUAN'!$L$7:$L$1458,0),0))</f>
        <v>Smart Box Langsung Daya 6.6 kVA MCCB 10 A</v>
      </c>
      <c r="D286" s="72">
        <f ca="1">SUMIFS(RAB!$F$14:$F$80,RAB!$C$14:$C$80,C286)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SATUAN'!$L$7:$L$1458,0),0)),"",OFFSET('HARGA SATUAN'!$C$6,MATCH('REKAP MDU'!B287,'HARGA SATUAN'!$L$7:$L$1458,0),0))</f>
        <v>Smart Box Langsung Daya 10.6 kVA MCCB 16 A</v>
      </c>
      <c r="D287" s="72">
        <f ca="1">SUMIFS(RAB!$F$14:$F$80,RAB!$C$14:$C$80,C287)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SATUAN'!$L$7:$L$1458,0),0)),"",OFFSET('HARGA SATUAN'!$C$6,MATCH('REKAP MDU'!B288,'HARGA SATUAN'!$L$7:$L$1458,0),0))</f>
        <v>Smart Box Langsung Daya 13.2 kVA MCCB 20 A</v>
      </c>
      <c r="D288" s="72">
        <f ca="1">SUMIFS(RAB!$F$14:$F$80,RAB!$C$14:$C$80,C288)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SATUAN'!$L$7:$L$1458,0),0)),"",OFFSET('HARGA SATUAN'!$C$6,MATCH('REKAP MDU'!B289,'HARGA SATUAN'!$L$7:$L$1458,0),0))</f>
        <v>Smart Box Langsung Daya 16.5 kVA MCCB 25 A</v>
      </c>
      <c r="D289" s="72">
        <f ca="1">SUMIFS(RAB!$F$14:$F$80,RAB!$C$14:$C$80,C289)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SATUAN'!$L$7:$L$1458,0),0)),"",OFFSET('HARGA SATUAN'!$C$6,MATCH('REKAP MDU'!B290,'HARGA SATUAN'!$L$7:$L$1458,0),0))</f>
        <v>Smart Box Langsung Daya 23 kVA MCCB 35 A</v>
      </c>
      <c r="D290" s="72">
        <f ca="1">SUMIFS(RAB!$F$14:$F$80,RAB!$C$14:$C$80,C290)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SATUAN'!$L$7:$L$1458,0),0)),"",OFFSET('HARGA SATUAN'!$C$6,MATCH('REKAP MDU'!B291,'HARGA SATUAN'!$L$7:$L$1458,0),0))</f>
        <v>Smart Box Langsung Daya 33 kVA MCCB 50 A</v>
      </c>
      <c r="D291" s="72">
        <f ca="1">SUMIFS(RAB!$F$14:$F$80,RAB!$C$14:$C$80,C291)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SATUAN'!$L$7:$L$1458,0),0)),"",OFFSET('HARGA SATUAN'!$C$6,MATCH('REKAP MDU'!B292,'HARGA SATUAN'!$L$7:$L$1458,0),0))</f>
        <v>Smart Box Langsung Daya 41.5 kVA MCCB 63 A</v>
      </c>
      <c r="D292" s="72">
        <f ca="1">SUMIFS(RAB!$F$14:$F$80,RAB!$C$14:$C$80,C292)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SATUAN'!$L$7:$L$1458,0),0)),"",OFFSET('HARGA SATUAN'!$C$6,MATCH('REKAP MDU'!B293,'HARGA SATUAN'!$L$7:$L$1458,0),0))</f>
        <v>Smart Box Tidak Langsung Daya 53 kVA MCCB 80 A</v>
      </c>
      <c r="D293" s="72">
        <f ca="1">SUMIFS(RAB!$F$14:$F$80,RAB!$C$14:$C$80,C293)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SATUAN'!$L$7:$L$1458,0),0)),"",OFFSET('HARGA SATUAN'!$C$6,MATCH('REKAP MDU'!B294,'HARGA SATUAN'!$L$7:$L$1458,0),0))</f>
        <v>Smart Box Tidak Langsung Daya 66 kVA MCCB 100 A</v>
      </c>
      <c r="D294" s="72">
        <f ca="1">SUMIFS(RAB!$F$14:$F$80,RAB!$C$14:$C$80,C294)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SATUAN'!$L$7:$L$1458,0),0)),"",OFFSET('HARGA SATUAN'!$C$6,MATCH('REKAP MDU'!B295,'HARGA SATUAN'!$L$7:$L$1458,0),0))</f>
        <v>Smart Box Tidak Langsung Daya 82.5 kVA MCCB 125 A</v>
      </c>
      <c r="D295" s="72">
        <f ca="1">SUMIFS(RAB!$F$14:$F$80,RAB!$C$14:$C$80,C295)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SATUAN'!$L$7:$L$1458,0),0)),"",OFFSET('HARGA SATUAN'!$C$6,MATCH('REKAP MDU'!B296,'HARGA SATUAN'!$L$7:$L$1458,0),0))</f>
        <v>Smart Box Tidak Langsung Daya 105 kVA MCCB 160 A</v>
      </c>
      <c r="D296" s="72">
        <f ca="1">SUMIFS(RAB!$F$14:$F$80,RAB!$C$14:$C$80,C296)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SATUAN'!$L$7:$L$1458,0),0)),"",OFFSET('HARGA SATUAN'!$C$6,MATCH('REKAP MDU'!B297,'HARGA SATUAN'!$L$7:$L$1458,0),0))</f>
        <v>Smart Box Tidak Langsung Daya 131 kVA MCCB 200 A</v>
      </c>
      <c r="D297" s="72">
        <f ca="1">SUMIFS(RAB!$F$14:$F$80,RAB!$C$14:$C$80,C297)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SATUAN'!$L$7:$L$1458,0),0)),"",OFFSET('HARGA SATUAN'!$C$6,MATCH('REKAP MDU'!B298,'HARGA SATUAN'!$L$7:$L$1458,0),0))</f>
        <v>Smart Box Tidak Langsung Daya 147 kVA MCCB 225 A</v>
      </c>
      <c r="D298" s="72">
        <f ca="1">SUMIFS(RAB!$F$14:$F$80,RAB!$C$14:$C$80,C298)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SATUAN'!$L$7:$L$1458,0),0)),"",OFFSET('HARGA SATUAN'!$C$6,MATCH('REKAP MDU'!B299,'HARGA SATUAN'!$L$7:$L$1458,0),0))</f>
        <v>Smart Box Tidak Langsung Daya 164 kVA MCCB 250 A</v>
      </c>
      <c r="D299" s="72">
        <f ca="1">SUMIFS(RAB!$F$14:$F$80,RAB!$C$14:$C$80,C299)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SATUAN'!$L$7:$L$1458,0),0)),"",OFFSET('HARGA SATUAN'!$C$6,MATCH('REKAP MDU'!B300,'HARGA SATUAN'!$L$7:$L$1458,0),0))</f>
        <v>Smart Box Tidak Langsung Daya 197 kVA MCCB 300 A</v>
      </c>
      <c r="D300" s="72">
        <f ca="1">SUMIFS(RAB!$F$14:$F$80,RAB!$C$14:$C$80,C300)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SATUAN'!$L$7:$L$1458,0),0)),"",OFFSET('HARGA SATUAN'!$C$6,MATCH('REKAP MDU'!B301,'HARGA SATUAN'!$L$7:$L$1458,0),0))</f>
        <v>Smart Box Tidak Langsung Daya TM</v>
      </c>
      <c r="D301" s="72">
        <f ca="1">SUMIFS(RAB!$F$14:$F$80,RAB!$C$14:$C$80,C301)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SATUAN'!$L$7:$L$1458,0),0)),"",OFFSET('HARGA SATUAN'!$C$6,MATCH('REKAP MDU'!B302,'HARGA SATUAN'!$L$7:$L$1458,0),0))</f>
        <v>Air Insulated LBS Manual;24KV;630A;Min-16KA</v>
      </c>
      <c r="D302" s="72">
        <f ca="1">SUMIFS(RAB!$F$14:$F$80,RAB!$C$14:$C$80,C302)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SATUAN'!$L$7:$L$1458,0),0)),"",OFFSET('HARGA SATUAN'!$C$6,MATCH('REKAP MDU'!B303,'HARGA SATUAN'!$L$7:$L$1458,0),0))</f>
        <v>Air Insulated LBS Motorized;24KV;630A;Min-16KA</v>
      </c>
      <c r="D303" s="72">
        <f ca="1">SUMIFS(RAB!$F$14:$F$80,RAB!$C$14:$C$80,C303)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SATUAN'!$L$7:$L$1458,0),0)),"",OFFSET('HARGA SATUAN'!$C$6,MATCH('REKAP MDU'!B304,'HARGA SATUAN'!$L$7:$L$1458,0),0))</f>
        <v>Air Insulated CBOG Motorized+Metering;20KV;630A;Min-16KA</v>
      </c>
      <c r="D304" s="72">
        <f ca="1">SUMIFS(RAB!$F$14:$F$80,RAB!$C$14:$C$80,C304)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SATUAN'!$L$7:$L$1458,0),0)),"",OFFSET('HARGA SATUAN'!$C$6,MATCH('REKAP MDU'!B305,'HARGA SATUAN'!$L$7:$L$1458,0),0))</f>
        <v>Fully Gas Insulated LBS Motorized;24KV;630A;Min-16KA</v>
      </c>
      <c r="D305" s="72">
        <f ca="1">SUMIFS(RAB!$F$14:$F$80,RAB!$C$14:$C$80,C305)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SATUAN'!$L$7:$L$1458,0),0)),"",OFFSET('HARGA SATUAN'!$C$6,MATCH('REKAP MDU'!B306,'HARGA SATUAN'!$L$7:$L$1458,0),0))</f>
        <v>Fully Gas Insulated CBOG Motorized+Metering;20KV;630A;Min-16KA</v>
      </c>
      <c r="D306" s="72">
        <f ca="1">SUMIFS(RAB!$F$14:$F$80,RAB!$C$14:$C$80,C306)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SATUAN'!$L$7:$L$1458,0),0)),"",OFFSET('HARGA SATUAN'!$C$6,MATCH('REKAP MDU'!B307,'HARGA SATUAN'!$L$7:$L$1458,0),0))</f>
        <v>Fully Gas Insulated LBS Manual;24KV;630A;Min-16KA</v>
      </c>
      <c r="D307" s="72">
        <f ca="1">SUMIFS(RAB!$F$14:$F$80,RAB!$C$14:$C$80,C307)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SATUAN'!$L$7:$L$1458,0),0)),"",OFFSET('HARGA SATUAN'!$C$6,MATCH('REKAP MDU'!B308,'HARGA SATUAN'!$L$7:$L$1458,0),0))</f>
        <v>Automatic Change Over (ACO) TM</v>
      </c>
      <c r="D308" s="72">
        <f ca="1">SUMIFS(RAB!$F$14:$F$80,RAB!$C$14:$C$80,C308)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SATUAN'!$L$7:$L$1458,0),0)),"",OFFSET('HARGA SATUAN'!$C$6,MATCH('REKAP MDU'!B309,'HARGA SATUAN'!$L$7:$L$1458,0),0))</f>
        <v>Automatic Change Over (ACO) TR</v>
      </c>
      <c r="D309" s="72">
        <f ca="1">SUMIFS(RAB!$F$14:$F$80,RAB!$C$14:$C$80,C309)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SATUAN'!$L$7:$L$1458,0),0)),"",OFFSET('HARGA SATUAN'!$C$6,MATCH('REKAP MDU'!B310,'HARGA SATUAN'!$L$7:$L$1458,0),0))</f>
        <v>Metaclad;Outgoing;20kV;630A;25kA - GI</v>
      </c>
      <c r="D310" s="72">
        <f ca="1">SUMIFS(RAB!$F$14:$F$80,RAB!$C$14:$C$80,C310)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SATUAN'!$L$7:$L$1458,0),0)),"",OFFSET('HARGA SATUAN'!$C$6,MATCH('REKAP MDU'!B311,'HARGA SATUAN'!$L$7:$L$1458,0),0))</f>
        <v>Metaclad;Couple;20kV;2000A;25kA - GI</v>
      </c>
      <c r="D311" s="72">
        <f ca="1">SUMIFS(RAB!$F$14:$F$80,RAB!$C$14:$C$80,C311)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SATUAN'!$L$7:$L$1458,0),0)),"",OFFSET('HARGA SATUAN'!$C$6,MATCH('REKAP MDU'!B312,'HARGA SATUAN'!$L$7:$L$1458,0),0))</f>
        <v>Trafo 1 Fasa CSP 50 kVA</v>
      </c>
      <c r="D312" s="72">
        <f ca="1">SUMIFS(RAB!$F$14:$F$80,RAB!$C$14:$C$80,C312)</f>
        <v>1</v>
      </c>
      <c r="E312" s="24">
        <f t="shared" ca="1" si="22"/>
        <v>1</v>
      </c>
      <c r="F312" s="24">
        <f ca="1">IF(D312=0,0,SUM($E$223:E312))</f>
        <v>3</v>
      </c>
    </row>
    <row r="313" spans="2:6" hidden="1">
      <c r="B313" s="23">
        <v>90</v>
      </c>
      <c r="C313" s="72" t="str">
        <f ca="1">IF(ISERROR(OFFSET('HARGA SATUAN'!$C$6,MATCH('REKAP MDU'!B313,'HARGA SATUAN'!$L$7:$L$1458,0),0)),"",OFFSET('HARGA SATUAN'!$C$6,MATCH('REKAP MDU'!B313,'HARGA SATUAN'!$L$7:$L$1458,0),0))</f>
        <v>Trafo 3 phasa 50 kVA YNyn0</v>
      </c>
      <c r="D313" s="72">
        <f ca="1">SUMIFS(RAB!$F$14:$F$80,RAB!$C$14:$C$80,C313)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SATUAN'!$L$7:$L$1458,0),0)),"",OFFSET('HARGA SATUAN'!$C$6,MATCH('REKAP MDU'!B314,'HARGA SATUAN'!$L$7:$L$1458,0),0))</f>
        <v>Trafo 3 phasa 100 kVA YNyn0</v>
      </c>
      <c r="D314" s="72">
        <f ca="1">SUMIFS(RAB!$F$14:$F$80,RAB!$C$14:$C$80,C314)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SATUAN'!$L$7:$L$1458,0),0)),"",OFFSET('HARGA SATUAN'!$C$6,MATCH('REKAP MDU'!B315,'HARGA SATUAN'!$L$7:$L$1458,0),0))</f>
        <v>Trafo 3 phasa 160 kVA YNyn0</v>
      </c>
      <c r="D315" s="72">
        <f ca="1">SUMIFS(RAB!$F$14:$F$80,RAB!$C$14:$C$80,C315)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SATUAN'!$L$7:$L$1458,0),0)),"",OFFSET('HARGA SATUAN'!$C$6,MATCH('REKAP MDU'!B316,'HARGA SATUAN'!$L$7:$L$1458,0),0))</f>
        <v>Trafo 3 phasa 50 kVA Yzn5</v>
      </c>
      <c r="D316" s="72">
        <f ca="1">SUMIFS(RAB!$F$14:$F$80,RAB!$C$14:$C$80,C316)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SATUAN'!$L$7:$L$1458,0),0)),"",OFFSET('HARGA SATUAN'!$C$6,MATCH('REKAP MDU'!B317,'HARGA SATUAN'!$L$7:$L$1458,0),0))</f>
        <v>Trafo 3 phasa 100 kVA Yzn5</v>
      </c>
      <c r="D317" s="72">
        <f ca="1">SUMIFS(RAB!$F$14:$F$80,RAB!$C$14:$C$80,C317)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SATUAN'!$L$7:$L$1458,0),0)),"",OFFSET('HARGA SATUAN'!$C$6,MATCH('REKAP MDU'!B318,'HARGA SATUAN'!$L$7:$L$1458,0),0))</f>
        <v>Trafo 3 phasa 160 kVA Yzn5</v>
      </c>
      <c r="D318" s="72">
        <f ca="1">SUMIFS(RAB!$F$14:$F$80,RAB!$C$14:$C$80,C318)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SATUAN'!$L$7:$L$1458,0),0)),"",OFFSET('HARGA SATUAN'!$C$6,MATCH('REKAP MDU'!B319,'HARGA SATUAN'!$L$7:$L$1458,0),0))</f>
        <v>Trafo 3 phasa 200 kVA Dyn5</v>
      </c>
      <c r="D319" s="72">
        <f ca="1">SUMIFS(RAB!$F$14:$F$80,RAB!$C$14:$C$80,C319)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SATUAN'!$L$7:$L$1458,0),0)),"",OFFSET('HARGA SATUAN'!$C$6,MATCH('REKAP MDU'!B320,'HARGA SATUAN'!$L$7:$L$1458,0),0))</f>
        <v>Trafo 3 phasa 250 kVA DYn5</v>
      </c>
      <c r="D320" s="72">
        <f ca="1">SUMIFS(RAB!$F$14:$F$80,RAB!$C$14:$C$80,C320)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SATUAN'!$L$7:$L$1458,0),0)),"",OFFSET('HARGA SATUAN'!$C$6,MATCH('REKAP MDU'!B321,'HARGA SATUAN'!$L$7:$L$1458,0),0))</f>
        <v>Trafo 3 phasa 400 kVA DYn5 OD</v>
      </c>
      <c r="D321" s="72">
        <f ca="1">SUMIFS(RAB!$F$14:$F$80,RAB!$C$14:$C$80,C321)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SATUAN'!$L$7:$L$1458,0),0)),"",OFFSET('HARGA SATUAN'!$C$6,MATCH('REKAP MDU'!B322,'HARGA SATUAN'!$L$7:$L$1458,0),0))</f>
        <v>LVCB 2 Jurusan 250 A MCCB</v>
      </c>
      <c r="D322" s="72">
        <f ca="1">SUMIFS(RAB!$F$14:$F$80,RAB!$C$14:$C$80,C322)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SATUAN'!$L$7:$L$1458,0),0)),"",OFFSET('HARGA SATUAN'!$C$6,MATCH('REKAP MDU'!B323,'HARGA SATUAN'!$L$7:$L$1458,0),0))</f>
        <v>LVCB 2 Jurusan 250 A LBS</v>
      </c>
      <c r="D323" s="72">
        <f ca="1">SUMIFS(RAB!$F$14:$F$80,RAB!$C$14:$C$80,C323)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SATUAN'!$L$7:$L$1458,0),0)),"",OFFSET('HARGA SATUAN'!$C$6,MATCH('REKAP MDU'!B324,'HARGA SATUAN'!$L$7:$L$1458,0),0))</f>
        <v>LVCB 2 Jurusan 400 A LBS</v>
      </c>
      <c r="D324" s="72">
        <f ca="1">SUMIFS(RAB!$F$14:$F$80,RAB!$C$14:$C$80,C324)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SATUAN'!$L$7:$L$1458,0),0)),"",OFFSET('HARGA SATUAN'!$C$6,MATCH('REKAP MDU'!B325,'HARGA SATUAN'!$L$7:$L$1458,0),0))</f>
        <v>LVCB 4 Jurusan 400 A LBS</v>
      </c>
      <c r="D325" s="72">
        <f ca="1">SUMIFS(RAB!$F$14:$F$80,RAB!$C$14:$C$80,C325)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SATUAN'!$L$7:$L$1458,0),0)),"",OFFSET('HARGA SATUAN'!$C$6,MATCH('REKAP MDU'!B326,'HARGA SATUAN'!$L$7:$L$1458,0),0))</f>
        <v>LVCB 4 Jurusan 630 A LBS</v>
      </c>
      <c r="D326" s="72">
        <f ca="1">SUMIFS(RAB!$F$14:$F$80,RAB!$C$14:$C$80,C326)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SATUAN'!$L$7:$L$1458,0),0)),"",OFFSET('HARGA SATUAN'!$C$6,MATCH('REKAP MDU'!B327,'HARGA SATUAN'!$L$7:$L$1458,0),0))</f>
        <v>FCO Polymer</v>
      </c>
      <c r="D327" s="72">
        <f ca="1">SUMIFS(RAB!$F$14:$F$80,RAB!$C$14:$C$80,C327)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SATUAN'!$L$7:$L$1458,0),0)),"",OFFSET('HARGA SATUAN'!$C$6,MATCH('REKAP MDU'!B328,'HARGA SATUAN'!$L$7:$L$1458,0),0))</f>
        <v>Load Break Switch</v>
      </c>
      <c r="D328" s="72">
        <f ca="1">SUMIFS(RAB!$F$14:$F$80,RAB!$C$14:$C$80,C328)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SATUAN'!$L$7:$L$1458,0),0)),"",OFFSET('HARGA SATUAN'!$C$6,MATCH('REKAP MDU'!B329,'HARGA SATUAN'!$L$7:$L$1458,0),0))</f>
        <v>Recloser</v>
      </c>
      <c r="D329" s="72">
        <f ca="1">SUMIFS(RAB!$F$14:$F$80,RAB!$C$14:$C$80,C329)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SATUAN'!$L$7:$L$1458,0),0)),"",OFFSET('HARGA SATUAN'!$C$6,MATCH('REKAP MDU'!B330,'HARGA SATUAN'!$L$7:$L$1458,0),0))</f>
        <v>Disconnecting Switch 20 KV - 630 A Porcelein</v>
      </c>
      <c r="D330" s="72">
        <f ca="1">SUMIFS(RAB!$F$14:$F$80,RAB!$C$14:$C$80,C330)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SATUAN'!$L$7:$L$1458,0),0)),"",OFFSET('HARGA SATUAN'!$C$6,MATCH('REKAP MDU'!B331,'HARGA SATUAN'!$L$7:$L$1458,0),0))</f>
        <v>Disconnecting Switch 20 KV - 630 A Polymer</v>
      </c>
      <c r="D331" s="72">
        <f ca="1">SUMIFS(RAB!$F$14:$F$80,RAB!$C$14:$C$80,C331)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SATUAN'!$L$7:$L$1458,0),0)),"",OFFSET('HARGA SATUAN'!$C$6,MATCH('REKAP MDU'!B332,'HARGA SATUAN'!$L$7:$L$1458,0),0))</f>
        <v>Lightning Arester (Polymer) 21 KV, 10 KA</v>
      </c>
      <c r="D332" s="72">
        <f ca="1">SUMIFS(RAB!$F$14:$F$80,RAB!$C$14:$C$80,C332)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SATUAN'!$L$7:$L$1458,0),0)),"",OFFSET('HARGA SATUAN'!$C$6,MATCH('REKAP MDU'!B333,'HARGA SATUAN'!$L$7:$L$1458,0),0))</f>
        <v>Lightning Arester (Polymer) 24 KV, 10 KA</v>
      </c>
      <c r="D333" s="72">
        <f ca="1">SUMIFS(RAB!$F$14:$F$80,RAB!$C$14:$C$80,C333)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SATUAN'!$L$7:$L$1458,0),0)),"",OFFSET('HARGA SATUAN'!$C$6,MATCH('REKAP MDU'!B334,'HARGA SATUAN'!$L$7:$L$1458,0),0))</f>
        <v>Isolator Tumpu ( Pin Post ) 20 KV</v>
      </c>
      <c r="D334" s="72">
        <f ca="1">SUMIFS(RAB!$F$14:$F$80,RAB!$C$14:$C$80,C334)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SATUAN'!$L$7:$L$1458,0),0)),"",OFFSET('HARGA SATUAN'!$C$6,MATCH('REKAP MDU'!B335,'HARGA SATUAN'!$L$7:$L$1458,0),0))</f>
        <v>Isolator Tumpu ( Line Post ) 20 KV</v>
      </c>
      <c r="D335" s="72">
        <f ca="1">SUMIFS(RAB!$F$14:$F$80,RAB!$C$14:$C$80,C335)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SATUAN'!$L$7:$L$1458,0),0)),"",OFFSET('HARGA SATUAN'!$C$6,MATCH('REKAP MDU'!B336,'HARGA SATUAN'!$L$7:$L$1458,0),0))</f>
        <v>Isolator Tarik ( Strainkap Porcelain ) 20 KV</v>
      </c>
      <c r="D336" s="72">
        <f ca="1">SUMIFS(RAB!$F$14:$F$80,RAB!$C$14:$C$80,C336)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SATUAN'!$L$7:$L$1458,0),0)),"",OFFSET('HARGA SATUAN'!$C$6,MATCH('REKAP MDU'!B337,'HARGA SATUAN'!$L$7:$L$1458,0),0))</f>
        <v>Isolator Tarik ( Porcelain ) 20 KV + Primary Dead End Clamp 70-150 mm²</v>
      </c>
      <c r="D337" s="72">
        <f ca="1">SUMIFS(RAB!$F$14:$F$80,RAB!$C$14:$C$80,C337)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SATUAN'!$L$7:$L$1458,0),0)),"",OFFSET('HARGA SATUAN'!$C$6,MATCH('REKAP MDU'!B338,'HARGA SATUAN'!$L$7:$L$1458,0),0))</f>
        <v>Isolator Tarik ( Suspension Polymer ) 20 KV</v>
      </c>
      <c r="D338" s="72">
        <f ca="1">SUMIFS(RAB!$F$14:$F$80,RAB!$C$14:$C$80,C338)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SATUAN'!$L$7:$L$1458,0),0)),"",OFFSET('HARGA SATUAN'!$C$6,MATCH('REKAP MDU'!B339,'HARGA SATUAN'!$L$7:$L$1458,0),0))</f>
        <v>AAAC 70 mm²</v>
      </c>
      <c r="D339" s="72">
        <f ca="1">SUMIFS(RAB!$F$14:$F$80,RAB!$C$14:$C$80,C339)</f>
        <v>2</v>
      </c>
      <c r="E339" s="24">
        <f t="shared" ca="1" si="22"/>
        <v>1</v>
      </c>
      <c r="F339" s="24">
        <f ca="1">IF(D339=0,0,SUM($E$223:E339))</f>
        <v>4</v>
      </c>
    </row>
    <row r="340" spans="2:6" hidden="1">
      <c r="B340" s="151">
        <v>117</v>
      </c>
      <c r="C340" s="72" t="str">
        <f ca="1">IF(ISERROR(OFFSET('HARGA SATUAN'!$C$6,MATCH('REKAP MDU'!B340,'HARGA SATUAN'!$L$7:$L$1458,0),0)),"",OFFSET('HARGA SATUAN'!$C$6,MATCH('REKAP MDU'!B340,'HARGA SATUAN'!$L$7:$L$1458,0),0))</f>
        <v>AAAC 150 mm²</v>
      </c>
      <c r="D340" s="72">
        <f ca="1">SUMIFS(RAB!$F$14:$F$80,RAB!$C$14:$C$80,C340)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SATUAN'!$L$7:$L$1458,0),0)),"",OFFSET('HARGA SATUAN'!$C$6,MATCH('REKAP MDU'!B341,'HARGA SATUAN'!$L$7:$L$1458,0),0))</f>
        <v>AAAC 240 mm²</v>
      </c>
      <c r="D341" s="72">
        <f ca="1">SUMIFS(RAB!$F$14:$F$80,RAB!$C$14:$C$80,C341)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SATUAN'!$L$7:$L$1458,0),0)),"",OFFSET('HARGA SATUAN'!$C$6,MATCH('REKAP MDU'!B342,'HARGA SATUAN'!$L$7:$L$1458,0),0))</f>
        <v>AAAC/S 70 mm²</v>
      </c>
      <c r="D342" s="72">
        <f ca="1">SUMIFS(RAB!$F$14:$F$80,RAB!$C$14:$C$80,C342)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SATUAN'!$L$7:$L$1458,0),0)),"",OFFSET('HARGA SATUAN'!$C$6,MATCH('REKAP MDU'!B343,'HARGA SATUAN'!$L$7:$L$1458,0),0))</f>
        <v>AAAC/S 150 mm²</v>
      </c>
      <c r="D343" s="72">
        <f ca="1">SUMIFS(RAB!$F$14:$F$80,RAB!$C$14:$C$80,C343)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SATUAN'!$L$7:$L$1458,0),0)),"",OFFSET('HARGA SATUAN'!$C$6,MATCH('REKAP MDU'!B344,'HARGA SATUAN'!$L$7:$L$1458,0),0))</f>
        <v>AAAC/S 240 mm²</v>
      </c>
      <c r="D344" s="72">
        <f ca="1">SUMIFS(RAB!$F$14:$F$80,RAB!$C$14:$C$80,C344)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SATUAN'!$L$7:$L$1458,0),0)),"",OFFSET('HARGA SATUAN'!$C$6,MATCH('REKAP MDU'!B345,'HARGA SATUAN'!$L$7:$L$1458,0),0))</f>
        <v>NFA2X-T 2 x 70 + N 50 mm²</v>
      </c>
      <c r="D345" s="72">
        <f ca="1">SUMIFS(RAB!$F$14:$F$80,RAB!$C$14:$C$80,C345)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SATUAN'!$L$7:$L$1458,0),0)),"",OFFSET('HARGA SATUAN'!$C$6,MATCH('REKAP MDU'!B346,'HARGA SATUAN'!$L$7:$L$1458,0),0))</f>
        <v>NFA2X-T 2 x 70 + N 70 mm²</v>
      </c>
      <c r="D346" s="72">
        <f ca="1">SUMIFS(RAB!$F$14:$F$80,RAB!$C$14:$C$80,C346)</f>
        <v>2</v>
      </c>
      <c r="E346" s="24">
        <f t="shared" ca="1" si="22"/>
        <v>1</v>
      </c>
      <c r="F346" s="24">
        <f ca="1">IF(D346=0,0,SUM($E$223:E346))</f>
        <v>5</v>
      </c>
    </row>
    <row r="347" spans="2:6" hidden="1">
      <c r="B347" s="23">
        <v>124</v>
      </c>
      <c r="C347" s="72" t="str">
        <f ca="1">IF(ISERROR(OFFSET('HARGA SATUAN'!$C$6,MATCH('REKAP MDU'!B347,'HARGA SATUAN'!$L$7:$L$1458,0),0)),"",OFFSET('HARGA SATUAN'!$C$6,MATCH('REKAP MDU'!B347,'HARGA SATUAN'!$L$7:$L$1458,0),0))</f>
        <v>NFA2X-T 3x35+1x35</v>
      </c>
      <c r="D347" s="72">
        <f ca="1">SUMIFS(RAB!$F$14:$F$80,RAB!$C$14:$C$80,C347)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SATUAN'!$L$7:$L$1458,0),0)),"",OFFSET('HARGA SATUAN'!$C$6,MATCH('REKAP MDU'!B348,'HARGA SATUAN'!$L$7:$L$1458,0),0))</f>
        <v>NFA2X-T 3x70+1x70</v>
      </c>
      <c r="D348" s="72">
        <f ca="1">SUMIFS(RAB!$F$14:$F$80,RAB!$C$14:$C$80,C348)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SATUAN'!$L$7:$L$1458,0),0)),"",OFFSET('HARGA SATUAN'!$C$6,MATCH('REKAP MDU'!B349,'HARGA SATUAN'!$L$7:$L$1458,0),0))</f>
        <v>NFA2X 2 x 10 mm²</v>
      </c>
      <c r="D349" s="72">
        <f ca="1">SUMIFS(RAB!$F$14:$F$80,RAB!$C$14:$C$80,C349)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SATUAN'!$L$7:$L$1458,0),0)),"",OFFSET('HARGA SATUAN'!$C$6,MATCH('REKAP MDU'!B350,'HARGA SATUAN'!$L$7:$L$1458,0),0))</f>
        <v>NFA2X 2 x 16 mm²</v>
      </c>
      <c r="D350" s="72">
        <f ca="1">SUMIFS(RAB!$F$14:$F$80,RAB!$C$14:$C$80,C350)</f>
        <v>40</v>
      </c>
      <c r="E350" s="24">
        <f t="shared" ca="1" si="22"/>
        <v>1</v>
      </c>
      <c r="F350" s="24">
        <f ca="1">IF(D350=0,0,SUM($E$223:E350))</f>
        <v>6</v>
      </c>
    </row>
    <row r="351" spans="2:6" hidden="1">
      <c r="B351" s="23">
        <v>128</v>
      </c>
      <c r="C351" s="72" t="str">
        <f ca="1">IF(ISERROR(OFFSET('HARGA SATUAN'!$C$6,MATCH('REKAP MDU'!B351,'HARGA SATUAN'!$L$7:$L$1458,0),0)),"",OFFSET('HARGA SATUAN'!$C$6,MATCH('REKAP MDU'!B351,'HARGA SATUAN'!$L$7:$L$1458,0),0))</f>
        <v>NFA2X 4 x 16 mm²</v>
      </c>
      <c r="D351" s="72">
        <f ca="1">SUMIFS(RAB!$F$14:$F$80,RAB!$C$14:$C$80,C351)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SATUAN'!$L$7:$L$1458,0),0)),"",OFFSET('HARGA SATUAN'!$C$6,MATCH('REKAP MDU'!B352,'HARGA SATUAN'!$L$7:$L$1458,0),0))</f>
        <v>NFA2X 4 x 70 mm²</v>
      </c>
      <c r="D352" s="72">
        <f ca="1">SUMIFS(RAB!$F$14:$F$80,RAB!$C$14:$C$80,C352)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SATUAN'!$L$7:$L$1458,0),0)),"",OFFSET('HARGA SATUAN'!$C$6,MATCH('REKAP MDU'!B353,'HARGA SATUAN'!$L$7:$L$1458,0),0))</f>
        <v>Kabel NYY 1 x 70 mm²</v>
      </c>
      <c r="D353" s="72">
        <f ca="1">SUMIFS(RAB!$F$14:$F$80,RAB!$C$14:$C$80,C353)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SATUAN'!$L$7:$L$1458,0),0)),"",OFFSET('HARGA SATUAN'!$C$6,MATCH('REKAP MDU'!B354,'HARGA SATUAN'!$L$7:$L$1458,0),0))</f>
        <v>Kabel NYY 1 x 95 mm²</v>
      </c>
      <c r="D354" s="72">
        <f ca="1">SUMIFS(RAB!$F$14:$F$80,RAB!$C$14:$C$80,C354)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SATUAN'!$L$7:$L$1458,0),0)),"",OFFSET('HARGA SATUAN'!$C$6,MATCH('REKAP MDU'!B355,'HARGA SATUAN'!$L$7:$L$1458,0),0))</f>
        <v>Kabel NYY 1 x 150 mm²</v>
      </c>
      <c r="D355" s="72">
        <f ca="1">SUMIFS(RAB!$F$14:$F$80,RAB!$C$14:$C$80,C355)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SATUAN'!$L$7:$L$1458,0),0)),"",OFFSET('HARGA SATUAN'!$C$6,MATCH('REKAP MDU'!B356,'HARGA SATUAN'!$L$7:$L$1458,0),0))</f>
        <v>Kabel NYY 1 x 240 mm²</v>
      </c>
      <c r="D356" s="72">
        <f ca="1">SUMIFS(RAB!$F$14:$F$80,RAB!$C$14:$C$80,C356)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SATUAN'!$L$7:$L$1458,0),0)),"",OFFSET('HARGA SATUAN'!$C$6,MATCH('REKAP MDU'!B357,'HARGA SATUAN'!$L$7:$L$1458,0),0))</f>
        <v>Kabel NYY 4 x 70 mm²</v>
      </c>
      <c r="D357" s="72">
        <f ca="1">SUMIFS(RAB!$F$14:$F$80,RAB!$C$14:$C$80,C357)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SATUAN'!$L$7:$L$1458,0),0)),"",OFFSET('HARGA SATUAN'!$C$6,MATCH('REKAP MDU'!B358,'HARGA SATUAN'!$L$7:$L$1458,0),0))</f>
        <v>Kabel NA2XSEYBY 20 KV, 3 x 150 mm²</v>
      </c>
      <c r="D358" s="72">
        <f ca="1">SUMIFS(RAB!$F$14:$F$80,RAB!$C$14:$C$80,C358)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SATUAN'!$L$7:$L$1458,0),0)),"",OFFSET('HARGA SATUAN'!$C$6,MATCH('REKAP MDU'!B359,'HARGA SATUAN'!$L$7:$L$1458,0),0))</f>
        <v>Kabel NA2XSEYBY 20 KV, 3 x 240 mm²</v>
      </c>
      <c r="D359" s="72">
        <f ca="1">SUMIFS(RAB!$F$14:$F$80,RAB!$C$14:$C$80,C359)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SATUAN'!$L$7:$L$1458,0),0)),"",OFFSET('HARGA SATUAN'!$C$6,MATCH('REKAP MDU'!B360,'HARGA SATUAN'!$L$7:$L$1458,0),0))</f>
        <v>Kabel NA2XSEYBY 20 KV, 3 x 300 mm²</v>
      </c>
      <c r="D360" s="72">
        <f ca="1">SUMIFS(RAB!$F$14:$F$80,RAB!$C$14:$C$80,C360)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SATUAN'!$L$7:$L$1458,0),0)),"",OFFSET('HARGA SATUAN'!$C$6,MATCH('REKAP MDU'!B361,'HARGA SATUAN'!$L$7:$L$1458,0),0))</f>
        <v>MVTIC 3 x 150 + N 95 mm²</v>
      </c>
      <c r="D361" s="72">
        <f ca="1">SUMIFS(RAB!$F$14:$F$80,RAB!$C$14:$C$80,C361)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SATUAN'!$L$7:$L$1458,0),0)),"",OFFSET('HARGA SATUAN'!$C$6,MATCH('REKAP MDU'!B362,'HARGA SATUAN'!$L$7:$L$1458,0),0))</f>
        <v>MVTIC 3 x 240 + N 95 mm²</v>
      </c>
      <c r="D362" s="72">
        <f ca="1">SUMIFS(RAB!$F$14:$F$80,RAB!$C$14:$C$80,C362)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SATUAN'!$L$7:$L$1458,0),0)),"",OFFSET('HARGA SATUAN'!$C$6,MATCH('REKAP MDU'!B363,'HARGA SATUAN'!$L$7:$L$1458,0),0))</f>
        <v/>
      </c>
      <c r="D363" s="72">
        <f ca="1">SUMIFS(RAB!$F$14:$F$80,RAB!$C$14:$C$80,C363)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SATUAN'!$L$7:$L$1458,0),0)),"",OFFSET('HARGA SATUAN'!$C$6,MATCH('REKAP MDU'!B364,'HARGA SATUAN'!$L$7:$L$1458,0),0))</f>
        <v/>
      </c>
      <c r="D364" s="72">
        <f ca="1">SUMIFS(RAB!$F$14:$F$80,RAB!$C$14:$C$80,C364)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SATUAN'!$L$7:$L$1458,0),0)),"",OFFSET('HARGA SATUAN'!$C$6,MATCH('REKAP MDU'!B365,'HARGA SATUAN'!$L$7:$L$1458,0),0))</f>
        <v/>
      </c>
      <c r="D365" s="72">
        <f ca="1">SUMIFS(RAB!$F$14:$F$80,RAB!$C$14:$C$80,C365)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SATUAN'!$L$7:$L$1458,0),0)),"",OFFSET('HARGA SATUAN'!$C$6,MATCH('REKAP MDU'!B366,'HARGA SATUAN'!$L$7:$L$1458,0),0))</f>
        <v/>
      </c>
      <c r="D366" s="72">
        <f ca="1">SUMIFS(RAB!$F$14:$F$80,RAB!$C$14:$C$80,C366)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SATUAN'!$L$7:$L$1458,0),0)),"",OFFSET('HARGA SATUAN'!$C$6,MATCH('REKAP MDU'!B367,'HARGA SATUAN'!$L$7:$L$1458,0),0))</f>
        <v/>
      </c>
      <c r="D367" s="72">
        <f ca="1">SUMIFS(RAB!$F$14:$F$80,RAB!$C$14:$C$80,C367)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SATUAN'!$L$7:$L$1458,0),0)),"",OFFSET('HARGA SATUAN'!$C$6,MATCH('REKAP MDU'!B368,'HARGA SATUAN'!$L$7:$L$1458,0),0))</f>
        <v/>
      </c>
      <c r="D368" s="72">
        <f ca="1">SUMIFS(RAB!$F$14:$F$80,RAB!$C$14:$C$80,C368)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SATUAN'!$L$7:$L$1458,0),0)),"",OFFSET('HARGA SATUAN'!$C$6,MATCH('REKAP MDU'!B369,'HARGA SATUAN'!$L$7:$L$1458,0),0))</f>
        <v/>
      </c>
      <c r="D369" s="72">
        <f ca="1">SUMIFS(RAB!$F$14:$F$80,RAB!$C$14:$C$80,C369)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SATUAN'!$L$7:$L$1458,0),0)),"",OFFSET('HARGA SATUAN'!$C$6,MATCH('REKAP MDU'!B370,'HARGA SATUAN'!$L$7:$L$1458,0),0))</f>
        <v/>
      </c>
      <c r="D370" s="72">
        <f ca="1">SUMIFS(RAB!$F$14:$F$80,RAB!$C$14:$C$80,C370)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SATUAN'!$L$7:$L$1458,0),0)),"",OFFSET('HARGA SATUAN'!$C$6,MATCH('REKAP MDU'!B371,'HARGA SATUAN'!$L$7:$L$1458,0),0))</f>
        <v/>
      </c>
      <c r="D371" s="72">
        <f ca="1">SUMIFS(RAB!$F$14:$F$80,RAB!$C$14:$C$80,C371)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SATUAN'!$L$7:$L$1458,0),0)),"",OFFSET('HARGA SATUAN'!$C$6,MATCH('REKAP MDU'!B372,'HARGA SATUAN'!$L$7:$L$1458,0),0))</f>
        <v/>
      </c>
      <c r="D372" s="72">
        <f ca="1">SUMIFS(RAB!$F$14:$F$80,RAB!$C$14:$C$80,C372)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SATUAN'!$L$7:$L$1458,0),0)),"",OFFSET('HARGA SATUAN'!$C$6,MATCH('REKAP MDU'!B373,'HARGA SATUAN'!$L$7:$L$1458,0),0))</f>
        <v/>
      </c>
      <c r="D373" s="72">
        <f ca="1">SUMIFS(RAB!$F$14:$F$80,RAB!$C$14:$C$80,C373)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40" priority="5" operator="equal">
      <formula>0</formula>
    </cfRule>
  </conditionalFormatting>
  <conditionalFormatting sqref="C16:C165">
    <cfRule type="cellIs" dxfId="39" priority="4" stopIfTrue="1" operator="equal">
      <formula>0</formula>
    </cfRule>
  </conditionalFormatting>
  <conditionalFormatting sqref="C16:E165">
    <cfRule type="cellIs" dxfId="38" priority="1" operator="equal">
      <formula>0</formula>
    </cfRule>
  </conditionalFormatting>
  <conditionalFormatting sqref="D224:F373">
    <cfRule type="cellIs" dxfId="37" priority="8" operator="equal">
      <formula>0</formula>
    </cfRule>
  </conditionalFormatting>
  <conditionalFormatting sqref="E1:E3 G1:G115 E6:E15 H12:I12 N13 F14:F15 H14:K115 E166:K166 G166:G223 E167:F167 H167:K167">
    <cfRule type="cellIs" dxfId="36" priority="43" stopIfTrue="1" operator="equal">
      <formula>0</formula>
    </cfRule>
  </conditionalFormatting>
  <conditionalFormatting sqref="E171:E65536">
    <cfRule type="cellIs" dxfId="35" priority="9" stopIfTrue="1" operator="equal">
      <formula>0</formula>
    </cfRule>
  </conditionalFormatting>
  <conditionalFormatting sqref="G224">
    <cfRule type="cellIs" dxfId="34" priority="10" operator="equal">
      <formula>0</formula>
    </cfRule>
  </conditionalFormatting>
  <conditionalFormatting sqref="G225:G65536">
    <cfRule type="cellIs" dxfId="33" priority="14" stopIfTrue="1" operator="equal">
      <formula>0</formula>
    </cfRule>
  </conditionalFormatting>
  <conditionalFormatting sqref="R14:T166 G116:K165">
    <cfRule type="cellIs" dxfId="32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391"/>
    </row>
    <row r="4" spans="4:4" ht="57" customHeight="1">
      <c r="D4" s="391">
        <v>3</v>
      </c>
    </row>
    <row r="5" spans="4:4" ht="57" customHeight="1">
      <c r="D5" s="39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7"/>
  <sheetViews>
    <sheetView showGridLines="0" zoomScale="85" zoomScaleNormal="85" zoomScaleSheetLayoutView="75" workbookViewId="0">
      <pane xSplit="3" ySplit="6" topLeftCell="D7" activePane="bottomRight" state="frozen"/>
      <selection activeCell="D209" sqref="D209"/>
      <selection pane="topRight" activeCell="D209" sqref="D209"/>
      <selection pane="bottomLeft" activeCell="D209" sqref="D209"/>
      <selection pane="bottomRight" activeCell="C12" sqref="C12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64" t="s">
        <v>41</v>
      </c>
      <c r="C2" s="564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65" t="s">
        <v>23</v>
      </c>
      <c r="C4" s="566" t="s">
        <v>1012</v>
      </c>
      <c r="D4" s="566" t="s">
        <v>42</v>
      </c>
      <c r="E4" s="565" t="s">
        <v>43</v>
      </c>
      <c r="F4" s="108" t="s">
        <v>1599</v>
      </c>
      <c r="G4" s="108" t="s">
        <v>1598</v>
      </c>
      <c r="H4" s="563" t="s">
        <v>1025</v>
      </c>
      <c r="I4" s="182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65"/>
      <c r="C5" s="566"/>
      <c r="D5" s="566"/>
      <c r="E5" s="565"/>
      <c r="F5" s="93"/>
      <c r="G5" s="93"/>
      <c r="H5" s="563"/>
      <c r="I5" s="182" t="s">
        <v>1598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78"/>
      <c r="C6" s="179"/>
      <c r="D6" s="180"/>
      <c r="E6" s="180"/>
      <c r="F6" s="108"/>
      <c r="G6" s="108"/>
      <c r="H6" s="181"/>
      <c r="I6" s="180"/>
      <c r="J6" s="163"/>
      <c r="K6" s="160">
        <f>MAX(L7:L1458)</f>
        <v>139</v>
      </c>
      <c r="L6" s="160"/>
      <c r="M6" s="160">
        <f>MAX(M7:M1458)</f>
        <v>201227500.79893059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83" t="s">
        <v>480</v>
      </c>
      <c r="C8" s="109" t="s">
        <v>481</v>
      </c>
      <c r="D8" s="226"/>
      <c r="E8" s="227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83">
        <v>1</v>
      </c>
      <c r="C9" s="109" t="s">
        <v>482</v>
      </c>
      <c r="D9" s="226" t="s">
        <v>44</v>
      </c>
      <c r="E9" s="227" t="s">
        <v>8</v>
      </c>
      <c r="F9" s="228">
        <v>294100</v>
      </c>
      <c r="G9" s="228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83">
        <v>2</v>
      </c>
      <c r="C10" s="109" t="s">
        <v>483</v>
      </c>
      <c r="D10" s="226" t="s">
        <v>45</v>
      </c>
      <c r="E10" s="227" t="s">
        <v>8</v>
      </c>
      <c r="F10" s="228">
        <v>1719200</v>
      </c>
      <c r="G10" s="228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140</v>
      </c>
      <c r="N10" s="165">
        <f t="shared" si="2"/>
        <v>140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83">
        <v>3</v>
      </c>
      <c r="C11" s="109" t="s">
        <v>484</v>
      </c>
      <c r="D11" s="226" t="s">
        <v>44</v>
      </c>
      <c r="E11" s="227" t="s">
        <v>8</v>
      </c>
      <c r="F11" s="228">
        <v>151000</v>
      </c>
      <c r="G11" s="228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83">
        <v>4</v>
      </c>
      <c r="C12" s="109" t="s">
        <v>1140</v>
      </c>
      <c r="D12" s="226" t="s">
        <v>44</v>
      </c>
      <c r="E12" s="227" t="s">
        <v>8</v>
      </c>
      <c r="F12" s="228">
        <v>1430000</v>
      </c>
      <c r="G12" s="228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83">
        <v>5</v>
      </c>
      <c r="C13" s="109" t="s">
        <v>1139</v>
      </c>
      <c r="D13" s="226" t="s">
        <v>44</v>
      </c>
      <c r="E13" s="227" t="s">
        <v>8</v>
      </c>
      <c r="F13" s="228">
        <v>16495000</v>
      </c>
      <c r="G13" s="228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83">
        <v>6</v>
      </c>
      <c r="C14" s="109" t="s">
        <v>1196</v>
      </c>
      <c r="D14" s="226" t="s">
        <v>44</v>
      </c>
      <c r="E14" s="227" t="s">
        <v>8</v>
      </c>
      <c r="F14" s="228">
        <v>1281430</v>
      </c>
      <c r="G14" s="228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83">
        <v>7</v>
      </c>
      <c r="C15" s="109" t="s">
        <v>1197</v>
      </c>
      <c r="D15" s="226" t="s">
        <v>44</v>
      </c>
      <c r="E15" s="227" t="s">
        <v>8</v>
      </c>
      <c r="F15" s="228">
        <v>1344430</v>
      </c>
      <c r="G15" s="228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83">
        <v>8</v>
      </c>
      <c r="C16" s="109" t="s">
        <v>1195</v>
      </c>
      <c r="D16" s="226" t="s">
        <v>44</v>
      </c>
      <c r="E16" s="227" t="s">
        <v>8</v>
      </c>
      <c r="F16" s="228">
        <v>1350430</v>
      </c>
      <c r="G16" s="228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83">
        <v>9</v>
      </c>
      <c r="C17" s="109" t="s">
        <v>1141</v>
      </c>
      <c r="D17" s="226" t="s">
        <v>45</v>
      </c>
      <c r="E17" s="227" t="s">
        <v>14</v>
      </c>
      <c r="F17" s="228">
        <v>1000000</v>
      </c>
      <c r="G17" s="228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141</v>
      </c>
      <c r="N17" s="165">
        <f t="shared" si="2"/>
        <v>141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83">
        <v>10</v>
      </c>
      <c r="C18" s="109" t="s">
        <v>485</v>
      </c>
      <c r="D18" s="226" t="s">
        <v>44</v>
      </c>
      <c r="E18" s="227" t="s">
        <v>8</v>
      </c>
      <c r="F18" s="228">
        <v>35000</v>
      </c>
      <c r="G18" s="228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83">
        <v>11</v>
      </c>
      <c r="C19" s="109" t="s">
        <v>486</v>
      </c>
      <c r="D19" s="226" t="s">
        <v>44</v>
      </c>
      <c r="E19" s="227" t="s">
        <v>8</v>
      </c>
      <c r="F19" s="228">
        <v>35000</v>
      </c>
      <c r="G19" s="228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83">
        <v>12</v>
      </c>
      <c r="C20" s="109" t="s">
        <v>487</v>
      </c>
      <c r="D20" s="226" t="s">
        <v>44</v>
      </c>
      <c r="E20" s="227" t="s">
        <v>8</v>
      </c>
      <c r="F20" s="228">
        <v>35000</v>
      </c>
      <c r="G20" s="228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83">
        <v>13</v>
      </c>
      <c r="C21" s="109" t="s">
        <v>488</v>
      </c>
      <c r="D21" s="226" t="s">
        <v>44</v>
      </c>
      <c r="E21" s="227" t="s">
        <v>8</v>
      </c>
      <c r="F21" s="228">
        <v>35000</v>
      </c>
      <c r="G21" s="228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83">
        <v>14</v>
      </c>
      <c r="C22" s="109" t="s">
        <v>489</v>
      </c>
      <c r="D22" s="226" t="s">
        <v>44</v>
      </c>
      <c r="E22" s="227" t="s">
        <v>8</v>
      </c>
      <c r="F22" s="228">
        <v>35000</v>
      </c>
      <c r="G22" s="228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83">
        <v>15</v>
      </c>
      <c r="C23" s="109" t="s">
        <v>490</v>
      </c>
      <c r="D23" s="226" t="s">
        <v>44</v>
      </c>
      <c r="E23" s="227" t="s">
        <v>8</v>
      </c>
      <c r="F23" s="228">
        <v>35000</v>
      </c>
      <c r="G23" s="228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83">
        <v>16</v>
      </c>
      <c r="C24" s="109" t="s">
        <v>491</v>
      </c>
      <c r="D24" s="226" t="s">
        <v>44</v>
      </c>
      <c r="E24" s="227" t="s">
        <v>8</v>
      </c>
      <c r="F24" s="228">
        <v>35000</v>
      </c>
      <c r="G24" s="228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83">
        <v>17</v>
      </c>
      <c r="C25" s="109" t="s">
        <v>492</v>
      </c>
      <c r="D25" s="226" t="s">
        <v>44</v>
      </c>
      <c r="E25" s="227" t="s">
        <v>8</v>
      </c>
      <c r="F25" s="228">
        <v>35000</v>
      </c>
      <c r="G25" s="228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83">
        <v>18</v>
      </c>
      <c r="C26" s="109" t="s">
        <v>493</v>
      </c>
      <c r="D26" s="226" t="s">
        <v>44</v>
      </c>
      <c r="E26" s="227" t="s">
        <v>8</v>
      </c>
      <c r="F26" s="228">
        <v>35000</v>
      </c>
      <c r="G26" s="228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83">
        <v>19</v>
      </c>
      <c r="C27" s="109" t="s">
        <v>494</v>
      </c>
      <c r="D27" s="226" t="s">
        <v>44</v>
      </c>
      <c r="E27" s="227" t="s">
        <v>8</v>
      </c>
      <c r="F27" s="228">
        <v>155100</v>
      </c>
      <c r="G27" s="228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83">
        <v>20</v>
      </c>
      <c r="C28" s="109" t="s">
        <v>495</v>
      </c>
      <c r="D28" s="226" t="s">
        <v>44</v>
      </c>
      <c r="E28" s="227" t="s">
        <v>8</v>
      </c>
      <c r="F28" s="228">
        <v>155100</v>
      </c>
      <c r="G28" s="228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83">
        <v>21</v>
      </c>
      <c r="C29" s="109" t="s">
        <v>496</v>
      </c>
      <c r="D29" s="226" t="s">
        <v>44</v>
      </c>
      <c r="E29" s="227" t="s">
        <v>8</v>
      </c>
      <c r="F29" s="228">
        <v>155100</v>
      </c>
      <c r="G29" s="228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83">
        <v>22</v>
      </c>
      <c r="C30" s="109" t="s">
        <v>497</v>
      </c>
      <c r="D30" s="226" t="s">
        <v>44</v>
      </c>
      <c r="E30" s="227" t="s">
        <v>8</v>
      </c>
      <c r="F30" s="228">
        <v>155100</v>
      </c>
      <c r="G30" s="228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83">
        <v>23</v>
      </c>
      <c r="C31" s="109" t="s">
        <v>498</v>
      </c>
      <c r="D31" s="226" t="s">
        <v>44</v>
      </c>
      <c r="E31" s="227" t="s">
        <v>8</v>
      </c>
      <c r="F31" s="228">
        <v>155100</v>
      </c>
      <c r="G31" s="228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83">
        <v>24</v>
      </c>
      <c r="C32" s="109" t="s">
        <v>499</v>
      </c>
      <c r="D32" s="226" t="s">
        <v>45</v>
      </c>
      <c r="E32" s="227" t="s">
        <v>8</v>
      </c>
      <c r="F32" s="228">
        <v>723500</v>
      </c>
      <c r="G32" s="228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142</v>
      </c>
      <c r="N32" s="165">
        <f t="shared" si="2"/>
        <v>142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83">
        <v>25</v>
      </c>
      <c r="C33" s="109" t="s">
        <v>500</v>
      </c>
      <c r="D33" s="226" t="s">
        <v>45</v>
      </c>
      <c r="E33" s="227" t="s">
        <v>8</v>
      </c>
      <c r="F33" s="228">
        <v>723500</v>
      </c>
      <c r="G33" s="228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143</v>
      </c>
      <c r="N33" s="165">
        <f t="shared" si="2"/>
        <v>143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83">
        <v>26</v>
      </c>
      <c r="C34" s="109" t="s">
        <v>501</v>
      </c>
      <c r="D34" s="226" t="s">
        <v>45</v>
      </c>
      <c r="E34" s="227" t="s">
        <v>8</v>
      </c>
      <c r="F34" s="228">
        <v>757500</v>
      </c>
      <c r="G34" s="228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144</v>
      </c>
      <c r="N34" s="165">
        <f t="shared" si="2"/>
        <v>144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83">
        <v>27</v>
      </c>
      <c r="C35" s="109" t="s">
        <v>502</v>
      </c>
      <c r="D35" s="226" t="s">
        <v>45</v>
      </c>
      <c r="E35" s="227" t="s">
        <v>8</v>
      </c>
      <c r="F35" s="228">
        <v>757500</v>
      </c>
      <c r="G35" s="228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145</v>
      </c>
      <c r="N35" s="165">
        <f t="shared" si="2"/>
        <v>145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83">
        <v>28</v>
      </c>
      <c r="C36" s="109" t="s">
        <v>1543</v>
      </c>
      <c r="D36" s="226" t="s">
        <v>45</v>
      </c>
      <c r="E36" s="227" t="s">
        <v>8</v>
      </c>
      <c r="F36" s="228">
        <v>733500</v>
      </c>
      <c r="G36" s="228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146</v>
      </c>
      <c r="N36" s="165">
        <f t="shared" si="2"/>
        <v>146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83">
        <v>29</v>
      </c>
      <c r="C37" s="109" t="s">
        <v>1544</v>
      </c>
      <c r="D37" s="226" t="s">
        <v>45</v>
      </c>
      <c r="E37" s="227" t="s">
        <v>8</v>
      </c>
      <c r="F37" s="228">
        <v>823500</v>
      </c>
      <c r="G37" s="228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147</v>
      </c>
      <c r="N37" s="165">
        <f t="shared" si="2"/>
        <v>147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83">
        <v>30</v>
      </c>
      <c r="C38" s="109" t="s">
        <v>1545</v>
      </c>
      <c r="D38" s="226" t="s">
        <v>45</v>
      </c>
      <c r="E38" s="227" t="s">
        <v>8</v>
      </c>
      <c r="F38" s="228">
        <v>1156500</v>
      </c>
      <c r="G38" s="228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148</v>
      </c>
      <c r="N38" s="165">
        <f t="shared" si="2"/>
        <v>148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83">
        <v>31</v>
      </c>
      <c r="C39" s="109" t="s">
        <v>1546</v>
      </c>
      <c r="D39" s="226" t="s">
        <v>45</v>
      </c>
      <c r="E39" s="227" t="s">
        <v>8</v>
      </c>
      <c r="F39" s="228">
        <v>1237500</v>
      </c>
      <c r="G39" s="228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149</v>
      </c>
      <c r="N39" s="165">
        <f t="shared" si="2"/>
        <v>149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83">
        <v>32</v>
      </c>
      <c r="C40" s="109" t="s">
        <v>1547</v>
      </c>
      <c r="D40" s="226" t="s">
        <v>45</v>
      </c>
      <c r="E40" s="227" t="s">
        <v>8</v>
      </c>
      <c r="F40" s="228">
        <v>1287000</v>
      </c>
      <c r="G40" s="228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150</v>
      </c>
      <c r="N40" s="165">
        <f t="shared" si="2"/>
        <v>150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83">
        <v>33</v>
      </c>
      <c r="C41" s="109" t="s">
        <v>1548</v>
      </c>
      <c r="D41" s="226" t="s">
        <v>45</v>
      </c>
      <c r="E41" s="227" t="s">
        <v>8</v>
      </c>
      <c r="F41" s="228">
        <v>1336500</v>
      </c>
      <c r="G41" s="228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151</v>
      </c>
      <c r="N41" s="165">
        <f t="shared" si="2"/>
        <v>151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83">
        <v>34</v>
      </c>
      <c r="C42" s="109" t="s">
        <v>1549</v>
      </c>
      <c r="D42" s="226" t="s">
        <v>45</v>
      </c>
      <c r="E42" s="227" t="s">
        <v>8</v>
      </c>
      <c r="F42" s="228">
        <v>1336500</v>
      </c>
      <c r="G42" s="228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152</v>
      </c>
      <c r="N42" s="165">
        <f t="shared" si="2"/>
        <v>152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83">
        <v>35</v>
      </c>
      <c r="C43" s="109" t="s">
        <v>1550</v>
      </c>
      <c r="D43" s="226" t="s">
        <v>45</v>
      </c>
      <c r="E43" s="227" t="s">
        <v>8</v>
      </c>
      <c r="F43" s="228">
        <v>2866500</v>
      </c>
      <c r="G43" s="228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153</v>
      </c>
      <c r="N43" s="165">
        <f t="shared" si="2"/>
        <v>153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83">
        <v>36</v>
      </c>
      <c r="C44" s="109" t="s">
        <v>503</v>
      </c>
      <c r="D44" s="226" t="s">
        <v>45</v>
      </c>
      <c r="E44" s="227" t="s">
        <v>8</v>
      </c>
      <c r="F44" s="228">
        <v>545000</v>
      </c>
      <c r="G44" s="228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154</v>
      </c>
      <c r="N44" s="165">
        <f t="shared" si="2"/>
        <v>154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83">
        <v>37</v>
      </c>
      <c r="C45" s="109" t="s">
        <v>504</v>
      </c>
      <c r="D45" s="226" t="s">
        <v>45</v>
      </c>
      <c r="E45" s="227" t="s">
        <v>8</v>
      </c>
      <c r="F45" s="228">
        <v>545000</v>
      </c>
      <c r="G45" s="228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155</v>
      </c>
      <c r="N45" s="165">
        <f t="shared" si="2"/>
        <v>155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83">
        <v>38</v>
      </c>
      <c r="C46" s="109" t="s">
        <v>1322</v>
      </c>
      <c r="D46" s="226" t="s">
        <v>44</v>
      </c>
      <c r="E46" s="227" t="s">
        <v>8</v>
      </c>
      <c r="F46" s="228">
        <v>2250810</v>
      </c>
      <c r="G46" s="228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83">
        <v>39</v>
      </c>
      <c r="C47" s="109" t="s">
        <v>1323</v>
      </c>
      <c r="D47" s="226" t="s">
        <v>44</v>
      </c>
      <c r="E47" s="227" t="s">
        <v>8</v>
      </c>
      <c r="F47" s="228">
        <v>2250810</v>
      </c>
      <c r="G47" s="228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83">
        <v>40</v>
      </c>
      <c r="C48" s="109" t="s">
        <v>1324</v>
      </c>
      <c r="D48" s="226" t="s">
        <v>44</v>
      </c>
      <c r="E48" s="227" t="s">
        <v>8</v>
      </c>
      <c r="F48" s="228">
        <v>2250810</v>
      </c>
      <c r="G48" s="228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83">
        <v>41</v>
      </c>
      <c r="C49" s="109" t="s">
        <v>1325</v>
      </c>
      <c r="D49" s="226" t="s">
        <v>44</v>
      </c>
      <c r="E49" s="227" t="s">
        <v>8</v>
      </c>
      <c r="F49" s="228">
        <v>2250810</v>
      </c>
      <c r="G49" s="228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83">
        <v>42</v>
      </c>
      <c r="C50" s="109" t="s">
        <v>1326</v>
      </c>
      <c r="D50" s="226" t="s">
        <v>44</v>
      </c>
      <c r="E50" s="227" t="s">
        <v>8</v>
      </c>
      <c r="F50" s="228">
        <v>2250810</v>
      </c>
      <c r="G50" s="228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83">
        <v>43</v>
      </c>
      <c r="C51" s="109" t="s">
        <v>1327</v>
      </c>
      <c r="D51" s="226" t="s">
        <v>44</v>
      </c>
      <c r="E51" s="227" t="s">
        <v>8</v>
      </c>
      <c r="F51" s="228">
        <v>2250810</v>
      </c>
      <c r="G51" s="228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83">
        <v>44</v>
      </c>
      <c r="C52" s="109" t="s">
        <v>1328</v>
      </c>
      <c r="D52" s="226" t="s">
        <v>44</v>
      </c>
      <c r="E52" s="227" t="s">
        <v>8</v>
      </c>
      <c r="F52" s="228">
        <v>2250810</v>
      </c>
      <c r="G52" s="228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83">
        <v>45</v>
      </c>
      <c r="C53" s="109" t="s">
        <v>1329</v>
      </c>
      <c r="D53" s="226" t="s">
        <v>44</v>
      </c>
      <c r="E53" s="227" t="s">
        <v>8</v>
      </c>
      <c r="F53" s="228">
        <v>2250810</v>
      </c>
      <c r="G53" s="228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83">
        <v>46</v>
      </c>
      <c r="C54" s="109" t="s">
        <v>1330</v>
      </c>
      <c r="D54" s="226" t="s">
        <v>44</v>
      </c>
      <c r="E54" s="227" t="s">
        <v>8</v>
      </c>
      <c r="F54" s="228">
        <v>2250810</v>
      </c>
      <c r="G54" s="228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83">
        <v>47</v>
      </c>
      <c r="C55" s="109" t="s">
        <v>1331</v>
      </c>
      <c r="D55" s="226" t="s">
        <v>44</v>
      </c>
      <c r="E55" s="227" t="s">
        <v>8</v>
      </c>
      <c r="F55" s="228">
        <v>2250810</v>
      </c>
      <c r="G55" s="228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83">
        <v>48</v>
      </c>
      <c r="C56" s="109" t="s">
        <v>1332</v>
      </c>
      <c r="D56" s="226" t="s">
        <v>44</v>
      </c>
      <c r="E56" s="227" t="s">
        <v>8</v>
      </c>
      <c r="F56" s="228">
        <v>2250810</v>
      </c>
      <c r="G56" s="228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83">
        <v>49</v>
      </c>
      <c r="C57" s="109" t="s">
        <v>1333</v>
      </c>
      <c r="D57" s="226" t="s">
        <v>44</v>
      </c>
      <c r="E57" s="227" t="s">
        <v>8</v>
      </c>
      <c r="F57" s="228">
        <v>2250810</v>
      </c>
      <c r="G57" s="228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83">
        <v>50</v>
      </c>
      <c r="C58" s="109" t="s">
        <v>1334</v>
      </c>
      <c r="D58" s="226" t="s">
        <v>44</v>
      </c>
      <c r="E58" s="227" t="s">
        <v>8</v>
      </c>
      <c r="F58" s="228">
        <v>2250810</v>
      </c>
      <c r="G58" s="228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83">
        <v>51</v>
      </c>
      <c r="C59" s="109" t="s">
        <v>1335</v>
      </c>
      <c r="D59" s="226" t="s">
        <v>44</v>
      </c>
      <c r="E59" s="227" t="s">
        <v>8</v>
      </c>
      <c r="F59" s="228">
        <v>2250810</v>
      </c>
      <c r="G59" s="228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83">
        <v>52</v>
      </c>
      <c r="C60" s="109" t="s">
        <v>1336</v>
      </c>
      <c r="D60" s="226" t="s">
        <v>44</v>
      </c>
      <c r="E60" s="227" t="s">
        <v>8</v>
      </c>
      <c r="F60" s="228">
        <v>2250810</v>
      </c>
      <c r="G60" s="228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83">
        <v>53</v>
      </c>
      <c r="C61" s="109" t="s">
        <v>1337</v>
      </c>
      <c r="D61" s="226" t="s">
        <v>44</v>
      </c>
      <c r="E61" s="227" t="s">
        <v>8</v>
      </c>
      <c r="F61" s="228">
        <v>2250810</v>
      </c>
      <c r="G61" s="228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83">
        <v>54</v>
      </c>
      <c r="C62" s="109" t="s">
        <v>1338</v>
      </c>
      <c r="D62" s="226" t="s">
        <v>44</v>
      </c>
      <c r="E62" s="227" t="s">
        <v>8</v>
      </c>
      <c r="F62" s="228">
        <v>2250810</v>
      </c>
      <c r="G62" s="228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83">
        <v>55</v>
      </c>
      <c r="C63" s="109" t="s">
        <v>1339</v>
      </c>
      <c r="D63" s="226" t="s">
        <v>44</v>
      </c>
      <c r="E63" s="227" t="s">
        <v>8</v>
      </c>
      <c r="F63" s="228">
        <v>2250810</v>
      </c>
      <c r="G63" s="228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83">
        <v>56</v>
      </c>
      <c r="C64" s="109" t="s">
        <v>1340</v>
      </c>
      <c r="D64" s="226" t="s">
        <v>44</v>
      </c>
      <c r="E64" s="227" t="s">
        <v>8</v>
      </c>
      <c r="F64" s="228">
        <v>2250810</v>
      </c>
      <c r="G64" s="228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83">
        <v>57</v>
      </c>
      <c r="C65" s="109" t="s">
        <v>1341</v>
      </c>
      <c r="D65" s="226" t="s">
        <v>44</v>
      </c>
      <c r="E65" s="227" t="s">
        <v>8</v>
      </c>
      <c r="F65" s="228">
        <v>2250810</v>
      </c>
      <c r="G65" s="228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83">
        <v>58</v>
      </c>
      <c r="C66" s="109" t="s">
        <v>1342</v>
      </c>
      <c r="D66" s="226" t="s">
        <v>44</v>
      </c>
      <c r="E66" s="227" t="s">
        <v>8</v>
      </c>
      <c r="F66" s="228">
        <v>7034000</v>
      </c>
      <c r="G66" s="228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83">
        <v>59</v>
      </c>
      <c r="C67" s="109" t="s">
        <v>1343</v>
      </c>
      <c r="D67" s="226" t="s">
        <v>44</v>
      </c>
      <c r="E67" s="227" t="s">
        <v>8</v>
      </c>
      <c r="F67" s="228">
        <v>7034000</v>
      </c>
      <c r="G67" s="228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83">
        <v>60</v>
      </c>
      <c r="C68" s="109" t="s">
        <v>1380</v>
      </c>
      <c r="D68" s="226" t="s">
        <v>44</v>
      </c>
      <c r="E68" s="227" t="s">
        <v>8</v>
      </c>
      <c r="F68" s="228">
        <v>3826640</v>
      </c>
      <c r="G68" s="228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83">
        <v>61</v>
      </c>
      <c r="C69" s="109" t="s">
        <v>1381</v>
      </c>
      <c r="D69" s="226" t="s">
        <v>44</v>
      </c>
      <c r="E69" s="227" t="s">
        <v>8</v>
      </c>
      <c r="F69" s="228">
        <v>3826640</v>
      </c>
      <c r="G69" s="228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83">
        <v>62</v>
      </c>
      <c r="C70" s="109" t="s">
        <v>1382</v>
      </c>
      <c r="D70" s="226" t="s">
        <v>44</v>
      </c>
      <c r="E70" s="227" t="s">
        <v>8</v>
      </c>
      <c r="F70" s="228">
        <v>3826640</v>
      </c>
      <c r="G70" s="228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83">
        <v>63</v>
      </c>
      <c r="C71" s="109" t="s">
        <v>1383</v>
      </c>
      <c r="D71" s="226" t="s">
        <v>44</v>
      </c>
      <c r="E71" s="227" t="s">
        <v>8</v>
      </c>
      <c r="F71" s="228">
        <v>3826640</v>
      </c>
      <c r="G71" s="228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83">
        <v>64</v>
      </c>
      <c r="C72" s="109" t="s">
        <v>1384</v>
      </c>
      <c r="D72" s="226" t="s">
        <v>44</v>
      </c>
      <c r="E72" s="227" t="s">
        <v>8</v>
      </c>
      <c r="F72" s="228">
        <v>3826640</v>
      </c>
      <c r="G72" s="228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83">
        <v>65</v>
      </c>
      <c r="C73" s="109" t="s">
        <v>1385</v>
      </c>
      <c r="D73" s="226" t="s">
        <v>44</v>
      </c>
      <c r="E73" s="227" t="s">
        <v>8</v>
      </c>
      <c r="F73" s="228">
        <v>3826640</v>
      </c>
      <c r="G73" s="228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83">
        <v>66</v>
      </c>
      <c r="C74" s="109" t="s">
        <v>1386</v>
      </c>
      <c r="D74" s="226" t="s">
        <v>44</v>
      </c>
      <c r="E74" s="227" t="s">
        <v>8</v>
      </c>
      <c r="F74" s="228">
        <v>3826640</v>
      </c>
      <c r="G74" s="228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83">
        <v>67</v>
      </c>
      <c r="C75" s="109" t="s">
        <v>1387</v>
      </c>
      <c r="D75" s="226" t="s">
        <v>44</v>
      </c>
      <c r="E75" s="227" t="s">
        <v>8</v>
      </c>
      <c r="F75" s="228">
        <v>3826640</v>
      </c>
      <c r="G75" s="228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83">
        <v>68</v>
      </c>
      <c r="C76" s="109" t="s">
        <v>1388</v>
      </c>
      <c r="D76" s="226" t="s">
        <v>44</v>
      </c>
      <c r="E76" s="227" t="s">
        <v>8</v>
      </c>
      <c r="F76" s="228">
        <v>3826640</v>
      </c>
      <c r="G76" s="228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83">
        <v>69</v>
      </c>
      <c r="C77" s="109" t="s">
        <v>1389</v>
      </c>
      <c r="D77" s="226" t="s">
        <v>44</v>
      </c>
      <c r="E77" s="227" t="s">
        <v>8</v>
      </c>
      <c r="F77" s="228">
        <v>3826640</v>
      </c>
      <c r="G77" s="228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83">
        <v>70</v>
      </c>
      <c r="C78" s="109" t="s">
        <v>1390</v>
      </c>
      <c r="D78" s="226" t="s">
        <v>44</v>
      </c>
      <c r="E78" s="227" t="s">
        <v>8</v>
      </c>
      <c r="F78" s="228">
        <v>3826640</v>
      </c>
      <c r="G78" s="228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83">
        <v>71</v>
      </c>
      <c r="C79" s="109" t="s">
        <v>1391</v>
      </c>
      <c r="D79" s="226" t="s">
        <v>44</v>
      </c>
      <c r="E79" s="227" t="s">
        <v>8</v>
      </c>
      <c r="F79" s="228">
        <v>3826640</v>
      </c>
      <c r="G79" s="228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83">
        <v>72</v>
      </c>
      <c r="C80" s="109" t="s">
        <v>1392</v>
      </c>
      <c r="D80" s="226" t="s">
        <v>44</v>
      </c>
      <c r="E80" s="227" t="s">
        <v>8</v>
      </c>
      <c r="F80" s="228">
        <v>3826640</v>
      </c>
      <c r="G80" s="228">
        <v>7842800</v>
      </c>
      <c r="H80" s="171"/>
      <c r="I80" s="88">
        <f t="shared" si="4"/>
        <v>7842800</v>
      </c>
      <c r="J80" s="163">
        <f t="shared" si="7"/>
        <v>1</v>
      </c>
      <c r="K80" s="190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83">
        <v>73</v>
      </c>
      <c r="C81" s="109" t="s">
        <v>1393</v>
      </c>
      <c r="D81" s="226" t="s">
        <v>44</v>
      </c>
      <c r="E81" s="227" t="s">
        <v>8</v>
      </c>
      <c r="F81" s="228">
        <v>3826640</v>
      </c>
      <c r="G81" s="228">
        <v>7842800</v>
      </c>
      <c r="H81" s="171"/>
      <c r="I81" s="88">
        <f t="shared" si="4"/>
        <v>7842800</v>
      </c>
      <c r="J81" s="163">
        <f t="shared" si="7"/>
        <v>1</v>
      </c>
      <c r="K81" s="190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83">
        <v>74</v>
      </c>
      <c r="C82" s="109" t="s">
        <v>1394</v>
      </c>
      <c r="D82" s="226" t="s">
        <v>44</v>
      </c>
      <c r="E82" s="227" t="s">
        <v>8</v>
      </c>
      <c r="F82" s="228">
        <v>3826640</v>
      </c>
      <c r="G82" s="228">
        <v>7842800</v>
      </c>
      <c r="H82" s="171"/>
      <c r="I82" s="88">
        <f t="shared" si="4"/>
        <v>7842800</v>
      </c>
      <c r="J82" s="163">
        <f t="shared" si="7"/>
        <v>1</v>
      </c>
      <c r="K82" s="190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83">
        <v>75</v>
      </c>
      <c r="C83" s="109" t="s">
        <v>1395</v>
      </c>
      <c r="D83" s="226" t="s">
        <v>44</v>
      </c>
      <c r="E83" s="227" t="s">
        <v>8</v>
      </c>
      <c r="F83" s="228">
        <v>3826640</v>
      </c>
      <c r="G83" s="228">
        <v>7842800</v>
      </c>
      <c r="H83" s="171"/>
      <c r="I83" s="88">
        <f t="shared" si="4"/>
        <v>7842800</v>
      </c>
      <c r="J83" s="163">
        <f t="shared" si="7"/>
        <v>1</v>
      </c>
      <c r="K83" s="190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83">
        <v>76</v>
      </c>
      <c r="C84" s="109" t="s">
        <v>1344</v>
      </c>
      <c r="D84" s="226" t="s">
        <v>44</v>
      </c>
      <c r="E84" s="227" t="s">
        <v>8</v>
      </c>
      <c r="F84" s="228">
        <v>3551000</v>
      </c>
      <c r="G84" s="228">
        <v>5811500</v>
      </c>
      <c r="H84" s="171"/>
      <c r="I84" s="88">
        <f t="shared" si="4"/>
        <v>5811500</v>
      </c>
      <c r="J84" s="163">
        <f t="shared" si="7"/>
        <v>1</v>
      </c>
      <c r="K84" s="190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83">
        <v>77</v>
      </c>
      <c r="C85" s="109" t="s">
        <v>1345</v>
      </c>
      <c r="D85" s="226" t="s">
        <v>44</v>
      </c>
      <c r="E85" s="227" t="s">
        <v>8</v>
      </c>
      <c r="F85" s="228">
        <v>4585000</v>
      </c>
      <c r="G85" s="228">
        <v>7805600</v>
      </c>
      <c r="H85" s="171"/>
      <c r="I85" s="88">
        <f t="shared" si="4"/>
        <v>7805600</v>
      </c>
      <c r="J85" s="163">
        <f t="shared" si="7"/>
        <v>1</v>
      </c>
      <c r="K85" s="190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83"/>
      <c r="C86" s="109"/>
      <c r="D86" s="226" t="s">
        <v>48</v>
      </c>
      <c r="E86" s="227"/>
      <c r="F86" s="228"/>
      <c r="G86" s="228"/>
      <c r="H86" s="171"/>
      <c r="I86" s="88">
        <f t="shared" si="4"/>
        <v>0</v>
      </c>
      <c r="J86" s="163">
        <f t="shared" si="7"/>
        <v>0</v>
      </c>
      <c r="K86" s="190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83" t="s">
        <v>505</v>
      </c>
      <c r="C87" s="109" t="s">
        <v>506</v>
      </c>
      <c r="D87" s="226" t="s">
        <v>48</v>
      </c>
      <c r="E87" s="227"/>
      <c r="F87" s="228"/>
      <c r="G87" s="228"/>
      <c r="H87" s="171"/>
      <c r="I87" s="88">
        <f t="shared" si="4"/>
        <v>0</v>
      </c>
      <c r="J87" s="163">
        <f t="shared" si="7"/>
        <v>0</v>
      </c>
      <c r="K87" s="190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26" t="s">
        <v>44</v>
      </c>
      <c r="E88" s="227" t="s">
        <v>14</v>
      </c>
      <c r="F88" s="228">
        <v>2980000</v>
      </c>
      <c r="G88" s="228">
        <v>3564900</v>
      </c>
      <c r="H88" s="171"/>
      <c r="I88" s="88">
        <f t="shared" si="4"/>
        <v>3564900</v>
      </c>
      <c r="J88" s="163">
        <f t="shared" si="7"/>
        <v>1</v>
      </c>
      <c r="K88" s="190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26" t="s">
        <v>44</v>
      </c>
      <c r="E89" s="227" t="s">
        <v>14</v>
      </c>
      <c r="F89" s="228">
        <v>2980000</v>
      </c>
      <c r="G89" s="228">
        <v>3564900</v>
      </c>
      <c r="H89" s="171"/>
      <c r="I89" s="88">
        <f t="shared" si="4"/>
        <v>3564900</v>
      </c>
      <c r="J89" s="163">
        <f t="shared" si="7"/>
        <v>1</v>
      </c>
      <c r="K89" s="190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26" t="s">
        <v>44</v>
      </c>
      <c r="E90" s="227" t="s">
        <v>14</v>
      </c>
      <c r="F90" s="228">
        <v>2980000</v>
      </c>
      <c r="G90" s="228">
        <v>3564900</v>
      </c>
      <c r="H90" s="171"/>
      <c r="I90" s="88">
        <f t="shared" si="4"/>
        <v>3564900</v>
      </c>
      <c r="J90" s="163">
        <f t="shared" si="7"/>
        <v>1</v>
      </c>
      <c r="K90" s="190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26" t="s">
        <v>44</v>
      </c>
      <c r="E91" s="227" t="s">
        <v>14</v>
      </c>
      <c r="F91" s="228">
        <v>2980000</v>
      </c>
      <c r="G91" s="228">
        <v>3564900</v>
      </c>
      <c r="H91" s="171"/>
      <c r="I91" s="88">
        <f t="shared" si="4"/>
        <v>3564900</v>
      </c>
      <c r="J91" s="163">
        <f t="shared" si="7"/>
        <v>1</v>
      </c>
      <c r="K91" s="190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26" t="s">
        <v>44</v>
      </c>
      <c r="E92" s="227" t="s">
        <v>14</v>
      </c>
      <c r="F92" s="228">
        <v>2980000</v>
      </c>
      <c r="G92" s="228">
        <v>3564900</v>
      </c>
      <c r="H92" s="171"/>
      <c r="I92" s="88">
        <f t="shared" si="4"/>
        <v>3564900</v>
      </c>
      <c r="J92" s="163">
        <f t="shared" si="7"/>
        <v>1</v>
      </c>
      <c r="K92" s="190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26" t="s">
        <v>44</v>
      </c>
      <c r="E93" s="227" t="s">
        <v>14</v>
      </c>
      <c r="F93" s="228">
        <v>2980000</v>
      </c>
      <c r="G93" s="228">
        <v>3564900</v>
      </c>
      <c r="H93" s="171"/>
      <c r="I93" s="88">
        <f t="shared" si="4"/>
        <v>3564900</v>
      </c>
      <c r="J93" s="163">
        <f t="shared" si="7"/>
        <v>1</v>
      </c>
      <c r="K93" s="190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26" t="s">
        <v>44</v>
      </c>
      <c r="E94" s="227" t="s">
        <v>14</v>
      </c>
      <c r="F94" s="228">
        <v>2980000</v>
      </c>
      <c r="G94" s="228">
        <v>3564900</v>
      </c>
      <c r="H94" s="171"/>
      <c r="I94" s="88">
        <f t="shared" si="4"/>
        <v>3564900</v>
      </c>
      <c r="J94" s="163">
        <f t="shared" si="7"/>
        <v>1</v>
      </c>
      <c r="K94" s="190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26" t="s">
        <v>44</v>
      </c>
      <c r="E95" s="227" t="s">
        <v>14</v>
      </c>
      <c r="F95" s="228">
        <v>2980000</v>
      </c>
      <c r="G95" s="228">
        <v>3564900</v>
      </c>
      <c r="H95" s="171"/>
      <c r="I95" s="88">
        <f t="shared" si="4"/>
        <v>3564900</v>
      </c>
      <c r="J95" s="163">
        <f t="shared" si="7"/>
        <v>1</v>
      </c>
      <c r="K95" s="190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26" t="s">
        <v>44</v>
      </c>
      <c r="E96" s="227" t="s">
        <v>14</v>
      </c>
      <c r="F96" s="228">
        <v>12249100</v>
      </c>
      <c r="G96" s="228">
        <v>13644300</v>
      </c>
      <c r="H96" s="171"/>
      <c r="I96" s="88">
        <f t="shared" si="4"/>
        <v>13644300</v>
      </c>
      <c r="J96" s="163">
        <f t="shared" si="7"/>
        <v>1</v>
      </c>
      <c r="K96" s="190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26" t="s">
        <v>44</v>
      </c>
      <c r="E97" s="227" t="s">
        <v>14</v>
      </c>
      <c r="F97" s="228">
        <v>12249100</v>
      </c>
      <c r="G97" s="228">
        <v>13644300</v>
      </c>
      <c r="H97" s="171"/>
      <c r="I97" s="88">
        <f t="shared" si="4"/>
        <v>13644300</v>
      </c>
      <c r="J97" s="163">
        <f t="shared" si="7"/>
        <v>1</v>
      </c>
      <c r="K97" s="190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26" t="s">
        <v>44</v>
      </c>
      <c r="E98" s="227" t="s">
        <v>14</v>
      </c>
      <c r="F98" s="228">
        <v>12764100</v>
      </c>
      <c r="G98" s="228">
        <v>14217900</v>
      </c>
      <c r="H98" s="171"/>
      <c r="I98" s="88">
        <f t="shared" si="4"/>
        <v>14217900</v>
      </c>
      <c r="J98" s="163">
        <f t="shared" si="7"/>
        <v>1</v>
      </c>
      <c r="K98" s="190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26" t="s">
        <v>44</v>
      </c>
      <c r="E99" s="227" t="s">
        <v>14</v>
      </c>
      <c r="F99" s="228">
        <v>12764100</v>
      </c>
      <c r="G99" s="228">
        <v>14217900</v>
      </c>
      <c r="H99" s="171"/>
      <c r="I99" s="88">
        <f t="shared" si="4"/>
        <v>14217900</v>
      </c>
      <c r="J99" s="163">
        <f t="shared" si="7"/>
        <v>1</v>
      </c>
      <c r="K99" s="190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26" t="s">
        <v>44</v>
      </c>
      <c r="E100" s="227" t="s">
        <v>14</v>
      </c>
      <c r="F100" s="228">
        <v>13444100</v>
      </c>
      <c r="G100" s="228">
        <v>14975400</v>
      </c>
      <c r="H100" s="171"/>
      <c r="I100" s="88">
        <f t="shared" si="4"/>
        <v>14975400</v>
      </c>
      <c r="J100" s="163">
        <f t="shared" si="7"/>
        <v>1</v>
      </c>
      <c r="K100" s="190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26" t="s">
        <v>44</v>
      </c>
      <c r="E101" s="227" t="s">
        <v>14</v>
      </c>
      <c r="F101" s="228">
        <v>13444100</v>
      </c>
      <c r="G101" s="228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190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26" t="s">
        <v>44</v>
      </c>
      <c r="E102" s="227" t="s">
        <v>14</v>
      </c>
      <c r="F102" s="228">
        <v>13444100</v>
      </c>
      <c r="G102" s="228">
        <v>14975400</v>
      </c>
      <c r="H102" s="171"/>
      <c r="I102" s="88">
        <f t="shared" si="11"/>
        <v>14975400</v>
      </c>
      <c r="J102" s="163">
        <f t="shared" si="7"/>
        <v>1</v>
      </c>
      <c r="K102" s="190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26" t="s">
        <v>44</v>
      </c>
      <c r="E103" s="227" t="s">
        <v>14</v>
      </c>
      <c r="F103" s="228">
        <v>14119100</v>
      </c>
      <c r="G103" s="228">
        <v>15727300</v>
      </c>
      <c r="H103" s="171"/>
      <c r="I103" s="88">
        <f t="shared" si="11"/>
        <v>15727300</v>
      </c>
      <c r="J103" s="163">
        <f t="shared" si="7"/>
        <v>1</v>
      </c>
      <c r="K103" s="190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26" t="s">
        <v>44</v>
      </c>
      <c r="E104" s="227" t="s">
        <v>14</v>
      </c>
      <c r="F104" s="228">
        <v>3050000</v>
      </c>
      <c r="G104" s="228">
        <v>3050000</v>
      </c>
      <c r="H104" s="171"/>
      <c r="I104" s="88">
        <f t="shared" si="11"/>
        <v>3050000</v>
      </c>
      <c r="J104" s="163">
        <f t="shared" si="7"/>
        <v>1</v>
      </c>
      <c r="K104" s="190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26" t="s">
        <v>45</v>
      </c>
      <c r="E105" s="227" t="s">
        <v>24</v>
      </c>
      <c r="F105" s="228">
        <v>61350.369301283834</v>
      </c>
      <c r="G105" s="228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190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26" t="s">
        <v>45</v>
      </c>
      <c r="E106" s="227" t="s">
        <v>24</v>
      </c>
      <c r="F106" s="228">
        <v>297606.44984038931</v>
      </c>
      <c r="G106" s="228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190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26" t="s">
        <v>45</v>
      </c>
      <c r="E107" s="227" t="s">
        <v>8</v>
      </c>
      <c r="F107" s="228">
        <v>63410.286500000002</v>
      </c>
      <c r="G107" s="228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190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26" t="s">
        <v>45</v>
      </c>
      <c r="E108" s="227" t="s">
        <v>8</v>
      </c>
      <c r="F108" s="228">
        <v>259574.27222222224</v>
      </c>
      <c r="G108" s="228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190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26" t="s">
        <v>45</v>
      </c>
      <c r="E109" s="227" t="s">
        <v>8</v>
      </c>
      <c r="F109" s="228">
        <v>5918293.4066666672</v>
      </c>
      <c r="G109" s="228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201227065.79893059</v>
      </c>
      <c r="N109" s="165">
        <f t="shared" si="9"/>
        <v>201227065.79893059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26" t="s">
        <v>45</v>
      </c>
      <c r="E110" s="227" t="s">
        <v>8</v>
      </c>
      <c r="F110" s="228">
        <v>7304865.0047999993</v>
      </c>
      <c r="G110" s="228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201227066.79893059</v>
      </c>
      <c r="N110" s="165">
        <f t="shared" si="9"/>
        <v>201227066.79893059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26" t="s">
        <v>45</v>
      </c>
      <c r="E111" s="227" t="s">
        <v>8</v>
      </c>
      <c r="F111" s="228">
        <v>7575415.5605333354</v>
      </c>
      <c r="G111" s="228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201227067.79893059</v>
      </c>
      <c r="N111" s="165">
        <f t="shared" si="9"/>
        <v>201227067.79893059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26" t="s">
        <v>45</v>
      </c>
      <c r="E112" s="227" t="s">
        <v>8</v>
      </c>
      <c r="F112" s="228">
        <v>7034314.449066666</v>
      </c>
      <c r="G112" s="228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201227068.79893059</v>
      </c>
      <c r="N112" s="165">
        <f t="shared" si="9"/>
        <v>201227068.79893059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83"/>
      <c r="C113" s="109"/>
      <c r="D113" s="226" t="s">
        <v>48</v>
      </c>
      <c r="E113" s="227"/>
      <c r="F113" s="228"/>
      <c r="G113" s="228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83" t="s">
        <v>524</v>
      </c>
      <c r="C114" s="109" t="s">
        <v>1193</v>
      </c>
      <c r="D114" s="226" t="s">
        <v>48</v>
      </c>
      <c r="E114" s="227"/>
      <c r="F114" s="228"/>
      <c r="G114" s="228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83">
        <v>1</v>
      </c>
      <c r="C115" s="109" t="s">
        <v>1194</v>
      </c>
      <c r="D115" s="226" t="s">
        <v>45</v>
      </c>
      <c r="E115" s="227" t="s">
        <v>14</v>
      </c>
      <c r="F115" s="228"/>
      <c r="G115" s="228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201227069.79893059</v>
      </c>
      <c r="N115" s="165">
        <f t="shared" si="9"/>
        <v>201227069.79893059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83">
        <v>2</v>
      </c>
      <c r="C116" s="109" t="s">
        <v>1013</v>
      </c>
      <c r="D116" s="226" t="s">
        <v>44</v>
      </c>
      <c r="E116" s="227" t="s">
        <v>525</v>
      </c>
      <c r="F116" s="228">
        <v>16002920</v>
      </c>
      <c r="G116" s="228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83">
        <v>3</v>
      </c>
      <c r="C117" s="185" t="s">
        <v>1014</v>
      </c>
      <c r="D117" s="226" t="s">
        <v>44</v>
      </c>
      <c r="E117" s="227" t="s">
        <v>525</v>
      </c>
      <c r="F117" s="228">
        <v>18311920</v>
      </c>
      <c r="G117" s="228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83">
        <v>4</v>
      </c>
      <c r="C118" s="109" t="s">
        <v>1015</v>
      </c>
      <c r="D118" s="226" t="s">
        <v>44</v>
      </c>
      <c r="E118" s="227" t="s">
        <v>525</v>
      </c>
      <c r="F118" s="228">
        <v>79514150</v>
      </c>
      <c r="G118" s="228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83">
        <v>5</v>
      </c>
      <c r="C119" s="109" t="s">
        <v>1016</v>
      </c>
      <c r="D119" s="226" t="s">
        <v>44</v>
      </c>
      <c r="E119" s="227" t="s">
        <v>525</v>
      </c>
      <c r="F119" s="228">
        <v>46492920</v>
      </c>
      <c r="G119" s="228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83">
        <v>6</v>
      </c>
      <c r="C120" s="109" t="s">
        <v>1017</v>
      </c>
      <c r="D120" s="226" t="s">
        <v>44</v>
      </c>
      <c r="E120" s="227" t="s">
        <v>525</v>
      </c>
      <c r="F120" s="228">
        <v>229416150</v>
      </c>
      <c r="G120" s="228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83">
        <v>7</v>
      </c>
      <c r="C121" s="109" t="s">
        <v>1192</v>
      </c>
      <c r="D121" s="226" t="s">
        <v>44</v>
      </c>
      <c r="E121" s="227" t="s">
        <v>525</v>
      </c>
      <c r="F121" s="228">
        <v>46425420</v>
      </c>
      <c r="G121" s="228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83"/>
      <c r="C122" s="184" t="s">
        <v>1396</v>
      </c>
      <c r="D122" s="226" t="s">
        <v>48</v>
      </c>
      <c r="E122" s="227"/>
      <c r="F122" s="228"/>
      <c r="G122" s="228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83">
        <v>8</v>
      </c>
      <c r="C123" s="185" t="s">
        <v>1397</v>
      </c>
      <c r="D123" s="226" t="s">
        <v>44</v>
      </c>
      <c r="E123" s="227" t="s">
        <v>525</v>
      </c>
      <c r="F123" s="228">
        <v>241300000</v>
      </c>
      <c r="G123" s="228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83">
        <v>9</v>
      </c>
      <c r="C124" s="185" t="s">
        <v>1398</v>
      </c>
      <c r="D124" s="226" t="s">
        <v>44</v>
      </c>
      <c r="E124" s="227" t="s">
        <v>14</v>
      </c>
      <c r="F124" s="228">
        <v>42499000</v>
      </c>
      <c r="G124" s="228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83"/>
      <c r="C125" s="109"/>
      <c r="D125" s="226"/>
      <c r="E125" s="227"/>
      <c r="F125" s="228"/>
      <c r="G125" s="228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83" t="s">
        <v>526</v>
      </c>
      <c r="C126" s="109" t="s">
        <v>527</v>
      </c>
      <c r="D126" s="226" t="s">
        <v>48</v>
      </c>
      <c r="E126" s="227"/>
      <c r="F126" s="228"/>
      <c r="G126" s="228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83">
        <v>1</v>
      </c>
      <c r="C127" s="109" t="s">
        <v>528</v>
      </c>
      <c r="D127" s="226" t="s">
        <v>44</v>
      </c>
      <c r="E127" s="227" t="s">
        <v>525</v>
      </c>
      <c r="F127" s="228">
        <v>126104830</v>
      </c>
      <c r="G127" s="228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83">
        <v>2</v>
      </c>
      <c r="C128" s="109" t="s">
        <v>529</v>
      </c>
      <c r="D128" s="226" t="s">
        <v>44</v>
      </c>
      <c r="E128" s="227" t="s">
        <v>525</v>
      </c>
      <c r="F128" s="228">
        <v>191704830</v>
      </c>
      <c r="G128" s="228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83">
        <v>3</v>
      </c>
      <c r="C129" s="109" t="s">
        <v>1142</v>
      </c>
      <c r="D129" s="226" t="s">
        <v>45</v>
      </c>
      <c r="E129" s="227" t="s">
        <v>525</v>
      </c>
      <c r="F129" s="228">
        <v>79200000</v>
      </c>
      <c r="G129" s="228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201227070.79893059</v>
      </c>
      <c r="N129" s="165">
        <f t="shared" si="9"/>
        <v>201227070.79893059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83">
        <v>4</v>
      </c>
      <c r="C130" s="109" t="s">
        <v>1143</v>
      </c>
      <c r="D130" s="226" t="s">
        <v>45</v>
      </c>
      <c r="E130" s="227" t="s">
        <v>14</v>
      </c>
      <c r="F130" s="228">
        <v>5975000</v>
      </c>
      <c r="G130" s="228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201227071.79893059</v>
      </c>
      <c r="N130" s="165">
        <f t="shared" si="9"/>
        <v>201227071.79893059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83">
        <v>5</v>
      </c>
      <c r="C131" s="109" t="s">
        <v>1144</v>
      </c>
      <c r="D131" s="226" t="s">
        <v>45</v>
      </c>
      <c r="E131" s="227" t="s">
        <v>24</v>
      </c>
      <c r="F131" s="228">
        <v>12500000</v>
      </c>
      <c r="G131" s="228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201227072.79893059</v>
      </c>
      <c r="N131" s="165">
        <f t="shared" si="9"/>
        <v>201227072.79893059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83"/>
      <c r="C132" s="109"/>
      <c r="D132" s="226" t="s">
        <v>48</v>
      </c>
      <c r="E132" s="227"/>
      <c r="F132" s="228"/>
      <c r="G132" s="228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83" t="s">
        <v>530</v>
      </c>
      <c r="C133" s="109" t="s">
        <v>531</v>
      </c>
      <c r="D133" s="226" t="s">
        <v>48</v>
      </c>
      <c r="E133" s="227"/>
      <c r="F133" s="228"/>
      <c r="G133" s="228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83">
        <v>1</v>
      </c>
      <c r="C134" s="109" t="s">
        <v>532</v>
      </c>
      <c r="D134" s="226" t="s">
        <v>44</v>
      </c>
      <c r="E134" s="227" t="s">
        <v>8</v>
      </c>
      <c r="F134" s="228">
        <v>24998100</v>
      </c>
      <c r="G134" s="228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83">
        <v>2</v>
      </c>
      <c r="C135" s="109" t="s">
        <v>1145</v>
      </c>
      <c r="D135" s="226" t="s">
        <v>44</v>
      </c>
      <c r="E135" s="227" t="s">
        <v>8</v>
      </c>
      <c r="F135" s="228">
        <v>26746100</v>
      </c>
      <c r="G135" s="228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83">
        <v>3</v>
      </c>
      <c r="C136" s="109" t="s">
        <v>1146</v>
      </c>
      <c r="D136" s="226" t="s">
        <v>44</v>
      </c>
      <c r="E136" s="227" t="s">
        <v>8</v>
      </c>
      <c r="F136" s="228">
        <v>38097500</v>
      </c>
      <c r="G136" s="228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83">
        <v>4</v>
      </c>
      <c r="C137" s="109" t="s">
        <v>1147</v>
      </c>
      <c r="D137" s="226" t="s">
        <v>44</v>
      </c>
      <c r="E137" s="227" t="s">
        <v>8</v>
      </c>
      <c r="F137" s="228">
        <v>46697500</v>
      </c>
      <c r="G137" s="228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83">
        <v>5</v>
      </c>
      <c r="C138" s="109" t="s">
        <v>1148</v>
      </c>
      <c r="D138" s="226" t="s">
        <v>44</v>
      </c>
      <c r="E138" s="227" t="s">
        <v>8</v>
      </c>
      <c r="F138" s="228">
        <v>21530100</v>
      </c>
      <c r="G138" s="228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83">
        <v>6</v>
      </c>
      <c r="C139" s="109" t="s">
        <v>1149</v>
      </c>
      <c r="D139" s="226" t="s">
        <v>44</v>
      </c>
      <c r="E139" s="227" t="s">
        <v>8</v>
      </c>
      <c r="F139" s="228">
        <v>31630800</v>
      </c>
      <c r="G139" s="228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83">
        <v>7</v>
      </c>
      <c r="C140" s="109" t="s">
        <v>1150</v>
      </c>
      <c r="D140" s="226" t="s">
        <v>44</v>
      </c>
      <c r="E140" s="227" t="s">
        <v>8</v>
      </c>
      <c r="F140" s="228">
        <v>32680800</v>
      </c>
      <c r="G140" s="228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83">
        <v>8</v>
      </c>
      <c r="C141" s="109" t="s">
        <v>1151</v>
      </c>
      <c r="D141" s="226" t="s">
        <v>44</v>
      </c>
      <c r="E141" s="227" t="s">
        <v>8</v>
      </c>
      <c r="F141" s="228">
        <v>37313100</v>
      </c>
      <c r="G141" s="228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83">
        <v>9</v>
      </c>
      <c r="C142" s="109" t="s">
        <v>1456</v>
      </c>
      <c r="D142" s="226" t="s">
        <v>44</v>
      </c>
      <c r="E142" s="227" t="s">
        <v>8</v>
      </c>
      <c r="F142" s="228">
        <v>63057400</v>
      </c>
      <c r="G142" s="228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83">
        <v>10</v>
      </c>
      <c r="C143" s="109" t="s">
        <v>1551</v>
      </c>
      <c r="D143" s="226" t="s">
        <v>44</v>
      </c>
      <c r="E143" s="227" t="s">
        <v>8</v>
      </c>
      <c r="F143" s="228">
        <v>87094400</v>
      </c>
      <c r="G143" s="228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83">
        <v>11</v>
      </c>
      <c r="C144" s="109" t="s">
        <v>1043</v>
      </c>
      <c r="D144" s="226" t="s">
        <v>44</v>
      </c>
      <c r="E144" s="227" t="s">
        <v>8</v>
      </c>
      <c r="F144" s="228">
        <v>10270090</v>
      </c>
      <c r="G144" s="228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83">
        <v>12</v>
      </c>
      <c r="C145" s="109" t="s">
        <v>1044</v>
      </c>
      <c r="D145" s="226" t="s">
        <v>44</v>
      </c>
      <c r="E145" s="227" t="s">
        <v>8</v>
      </c>
      <c r="F145" s="228">
        <v>8972560</v>
      </c>
      <c r="G145" s="228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83">
        <v>13</v>
      </c>
      <c r="C146" s="109" t="s">
        <v>1045</v>
      </c>
      <c r="D146" s="226" t="s">
        <v>44</v>
      </c>
      <c r="E146" s="227" t="s">
        <v>8</v>
      </c>
      <c r="F146" s="228">
        <v>10973865</v>
      </c>
      <c r="G146" s="228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83">
        <v>14</v>
      </c>
      <c r="C147" s="109" t="s">
        <v>1046</v>
      </c>
      <c r="D147" s="226" t="s">
        <v>44</v>
      </c>
      <c r="E147" s="227" t="s">
        <v>8</v>
      </c>
      <c r="F147" s="228">
        <v>12622540</v>
      </c>
      <c r="G147" s="228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83">
        <v>15</v>
      </c>
      <c r="C148" s="184" t="s">
        <v>1552</v>
      </c>
      <c r="D148" s="226" t="s">
        <v>44</v>
      </c>
      <c r="E148" s="227" t="s">
        <v>14</v>
      </c>
      <c r="F148" s="228">
        <v>15724250</v>
      </c>
      <c r="G148" s="228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83"/>
      <c r="C149" s="184"/>
      <c r="D149" s="226"/>
      <c r="E149" s="227"/>
      <c r="F149" s="228"/>
      <c r="G149" s="228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83" t="s">
        <v>533</v>
      </c>
      <c r="C150" s="109" t="s">
        <v>534</v>
      </c>
      <c r="D150" s="226" t="s">
        <v>48</v>
      </c>
      <c r="E150" s="227"/>
      <c r="F150" s="228"/>
      <c r="G150" s="228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83">
        <v>1</v>
      </c>
      <c r="C151" s="109" t="s">
        <v>535</v>
      </c>
      <c r="D151" s="226" t="s">
        <v>44</v>
      </c>
      <c r="E151" s="227" t="s">
        <v>8</v>
      </c>
      <c r="F151" s="228">
        <v>848250</v>
      </c>
      <c r="G151" s="228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83">
        <v>2</v>
      </c>
      <c r="C152" s="109" t="s">
        <v>54</v>
      </c>
      <c r="D152" s="226" t="s">
        <v>45</v>
      </c>
      <c r="E152" s="227" t="s">
        <v>8</v>
      </c>
      <c r="F152" s="228">
        <v>17500</v>
      </c>
      <c r="G152" s="228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201227073.79893059</v>
      </c>
      <c r="N152" s="165">
        <f t="shared" si="14"/>
        <v>201227073.79893059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83">
        <v>3</v>
      </c>
      <c r="C153" s="109" t="s">
        <v>536</v>
      </c>
      <c r="D153" s="226" t="s">
        <v>45</v>
      </c>
      <c r="E153" s="227" t="s">
        <v>8</v>
      </c>
      <c r="F153" s="228">
        <v>17500</v>
      </c>
      <c r="G153" s="228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201227074.79893059</v>
      </c>
      <c r="N153" s="165">
        <f t="shared" si="14"/>
        <v>201227074.79893059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83">
        <v>4</v>
      </c>
      <c r="C154" s="109" t="s">
        <v>537</v>
      </c>
      <c r="D154" s="226" t="s">
        <v>45</v>
      </c>
      <c r="E154" s="227" t="s">
        <v>8</v>
      </c>
      <c r="F154" s="228">
        <v>17500</v>
      </c>
      <c r="G154" s="228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201227075.79893059</v>
      </c>
      <c r="N154" s="165">
        <f t="shared" si="14"/>
        <v>201227075.79893059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83">
        <v>5</v>
      </c>
      <c r="C155" s="109" t="s">
        <v>55</v>
      </c>
      <c r="D155" s="226" t="s">
        <v>45</v>
      </c>
      <c r="E155" s="227" t="s">
        <v>8</v>
      </c>
      <c r="F155" s="228">
        <v>18000</v>
      </c>
      <c r="G155" s="228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201227076.79893059</v>
      </c>
      <c r="N155" s="165">
        <f t="shared" si="14"/>
        <v>201227076.79893059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83">
        <v>6</v>
      </c>
      <c r="C156" s="109" t="s">
        <v>56</v>
      </c>
      <c r="D156" s="226" t="s">
        <v>45</v>
      </c>
      <c r="E156" s="227" t="s">
        <v>8</v>
      </c>
      <c r="F156" s="228">
        <v>18000</v>
      </c>
      <c r="G156" s="228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201227077.79893059</v>
      </c>
      <c r="N156" s="165">
        <f t="shared" si="14"/>
        <v>201227077.79893059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83">
        <v>7</v>
      </c>
      <c r="C157" s="109" t="s">
        <v>57</v>
      </c>
      <c r="D157" s="226" t="s">
        <v>45</v>
      </c>
      <c r="E157" s="227" t="s">
        <v>8</v>
      </c>
      <c r="F157" s="228">
        <v>18000</v>
      </c>
      <c r="G157" s="228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201227078.79893059</v>
      </c>
      <c r="N157" s="165">
        <f t="shared" si="14"/>
        <v>201227078.79893059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83">
        <v>8</v>
      </c>
      <c r="C158" s="109" t="s">
        <v>538</v>
      </c>
      <c r="D158" s="226" t="s">
        <v>45</v>
      </c>
      <c r="E158" s="227" t="s">
        <v>8</v>
      </c>
      <c r="F158" s="228">
        <v>18000</v>
      </c>
      <c r="G158" s="228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201227079.79893059</v>
      </c>
      <c r="N158" s="165">
        <f t="shared" si="14"/>
        <v>201227079.79893059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83">
        <v>9</v>
      </c>
      <c r="C159" s="109" t="s">
        <v>58</v>
      </c>
      <c r="D159" s="226" t="s">
        <v>45</v>
      </c>
      <c r="E159" s="227" t="s">
        <v>8</v>
      </c>
      <c r="F159" s="228">
        <v>18000</v>
      </c>
      <c r="G159" s="228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201227080.79893059</v>
      </c>
      <c r="N159" s="165">
        <f t="shared" si="14"/>
        <v>201227080.79893059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83">
        <v>10</v>
      </c>
      <c r="C160" s="109" t="s">
        <v>59</v>
      </c>
      <c r="D160" s="226" t="s">
        <v>45</v>
      </c>
      <c r="E160" s="227" t="s">
        <v>8</v>
      </c>
      <c r="F160" s="228">
        <v>20000</v>
      </c>
      <c r="G160" s="228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201227081.79893059</v>
      </c>
      <c r="N160" s="165">
        <f t="shared" si="14"/>
        <v>201227081.79893059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83">
        <v>11</v>
      </c>
      <c r="C161" s="109" t="s">
        <v>60</v>
      </c>
      <c r="D161" s="226" t="s">
        <v>45</v>
      </c>
      <c r="E161" s="227" t="s">
        <v>8</v>
      </c>
      <c r="F161" s="228">
        <v>23000</v>
      </c>
      <c r="G161" s="228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201227082.79893059</v>
      </c>
      <c r="N161" s="165">
        <f t="shared" si="14"/>
        <v>201227082.79893059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83">
        <v>12</v>
      </c>
      <c r="C162" s="109" t="s">
        <v>61</v>
      </c>
      <c r="D162" s="226" t="s">
        <v>45</v>
      </c>
      <c r="E162" s="227" t="s">
        <v>8</v>
      </c>
      <c r="F162" s="228">
        <v>23700</v>
      </c>
      <c r="G162" s="228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201227083.79893059</v>
      </c>
      <c r="N162" s="165">
        <f t="shared" si="14"/>
        <v>201227083.79893059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83">
        <v>13</v>
      </c>
      <c r="C163" s="109" t="s">
        <v>62</v>
      </c>
      <c r="D163" s="226" t="s">
        <v>45</v>
      </c>
      <c r="E163" s="227" t="s">
        <v>8</v>
      </c>
      <c r="F163" s="228">
        <v>32500</v>
      </c>
      <c r="G163" s="228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201227084.79893059</v>
      </c>
      <c r="N163" s="165">
        <f t="shared" si="14"/>
        <v>201227084.79893059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83">
        <v>14</v>
      </c>
      <c r="C164" s="109" t="s">
        <v>63</v>
      </c>
      <c r="D164" s="226" t="s">
        <v>45</v>
      </c>
      <c r="E164" s="227" t="s">
        <v>8</v>
      </c>
      <c r="F164" s="228">
        <v>32500</v>
      </c>
      <c r="G164" s="228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201227085.79893059</v>
      </c>
      <c r="N164" s="165">
        <f t="shared" si="14"/>
        <v>201227085.79893059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83">
        <v>15</v>
      </c>
      <c r="C165" s="109" t="s">
        <v>1399</v>
      </c>
      <c r="D165" s="226" t="s">
        <v>45</v>
      </c>
      <c r="E165" s="227" t="s">
        <v>8</v>
      </c>
      <c r="F165" s="228">
        <v>32500</v>
      </c>
      <c r="G165" s="228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201227086.79893059</v>
      </c>
      <c r="N165" s="165">
        <f t="shared" si="14"/>
        <v>201227086.79893059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83">
        <v>16</v>
      </c>
      <c r="C166" s="109" t="s">
        <v>1400</v>
      </c>
      <c r="D166" s="226" t="s">
        <v>45</v>
      </c>
      <c r="E166" s="227" t="s">
        <v>8</v>
      </c>
      <c r="F166" s="228">
        <v>32500</v>
      </c>
      <c r="G166" s="228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201227087.79893059</v>
      </c>
      <c r="N166" s="165">
        <f t="shared" si="14"/>
        <v>201227087.79893059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83">
        <v>17</v>
      </c>
      <c r="C167" s="109" t="s">
        <v>539</v>
      </c>
      <c r="D167" s="226" t="s">
        <v>45</v>
      </c>
      <c r="E167" s="227" t="s">
        <v>8</v>
      </c>
      <c r="F167" s="228">
        <v>35700</v>
      </c>
      <c r="G167" s="228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201227088.79893059</v>
      </c>
      <c r="N167" s="165">
        <f t="shared" si="14"/>
        <v>201227088.79893059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83">
        <v>18</v>
      </c>
      <c r="C168" s="109" t="s">
        <v>540</v>
      </c>
      <c r="D168" s="226" t="s">
        <v>45</v>
      </c>
      <c r="E168" s="227" t="s">
        <v>8</v>
      </c>
      <c r="F168" s="228">
        <v>38700</v>
      </c>
      <c r="G168" s="228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201227089.79893059</v>
      </c>
      <c r="N168" s="165">
        <f t="shared" si="14"/>
        <v>201227089.79893059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83">
        <v>19</v>
      </c>
      <c r="C169" s="109" t="s">
        <v>541</v>
      </c>
      <c r="D169" s="226" t="s">
        <v>45</v>
      </c>
      <c r="E169" s="227" t="s">
        <v>8</v>
      </c>
      <c r="F169" s="228">
        <v>38700</v>
      </c>
      <c r="G169" s="228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201227090.79893059</v>
      </c>
      <c r="N169" s="165">
        <f t="shared" si="14"/>
        <v>201227090.79893059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83">
        <v>20</v>
      </c>
      <c r="C170" s="109" t="s">
        <v>542</v>
      </c>
      <c r="D170" s="226" t="s">
        <v>45</v>
      </c>
      <c r="E170" s="227" t="s">
        <v>8</v>
      </c>
      <c r="F170" s="228">
        <v>38700</v>
      </c>
      <c r="G170" s="228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201227091.79893059</v>
      </c>
      <c r="N170" s="165">
        <f t="shared" si="14"/>
        <v>201227091.79893059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83">
        <v>21</v>
      </c>
      <c r="C171" s="109" t="s">
        <v>543</v>
      </c>
      <c r="D171" s="226" t="s">
        <v>45</v>
      </c>
      <c r="E171" s="227" t="s">
        <v>8</v>
      </c>
      <c r="F171" s="228">
        <v>38700</v>
      </c>
      <c r="G171" s="228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201227092.79893059</v>
      </c>
      <c r="N171" s="165">
        <f t="shared" si="14"/>
        <v>201227092.79893059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83">
        <v>22</v>
      </c>
      <c r="C172" s="109" t="s">
        <v>544</v>
      </c>
      <c r="D172" s="226" t="s">
        <v>45</v>
      </c>
      <c r="E172" s="227" t="s">
        <v>8</v>
      </c>
      <c r="F172" s="228">
        <v>51000</v>
      </c>
      <c r="G172" s="228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201227093.79893059</v>
      </c>
      <c r="N172" s="165">
        <f t="shared" si="14"/>
        <v>201227093.79893059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83">
        <v>23</v>
      </c>
      <c r="C173" s="109" t="s">
        <v>545</v>
      </c>
      <c r="D173" s="226" t="s">
        <v>45</v>
      </c>
      <c r="E173" s="227" t="s">
        <v>8</v>
      </c>
      <c r="F173" s="228">
        <v>94200</v>
      </c>
      <c r="G173" s="228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201227094.79893059</v>
      </c>
      <c r="N173" s="165">
        <f t="shared" si="14"/>
        <v>201227094.79893059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83">
        <v>24</v>
      </c>
      <c r="C174" s="109" t="s">
        <v>546</v>
      </c>
      <c r="D174" s="226" t="s">
        <v>45</v>
      </c>
      <c r="E174" s="227" t="s">
        <v>8</v>
      </c>
      <c r="F174" s="228">
        <v>119300</v>
      </c>
      <c r="G174" s="228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201227095.79893059</v>
      </c>
      <c r="N174" s="165">
        <f t="shared" si="14"/>
        <v>201227095.79893059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83">
        <v>25</v>
      </c>
      <c r="C175" s="109" t="s">
        <v>547</v>
      </c>
      <c r="D175" s="226" t="s">
        <v>45</v>
      </c>
      <c r="E175" s="227" t="s">
        <v>8</v>
      </c>
      <c r="F175" s="228">
        <v>432900</v>
      </c>
      <c r="G175" s="228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201227096.79893059</v>
      </c>
      <c r="N175" s="165">
        <f t="shared" si="14"/>
        <v>201227096.79893059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83">
        <v>26</v>
      </c>
      <c r="C176" s="109" t="s">
        <v>548</v>
      </c>
      <c r="D176" s="226" t="s">
        <v>45</v>
      </c>
      <c r="E176" s="227" t="s">
        <v>8</v>
      </c>
      <c r="F176" s="228">
        <v>56700</v>
      </c>
      <c r="G176" s="228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201227097.79893059</v>
      </c>
      <c r="N176" s="165">
        <f t="shared" si="14"/>
        <v>201227097.79893059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83">
        <v>27</v>
      </c>
      <c r="C177" s="109" t="s">
        <v>549</v>
      </c>
      <c r="D177" s="226" t="s">
        <v>45</v>
      </c>
      <c r="E177" s="227" t="s">
        <v>8</v>
      </c>
      <c r="F177" s="228">
        <v>68300</v>
      </c>
      <c r="G177" s="228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201227098.79893059</v>
      </c>
      <c r="N177" s="165">
        <f t="shared" si="14"/>
        <v>201227098.79893059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83">
        <v>28</v>
      </c>
      <c r="C178" s="109" t="s">
        <v>550</v>
      </c>
      <c r="D178" s="226" t="s">
        <v>45</v>
      </c>
      <c r="E178" s="227" t="s">
        <v>8</v>
      </c>
      <c r="F178" s="228">
        <v>116200</v>
      </c>
      <c r="G178" s="228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201227099.79893059</v>
      </c>
      <c r="N178" s="165">
        <f t="shared" si="14"/>
        <v>201227099.79893059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83">
        <v>29</v>
      </c>
      <c r="C179" s="109" t="s">
        <v>551</v>
      </c>
      <c r="D179" s="226" t="s">
        <v>45</v>
      </c>
      <c r="E179" s="227" t="s">
        <v>8</v>
      </c>
      <c r="F179" s="228">
        <v>183000</v>
      </c>
      <c r="G179" s="228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201227100.79893059</v>
      </c>
      <c r="N179" s="165">
        <f t="shared" si="14"/>
        <v>201227100.79893059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83">
        <v>30</v>
      </c>
      <c r="C180" s="109" t="s">
        <v>552</v>
      </c>
      <c r="D180" s="226" t="s">
        <v>45</v>
      </c>
      <c r="E180" s="227" t="s">
        <v>8</v>
      </c>
      <c r="F180" s="228">
        <v>271100</v>
      </c>
      <c r="G180" s="228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201227101.79893059</v>
      </c>
      <c r="N180" s="165">
        <f t="shared" si="14"/>
        <v>201227101.79893059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83">
        <v>31</v>
      </c>
      <c r="C181" s="109" t="s">
        <v>553</v>
      </c>
      <c r="D181" s="226" t="s">
        <v>45</v>
      </c>
      <c r="E181" s="227" t="s">
        <v>8</v>
      </c>
      <c r="F181" s="228">
        <v>669000</v>
      </c>
      <c r="G181" s="228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201227102.79893059</v>
      </c>
      <c r="N181" s="165">
        <f t="shared" si="14"/>
        <v>201227102.79893059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83">
        <v>32</v>
      </c>
      <c r="C182" s="109" t="s">
        <v>64</v>
      </c>
      <c r="D182" s="226" t="s">
        <v>45</v>
      </c>
      <c r="E182" s="227" t="s">
        <v>8</v>
      </c>
      <c r="F182" s="228">
        <v>37900</v>
      </c>
      <c r="G182" s="228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201227103.79893059</v>
      </c>
      <c r="N182" s="165">
        <f t="shared" si="14"/>
        <v>201227103.79893059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83"/>
      <c r="C183" s="109" t="s">
        <v>48</v>
      </c>
      <c r="D183" s="226" t="s">
        <v>48</v>
      </c>
      <c r="E183" s="227"/>
      <c r="F183" s="228"/>
      <c r="G183" s="228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83" t="s">
        <v>554</v>
      </c>
      <c r="C184" s="109" t="s">
        <v>1152</v>
      </c>
      <c r="D184" s="226" t="s">
        <v>48</v>
      </c>
      <c r="E184" s="227"/>
      <c r="F184" s="228"/>
      <c r="G184" s="228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83">
        <v>1</v>
      </c>
      <c r="C185" s="109" t="s">
        <v>555</v>
      </c>
      <c r="D185" s="226" t="s">
        <v>45</v>
      </c>
      <c r="E185" s="227" t="s">
        <v>24</v>
      </c>
      <c r="F185" s="228">
        <v>22250000</v>
      </c>
      <c r="G185" s="228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201227104.79893059</v>
      </c>
      <c r="N185" s="165">
        <f t="shared" si="14"/>
        <v>201227104.79893059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83">
        <v>2</v>
      </c>
      <c r="C186" s="109" t="s">
        <v>556</v>
      </c>
      <c r="D186" s="226" t="s">
        <v>44</v>
      </c>
      <c r="E186" s="227" t="s">
        <v>24</v>
      </c>
      <c r="F186" s="228">
        <v>80895000</v>
      </c>
      <c r="G186" s="228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83">
        <v>3</v>
      </c>
      <c r="C187" s="109" t="s">
        <v>1033</v>
      </c>
      <c r="D187" s="226" t="s">
        <v>44</v>
      </c>
      <c r="E187" s="227" t="s">
        <v>24</v>
      </c>
      <c r="F187" s="228">
        <v>157800000</v>
      </c>
      <c r="G187" s="228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83">
        <v>4</v>
      </c>
      <c r="C188" s="109" t="s">
        <v>1553</v>
      </c>
      <c r="D188" s="226" t="s">
        <v>44</v>
      </c>
      <c r="E188" s="227" t="s">
        <v>24</v>
      </c>
      <c r="F188" s="228">
        <v>8595700</v>
      </c>
      <c r="G188" s="228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83">
        <v>5</v>
      </c>
      <c r="C189" s="109" t="s">
        <v>1554</v>
      </c>
      <c r="D189" s="226" t="s">
        <v>44</v>
      </c>
      <c r="E189" s="227" t="s">
        <v>24</v>
      </c>
      <c r="F189" s="228">
        <v>8595700</v>
      </c>
      <c r="G189" s="228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83"/>
      <c r="C190" s="109"/>
      <c r="D190" s="226"/>
      <c r="E190" s="227"/>
      <c r="F190" s="228"/>
      <c r="G190" s="228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83" t="s">
        <v>557</v>
      </c>
      <c r="C191" s="109" t="s">
        <v>558</v>
      </c>
      <c r="D191" s="226" t="s">
        <v>48</v>
      </c>
      <c r="E191" s="227"/>
      <c r="F191" s="228"/>
      <c r="G191" s="228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26" t="s">
        <v>44</v>
      </c>
      <c r="E192" s="227" t="s">
        <v>8</v>
      </c>
      <c r="F192" s="228">
        <v>648050</v>
      </c>
      <c r="G192" s="228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26" t="s">
        <v>44</v>
      </c>
      <c r="E193" s="227" t="s">
        <v>8</v>
      </c>
      <c r="F193" s="228">
        <v>674300</v>
      </c>
      <c r="G193" s="228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26" t="s">
        <v>45</v>
      </c>
      <c r="E194" s="227" t="s">
        <v>8</v>
      </c>
      <c r="F194" s="228">
        <v>42100</v>
      </c>
      <c r="G194" s="228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201227105.79893059</v>
      </c>
      <c r="N194" s="165">
        <f t="shared" si="14"/>
        <v>201227105.79893059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26" t="s">
        <v>45</v>
      </c>
      <c r="E195" s="227" t="s">
        <v>8</v>
      </c>
      <c r="F195" s="228">
        <v>42100</v>
      </c>
      <c r="G195" s="228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201227106.79893059</v>
      </c>
      <c r="N195" s="165">
        <f t="shared" si="14"/>
        <v>201227106.79893059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26" t="s">
        <v>45</v>
      </c>
      <c r="E196" s="227" t="s">
        <v>8</v>
      </c>
      <c r="F196" s="228">
        <v>3800000</v>
      </c>
      <c r="G196" s="228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201227107.79893059</v>
      </c>
      <c r="N196" s="165">
        <f t="shared" si="14"/>
        <v>201227107.79893059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83"/>
      <c r="C197" s="109"/>
      <c r="D197" s="226" t="s">
        <v>48</v>
      </c>
      <c r="E197" s="227"/>
      <c r="F197" s="228"/>
      <c r="G197" s="228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83" t="s">
        <v>10</v>
      </c>
      <c r="C198" s="109" t="s">
        <v>582</v>
      </c>
      <c r="D198" s="226" t="s">
        <v>48</v>
      </c>
      <c r="E198" s="227"/>
      <c r="F198" s="228"/>
      <c r="G198" s="228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26" t="s">
        <v>45</v>
      </c>
      <c r="E199" s="227" t="s">
        <v>24</v>
      </c>
      <c r="F199" s="228">
        <v>280800000</v>
      </c>
      <c r="G199" s="228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201227108.79893059</v>
      </c>
      <c r="N199" s="165">
        <f t="shared" si="14"/>
        <v>201227108.79893059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26" t="s">
        <v>45</v>
      </c>
      <c r="E200" s="227" t="s">
        <v>8</v>
      </c>
      <c r="F200" s="228">
        <v>34688200</v>
      </c>
      <c r="G200" s="228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201227109.79893059</v>
      </c>
      <c r="N200" s="165">
        <f t="shared" si="14"/>
        <v>201227109.79893059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26" t="s">
        <v>45</v>
      </c>
      <c r="E201" s="227" t="s">
        <v>8</v>
      </c>
      <c r="F201" s="228">
        <v>24774500</v>
      </c>
      <c r="G201" s="228">
        <v>24774500</v>
      </c>
      <c r="H201" s="171"/>
      <c r="I201" s="88">
        <f t="shared" si="16"/>
        <v>24774500</v>
      </c>
      <c r="J201" s="163">
        <f t="shared" ref="J201:J266" si="17">IF(D201="MDU-KD",1,0)</f>
        <v>0</v>
      </c>
      <c r="K201" s="155">
        <f t="shared" ref="K201:K266" si="18">IF(D201="HDW",1,0)</f>
        <v>1</v>
      </c>
      <c r="L201" s="155">
        <f>IF(J201=1,SUM($J$6:J201),0)</f>
        <v>0</v>
      </c>
      <c r="M201" s="155">
        <f>IF(K201=1,SUM($K$6:K201),0)</f>
        <v>201227110.79893059</v>
      </c>
      <c r="N201" s="165">
        <f t="shared" ref="N201:N266" si="19">IF(L201=0,M201,L201)</f>
        <v>201227110.79893059</v>
      </c>
      <c r="O201" s="155">
        <f t="shared" ref="O201:O266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83"/>
      <c r="C202" s="109" t="s">
        <v>48</v>
      </c>
      <c r="D202" s="226" t="s">
        <v>48</v>
      </c>
      <c r="E202" s="227"/>
      <c r="F202" s="228"/>
      <c r="G202" s="228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83" t="s">
        <v>562</v>
      </c>
      <c r="C203" s="109" t="s">
        <v>561</v>
      </c>
      <c r="D203" s="226" t="s">
        <v>48</v>
      </c>
      <c r="E203" s="227"/>
      <c r="F203" s="228"/>
      <c r="G203" s="228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83">
        <v>1</v>
      </c>
      <c r="C204" s="109" t="s">
        <v>101</v>
      </c>
      <c r="D204" s="226" t="s">
        <v>45</v>
      </c>
      <c r="E204" s="227" t="s">
        <v>100</v>
      </c>
      <c r="F204" s="228">
        <v>3036730</v>
      </c>
      <c r="G204" s="228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201227111.79893059</v>
      </c>
      <c r="N204" s="165">
        <f t="shared" si="19"/>
        <v>201227111.79893059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83">
        <v>2</v>
      </c>
      <c r="C205" s="109" t="s">
        <v>102</v>
      </c>
      <c r="D205" s="226" t="s">
        <v>45</v>
      </c>
      <c r="E205" s="229" t="s">
        <v>100</v>
      </c>
      <c r="F205" s="228">
        <v>4137730</v>
      </c>
      <c r="G205" s="228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201227112.79893059</v>
      </c>
      <c r="N205" s="165">
        <f t="shared" si="19"/>
        <v>201227112.79893059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83">
        <v>3</v>
      </c>
      <c r="C206" s="109" t="s">
        <v>103</v>
      </c>
      <c r="D206" s="226" t="s">
        <v>45</v>
      </c>
      <c r="E206" s="227" t="s">
        <v>100</v>
      </c>
      <c r="F206" s="228">
        <v>5206920</v>
      </c>
      <c r="G206" s="228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201227113.79893059</v>
      </c>
      <c r="N206" s="165">
        <f t="shared" si="19"/>
        <v>201227113.79893059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83">
        <v>4</v>
      </c>
      <c r="C207" s="109" t="s">
        <v>104</v>
      </c>
      <c r="D207" s="226" t="s">
        <v>45</v>
      </c>
      <c r="E207" s="227" t="s">
        <v>100</v>
      </c>
      <c r="F207" s="228">
        <v>5453270</v>
      </c>
      <c r="G207" s="228">
        <v>6074400</v>
      </c>
      <c r="H207" s="171"/>
      <c r="I207" s="88">
        <f t="shared" ref="I207:I257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201227114.79893059</v>
      </c>
      <c r="N207" s="165">
        <f t="shared" si="19"/>
        <v>201227114.79893059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83">
        <v>5</v>
      </c>
      <c r="C208" s="109" t="s">
        <v>105</v>
      </c>
      <c r="D208" s="226" t="s">
        <v>45</v>
      </c>
      <c r="E208" s="227" t="s">
        <v>100</v>
      </c>
      <c r="F208" s="228">
        <v>6453770</v>
      </c>
      <c r="G208" s="228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201227115.79893059</v>
      </c>
      <c r="N208" s="165">
        <f t="shared" si="19"/>
        <v>201227115.79893059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83">
        <v>6</v>
      </c>
      <c r="C209" s="109" t="s">
        <v>106</v>
      </c>
      <c r="D209" s="226" t="s">
        <v>45</v>
      </c>
      <c r="E209" s="227" t="s">
        <v>100</v>
      </c>
      <c r="F209" s="228">
        <v>7728790</v>
      </c>
      <c r="G209" s="228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201227116.79893059</v>
      </c>
      <c r="N209" s="165">
        <f t="shared" si="19"/>
        <v>201227116.79893059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83">
        <v>7</v>
      </c>
      <c r="C210" s="109" t="s">
        <v>6</v>
      </c>
      <c r="D210" s="226" t="s">
        <v>47</v>
      </c>
      <c r="E210" s="227" t="s">
        <v>100</v>
      </c>
      <c r="F210" s="228">
        <v>10066.666666666668</v>
      </c>
      <c r="G210" s="228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83">
        <v>8</v>
      </c>
      <c r="C211" s="109" t="s">
        <v>461</v>
      </c>
      <c r="D211" s="226" t="s">
        <v>45</v>
      </c>
      <c r="E211" s="227" t="s">
        <v>24</v>
      </c>
      <c r="F211" s="228">
        <v>200000</v>
      </c>
      <c r="G211" s="228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201227117.79893059</v>
      </c>
      <c r="N211" s="165">
        <f t="shared" si="19"/>
        <v>201227117.79893059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83"/>
      <c r="C212" s="109" t="s">
        <v>48</v>
      </c>
      <c r="D212" s="226" t="s">
        <v>48</v>
      </c>
      <c r="E212" s="227"/>
      <c r="F212" s="228"/>
      <c r="G212" s="228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83" t="s">
        <v>564</v>
      </c>
      <c r="C213" s="109" t="s">
        <v>563</v>
      </c>
      <c r="D213" s="226" t="s">
        <v>48</v>
      </c>
      <c r="E213" s="227"/>
      <c r="F213" s="228"/>
      <c r="G213" s="228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83">
        <v>2</v>
      </c>
      <c r="C214" s="319" t="s">
        <v>1609</v>
      </c>
      <c r="D214" s="226" t="s">
        <v>44</v>
      </c>
      <c r="E214" s="227" t="s">
        <v>8</v>
      </c>
      <c r="F214" s="228">
        <v>217470</v>
      </c>
      <c r="G214" s="228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83">
        <v>3</v>
      </c>
      <c r="C215" s="319" t="s">
        <v>1608</v>
      </c>
      <c r="D215" s="226" t="s">
        <v>44</v>
      </c>
      <c r="E215" s="227" t="s">
        <v>8</v>
      </c>
      <c r="F215" s="228">
        <v>212320</v>
      </c>
      <c r="G215" s="228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83">
        <v>4</v>
      </c>
      <c r="C216" s="109" t="s">
        <v>1555</v>
      </c>
      <c r="D216" s="226" t="s">
        <v>44</v>
      </c>
      <c r="E216" s="227" t="s">
        <v>24</v>
      </c>
      <c r="F216" s="228">
        <v>394550</v>
      </c>
      <c r="G216" s="228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83">
        <v>7</v>
      </c>
      <c r="C217" s="461" t="s">
        <v>1614</v>
      </c>
      <c r="D217" s="226" t="s">
        <v>44</v>
      </c>
      <c r="E217" s="227" t="s">
        <v>24</v>
      </c>
      <c r="F217" s="228">
        <v>220800</v>
      </c>
      <c r="G217" s="228">
        <v>205700</v>
      </c>
      <c r="H217" s="171"/>
      <c r="I217" s="88">
        <f t="shared" ref="I217" si="22">IF($I$5=$G$4,G217,(IF($I$5=$F$4,F217,0)))</f>
        <v>205700</v>
      </c>
      <c r="J217" s="163">
        <f t="shared" ref="J217" si="23">IF(D217="MDU-KD",1,0)</f>
        <v>1</v>
      </c>
      <c r="K217" s="155">
        <f t="shared" ref="K217" si="24">IF(D217="HDW",1,0)</f>
        <v>0</v>
      </c>
      <c r="L217" s="155">
        <f>IF(J217=1,SUM($J$6:J217),0)</f>
        <v>114</v>
      </c>
      <c r="M217" s="155">
        <f>IF(K217=1,SUM($K$6:K217),0)</f>
        <v>0</v>
      </c>
      <c r="N217" s="165">
        <f t="shared" ref="N217" si="25">IF(L217=0,M217,L217)</f>
        <v>114</v>
      </c>
      <c r="O217" s="155">
        <f t="shared" ref="O217" si="26">IF(E217=0,0,IF(LEFT(C217,11)="Tiang Beton",1,0))</f>
        <v>0</v>
      </c>
      <c r="P217" s="155">
        <f>IF(O217=1,SUM($O$6:O217),0)</f>
        <v>0</v>
      </c>
    </row>
    <row r="218" spans="1:16" ht="15" customHeight="1">
      <c r="A218" s="15"/>
      <c r="B218" s="183">
        <v>7</v>
      </c>
      <c r="C218" s="109" t="s">
        <v>1556</v>
      </c>
      <c r="D218" s="226" t="s">
        <v>44</v>
      </c>
      <c r="E218" s="227" t="s">
        <v>24</v>
      </c>
      <c r="F218" s="228">
        <v>220800</v>
      </c>
      <c r="G218" s="228">
        <v>205700</v>
      </c>
      <c r="H218" s="171"/>
      <c r="I218" s="88">
        <f t="shared" si="21"/>
        <v>205700</v>
      </c>
      <c r="J218" s="163">
        <f t="shared" si="17"/>
        <v>1</v>
      </c>
      <c r="K218" s="155">
        <f t="shared" si="18"/>
        <v>0</v>
      </c>
      <c r="L218" s="155">
        <f>IF(J218=1,SUM($J$6:J218),0)</f>
        <v>115</v>
      </c>
      <c r="M218" s="155">
        <f>IF(K218=1,SUM($K$6:K218),0)</f>
        <v>0</v>
      </c>
      <c r="N218" s="165">
        <f t="shared" si="19"/>
        <v>115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83"/>
      <c r="C219" s="109"/>
      <c r="D219" s="226"/>
      <c r="E219" s="227"/>
      <c r="F219" s="228"/>
      <c r="G219" s="228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83" t="s">
        <v>566</v>
      </c>
      <c r="C220" s="109" t="s">
        <v>565</v>
      </c>
      <c r="D220" s="226" t="s">
        <v>48</v>
      </c>
      <c r="E220" s="227"/>
      <c r="F220" s="228"/>
      <c r="G220" s="228"/>
      <c r="H220" s="171"/>
      <c r="I220" s="88">
        <f t="shared" si="21"/>
        <v>0</v>
      </c>
      <c r="J220" s="163">
        <f t="shared" si="17"/>
        <v>0</v>
      </c>
      <c r="K220" s="155">
        <f t="shared" si="18"/>
        <v>0</v>
      </c>
      <c r="L220" s="155">
        <f>IF(J220=1,SUM($J$6:J220),0)</f>
        <v>0</v>
      </c>
      <c r="M220" s="155">
        <f>IF(K220=1,SUM($K$6:K220),0)</f>
        <v>0</v>
      </c>
      <c r="N220" s="165">
        <f t="shared" si="19"/>
        <v>0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83">
        <v>1</v>
      </c>
      <c r="C221" s="109" t="s">
        <v>65</v>
      </c>
      <c r="D221" s="226" t="s">
        <v>44</v>
      </c>
      <c r="E221" s="227" t="s">
        <v>7</v>
      </c>
      <c r="F221" s="228">
        <v>9831</v>
      </c>
      <c r="G221" s="228">
        <v>14200</v>
      </c>
      <c r="H221" s="171"/>
      <c r="I221" s="88">
        <f t="shared" si="21"/>
        <v>14200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83">
        <v>2</v>
      </c>
      <c r="C222" s="109" t="s">
        <v>66</v>
      </c>
      <c r="D222" s="226" t="s">
        <v>44</v>
      </c>
      <c r="E222" s="227" t="s">
        <v>7</v>
      </c>
      <c r="F222" s="228">
        <v>19368</v>
      </c>
      <c r="G222" s="228">
        <v>25300</v>
      </c>
      <c r="H222" s="171"/>
      <c r="I222" s="88">
        <f t="shared" si="21"/>
        <v>25300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83">
        <v>3</v>
      </c>
      <c r="C223" s="109" t="s">
        <v>67</v>
      </c>
      <c r="D223" s="226" t="s">
        <v>44</v>
      </c>
      <c r="E223" s="227" t="s">
        <v>7</v>
      </c>
      <c r="F223" s="228">
        <v>32428</v>
      </c>
      <c r="G223" s="228">
        <v>36900</v>
      </c>
      <c r="H223" s="171"/>
      <c r="I223" s="88">
        <f t="shared" si="21"/>
        <v>36900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83">
        <v>4</v>
      </c>
      <c r="C224" s="109" t="s">
        <v>68</v>
      </c>
      <c r="D224" s="226" t="s">
        <v>44</v>
      </c>
      <c r="E224" s="227" t="s">
        <v>7</v>
      </c>
      <c r="F224" s="228">
        <v>13740</v>
      </c>
      <c r="G224" s="228">
        <v>16600</v>
      </c>
      <c r="H224" s="171"/>
      <c r="I224" s="88">
        <f t="shared" si="21"/>
        <v>16600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83">
        <v>5</v>
      </c>
      <c r="C225" s="109" t="s">
        <v>69</v>
      </c>
      <c r="D225" s="226" t="s">
        <v>44</v>
      </c>
      <c r="E225" s="227" t="s">
        <v>7</v>
      </c>
      <c r="F225" s="228">
        <v>24590</v>
      </c>
      <c r="G225" s="228">
        <v>29000</v>
      </c>
      <c r="H225" s="171"/>
      <c r="I225" s="88">
        <f t="shared" si="21"/>
        <v>29000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83">
        <v>6</v>
      </c>
      <c r="C226" s="109" t="s">
        <v>70</v>
      </c>
      <c r="D226" s="226" t="s">
        <v>44</v>
      </c>
      <c r="E226" s="227" t="s">
        <v>7</v>
      </c>
      <c r="F226" s="228">
        <v>39175</v>
      </c>
      <c r="G226" s="228">
        <v>44300</v>
      </c>
      <c r="H226" s="171"/>
      <c r="I226" s="88">
        <f t="shared" si="21"/>
        <v>44300</v>
      </c>
      <c r="J226" s="163">
        <f t="shared" si="17"/>
        <v>1</v>
      </c>
      <c r="K226" s="155">
        <f t="shared" si="18"/>
        <v>0</v>
      </c>
      <c r="L226" s="155">
        <f>IF(J226=1,SUM($J$6:J226),0)</f>
        <v>121</v>
      </c>
      <c r="M226" s="155">
        <f>IF(K226=1,SUM($K$6:K226),0)</f>
        <v>0</v>
      </c>
      <c r="N226" s="165">
        <f t="shared" si="19"/>
        <v>121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83"/>
      <c r="C227" s="109"/>
      <c r="D227" s="226" t="s">
        <v>48</v>
      </c>
      <c r="E227" s="227"/>
      <c r="F227" s="228"/>
      <c r="G227" s="228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83" t="s">
        <v>579</v>
      </c>
      <c r="C228" s="109" t="s">
        <v>567</v>
      </c>
      <c r="D228" s="226" t="s">
        <v>48</v>
      </c>
      <c r="E228" s="227"/>
      <c r="F228" s="228"/>
      <c r="G228" s="228"/>
      <c r="H228" s="171"/>
      <c r="I228" s="88">
        <f t="shared" si="21"/>
        <v>0</v>
      </c>
      <c r="J228" s="163">
        <f t="shared" si="17"/>
        <v>0</v>
      </c>
      <c r="K228" s="155">
        <f t="shared" si="18"/>
        <v>0</v>
      </c>
      <c r="L228" s="155">
        <f>IF(J228=1,SUM($J$6:J228),0)</f>
        <v>0</v>
      </c>
      <c r="M228" s="155">
        <f>IF(K228=1,SUM($K$6:K228),0)</f>
        <v>0</v>
      </c>
      <c r="N228" s="165">
        <f t="shared" si="19"/>
        <v>0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83">
        <v>1</v>
      </c>
      <c r="C229" s="462" t="s">
        <v>1617</v>
      </c>
      <c r="D229" s="226" t="s">
        <v>44</v>
      </c>
      <c r="E229" s="227" t="s">
        <v>7</v>
      </c>
      <c r="F229" s="228">
        <v>47850</v>
      </c>
      <c r="G229" s="228">
        <v>53300</v>
      </c>
      <c r="H229" s="171"/>
      <c r="I229" s="88">
        <f t="shared" ref="I229" si="27">IF($I$5=$G$4,G229,(IF($I$5=$F$4,F229,0)))</f>
        <v>53300</v>
      </c>
      <c r="J229" s="163">
        <f t="shared" ref="J229" si="28">IF(D229="MDU-KD",1,0)</f>
        <v>1</v>
      </c>
      <c r="K229" s="155">
        <f t="shared" ref="K229" si="29">IF(D229="HDW",1,0)</f>
        <v>0</v>
      </c>
      <c r="L229" s="155">
        <f>IF(J229=1,SUM($J$6:J229),0)</f>
        <v>122</v>
      </c>
      <c r="M229" s="155">
        <f>IF(K229=1,SUM($K$6:K229),0)</f>
        <v>0</v>
      </c>
      <c r="N229" s="165">
        <f t="shared" ref="N229" si="30">IF(L229=0,M229,L229)</f>
        <v>122</v>
      </c>
      <c r="O229" s="155">
        <f t="shared" ref="O229" si="31">IF(E229=0,0,IF(LEFT(C229,11)="Tiang Beton",1,0))</f>
        <v>0</v>
      </c>
      <c r="P229" s="155">
        <f>IF(O229=1,SUM($O$6:O229),0)</f>
        <v>0</v>
      </c>
    </row>
    <row r="230" spans="1:16" ht="15" customHeight="1">
      <c r="A230" s="15"/>
      <c r="B230" s="183">
        <v>1</v>
      </c>
      <c r="C230" s="109" t="s">
        <v>1401</v>
      </c>
      <c r="D230" s="226" t="s">
        <v>44</v>
      </c>
      <c r="E230" s="227" t="s">
        <v>7</v>
      </c>
      <c r="F230" s="228">
        <v>47850</v>
      </c>
      <c r="G230" s="228">
        <v>53300</v>
      </c>
      <c r="H230" s="171"/>
      <c r="I230" s="88">
        <f t="shared" si="21"/>
        <v>53300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83">
        <v>2</v>
      </c>
      <c r="C231" s="109" t="s">
        <v>1402</v>
      </c>
      <c r="D231" s="226" t="s">
        <v>44</v>
      </c>
      <c r="E231" s="227" t="s">
        <v>7</v>
      </c>
      <c r="F231" s="228">
        <v>27280</v>
      </c>
      <c r="G231" s="228">
        <v>30400</v>
      </c>
      <c r="H231" s="171"/>
      <c r="I231" s="88">
        <f t="shared" si="21"/>
        <v>30400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83">
        <v>3</v>
      </c>
      <c r="C232" s="109" t="s">
        <v>1457</v>
      </c>
      <c r="D232" s="226" t="s">
        <v>44</v>
      </c>
      <c r="E232" s="227" t="s">
        <v>7</v>
      </c>
      <c r="F232" s="228">
        <v>48905</v>
      </c>
      <c r="G232" s="228">
        <v>54500</v>
      </c>
      <c r="H232" s="171"/>
      <c r="I232" s="88">
        <f t="shared" si="21"/>
        <v>54500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83">
        <v>4</v>
      </c>
      <c r="C233" s="109" t="s">
        <v>73</v>
      </c>
      <c r="D233" s="226" t="s">
        <v>44</v>
      </c>
      <c r="E233" s="227" t="s">
        <v>7</v>
      </c>
      <c r="F233" s="228">
        <v>3780</v>
      </c>
      <c r="G233" s="228">
        <v>4300</v>
      </c>
      <c r="H233" s="171"/>
      <c r="I233" s="88">
        <f t="shared" si="21"/>
        <v>4300</v>
      </c>
      <c r="J233" s="163">
        <f t="shared" si="17"/>
        <v>1</v>
      </c>
      <c r="K233" s="155">
        <f t="shared" si="18"/>
        <v>0</v>
      </c>
      <c r="L233" s="155">
        <f>IF(J233=1,SUM($J$6:J233),0)</f>
        <v>126</v>
      </c>
      <c r="M233" s="155">
        <f>IF(K233=1,SUM($K$6:K233),0)</f>
        <v>0</v>
      </c>
      <c r="N233" s="165">
        <f t="shared" si="19"/>
        <v>126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83">
        <v>5</v>
      </c>
      <c r="C234" s="109" t="s">
        <v>74</v>
      </c>
      <c r="D234" s="226" t="s">
        <v>44</v>
      </c>
      <c r="E234" s="227" t="s">
        <v>7</v>
      </c>
      <c r="F234" s="228">
        <v>5890</v>
      </c>
      <c r="G234" s="228">
        <v>6600</v>
      </c>
      <c r="H234" s="171"/>
      <c r="I234" s="88">
        <f t="shared" si="21"/>
        <v>6600</v>
      </c>
      <c r="J234" s="163">
        <f t="shared" si="17"/>
        <v>1</v>
      </c>
      <c r="K234" s="155">
        <f t="shared" si="18"/>
        <v>0</v>
      </c>
      <c r="L234" s="155">
        <f>IF(J234=1,SUM($J$6:J234),0)</f>
        <v>127</v>
      </c>
      <c r="M234" s="155">
        <f>IF(K234=1,SUM($K$6:K234),0)</f>
        <v>0</v>
      </c>
      <c r="N234" s="165">
        <f t="shared" si="19"/>
        <v>127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83">
        <v>6</v>
      </c>
      <c r="C235" s="109" t="s">
        <v>75</v>
      </c>
      <c r="D235" s="226" t="s">
        <v>45</v>
      </c>
      <c r="E235" s="227" t="s">
        <v>7</v>
      </c>
      <c r="F235" s="228">
        <v>8900</v>
      </c>
      <c r="G235" s="228">
        <v>8900</v>
      </c>
      <c r="H235" s="171"/>
      <c r="I235" s="88">
        <f t="shared" si="21"/>
        <v>8900</v>
      </c>
      <c r="J235" s="163">
        <f t="shared" si="17"/>
        <v>0</v>
      </c>
      <c r="K235" s="155">
        <f t="shared" si="18"/>
        <v>1</v>
      </c>
      <c r="L235" s="155">
        <f>IF(J235=1,SUM($J$6:J235),0)</f>
        <v>0</v>
      </c>
      <c r="M235" s="155">
        <f>IF(K235=1,SUM($K$6:K235),0)</f>
        <v>201227118.79893059</v>
      </c>
      <c r="N235" s="165">
        <f t="shared" si="19"/>
        <v>201227118.79893059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83">
        <v>7</v>
      </c>
      <c r="C236" s="109" t="s">
        <v>76</v>
      </c>
      <c r="D236" s="226" t="s">
        <v>45</v>
      </c>
      <c r="E236" s="227" t="s">
        <v>7</v>
      </c>
      <c r="F236" s="228">
        <v>10000</v>
      </c>
      <c r="G236" s="228">
        <v>10000</v>
      </c>
      <c r="H236" s="171"/>
      <c r="I236" s="88">
        <f t="shared" si="21"/>
        <v>10000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201227119.79893059</v>
      </c>
      <c r="N236" s="165">
        <f t="shared" si="19"/>
        <v>201227119.79893059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83">
        <v>8</v>
      </c>
      <c r="C237" s="109" t="s">
        <v>77</v>
      </c>
      <c r="D237" s="226" t="s">
        <v>44</v>
      </c>
      <c r="E237" s="227" t="s">
        <v>7</v>
      </c>
      <c r="F237" s="228">
        <v>12120</v>
      </c>
      <c r="G237" s="228">
        <v>13500</v>
      </c>
      <c r="H237" s="171"/>
      <c r="I237" s="88">
        <f t="shared" si="21"/>
        <v>13500</v>
      </c>
      <c r="J237" s="163">
        <f t="shared" si="17"/>
        <v>1</v>
      </c>
      <c r="K237" s="155">
        <f t="shared" si="18"/>
        <v>0</v>
      </c>
      <c r="L237" s="155">
        <f>IF(J237=1,SUM($J$6:J237),0)</f>
        <v>128</v>
      </c>
      <c r="M237" s="155">
        <f>IF(K237=1,SUM($K$6:K237),0)</f>
        <v>0</v>
      </c>
      <c r="N237" s="165">
        <f t="shared" si="19"/>
        <v>128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83">
        <v>9</v>
      </c>
      <c r="C238" s="109" t="s">
        <v>78</v>
      </c>
      <c r="D238" s="226" t="s">
        <v>45</v>
      </c>
      <c r="E238" s="227" t="s">
        <v>7</v>
      </c>
      <c r="F238" s="228">
        <v>23600</v>
      </c>
      <c r="G238" s="228">
        <v>23600</v>
      </c>
      <c r="H238" s="171"/>
      <c r="I238" s="88">
        <f t="shared" si="21"/>
        <v>23600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201227120.79893059</v>
      </c>
      <c r="N238" s="165">
        <f t="shared" si="19"/>
        <v>201227120.79893059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83">
        <v>10</v>
      </c>
      <c r="C239" s="109" t="s">
        <v>79</v>
      </c>
      <c r="D239" s="226" t="s">
        <v>44</v>
      </c>
      <c r="E239" s="227" t="s">
        <v>7</v>
      </c>
      <c r="F239" s="228">
        <v>290975</v>
      </c>
      <c r="G239" s="228">
        <v>290975</v>
      </c>
      <c r="H239" s="171"/>
      <c r="I239" s="88">
        <f t="shared" si="21"/>
        <v>290975</v>
      </c>
      <c r="J239" s="163">
        <f t="shared" si="17"/>
        <v>1</v>
      </c>
      <c r="K239" s="155">
        <f t="shared" si="18"/>
        <v>0</v>
      </c>
      <c r="L239" s="155">
        <f>IF(J239=1,SUM($J$6:J239),0)</f>
        <v>129</v>
      </c>
      <c r="M239" s="155">
        <f>IF(K239=1,SUM($K$6:K239),0)</f>
        <v>0</v>
      </c>
      <c r="N239" s="165">
        <f t="shared" si="19"/>
        <v>129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83">
        <v>11</v>
      </c>
      <c r="C240" s="109" t="s">
        <v>1458</v>
      </c>
      <c r="D240" s="226" t="s">
        <v>45</v>
      </c>
      <c r="E240" s="227" t="s">
        <v>7</v>
      </c>
      <c r="F240" s="228">
        <v>62800</v>
      </c>
      <c r="G240" s="228">
        <v>70000</v>
      </c>
      <c r="H240" s="171"/>
      <c r="I240" s="88">
        <f t="shared" si="21"/>
        <v>70000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83">
        <v>12</v>
      </c>
      <c r="C241" s="109" t="s">
        <v>568</v>
      </c>
      <c r="D241" s="226" t="s">
        <v>45</v>
      </c>
      <c r="E241" s="227" t="s">
        <v>7</v>
      </c>
      <c r="F241" s="228">
        <v>107300</v>
      </c>
      <c r="G241" s="228">
        <v>119500</v>
      </c>
      <c r="H241" s="171"/>
      <c r="I241" s="88">
        <f t="shared" si="21"/>
        <v>119500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83">
        <v>13</v>
      </c>
      <c r="C242" s="109" t="s">
        <v>569</v>
      </c>
      <c r="D242" s="226" t="s">
        <v>45</v>
      </c>
      <c r="E242" s="227" t="s">
        <v>7</v>
      </c>
      <c r="F242" s="228">
        <v>468300</v>
      </c>
      <c r="G242" s="228">
        <v>521600</v>
      </c>
      <c r="H242" s="171"/>
      <c r="I242" s="88">
        <f t="shared" si="21"/>
        <v>521600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83">
        <v>14</v>
      </c>
      <c r="C243" s="109" t="s">
        <v>570</v>
      </c>
      <c r="D243" s="226" t="s">
        <v>45</v>
      </c>
      <c r="E243" s="227" t="s">
        <v>7</v>
      </c>
      <c r="F243" s="228">
        <v>633500</v>
      </c>
      <c r="G243" s="228">
        <v>705700</v>
      </c>
      <c r="H243" s="171"/>
      <c r="I243" s="88">
        <f t="shared" si="21"/>
        <v>705700</v>
      </c>
      <c r="J243" s="163">
        <f t="shared" si="17"/>
        <v>0</v>
      </c>
      <c r="K243" s="155">
        <f t="shared" si="18"/>
        <v>1</v>
      </c>
      <c r="L243" s="155">
        <f>IF(J243=1,SUM($J$6:J243),0)</f>
        <v>0</v>
      </c>
      <c r="M243" s="155">
        <f>IF(K243=1,SUM($K$6:K243),0)</f>
        <v>201227124.79893059</v>
      </c>
      <c r="N243" s="165">
        <f t="shared" si="19"/>
        <v>201227124.79893059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83">
        <v>15</v>
      </c>
      <c r="C244" s="109" t="s">
        <v>571</v>
      </c>
      <c r="D244" s="226" t="s">
        <v>45</v>
      </c>
      <c r="E244" s="227" t="s">
        <v>7</v>
      </c>
      <c r="F244" s="228">
        <v>983500</v>
      </c>
      <c r="G244" s="228">
        <v>1095500</v>
      </c>
      <c r="H244" s="171"/>
      <c r="I244" s="88">
        <f t="shared" si="21"/>
        <v>1095500</v>
      </c>
      <c r="J244" s="163">
        <f t="shared" si="17"/>
        <v>0</v>
      </c>
      <c r="K244" s="155">
        <f t="shared" si="18"/>
        <v>1</v>
      </c>
      <c r="L244" s="155">
        <f>IF(J244=1,SUM($J$6:J244),0)</f>
        <v>0</v>
      </c>
      <c r="M244" s="155">
        <f>IF(K244=1,SUM($K$6:K244),0)</f>
        <v>201227125.79893059</v>
      </c>
      <c r="N244" s="165">
        <f t="shared" si="19"/>
        <v>201227125.79893059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83">
        <v>16</v>
      </c>
      <c r="C245" s="109" t="s">
        <v>80</v>
      </c>
      <c r="D245" s="226" t="s">
        <v>44</v>
      </c>
      <c r="E245" s="227" t="s">
        <v>7</v>
      </c>
      <c r="F245" s="228">
        <v>84991</v>
      </c>
      <c r="G245" s="228">
        <v>94700</v>
      </c>
      <c r="H245" s="171"/>
      <c r="I245" s="88">
        <f t="shared" si="21"/>
        <v>94700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83">
        <v>17</v>
      </c>
      <c r="C246" s="109" t="s">
        <v>81</v>
      </c>
      <c r="D246" s="226" t="s">
        <v>44</v>
      </c>
      <c r="E246" s="227" t="s">
        <v>7</v>
      </c>
      <c r="F246" s="228">
        <v>125850</v>
      </c>
      <c r="G246" s="228">
        <v>140200</v>
      </c>
      <c r="H246" s="171"/>
      <c r="I246" s="88">
        <f t="shared" si="21"/>
        <v>140200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83">
        <v>18</v>
      </c>
      <c r="C247" s="109" t="s">
        <v>82</v>
      </c>
      <c r="D247" s="226" t="s">
        <v>44</v>
      </c>
      <c r="E247" s="227" t="s">
        <v>7</v>
      </c>
      <c r="F247" s="228">
        <v>196270</v>
      </c>
      <c r="G247" s="228">
        <v>218600</v>
      </c>
      <c r="H247" s="171"/>
      <c r="I247" s="88">
        <f t="shared" si="21"/>
        <v>218600</v>
      </c>
      <c r="J247" s="163">
        <f t="shared" si="17"/>
        <v>1</v>
      </c>
      <c r="K247" s="155">
        <f t="shared" si="18"/>
        <v>0</v>
      </c>
      <c r="L247" s="155">
        <f>IF(J247=1,SUM($J$6:J247),0)</f>
        <v>132</v>
      </c>
      <c r="M247" s="155">
        <f>IF(K247=1,SUM($K$6:K247),0)</f>
        <v>0</v>
      </c>
      <c r="N247" s="165">
        <f t="shared" si="19"/>
        <v>132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83">
        <v>19</v>
      </c>
      <c r="C248" s="109" t="s">
        <v>83</v>
      </c>
      <c r="D248" s="226" t="s">
        <v>44</v>
      </c>
      <c r="E248" s="227" t="s">
        <v>7</v>
      </c>
      <c r="F248" s="228">
        <v>318390</v>
      </c>
      <c r="G248" s="228">
        <v>354700</v>
      </c>
      <c r="H248" s="171"/>
      <c r="I248" s="88">
        <f t="shared" si="21"/>
        <v>354700</v>
      </c>
      <c r="J248" s="163">
        <f t="shared" si="17"/>
        <v>1</v>
      </c>
      <c r="K248" s="155">
        <f t="shared" si="18"/>
        <v>0</v>
      </c>
      <c r="L248" s="155">
        <f>IF(J248=1,SUM($J$6:J248),0)</f>
        <v>133</v>
      </c>
      <c r="M248" s="155">
        <f>IF(K248=1,SUM($K$6:K248),0)</f>
        <v>0</v>
      </c>
      <c r="N248" s="165">
        <f t="shared" si="19"/>
        <v>133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83">
        <v>20</v>
      </c>
      <c r="C249" s="109" t="s">
        <v>572</v>
      </c>
      <c r="D249" s="226" t="s">
        <v>45</v>
      </c>
      <c r="E249" s="227" t="s">
        <v>7</v>
      </c>
      <c r="F249" s="228">
        <v>121560.8</v>
      </c>
      <c r="G249" s="228">
        <v>121560.8</v>
      </c>
      <c r="H249" s="171"/>
      <c r="I249" s="88">
        <f t="shared" si="21"/>
        <v>121560.8</v>
      </c>
      <c r="J249" s="163">
        <f t="shared" si="17"/>
        <v>0</v>
      </c>
      <c r="K249" s="155">
        <f t="shared" si="18"/>
        <v>1</v>
      </c>
      <c r="L249" s="155">
        <f>IF(J249=1,SUM($J$6:J249),0)</f>
        <v>0</v>
      </c>
      <c r="M249" s="155">
        <f>IF(K249=1,SUM($K$6:K249),0)</f>
        <v>201227126.79893059</v>
      </c>
      <c r="N249" s="165">
        <f t="shared" si="19"/>
        <v>201227126.79893059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83">
        <v>21</v>
      </c>
      <c r="C250" s="109" t="s">
        <v>573</v>
      </c>
      <c r="D250" s="226" t="s">
        <v>45</v>
      </c>
      <c r="E250" s="227" t="s">
        <v>7</v>
      </c>
      <c r="F250" s="228">
        <v>164883</v>
      </c>
      <c r="G250" s="228">
        <v>164883</v>
      </c>
      <c r="H250" s="171"/>
      <c r="I250" s="88">
        <f t="shared" si="21"/>
        <v>164883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201227127.79893059</v>
      </c>
      <c r="N250" s="165">
        <f t="shared" si="19"/>
        <v>201227127.79893059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83">
        <v>22</v>
      </c>
      <c r="C251" s="109" t="s">
        <v>574</v>
      </c>
      <c r="D251" s="226" t="s">
        <v>44</v>
      </c>
      <c r="E251" s="227" t="s">
        <v>7</v>
      </c>
      <c r="F251" s="228">
        <v>378330</v>
      </c>
      <c r="G251" s="228">
        <v>421400</v>
      </c>
      <c r="H251" s="171"/>
      <c r="I251" s="88">
        <f t="shared" si="21"/>
        <v>421400</v>
      </c>
      <c r="J251" s="163">
        <f t="shared" si="17"/>
        <v>1</v>
      </c>
      <c r="K251" s="155">
        <f t="shared" si="18"/>
        <v>0</v>
      </c>
      <c r="L251" s="155">
        <f>IF(J251=1,SUM($J$6:J251),0)</f>
        <v>134</v>
      </c>
      <c r="M251" s="155">
        <f>IF(K251=1,SUM($K$6:K251),0)</f>
        <v>0</v>
      </c>
      <c r="N251" s="165">
        <f t="shared" si="19"/>
        <v>134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83">
        <v>23</v>
      </c>
      <c r="C252" s="109" t="s">
        <v>575</v>
      </c>
      <c r="D252" s="226" t="s">
        <v>45</v>
      </c>
      <c r="E252" s="227" t="s">
        <v>7</v>
      </c>
      <c r="F252" s="228">
        <v>417044.06800000003</v>
      </c>
      <c r="G252" s="228">
        <v>417044.06800000003</v>
      </c>
      <c r="H252" s="171"/>
      <c r="I252" s="88">
        <f t="shared" si="21"/>
        <v>417044.06800000003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83">
        <v>24</v>
      </c>
      <c r="C253" s="109" t="s">
        <v>84</v>
      </c>
      <c r="D253" s="226" t="s">
        <v>45</v>
      </c>
      <c r="E253" s="227" t="s">
        <v>7</v>
      </c>
      <c r="F253" s="228">
        <v>82600</v>
      </c>
      <c r="G253" s="228">
        <v>82600</v>
      </c>
      <c r="H253" s="171"/>
      <c r="I253" s="88">
        <f t="shared" si="21"/>
        <v>82600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83">
        <v>25</v>
      </c>
      <c r="C254" s="109" t="s">
        <v>85</v>
      </c>
      <c r="D254" s="226" t="s">
        <v>45</v>
      </c>
      <c r="E254" s="227" t="s">
        <v>7</v>
      </c>
      <c r="F254" s="228">
        <v>116300</v>
      </c>
      <c r="G254" s="228">
        <v>116300</v>
      </c>
      <c r="H254" s="171"/>
      <c r="I254" s="88">
        <f t="shared" si="21"/>
        <v>116300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83">
        <v>26</v>
      </c>
      <c r="C255" s="109" t="s">
        <v>86</v>
      </c>
      <c r="D255" s="226" t="s">
        <v>45</v>
      </c>
      <c r="E255" s="227" t="s">
        <v>7</v>
      </c>
      <c r="F255" s="228">
        <v>139900</v>
      </c>
      <c r="G255" s="228">
        <v>139900</v>
      </c>
      <c r="H255" s="171"/>
      <c r="I255" s="88">
        <f t="shared" si="21"/>
        <v>139900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83">
        <v>27</v>
      </c>
      <c r="C256" s="109" t="s">
        <v>87</v>
      </c>
      <c r="D256" s="226" t="s">
        <v>45</v>
      </c>
      <c r="E256" s="227" t="s">
        <v>7</v>
      </c>
      <c r="F256" s="228">
        <v>154600</v>
      </c>
      <c r="G256" s="228">
        <v>154600</v>
      </c>
      <c r="H256" s="171"/>
      <c r="I256" s="88">
        <f t="shared" si="21"/>
        <v>154600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83">
        <v>28</v>
      </c>
      <c r="C257" s="109" t="s">
        <v>576</v>
      </c>
      <c r="D257" s="226" t="s">
        <v>45</v>
      </c>
      <c r="E257" s="227" t="s">
        <v>7</v>
      </c>
      <c r="F257" s="228">
        <v>103500</v>
      </c>
      <c r="G257" s="228">
        <v>103500</v>
      </c>
      <c r="H257" s="171"/>
      <c r="I257" s="88">
        <f t="shared" si="21"/>
        <v>103500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83">
        <v>29</v>
      </c>
      <c r="C258" s="109" t="s">
        <v>577</v>
      </c>
      <c r="D258" s="226" t="s">
        <v>45</v>
      </c>
      <c r="E258" s="227" t="s">
        <v>7</v>
      </c>
      <c r="F258" s="228">
        <v>106000</v>
      </c>
      <c r="G258" s="228">
        <v>106000</v>
      </c>
      <c r="H258" s="171"/>
      <c r="I258" s="88">
        <f t="shared" ref="I258:I324" si="32">IF($I$5=$G$4,G258,(IF($I$5=$F$4,F258,0)))</f>
        <v>106000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83">
        <v>30</v>
      </c>
      <c r="C259" s="109" t="s">
        <v>90</v>
      </c>
      <c r="D259" s="226" t="s">
        <v>45</v>
      </c>
      <c r="E259" s="227" t="s">
        <v>7</v>
      </c>
      <c r="F259" s="228">
        <v>135900</v>
      </c>
      <c r="G259" s="228">
        <v>135900</v>
      </c>
      <c r="H259" s="171"/>
      <c r="I259" s="88">
        <f t="shared" si="32"/>
        <v>135900</v>
      </c>
      <c r="J259" s="163">
        <f t="shared" si="17"/>
        <v>0</v>
      </c>
      <c r="K259" s="155">
        <f t="shared" si="18"/>
        <v>1</v>
      </c>
      <c r="L259" s="155">
        <f>IF(J259=1,SUM($J$6:J259),0)</f>
        <v>0</v>
      </c>
      <c r="M259" s="155">
        <f>IF(K259=1,SUM($K$6:K259),0)</f>
        <v>201227135.79893059</v>
      </c>
      <c r="N259" s="165">
        <f t="shared" si="19"/>
        <v>201227135.79893059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5"/>
      <c r="B260" s="183">
        <v>31</v>
      </c>
      <c r="C260" s="109" t="s">
        <v>91</v>
      </c>
      <c r="D260" s="226" t="s">
        <v>45</v>
      </c>
      <c r="E260" s="227" t="s">
        <v>7</v>
      </c>
      <c r="F260" s="228">
        <v>160100</v>
      </c>
      <c r="G260" s="228">
        <v>160100</v>
      </c>
      <c r="H260" s="171"/>
      <c r="I260" s="88">
        <f t="shared" si="32"/>
        <v>160100</v>
      </c>
      <c r="J260" s="163">
        <f t="shared" si="17"/>
        <v>0</v>
      </c>
      <c r="K260" s="155">
        <f t="shared" si="18"/>
        <v>1</v>
      </c>
      <c r="L260" s="155">
        <f>IF(J260=1,SUM($J$6:J260),0)</f>
        <v>0</v>
      </c>
      <c r="M260" s="155">
        <f>IF(K260=1,SUM($K$6:K260),0)</f>
        <v>201227136.79893059</v>
      </c>
      <c r="N260" s="165">
        <f t="shared" si="19"/>
        <v>201227136.79893059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83">
        <v>32</v>
      </c>
      <c r="C261" s="109" t="s">
        <v>578</v>
      </c>
      <c r="D261" s="226" t="s">
        <v>44</v>
      </c>
      <c r="E261" s="227" t="s">
        <v>7</v>
      </c>
      <c r="F261" s="228">
        <v>362130</v>
      </c>
      <c r="G261" s="228">
        <v>403400</v>
      </c>
      <c r="H261" s="171"/>
      <c r="I261" s="88">
        <f t="shared" si="32"/>
        <v>403400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7"/>
      <c r="B262" s="183">
        <v>33</v>
      </c>
      <c r="C262" s="109" t="s">
        <v>88</v>
      </c>
      <c r="D262" s="226" t="s">
        <v>44</v>
      </c>
      <c r="E262" s="227" t="s">
        <v>7</v>
      </c>
      <c r="F262" s="228">
        <v>418580</v>
      </c>
      <c r="G262" s="228">
        <v>466300</v>
      </c>
      <c r="H262" s="171"/>
      <c r="I262" s="88">
        <f t="shared" si="32"/>
        <v>466300</v>
      </c>
      <c r="J262" s="163">
        <f t="shared" si="17"/>
        <v>1</v>
      </c>
      <c r="K262" s="155">
        <f t="shared" si="18"/>
        <v>0</v>
      </c>
      <c r="L262" s="155">
        <f>IF(J262=1,SUM($J$6:J262),0)</f>
        <v>136</v>
      </c>
      <c r="M262" s="155">
        <f>IF(K262=1,SUM($K$6:K262),0)</f>
        <v>0</v>
      </c>
      <c r="N262" s="165">
        <f t="shared" si="19"/>
        <v>136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83">
        <v>34</v>
      </c>
      <c r="C263" s="109" t="s">
        <v>89</v>
      </c>
      <c r="D263" s="226" t="s">
        <v>44</v>
      </c>
      <c r="E263" s="227" t="s">
        <v>7</v>
      </c>
      <c r="F263" s="228">
        <v>447280</v>
      </c>
      <c r="G263" s="228">
        <v>585500</v>
      </c>
      <c r="H263" s="171"/>
      <c r="I263" s="88">
        <f t="shared" si="32"/>
        <v>585500</v>
      </c>
      <c r="J263" s="163">
        <f t="shared" si="17"/>
        <v>1</v>
      </c>
      <c r="K263" s="155">
        <f t="shared" si="18"/>
        <v>0</v>
      </c>
      <c r="L263" s="155">
        <f>IF(J263=1,SUM($J$6:J263),0)</f>
        <v>137</v>
      </c>
      <c r="M263" s="155">
        <f>IF(K263=1,SUM($K$6:K263),0)</f>
        <v>0</v>
      </c>
      <c r="N263" s="165">
        <f t="shared" si="19"/>
        <v>137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83">
        <v>35</v>
      </c>
      <c r="C264" s="109" t="s">
        <v>92</v>
      </c>
      <c r="D264" s="226" t="s">
        <v>45</v>
      </c>
      <c r="E264" s="227" t="s">
        <v>7</v>
      </c>
      <c r="F264" s="228">
        <v>3200</v>
      </c>
      <c r="G264" s="228">
        <v>3600</v>
      </c>
      <c r="H264" s="171"/>
      <c r="I264" s="88">
        <f t="shared" si="32"/>
        <v>3600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83">
        <v>36</v>
      </c>
      <c r="C265" s="109" t="s">
        <v>93</v>
      </c>
      <c r="D265" s="226" t="s">
        <v>45</v>
      </c>
      <c r="E265" s="227" t="s">
        <v>7</v>
      </c>
      <c r="F265" s="228">
        <v>4100</v>
      </c>
      <c r="G265" s="228">
        <v>4600</v>
      </c>
      <c r="H265" s="171"/>
      <c r="I265" s="88">
        <f t="shared" si="32"/>
        <v>4600</v>
      </c>
      <c r="J265" s="163">
        <f t="shared" si="17"/>
        <v>0</v>
      </c>
      <c r="K265" s="155">
        <f t="shared" si="18"/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si="19"/>
        <v>201227138.79893059</v>
      </c>
      <c r="O265" s="155">
        <f t="shared" si="20"/>
        <v>0</v>
      </c>
      <c r="P265" s="155">
        <f>IF(O265=1,SUM($O$6:O265),0)</f>
        <v>0</v>
      </c>
    </row>
    <row r="266" spans="1:16" ht="15" customHeight="1">
      <c r="A266" s="15"/>
      <c r="B266" s="183">
        <v>37</v>
      </c>
      <c r="C266" s="109" t="s">
        <v>94</v>
      </c>
      <c r="D266" s="226" t="s">
        <v>45</v>
      </c>
      <c r="E266" s="227" t="s">
        <v>7</v>
      </c>
      <c r="F266" s="228">
        <v>6500</v>
      </c>
      <c r="G266" s="228">
        <v>7200</v>
      </c>
      <c r="H266" s="171"/>
      <c r="I266" s="88">
        <f t="shared" si="32"/>
        <v>7200</v>
      </c>
      <c r="J266" s="163">
        <f t="shared" si="17"/>
        <v>0</v>
      </c>
      <c r="K266" s="155">
        <f t="shared" si="18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19"/>
        <v>201227139.79893059</v>
      </c>
      <c r="O266" s="155">
        <f t="shared" si="20"/>
        <v>0</v>
      </c>
      <c r="P266" s="155">
        <f>IF(O266=1,SUM($O$6:O266),0)</f>
        <v>0</v>
      </c>
    </row>
    <row r="267" spans="1:16" ht="15" customHeight="1">
      <c r="A267" s="15"/>
      <c r="B267" s="183">
        <v>38</v>
      </c>
      <c r="C267" s="109" t="s">
        <v>95</v>
      </c>
      <c r="D267" s="226" t="s">
        <v>45</v>
      </c>
      <c r="E267" s="227" t="s">
        <v>7</v>
      </c>
      <c r="F267" s="228">
        <v>11400</v>
      </c>
      <c r="G267" s="228">
        <v>12700</v>
      </c>
      <c r="H267" s="171"/>
      <c r="I267" s="88">
        <f t="shared" si="32"/>
        <v>12700</v>
      </c>
      <c r="J267" s="163">
        <f t="shared" ref="J267:J331" si="33">IF(D267="MDU-KD",1,0)</f>
        <v>0</v>
      </c>
      <c r="K267" s="155">
        <f t="shared" ref="K267:K331" si="34">IF(D267="HDW",1,0)</f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ref="N267:N331" si="35">IF(L267=0,M267,L267)</f>
        <v>201227140.79893059</v>
      </c>
      <c r="O267" s="155">
        <f t="shared" ref="O267:O331" si="36">IF(E267=0,0,IF(LEFT(C267,11)="Tiang Beton",1,0))</f>
        <v>0</v>
      </c>
      <c r="P267" s="155">
        <f>IF(O267=1,SUM($O$6:O267),0)</f>
        <v>0</v>
      </c>
    </row>
    <row r="268" spans="1:16" ht="15" customHeight="1">
      <c r="A268" s="15"/>
      <c r="B268" s="183">
        <v>39</v>
      </c>
      <c r="C268" s="109" t="s">
        <v>96</v>
      </c>
      <c r="D268" s="226" t="s">
        <v>45</v>
      </c>
      <c r="E268" s="227" t="s">
        <v>7</v>
      </c>
      <c r="F268" s="228">
        <v>16700</v>
      </c>
      <c r="G268" s="228">
        <v>31544.499999999996</v>
      </c>
      <c r="H268" s="171"/>
      <c r="I268" s="88">
        <f t="shared" si="32"/>
        <v>31544.499999999996</v>
      </c>
      <c r="J268" s="163">
        <f t="shared" si="33"/>
        <v>0</v>
      </c>
      <c r="K268" s="155">
        <f t="shared" si="3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35"/>
        <v>201227141.79893059</v>
      </c>
      <c r="O268" s="155">
        <f t="shared" si="36"/>
        <v>0</v>
      </c>
      <c r="P268" s="155">
        <f>IF(O268=1,SUM($O$6:O268),0)</f>
        <v>0</v>
      </c>
    </row>
    <row r="269" spans="1:16" ht="15" customHeight="1">
      <c r="A269" s="15"/>
      <c r="B269" s="183">
        <v>40</v>
      </c>
      <c r="C269" s="109" t="s">
        <v>97</v>
      </c>
      <c r="D269" s="226" t="s">
        <v>45</v>
      </c>
      <c r="E269" s="227" t="s">
        <v>7</v>
      </c>
      <c r="F269" s="228">
        <v>9600</v>
      </c>
      <c r="G269" s="228">
        <v>10700</v>
      </c>
      <c r="H269" s="171"/>
      <c r="I269" s="88">
        <f t="shared" si="32"/>
        <v>10700</v>
      </c>
      <c r="J269" s="163">
        <f t="shared" si="33"/>
        <v>0</v>
      </c>
      <c r="K269" s="155">
        <f t="shared" si="3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35"/>
        <v>201227142.79893059</v>
      </c>
      <c r="O269" s="155">
        <f t="shared" si="36"/>
        <v>0</v>
      </c>
      <c r="P269" s="155">
        <f>IF(O269=1,SUM($O$6:O269),0)</f>
        <v>0</v>
      </c>
    </row>
    <row r="270" spans="1:16" ht="15" customHeight="1">
      <c r="A270" s="15"/>
      <c r="B270" s="183">
        <v>41</v>
      </c>
      <c r="C270" s="109" t="s">
        <v>464</v>
      </c>
      <c r="D270" s="226" t="s">
        <v>45</v>
      </c>
      <c r="E270" s="227" t="s">
        <v>7</v>
      </c>
      <c r="F270" s="228">
        <v>11700</v>
      </c>
      <c r="G270" s="228">
        <v>13000</v>
      </c>
      <c r="H270" s="171"/>
      <c r="I270" s="88">
        <f t="shared" si="32"/>
        <v>13000</v>
      </c>
      <c r="J270" s="163">
        <f t="shared" si="33"/>
        <v>0</v>
      </c>
      <c r="K270" s="155">
        <f t="shared" si="3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35"/>
        <v>201227143.79893059</v>
      </c>
      <c r="O270" s="155">
        <f t="shared" si="36"/>
        <v>0</v>
      </c>
      <c r="P270" s="155">
        <f>IF(O270=1,SUM($O$6:O270),0)</f>
        <v>0</v>
      </c>
    </row>
    <row r="271" spans="1:16" ht="15" customHeight="1">
      <c r="A271" s="15"/>
      <c r="B271" s="183">
        <v>42</v>
      </c>
      <c r="C271" s="109" t="s">
        <v>98</v>
      </c>
      <c r="D271" s="226" t="s">
        <v>45</v>
      </c>
      <c r="E271" s="227" t="s">
        <v>7</v>
      </c>
      <c r="F271" s="228">
        <v>13300</v>
      </c>
      <c r="G271" s="228">
        <v>14800</v>
      </c>
      <c r="H271" s="171"/>
      <c r="I271" s="88">
        <f t="shared" si="32"/>
        <v>14800</v>
      </c>
      <c r="J271" s="163">
        <f t="shared" si="33"/>
        <v>0</v>
      </c>
      <c r="K271" s="155">
        <f t="shared" si="34"/>
        <v>1</v>
      </c>
      <c r="L271" s="155">
        <f>IF(J271=1,SUM($J$6:J271),0)</f>
        <v>0</v>
      </c>
      <c r="M271" s="155">
        <f>IF(K271=1,SUM($K$6:K271),0)</f>
        <v>201227144.79893059</v>
      </c>
      <c r="N271" s="165">
        <f t="shared" si="35"/>
        <v>201227144.79893059</v>
      </c>
      <c r="O271" s="155">
        <f t="shared" si="36"/>
        <v>0</v>
      </c>
      <c r="P271" s="155">
        <f>IF(O271=1,SUM($O$6:O271),0)</f>
        <v>0</v>
      </c>
    </row>
    <row r="272" spans="1:16" ht="15" customHeight="1">
      <c r="A272" s="15"/>
      <c r="B272" s="183">
        <v>43</v>
      </c>
      <c r="C272" s="109" t="s">
        <v>99</v>
      </c>
      <c r="D272" s="226" t="s">
        <v>45</v>
      </c>
      <c r="E272" s="227" t="s">
        <v>7</v>
      </c>
      <c r="F272" s="228">
        <v>17000</v>
      </c>
      <c r="G272" s="228">
        <v>18900</v>
      </c>
      <c r="H272" s="171"/>
      <c r="I272" s="88">
        <f t="shared" si="32"/>
        <v>18900</v>
      </c>
      <c r="J272" s="163">
        <f t="shared" si="33"/>
        <v>0</v>
      </c>
      <c r="K272" s="155">
        <f t="shared" si="34"/>
        <v>1</v>
      </c>
      <c r="L272" s="155">
        <f>IF(J272=1,SUM($J$6:J272),0)</f>
        <v>0</v>
      </c>
      <c r="M272" s="155">
        <f>IF(K272=1,SUM($K$6:K272),0)</f>
        <v>201227145.79893059</v>
      </c>
      <c r="N272" s="165">
        <f t="shared" si="35"/>
        <v>201227145.79893059</v>
      </c>
      <c r="O272" s="155">
        <f t="shared" si="36"/>
        <v>0</v>
      </c>
      <c r="P272" s="155">
        <f>IF(O272=1,SUM($O$6:O272),0)</f>
        <v>0</v>
      </c>
    </row>
    <row r="273" spans="1:16" ht="15" customHeight="1">
      <c r="A273" s="15"/>
      <c r="B273" s="183">
        <v>44</v>
      </c>
      <c r="C273" s="109" t="s">
        <v>71</v>
      </c>
      <c r="D273" s="226" t="s">
        <v>44</v>
      </c>
      <c r="E273" s="227" t="s">
        <v>7</v>
      </c>
      <c r="F273" s="228">
        <v>297630</v>
      </c>
      <c r="G273" s="228">
        <v>331500</v>
      </c>
      <c r="H273" s="171"/>
      <c r="I273" s="88">
        <f t="shared" si="32"/>
        <v>331500</v>
      </c>
      <c r="J273" s="163">
        <f t="shared" si="33"/>
        <v>1</v>
      </c>
      <c r="K273" s="155">
        <f t="shared" si="34"/>
        <v>0</v>
      </c>
      <c r="L273" s="155">
        <f>IF(J273=1,SUM($J$6:J273),0)</f>
        <v>138</v>
      </c>
      <c r="M273" s="155">
        <f>IF(K273=1,SUM($K$6:K273),0)</f>
        <v>0</v>
      </c>
      <c r="N273" s="165">
        <f t="shared" si="35"/>
        <v>138</v>
      </c>
      <c r="O273" s="155">
        <f t="shared" si="36"/>
        <v>0</v>
      </c>
      <c r="P273" s="155">
        <f>IF(O273=1,SUM($O$6:O273),0)</f>
        <v>0</v>
      </c>
    </row>
    <row r="274" spans="1:16" ht="15" customHeight="1">
      <c r="A274" s="15"/>
      <c r="B274" s="183">
        <v>45</v>
      </c>
      <c r="C274" s="109" t="s">
        <v>72</v>
      </c>
      <c r="D274" s="226" t="s">
        <v>44</v>
      </c>
      <c r="E274" s="227" t="s">
        <v>7</v>
      </c>
      <c r="F274" s="228">
        <v>361430</v>
      </c>
      <c r="G274" s="228">
        <v>402600</v>
      </c>
      <c r="H274" s="171"/>
      <c r="I274" s="88">
        <f t="shared" si="32"/>
        <v>402600</v>
      </c>
      <c r="J274" s="163">
        <f t="shared" si="33"/>
        <v>1</v>
      </c>
      <c r="K274" s="155">
        <f t="shared" si="34"/>
        <v>0</v>
      </c>
      <c r="L274" s="155">
        <f>IF(J274=1,SUM($J$6:J274),0)</f>
        <v>139</v>
      </c>
      <c r="M274" s="155">
        <f>IF(K274=1,SUM($K$6:K274),0)</f>
        <v>0</v>
      </c>
      <c r="N274" s="165">
        <f t="shared" si="35"/>
        <v>139</v>
      </c>
      <c r="O274" s="155">
        <f t="shared" si="36"/>
        <v>0</v>
      </c>
      <c r="P274" s="155">
        <f>IF(O274=1,SUM($O$6:O274),0)</f>
        <v>0</v>
      </c>
    </row>
    <row r="275" spans="1:16" ht="15" customHeight="1">
      <c r="A275" s="15"/>
      <c r="B275" s="183"/>
      <c r="C275" s="109"/>
      <c r="D275" s="226" t="s">
        <v>48</v>
      </c>
      <c r="E275" s="227"/>
      <c r="F275" s="228"/>
      <c r="G275" s="228"/>
      <c r="H275" s="171"/>
      <c r="I275" s="88">
        <f t="shared" si="32"/>
        <v>0</v>
      </c>
      <c r="J275" s="163">
        <f t="shared" si="33"/>
        <v>0</v>
      </c>
      <c r="K275" s="155">
        <f t="shared" si="34"/>
        <v>0</v>
      </c>
      <c r="L275" s="155">
        <f>IF(J275=1,SUM($J$6:J275),0)</f>
        <v>0</v>
      </c>
      <c r="M275" s="155">
        <f>IF(K275=1,SUM($K$6:K275),0)</f>
        <v>0</v>
      </c>
      <c r="N275" s="165">
        <f t="shared" si="35"/>
        <v>0</v>
      </c>
      <c r="O275" s="155">
        <f t="shared" si="36"/>
        <v>0</v>
      </c>
      <c r="P275" s="155">
        <f>IF(O275=1,SUM($O$6:O275),0)</f>
        <v>0</v>
      </c>
    </row>
    <row r="276" spans="1:16" ht="15" customHeight="1">
      <c r="A276" s="15"/>
      <c r="B276" s="183" t="s">
        <v>581</v>
      </c>
      <c r="C276" s="109" t="s">
        <v>580</v>
      </c>
      <c r="D276" s="226" t="s">
        <v>48</v>
      </c>
      <c r="E276" s="227"/>
      <c r="F276" s="228"/>
      <c r="G276" s="228"/>
      <c r="H276" s="171"/>
      <c r="I276" s="88">
        <f t="shared" si="32"/>
        <v>0</v>
      </c>
      <c r="J276" s="163">
        <f t="shared" si="33"/>
        <v>0</v>
      </c>
      <c r="K276" s="155">
        <f t="shared" si="34"/>
        <v>0</v>
      </c>
      <c r="L276" s="155">
        <f>IF(J276=1,SUM($J$6:J276),0)</f>
        <v>0</v>
      </c>
      <c r="M276" s="155">
        <f>IF(K276=1,SUM($K$6:K276),0)</f>
        <v>0</v>
      </c>
      <c r="N276" s="165">
        <f t="shared" si="35"/>
        <v>0</v>
      </c>
      <c r="O276" s="155">
        <f t="shared" si="36"/>
        <v>0</v>
      </c>
      <c r="P276" s="155">
        <f>IF(O276=1,SUM($O$6:O276),0)</f>
        <v>0</v>
      </c>
    </row>
    <row r="277" spans="1:16" ht="15" customHeight="1">
      <c r="A277" s="15"/>
      <c r="B277" s="183">
        <v>1</v>
      </c>
      <c r="C277" s="109" t="s">
        <v>1557</v>
      </c>
      <c r="D277" s="226" t="s">
        <v>45</v>
      </c>
      <c r="E277" s="227" t="s">
        <v>8</v>
      </c>
      <c r="F277" s="228">
        <v>34700</v>
      </c>
      <c r="G277" s="228">
        <v>38700</v>
      </c>
      <c r="H277" s="171"/>
      <c r="I277" s="88">
        <f t="shared" si="32"/>
        <v>38700</v>
      </c>
      <c r="J277" s="163">
        <f t="shared" si="33"/>
        <v>0</v>
      </c>
      <c r="K277" s="155">
        <f t="shared" si="3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35"/>
        <v>201227146.79893059</v>
      </c>
      <c r="O277" s="155">
        <f t="shared" si="36"/>
        <v>0</v>
      </c>
      <c r="P277" s="155">
        <f>IF(O277=1,SUM($O$6:O277),0)</f>
        <v>0</v>
      </c>
    </row>
    <row r="278" spans="1:16" ht="15" customHeight="1">
      <c r="A278" s="15"/>
      <c r="B278" s="183">
        <v>2</v>
      </c>
      <c r="C278" s="109" t="s">
        <v>1558</v>
      </c>
      <c r="D278" s="226" t="s">
        <v>45</v>
      </c>
      <c r="E278" s="227" t="s">
        <v>8</v>
      </c>
      <c r="F278" s="228">
        <v>40300</v>
      </c>
      <c r="G278" s="228">
        <v>44900</v>
      </c>
      <c r="H278" s="171"/>
      <c r="I278" s="88">
        <f t="shared" si="32"/>
        <v>44900</v>
      </c>
      <c r="J278" s="163">
        <f t="shared" si="33"/>
        <v>0</v>
      </c>
      <c r="K278" s="155">
        <f t="shared" si="3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35"/>
        <v>201227147.79893059</v>
      </c>
      <c r="O278" s="155">
        <f t="shared" si="36"/>
        <v>0</v>
      </c>
      <c r="P278" s="155">
        <f>IF(O278=1,SUM($O$6:O278),0)</f>
        <v>0</v>
      </c>
    </row>
    <row r="279" spans="1:16" ht="15" customHeight="1">
      <c r="A279" s="15"/>
      <c r="B279" s="183">
        <v>3</v>
      </c>
      <c r="C279" s="109" t="s">
        <v>1559</v>
      </c>
      <c r="D279" s="226" t="s">
        <v>45</v>
      </c>
      <c r="E279" s="227" t="s">
        <v>8</v>
      </c>
      <c r="F279" s="228">
        <v>44000</v>
      </c>
      <c r="G279" s="228">
        <v>49000</v>
      </c>
      <c r="H279" s="171"/>
      <c r="I279" s="88">
        <f t="shared" si="32"/>
        <v>49000</v>
      </c>
      <c r="J279" s="163">
        <f t="shared" si="33"/>
        <v>0</v>
      </c>
      <c r="K279" s="155">
        <f t="shared" si="3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35"/>
        <v>201227148.79893059</v>
      </c>
      <c r="O279" s="155">
        <f t="shared" si="36"/>
        <v>0</v>
      </c>
      <c r="P279" s="155">
        <f>IF(O279=1,SUM($O$6:O279),0)</f>
        <v>0</v>
      </c>
    </row>
    <row r="280" spans="1:16" ht="15" customHeight="1">
      <c r="A280" s="15"/>
      <c r="B280" s="183">
        <v>3</v>
      </c>
      <c r="C280" s="462" t="s">
        <v>1618</v>
      </c>
      <c r="D280" s="226" t="s">
        <v>45</v>
      </c>
      <c r="E280" s="227" t="s">
        <v>8</v>
      </c>
      <c r="F280" s="228">
        <v>44000</v>
      </c>
      <c r="G280" s="228">
        <v>49000</v>
      </c>
      <c r="H280" s="171"/>
      <c r="I280" s="88">
        <f t="shared" ref="I280" si="37">IF($I$5=$G$4,G280,(IF($I$5=$F$4,F280,0)))</f>
        <v>49000</v>
      </c>
      <c r="J280" s="163">
        <f t="shared" ref="J280" si="38">IF(D280="MDU-KD",1,0)</f>
        <v>0</v>
      </c>
      <c r="K280" s="155">
        <f t="shared" ref="K280" si="39">IF(D280="HDW",1,0)</f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ref="N280" si="40">IF(L280=0,M280,L280)</f>
        <v>201227149.79893059</v>
      </c>
      <c r="O280" s="155">
        <f t="shared" ref="O280" si="41">IF(E280=0,0,IF(LEFT(C280,11)="Tiang Beton",1,0))</f>
        <v>0</v>
      </c>
      <c r="P280" s="155">
        <f>IF(O280=1,SUM($O$6:O280),0)</f>
        <v>0</v>
      </c>
    </row>
    <row r="281" spans="1:16" ht="15" customHeight="1">
      <c r="A281" s="15"/>
      <c r="B281" s="183">
        <v>4</v>
      </c>
      <c r="C281" s="109" t="s">
        <v>1560</v>
      </c>
      <c r="D281" s="226" t="s">
        <v>45</v>
      </c>
      <c r="E281" s="227" t="s">
        <v>8</v>
      </c>
      <c r="F281" s="228">
        <v>57700</v>
      </c>
      <c r="G281" s="228">
        <v>64300</v>
      </c>
      <c r="H281" s="171"/>
      <c r="I281" s="88">
        <f t="shared" si="32"/>
        <v>64300</v>
      </c>
      <c r="J281" s="163">
        <f t="shared" si="33"/>
        <v>0</v>
      </c>
      <c r="K281" s="155">
        <f t="shared" si="3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35"/>
        <v>201227150.79893059</v>
      </c>
      <c r="O281" s="155">
        <f t="shared" si="36"/>
        <v>0</v>
      </c>
      <c r="P281" s="155">
        <f>IF(O281=1,SUM($O$6:O281),0)</f>
        <v>0</v>
      </c>
    </row>
    <row r="282" spans="1:16" ht="15" customHeight="1">
      <c r="A282" s="15"/>
      <c r="B282" s="183">
        <v>5</v>
      </c>
      <c r="C282" s="109" t="s">
        <v>1561</v>
      </c>
      <c r="D282" s="226" t="s">
        <v>45</v>
      </c>
      <c r="E282" s="227" t="s">
        <v>8</v>
      </c>
      <c r="F282" s="228">
        <v>83000</v>
      </c>
      <c r="G282" s="228">
        <v>92500</v>
      </c>
      <c r="H282" s="171"/>
      <c r="I282" s="88">
        <f t="shared" si="32"/>
        <v>92500</v>
      </c>
      <c r="J282" s="163">
        <f t="shared" si="33"/>
        <v>0</v>
      </c>
      <c r="K282" s="155">
        <f t="shared" si="3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35"/>
        <v>201227151.79893059</v>
      </c>
      <c r="O282" s="155">
        <f t="shared" si="36"/>
        <v>0</v>
      </c>
      <c r="P282" s="155">
        <f>IF(O282=1,SUM($O$6:O282),0)</f>
        <v>0</v>
      </c>
    </row>
    <row r="283" spans="1:16" ht="15" customHeight="1">
      <c r="A283" s="15"/>
      <c r="B283" s="183">
        <v>6</v>
      </c>
      <c r="C283" s="109" t="s">
        <v>1562</v>
      </c>
      <c r="D283" s="226" t="s">
        <v>45</v>
      </c>
      <c r="E283" s="227" t="s">
        <v>8</v>
      </c>
      <c r="F283" s="228">
        <v>90450</v>
      </c>
      <c r="G283" s="228">
        <v>100800</v>
      </c>
      <c r="H283" s="171"/>
      <c r="I283" s="88">
        <f t="shared" si="32"/>
        <v>100800</v>
      </c>
      <c r="J283" s="163">
        <f t="shared" si="33"/>
        <v>0</v>
      </c>
      <c r="K283" s="155">
        <f t="shared" si="3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35"/>
        <v>201227152.79893059</v>
      </c>
      <c r="O283" s="155">
        <f t="shared" si="36"/>
        <v>0</v>
      </c>
      <c r="P283" s="155">
        <f>IF(O283=1,SUM($O$6:O283),0)</f>
        <v>0</v>
      </c>
    </row>
    <row r="284" spans="1:16" ht="15" customHeight="1">
      <c r="A284" s="15"/>
      <c r="B284" s="183">
        <v>7</v>
      </c>
      <c r="C284" s="109" t="s">
        <v>1563</v>
      </c>
      <c r="D284" s="226" t="s">
        <v>45</v>
      </c>
      <c r="E284" s="227" t="s">
        <v>8</v>
      </c>
      <c r="F284" s="228">
        <v>106000</v>
      </c>
      <c r="G284" s="228">
        <v>118100</v>
      </c>
      <c r="H284" s="171"/>
      <c r="I284" s="88">
        <f t="shared" si="32"/>
        <v>118100</v>
      </c>
      <c r="J284" s="163">
        <f t="shared" si="33"/>
        <v>0</v>
      </c>
      <c r="K284" s="155">
        <f t="shared" si="3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35"/>
        <v>201227153.79893059</v>
      </c>
      <c r="O284" s="155">
        <f t="shared" si="36"/>
        <v>0</v>
      </c>
      <c r="P284" s="155">
        <f>IF(O284=1,SUM($O$6:O284),0)</f>
        <v>0</v>
      </c>
    </row>
    <row r="285" spans="1:16" ht="15" customHeight="1">
      <c r="A285" s="15"/>
      <c r="B285" s="183">
        <v>8</v>
      </c>
      <c r="C285" s="109" t="s">
        <v>1564</v>
      </c>
      <c r="D285" s="226" t="s">
        <v>45</v>
      </c>
      <c r="E285" s="227" t="s">
        <v>8</v>
      </c>
      <c r="F285" s="228">
        <v>115650</v>
      </c>
      <c r="G285" s="228">
        <v>128800</v>
      </c>
      <c r="H285" s="171"/>
      <c r="I285" s="88">
        <f t="shared" si="32"/>
        <v>128800</v>
      </c>
      <c r="J285" s="163">
        <f t="shared" si="33"/>
        <v>0</v>
      </c>
      <c r="K285" s="155">
        <f t="shared" si="3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35"/>
        <v>201227154.79893059</v>
      </c>
      <c r="O285" s="155">
        <f t="shared" si="36"/>
        <v>0</v>
      </c>
      <c r="P285" s="155">
        <f>IF(O285=1,SUM($O$6:O285),0)</f>
        <v>0</v>
      </c>
    </row>
    <row r="286" spans="1:16" ht="15" customHeight="1">
      <c r="A286" s="15"/>
      <c r="B286" s="183">
        <v>9</v>
      </c>
      <c r="C286" s="109" t="s">
        <v>1565</v>
      </c>
      <c r="D286" s="226" t="s">
        <v>45</v>
      </c>
      <c r="E286" s="227" t="s">
        <v>8</v>
      </c>
      <c r="F286" s="228">
        <v>159200</v>
      </c>
      <c r="G286" s="228">
        <v>177300</v>
      </c>
      <c r="H286" s="171"/>
      <c r="I286" s="88">
        <f>IF($I$5=$G$4,G286,(IF($I$5=$F$4,F286,0)))</f>
        <v>177300</v>
      </c>
      <c r="J286" s="163">
        <f t="shared" si="33"/>
        <v>0</v>
      </c>
      <c r="K286" s="155">
        <f t="shared" si="3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35"/>
        <v>201227155.79893059</v>
      </c>
      <c r="O286" s="155">
        <f t="shared" si="36"/>
        <v>0</v>
      </c>
      <c r="P286" s="155">
        <f>IF(O286=1,SUM($O$6:O286),0)</f>
        <v>0</v>
      </c>
    </row>
    <row r="287" spans="1:16" ht="15" customHeight="1">
      <c r="A287" s="15"/>
      <c r="B287" s="183">
        <v>10</v>
      </c>
      <c r="C287" s="109" t="s">
        <v>1566</v>
      </c>
      <c r="D287" s="226" t="s">
        <v>45</v>
      </c>
      <c r="E287" s="227" t="s">
        <v>8</v>
      </c>
      <c r="F287" s="228">
        <v>49900</v>
      </c>
      <c r="G287" s="228">
        <v>55600</v>
      </c>
      <c r="H287" s="171"/>
      <c r="I287" s="88">
        <f t="shared" si="32"/>
        <v>55600</v>
      </c>
      <c r="J287" s="163">
        <f t="shared" si="33"/>
        <v>0</v>
      </c>
      <c r="K287" s="155">
        <f t="shared" si="3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35"/>
        <v>201227156.79893059</v>
      </c>
      <c r="O287" s="155">
        <f t="shared" si="36"/>
        <v>0</v>
      </c>
      <c r="P287" s="155">
        <f>IF(O287=1,SUM($O$6:O287),0)</f>
        <v>0</v>
      </c>
    </row>
    <row r="288" spans="1:16" ht="15" customHeight="1">
      <c r="A288" s="15"/>
      <c r="B288" s="183">
        <v>11</v>
      </c>
      <c r="C288" s="109" t="s">
        <v>1567</v>
      </c>
      <c r="D288" s="226" t="s">
        <v>45</v>
      </c>
      <c r="E288" s="227" t="s">
        <v>8</v>
      </c>
      <c r="F288" s="228">
        <v>62200</v>
      </c>
      <c r="G288" s="228">
        <v>69300</v>
      </c>
      <c r="H288" s="171"/>
      <c r="I288" s="88">
        <f t="shared" si="32"/>
        <v>69300</v>
      </c>
      <c r="J288" s="163">
        <f t="shared" si="33"/>
        <v>0</v>
      </c>
      <c r="K288" s="155">
        <f t="shared" si="3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35"/>
        <v>201227157.79893059</v>
      </c>
      <c r="O288" s="155">
        <f t="shared" si="36"/>
        <v>0</v>
      </c>
      <c r="P288" s="155">
        <f>IF(O288=1,SUM($O$6:O288),0)</f>
        <v>0</v>
      </c>
    </row>
    <row r="289" spans="1:16" ht="15" customHeight="1">
      <c r="A289" s="15"/>
      <c r="B289" s="183">
        <v>12</v>
      </c>
      <c r="C289" s="109" t="s">
        <v>1568</v>
      </c>
      <c r="D289" s="226" t="s">
        <v>45</v>
      </c>
      <c r="E289" s="227" t="s">
        <v>8</v>
      </c>
      <c r="F289" s="228">
        <v>65800</v>
      </c>
      <c r="G289" s="228">
        <v>73300</v>
      </c>
      <c r="H289" s="171"/>
      <c r="I289" s="88">
        <f t="shared" si="32"/>
        <v>73300</v>
      </c>
      <c r="J289" s="163">
        <f t="shared" si="33"/>
        <v>0</v>
      </c>
      <c r="K289" s="155">
        <f t="shared" si="3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35"/>
        <v>201227158.79893059</v>
      </c>
      <c r="O289" s="155">
        <f t="shared" si="36"/>
        <v>0</v>
      </c>
      <c r="P289" s="155">
        <f>IF(O289=1,SUM($O$6:O289),0)</f>
        <v>0</v>
      </c>
    </row>
    <row r="290" spans="1:16" ht="15" customHeight="1">
      <c r="A290" s="15"/>
      <c r="B290" s="183">
        <v>13</v>
      </c>
      <c r="C290" s="109" t="s">
        <v>1569</v>
      </c>
      <c r="D290" s="226" t="s">
        <v>45</v>
      </c>
      <c r="E290" s="227" t="s">
        <v>8</v>
      </c>
      <c r="F290" s="228">
        <v>69100</v>
      </c>
      <c r="G290" s="228">
        <v>77000</v>
      </c>
      <c r="H290" s="171"/>
      <c r="I290" s="88">
        <f t="shared" si="32"/>
        <v>77000</v>
      </c>
      <c r="J290" s="163">
        <f t="shared" si="33"/>
        <v>0</v>
      </c>
      <c r="K290" s="155">
        <f t="shared" si="3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35"/>
        <v>201227159.79893059</v>
      </c>
      <c r="O290" s="155">
        <f t="shared" si="36"/>
        <v>0</v>
      </c>
      <c r="P290" s="155">
        <f>IF(O290=1,SUM($O$6:O290),0)</f>
        <v>0</v>
      </c>
    </row>
    <row r="291" spans="1:16" ht="15" customHeight="1">
      <c r="A291" s="15"/>
      <c r="B291" s="183">
        <v>14</v>
      </c>
      <c r="C291" s="109" t="s">
        <v>1570</v>
      </c>
      <c r="D291" s="226" t="s">
        <v>45</v>
      </c>
      <c r="E291" s="227" t="s">
        <v>8</v>
      </c>
      <c r="F291" s="228">
        <v>87100</v>
      </c>
      <c r="G291" s="228">
        <v>97000</v>
      </c>
      <c r="H291" s="171"/>
      <c r="I291" s="88">
        <f t="shared" si="32"/>
        <v>97000</v>
      </c>
      <c r="J291" s="163">
        <f t="shared" si="33"/>
        <v>0</v>
      </c>
      <c r="K291" s="155">
        <f t="shared" si="3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35"/>
        <v>201227160.79893059</v>
      </c>
      <c r="O291" s="155">
        <f t="shared" si="36"/>
        <v>0</v>
      </c>
      <c r="P291" s="155">
        <f>IF(O291=1,SUM($O$6:O291),0)</f>
        <v>0</v>
      </c>
    </row>
    <row r="292" spans="1:16" ht="15" customHeight="1">
      <c r="A292" s="15"/>
      <c r="B292" s="183">
        <v>15</v>
      </c>
      <c r="C292" s="109" t="s">
        <v>1571</v>
      </c>
      <c r="D292" s="226" t="s">
        <v>45</v>
      </c>
      <c r="E292" s="227" t="s">
        <v>8</v>
      </c>
      <c r="F292" s="228">
        <v>98500</v>
      </c>
      <c r="G292" s="228">
        <v>109700</v>
      </c>
      <c r="H292" s="171"/>
      <c r="I292" s="88">
        <f>IF($I$5=$G$4,G292,(IF($I$5=$F$4,F292,0)))</f>
        <v>109700</v>
      </c>
      <c r="J292" s="163">
        <f t="shared" si="33"/>
        <v>0</v>
      </c>
      <c r="K292" s="155">
        <f t="shared" si="3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35"/>
        <v>201227161.79893059</v>
      </c>
      <c r="O292" s="155">
        <f t="shared" si="36"/>
        <v>0</v>
      </c>
      <c r="P292" s="155">
        <f>IF(O292=1,SUM($O$6:O292),0)</f>
        <v>0</v>
      </c>
    </row>
    <row r="293" spans="1:16" ht="15" customHeight="1">
      <c r="A293" s="15"/>
      <c r="B293" s="183">
        <v>16</v>
      </c>
      <c r="C293" s="109" t="s">
        <v>1572</v>
      </c>
      <c r="D293" s="226" t="s">
        <v>45</v>
      </c>
      <c r="E293" s="227" t="s">
        <v>8</v>
      </c>
      <c r="F293" s="228">
        <v>137700</v>
      </c>
      <c r="G293" s="228">
        <v>153400</v>
      </c>
      <c r="H293" s="171"/>
      <c r="I293" s="88">
        <f t="shared" si="32"/>
        <v>153400</v>
      </c>
      <c r="J293" s="163">
        <f t="shared" si="33"/>
        <v>0</v>
      </c>
      <c r="K293" s="155">
        <f t="shared" si="3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35"/>
        <v>201227162.79893059</v>
      </c>
      <c r="O293" s="155">
        <f t="shared" si="36"/>
        <v>0</v>
      </c>
      <c r="P293" s="155">
        <f>IF(O293=1,SUM($O$6:O293),0)</f>
        <v>0</v>
      </c>
    </row>
    <row r="294" spans="1:16" ht="15" customHeight="1">
      <c r="A294" s="15"/>
      <c r="B294" s="183">
        <v>17</v>
      </c>
      <c r="C294" s="109" t="s">
        <v>1573</v>
      </c>
      <c r="D294" s="226" t="s">
        <v>45</v>
      </c>
      <c r="E294" s="227" t="s">
        <v>8</v>
      </c>
      <c r="F294" s="228">
        <v>124300</v>
      </c>
      <c r="G294" s="228">
        <v>138500</v>
      </c>
      <c r="H294" s="171"/>
      <c r="I294" s="88">
        <f t="shared" si="32"/>
        <v>138500</v>
      </c>
      <c r="J294" s="163">
        <f t="shared" si="33"/>
        <v>0</v>
      </c>
      <c r="K294" s="155">
        <f t="shared" si="3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35"/>
        <v>201227163.79893059</v>
      </c>
      <c r="O294" s="155">
        <f t="shared" si="36"/>
        <v>0</v>
      </c>
      <c r="P294" s="155">
        <f>IF(O294=1,SUM($O$6:O294),0)</f>
        <v>0</v>
      </c>
    </row>
    <row r="295" spans="1:16" ht="15" customHeight="1">
      <c r="A295" s="15"/>
      <c r="B295" s="183">
        <v>18</v>
      </c>
      <c r="C295" s="109" t="s">
        <v>1574</v>
      </c>
      <c r="D295" s="226" t="s">
        <v>45</v>
      </c>
      <c r="E295" s="227" t="s">
        <v>8</v>
      </c>
      <c r="F295" s="228">
        <v>114000</v>
      </c>
      <c r="G295" s="228">
        <v>127000</v>
      </c>
      <c r="H295" s="171"/>
      <c r="I295" s="88">
        <f t="shared" si="32"/>
        <v>127000</v>
      </c>
      <c r="J295" s="163">
        <f t="shared" si="33"/>
        <v>0</v>
      </c>
      <c r="K295" s="155">
        <f t="shared" si="3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35"/>
        <v>201227164.79893059</v>
      </c>
      <c r="O295" s="155">
        <f t="shared" si="36"/>
        <v>0</v>
      </c>
      <c r="P295" s="155">
        <f>IF(O295=1,SUM($O$6:O295),0)</f>
        <v>0</v>
      </c>
    </row>
    <row r="296" spans="1:16" ht="15" customHeight="1">
      <c r="A296" s="15"/>
      <c r="B296" s="183">
        <v>19</v>
      </c>
      <c r="C296" s="109" t="s">
        <v>1575</v>
      </c>
      <c r="D296" s="226" t="s">
        <v>45</v>
      </c>
      <c r="E296" s="227" t="s">
        <v>8</v>
      </c>
      <c r="F296" s="228">
        <v>146000</v>
      </c>
      <c r="G296" s="228">
        <v>162600</v>
      </c>
      <c r="H296" s="171"/>
      <c r="I296" s="88">
        <f t="shared" si="32"/>
        <v>162600</v>
      </c>
      <c r="J296" s="163">
        <f t="shared" si="33"/>
        <v>0</v>
      </c>
      <c r="K296" s="155">
        <f t="shared" si="3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35"/>
        <v>201227165.79893059</v>
      </c>
      <c r="O296" s="155">
        <f t="shared" si="36"/>
        <v>0</v>
      </c>
      <c r="P296" s="155">
        <f>IF(O296=1,SUM($O$6:O296),0)</f>
        <v>0</v>
      </c>
    </row>
    <row r="297" spans="1:16" ht="15" customHeight="1">
      <c r="A297" s="15"/>
      <c r="B297" s="183">
        <v>20</v>
      </c>
      <c r="C297" s="109" t="s">
        <v>1576</v>
      </c>
      <c r="D297" s="226" t="s">
        <v>45</v>
      </c>
      <c r="E297" s="227" t="s">
        <v>8</v>
      </c>
      <c r="F297" s="228">
        <v>156000</v>
      </c>
      <c r="G297" s="228">
        <v>173800</v>
      </c>
      <c r="H297" s="171"/>
      <c r="I297" s="88">
        <f t="shared" si="32"/>
        <v>173800</v>
      </c>
      <c r="J297" s="163">
        <f t="shared" si="33"/>
        <v>0</v>
      </c>
      <c r="K297" s="155">
        <f t="shared" si="3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35"/>
        <v>201227166.79893059</v>
      </c>
      <c r="O297" s="155">
        <f t="shared" si="36"/>
        <v>0</v>
      </c>
      <c r="P297" s="155">
        <f>IF(O297=1,SUM($O$6:O297),0)</f>
        <v>0</v>
      </c>
    </row>
    <row r="298" spans="1:16" ht="15" customHeight="1">
      <c r="A298" s="15"/>
      <c r="B298" s="183">
        <v>21</v>
      </c>
      <c r="C298" s="109" t="s">
        <v>1577</v>
      </c>
      <c r="D298" s="226" t="s">
        <v>45</v>
      </c>
      <c r="E298" s="227" t="s">
        <v>8</v>
      </c>
      <c r="F298" s="228">
        <v>17200</v>
      </c>
      <c r="G298" s="228">
        <v>19200</v>
      </c>
      <c r="H298" s="171"/>
      <c r="I298" s="88">
        <f t="shared" si="32"/>
        <v>19200</v>
      </c>
      <c r="J298" s="163">
        <f t="shared" si="33"/>
        <v>0</v>
      </c>
      <c r="K298" s="155">
        <f t="shared" si="3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35"/>
        <v>201227167.79893059</v>
      </c>
      <c r="O298" s="155">
        <f t="shared" si="36"/>
        <v>0</v>
      </c>
      <c r="P298" s="155">
        <f>IF(O298=1,SUM($O$6:O298),0)</f>
        <v>0</v>
      </c>
    </row>
    <row r="299" spans="1:16" ht="15" customHeight="1">
      <c r="A299" s="15"/>
      <c r="B299" s="183">
        <v>22</v>
      </c>
      <c r="C299" s="109" t="s">
        <v>1578</v>
      </c>
      <c r="D299" s="226" t="s">
        <v>45</v>
      </c>
      <c r="E299" s="227" t="s">
        <v>8</v>
      </c>
      <c r="F299" s="228">
        <v>21900</v>
      </c>
      <c r="G299" s="228">
        <v>24400</v>
      </c>
      <c r="H299" s="171"/>
      <c r="I299" s="88">
        <f>IF($I$5=$G$4,G299,(IF($I$5=$F$4,F299,0)))</f>
        <v>24400</v>
      </c>
      <c r="J299" s="163">
        <f t="shared" si="33"/>
        <v>0</v>
      </c>
      <c r="K299" s="155">
        <f t="shared" si="3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35"/>
        <v>201227168.79893059</v>
      </c>
      <c r="O299" s="155">
        <f t="shared" si="36"/>
        <v>0</v>
      </c>
      <c r="P299" s="155">
        <f>IF(O299=1,SUM($O$6:O299),0)</f>
        <v>0</v>
      </c>
    </row>
    <row r="300" spans="1:16" ht="15" customHeight="1">
      <c r="A300" s="15"/>
      <c r="B300" s="183">
        <v>23</v>
      </c>
      <c r="C300" s="109" t="s">
        <v>1579</v>
      </c>
      <c r="D300" s="226" t="s">
        <v>45</v>
      </c>
      <c r="E300" s="227" t="s">
        <v>8</v>
      </c>
      <c r="F300" s="228">
        <v>21900</v>
      </c>
      <c r="G300" s="228">
        <v>24400</v>
      </c>
      <c r="H300" s="171"/>
      <c r="I300" s="88">
        <f t="shared" si="32"/>
        <v>24400</v>
      </c>
      <c r="J300" s="163">
        <f t="shared" si="33"/>
        <v>0</v>
      </c>
      <c r="K300" s="155">
        <f t="shared" si="3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35"/>
        <v>201227169.79893059</v>
      </c>
      <c r="O300" s="155">
        <f t="shared" si="36"/>
        <v>0</v>
      </c>
      <c r="P300" s="155">
        <f>IF(O300=1,SUM($O$6:O300),0)</f>
        <v>0</v>
      </c>
    </row>
    <row r="301" spans="1:16" ht="15" customHeight="1">
      <c r="A301" s="15"/>
      <c r="B301" s="183">
        <v>24</v>
      </c>
      <c r="C301" s="109" t="s">
        <v>1580</v>
      </c>
      <c r="D301" s="226" t="s">
        <v>45</v>
      </c>
      <c r="E301" s="227" t="s">
        <v>8</v>
      </c>
      <c r="F301" s="228">
        <v>23500</v>
      </c>
      <c r="G301" s="228">
        <v>26200</v>
      </c>
      <c r="H301" s="171"/>
      <c r="I301" s="88">
        <f t="shared" si="32"/>
        <v>26200</v>
      </c>
      <c r="J301" s="163">
        <f t="shared" si="33"/>
        <v>0</v>
      </c>
      <c r="K301" s="155">
        <f t="shared" si="3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35"/>
        <v>201227170.79893059</v>
      </c>
      <c r="O301" s="155">
        <f t="shared" si="36"/>
        <v>0</v>
      </c>
      <c r="P301" s="155">
        <f>IF(O301=1,SUM($O$6:O301),0)</f>
        <v>0</v>
      </c>
    </row>
    <row r="302" spans="1:16" ht="15" customHeight="1">
      <c r="A302" s="15"/>
      <c r="B302" s="183">
        <v>25</v>
      </c>
      <c r="C302" s="109" t="s">
        <v>1581</v>
      </c>
      <c r="D302" s="226" t="s">
        <v>45</v>
      </c>
      <c r="E302" s="227" t="s">
        <v>8</v>
      </c>
      <c r="F302" s="228">
        <v>26100</v>
      </c>
      <c r="G302" s="228">
        <v>29100</v>
      </c>
      <c r="H302" s="171"/>
      <c r="I302" s="88">
        <f t="shared" si="32"/>
        <v>29100</v>
      </c>
      <c r="J302" s="163">
        <f t="shared" si="33"/>
        <v>0</v>
      </c>
      <c r="K302" s="155">
        <f t="shared" si="3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35"/>
        <v>201227171.79893059</v>
      </c>
      <c r="O302" s="155">
        <f t="shared" si="36"/>
        <v>0</v>
      </c>
      <c r="P302" s="155">
        <f>IF(O302=1,SUM($O$6:O302),0)</f>
        <v>0</v>
      </c>
    </row>
    <row r="303" spans="1:16" ht="15" customHeight="1">
      <c r="A303" s="15"/>
      <c r="B303" s="183">
        <v>26</v>
      </c>
      <c r="C303" s="109" t="s">
        <v>1582</v>
      </c>
      <c r="D303" s="226" t="s">
        <v>45</v>
      </c>
      <c r="E303" s="227" t="s">
        <v>8</v>
      </c>
      <c r="F303" s="228">
        <v>35500</v>
      </c>
      <c r="G303" s="228">
        <v>39500</v>
      </c>
      <c r="H303" s="171"/>
      <c r="I303" s="88">
        <f t="shared" si="32"/>
        <v>39500</v>
      </c>
      <c r="J303" s="163">
        <f t="shared" si="33"/>
        <v>0</v>
      </c>
      <c r="K303" s="155">
        <f t="shared" si="3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35"/>
        <v>201227172.79893059</v>
      </c>
      <c r="O303" s="155">
        <f t="shared" si="36"/>
        <v>0</v>
      </c>
      <c r="P303" s="155">
        <f>IF(O303=1,SUM($O$6:O303),0)</f>
        <v>0</v>
      </c>
    </row>
    <row r="304" spans="1:16" ht="15" customHeight="1">
      <c r="A304" s="15"/>
      <c r="B304" s="183">
        <v>27</v>
      </c>
      <c r="C304" s="109" t="s">
        <v>1583</v>
      </c>
      <c r="D304" s="226" t="s">
        <v>45</v>
      </c>
      <c r="E304" s="227" t="s">
        <v>8</v>
      </c>
      <c r="F304" s="228">
        <v>46200</v>
      </c>
      <c r="G304" s="228">
        <v>51500</v>
      </c>
      <c r="H304" s="171"/>
      <c r="I304" s="88">
        <f t="shared" si="32"/>
        <v>51500</v>
      </c>
      <c r="J304" s="163">
        <f t="shared" si="33"/>
        <v>0</v>
      </c>
      <c r="K304" s="155">
        <f t="shared" si="3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35"/>
        <v>201227173.79893059</v>
      </c>
      <c r="O304" s="155">
        <f t="shared" si="36"/>
        <v>0</v>
      </c>
      <c r="P304" s="155">
        <f>IF(O304=1,SUM($O$6:O304),0)</f>
        <v>0</v>
      </c>
    </row>
    <row r="305" spans="1:16" ht="15" customHeight="1">
      <c r="A305" s="15"/>
      <c r="B305" s="183">
        <v>28</v>
      </c>
      <c r="C305" s="109" t="s">
        <v>1584</v>
      </c>
      <c r="D305" s="226" t="s">
        <v>45</v>
      </c>
      <c r="E305" s="227" t="s">
        <v>8</v>
      </c>
      <c r="F305" s="228">
        <v>68700</v>
      </c>
      <c r="G305" s="228">
        <v>76500</v>
      </c>
      <c r="H305" s="171"/>
      <c r="I305" s="88">
        <f t="shared" si="32"/>
        <v>76500</v>
      </c>
      <c r="J305" s="163">
        <f t="shared" si="33"/>
        <v>0</v>
      </c>
      <c r="K305" s="155">
        <f t="shared" si="3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35"/>
        <v>201227174.79893059</v>
      </c>
      <c r="O305" s="155">
        <f t="shared" si="36"/>
        <v>0</v>
      </c>
      <c r="P305" s="155">
        <f>IF(O305=1,SUM($O$6:O305),0)</f>
        <v>0</v>
      </c>
    </row>
    <row r="306" spans="1:16" ht="15" customHeight="1">
      <c r="A306" s="15"/>
      <c r="B306" s="183">
        <v>29</v>
      </c>
      <c r="C306" s="109" t="s">
        <v>1585</v>
      </c>
      <c r="D306" s="226" t="s">
        <v>45</v>
      </c>
      <c r="E306" s="227" t="s">
        <v>8</v>
      </c>
      <c r="F306" s="228">
        <v>76800</v>
      </c>
      <c r="G306" s="228">
        <v>85500</v>
      </c>
      <c r="H306" s="171"/>
      <c r="I306" s="88">
        <f>IF($I$5=$G$4,G306,(IF($I$5=$F$4,F306,0)))</f>
        <v>85500</v>
      </c>
      <c r="J306" s="163">
        <f t="shared" si="33"/>
        <v>0</v>
      </c>
      <c r="K306" s="155">
        <f t="shared" si="3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35"/>
        <v>201227175.79893059</v>
      </c>
      <c r="O306" s="155">
        <f t="shared" si="36"/>
        <v>0</v>
      </c>
      <c r="P306" s="155">
        <f>IF(O306=1,SUM($O$6:O306),0)</f>
        <v>0</v>
      </c>
    </row>
    <row r="307" spans="1:16" ht="15" customHeight="1">
      <c r="A307" s="15"/>
      <c r="B307" s="183">
        <v>30</v>
      </c>
      <c r="C307" s="109" t="s">
        <v>1586</v>
      </c>
      <c r="D307" s="226" t="s">
        <v>45</v>
      </c>
      <c r="E307" s="227" t="s">
        <v>8</v>
      </c>
      <c r="F307" s="228">
        <v>23000</v>
      </c>
      <c r="G307" s="228">
        <v>25600</v>
      </c>
      <c r="H307" s="171"/>
      <c r="I307" s="88">
        <f t="shared" si="32"/>
        <v>25600</v>
      </c>
      <c r="J307" s="163">
        <f t="shared" si="33"/>
        <v>0</v>
      </c>
      <c r="K307" s="155">
        <f t="shared" si="3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35"/>
        <v>201227176.79893059</v>
      </c>
      <c r="O307" s="155">
        <f t="shared" si="36"/>
        <v>0</v>
      </c>
      <c r="P307" s="155">
        <f>IF(O307=1,SUM($O$6:O307),0)</f>
        <v>0</v>
      </c>
    </row>
    <row r="308" spans="1:16" ht="15" customHeight="1">
      <c r="A308" s="15"/>
      <c r="B308" s="183">
        <v>31</v>
      </c>
      <c r="C308" s="109" t="s">
        <v>1587</v>
      </c>
      <c r="D308" s="226" t="s">
        <v>45</v>
      </c>
      <c r="E308" s="227" t="s">
        <v>8</v>
      </c>
      <c r="F308" s="228">
        <v>25700</v>
      </c>
      <c r="G308" s="228">
        <v>28600</v>
      </c>
      <c r="H308" s="171"/>
      <c r="I308" s="88">
        <f t="shared" si="32"/>
        <v>28600</v>
      </c>
      <c r="J308" s="163">
        <f t="shared" si="33"/>
        <v>0</v>
      </c>
      <c r="K308" s="155">
        <f t="shared" si="3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35"/>
        <v>201227177.79893059</v>
      </c>
      <c r="O308" s="155">
        <f t="shared" si="36"/>
        <v>0</v>
      </c>
      <c r="P308" s="155">
        <f>IF(O308=1,SUM($O$6:O308),0)</f>
        <v>0</v>
      </c>
    </row>
    <row r="309" spans="1:16" ht="15" customHeight="1">
      <c r="A309" s="15"/>
      <c r="B309" s="183">
        <v>32</v>
      </c>
      <c r="C309" s="109" t="s">
        <v>1588</v>
      </c>
      <c r="D309" s="226" t="s">
        <v>45</v>
      </c>
      <c r="E309" s="227" t="s">
        <v>8</v>
      </c>
      <c r="F309" s="228">
        <v>38100</v>
      </c>
      <c r="G309" s="228">
        <v>42400</v>
      </c>
      <c r="H309" s="171"/>
      <c r="I309" s="88">
        <f t="shared" si="32"/>
        <v>42400</v>
      </c>
      <c r="J309" s="163">
        <f t="shared" si="33"/>
        <v>0</v>
      </c>
      <c r="K309" s="155">
        <f t="shared" si="3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35"/>
        <v>201227178.79893059</v>
      </c>
      <c r="O309" s="155">
        <f t="shared" si="36"/>
        <v>0</v>
      </c>
      <c r="P309" s="155">
        <f>IF(O309=1,SUM($O$6:O309),0)</f>
        <v>0</v>
      </c>
    </row>
    <row r="310" spans="1:16" ht="15" customHeight="1">
      <c r="A310" s="15"/>
      <c r="B310" s="183">
        <v>33</v>
      </c>
      <c r="C310" s="109" t="s">
        <v>1589</v>
      </c>
      <c r="D310" s="226" t="s">
        <v>45</v>
      </c>
      <c r="E310" s="227" t="s">
        <v>8</v>
      </c>
      <c r="F310" s="228">
        <v>48000</v>
      </c>
      <c r="G310" s="228">
        <v>53500</v>
      </c>
      <c r="H310" s="171"/>
      <c r="I310" s="88">
        <f t="shared" si="32"/>
        <v>53500</v>
      </c>
      <c r="J310" s="163">
        <f t="shared" si="33"/>
        <v>0</v>
      </c>
      <c r="K310" s="155">
        <f t="shared" si="3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35"/>
        <v>201227179.79893059</v>
      </c>
      <c r="O310" s="155">
        <f t="shared" si="36"/>
        <v>0</v>
      </c>
      <c r="P310" s="155">
        <f>IF(O310=1,SUM($O$6:O310),0)</f>
        <v>0</v>
      </c>
    </row>
    <row r="311" spans="1:16" ht="15" customHeight="1">
      <c r="A311" s="15"/>
      <c r="B311" s="183">
        <v>34</v>
      </c>
      <c r="C311" s="109" t="s">
        <v>1590</v>
      </c>
      <c r="D311" s="226" t="s">
        <v>45</v>
      </c>
      <c r="E311" s="227" t="s">
        <v>8</v>
      </c>
      <c r="F311" s="228">
        <v>60000</v>
      </c>
      <c r="G311" s="228">
        <v>66800</v>
      </c>
      <c r="H311" s="171"/>
      <c r="I311" s="88">
        <f t="shared" si="32"/>
        <v>66800</v>
      </c>
      <c r="J311" s="163">
        <f t="shared" si="33"/>
        <v>0</v>
      </c>
      <c r="K311" s="155">
        <f t="shared" si="3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35"/>
        <v>201227180.79893059</v>
      </c>
      <c r="O311" s="155">
        <f t="shared" si="36"/>
        <v>0</v>
      </c>
      <c r="P311" s="155">
        <f>IF(O311=1,SUM($O$6:O311),0)</f>
        <v>0</v>
      </c>
    </row>
    <row r="312" spans="1:16" ht="15" customHeight="1">
      <c r="A312" s="15"/>
      <c r="B312" s="183">
        <v>35</v>
      </c>
      <c r="C312" s="109" t="s">
        <v>1591</v>
      </c>
      <c r="D312" s="226" t="s">
        <v>45</v>
      </c>
      <c r="E312" s="227" t="s">
        <v>8</v>
      </c>
      <c r="F312" s="228">
        <v>79000</v>
      </c>
      <c r="G312" s="228">
        <v>88000</v>
      </c>
      <c r="H312" s="171"/>
      <c r="I312" s="88">
        <f t="shared" si="32"/>
        <v>88000</v>
      </c>
      <c r="J312" s="163">
        <f t="shared" si="33"/>
        <v>0</v>
      </c>
      <c r="K312" s="155">
        <f t="shared" si="3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35"/>
        <v>201227181.79893059</v>
      </c>
      <c r="O312" s="155">
        <f t="shared" si="36"/>
        <v>0</v>
      </c>
      <c r="P312" s="155">
        <f>IF(O312=1,SUM($O$6:O312),0)</f>
        <v>0</v>
      </c>
    </row>
    <row r="313" spans="1:16" ht="15" customHeight="1">
      <c r="A313" s="15"/>
      <c r="B313" s="183">
        <v>36</v>
      </c>
      <c r="C313" s="109" t="s">
        <v>1592</v>
      </c>
      <c r="D313" s="226" t="s">
        <v>45</v>
      </c>
      <c r="E313" s="227" t="s">
        <v>8</v>
      </c>
      <c r="F313" s="228">
        <v>99600</v>
      </c>
      <c r="G313" s="228">
        <v>110900</v>
      </c>
      <c r="H313" s="171"/>
      <c r="I313" s="88">
        <f t="shared" si="32"/>
        <v>110900</v>
      </c>
      <c r="J313" s="163">
        <f t="shared" si="33"/>
        <v>0</v>
      </c>
      <c r="K313" s="155">
        <f t="shared" si="3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35"/>
        <v>201227182.79893059</v>
      </c>
      <c r="O313" s="155">
        <f t="shared" si="36"/>
        <v>0</v>
      </c>
      <c r="P313" s="155">
        <f>IF(O313=1,SUM($O$6:O313),0)</f>
        <v>0</v>
      </c>
    </row>
    <row r="314" spans="1:16" ht="15" customHeight="1">
      <c r="A314" s="15"/>
      <c r="B314" s="183">
        <v>37</v>
      </c>
      <c r="C314" s="109" t="s">
        <v>1593</v>
      </c>
      <c r="D314" s="226" t="s">
        <v>45</v>
      </c>
      <c r="E314" s="227" t="s">
        <v>8</v>
      </c>
      <c r="F314" s="228">
        <v>170800</v>
      </c>
      <c r="G314" s="228">
        <v>190300</v>
      </c>
      <c r="H314" s="171"/>
      <c r="I314" s="88">
        <f t="shared" si="32"/>
        <v>190300</v>
      </c>
      <c r="J314" s="163">
        <f t="shared" si="33"/>
        <v>0</v>
      </c>
      <c r="K314" s="155">
        <f t="shared" si="34"/>
        <v>1</v>
      </c>
      <c r="L314" s="155">
        <f>IF(J314=1,SUM($J$6:J314),0)</f>
        <v>0</v>
      </c>
      <c r="M314" s="155">
        <f>IF(K314=1,SUM($K$6:K314),0)</f>
        <v>201227183.79893059</v>
      </c>
      <c r="N314" s="165">
        <f t="shared" si="35"/>
        <v>201227183.79893059</v>
      </c>
      <c r="O314" s="155">
        <f t="shared" si="36"/>
        <v>0</v>
      </c>
      <c r="P314" s="155">
        <f>IF(O314=1,SUM($O$6:O314),0)</f>
        <v>0</v>
      </c>
    </row>
    <row r="315" spans="1:16" ht="15" customHeight="1">
      <c r="A315" s="15"/>
      <c r="B315" s="183">
        <v>38</v>
      </c>
      <c r="C315" s="109" t="s">
        <v>1459</v>
      </c>
      <c r="D315" s="226" t="s">
        <v>45</v>
      </c>
      <c r="E315" s="227" t="s">
        <v>8</v>
      </c>
      <c r="F315" s="228">
        <v>197400</v>
      </c>
      <c r="G315" s="228">
        <v>219900</v>
      </c>
      <c r="H315" s="171"/>
      <c r="I315" s="88">
        <f t="shared" si="32"/>
        <v>219900</v>
      </c>
      <c r="J315" s="163">
        <f t="shared" si="33"/>
        <v>0</v>
      </c>
      <c r="K315" s="155">
        <f t="shared" si="34"/>
        <v>1</v>
      </c>
      <c r="L315" s="155">
        <f>IF(J315=1,SUM($J$6:J315),0)</f>
        <v>0</v>
      </c>
      <c r="M315" s="155">
        <f>IF(K315=1,SUM($K$6:K315),0)</f>
        <v>201227184.79893059</v>
      </c>
      <c r="N315" s="165">
        <f t="shared" si="35"/>
        <v>201227184.79893059</v>
      </c>
      <c r="O315" s="155">
        <f t="shared" si="36"/>
        <v>0</v>
      </c>
      <c r="P315" s="155">
        <f>IF(O315=1,SUM($O$6:O315),0)</f>
        <v>0</v>
      </c>
    </row>
    <row r="316" spans="1:16" ht="15" customHeight="1">
      <c r="A316" s="15"/>
      <c r="B316" s="183">
        <v>39</v>
      </c>
      <c r="C316" s="109" t="s">
        <v>1460</v>
      </c>
      <c r="D316" s="226" t="s">
        <v>45</v>
      </c>
      <c r="E316" s="227" t="s">
        <v>8</v>
      </c>
      <c r="F316" s="228">
        <v>158100</v>
      </c>
      <c r="G316" s="228">
        <v>176100</v>
      </c>
      <c r="H316" s="171"/>
      <c r="I316" s="88">
        <f t="shared" si="32"/>
        <v>176100</v>
      </c>
      <c r="J316" s="163">
        <f t="shared" si="33"/>
        <v>0</v>
      </c>
      <c r="K316" s="155">
        <f t="shared" si="34"/>
        <v>1</v>
      </c>
      <c r="L316" s="155">
        <f>IF(J316=1,SUM($J$6:J316),0)</f>
        <v>0</v>
      </c>
      <c r="M316" s="155">
        <f>IF(K316=1,SUM($K$6:K316),0)</f>
        <v>201227185.79893059</v>
      </c>
      <c r="N316" s="165">
        <f t="shared" si="35"/>
        <v>201227185.79893059</v>
      </c>
      <c r="O316" s="155">
        <f t="shared" si="36"/>
        <v>0</v>
      </c>
      <c r="P316" s="155">
        <f>IF(O316=1,SUM($O$6:O316),0)</f>
        <v>0</v>
      </c>
    </row>
    <row r="317" spans="1:16" ht="15" customHeight="1">
      <c r="A317" s="15"/>
      <c r="B317" s="183"/>
      <c r="C317" s="109" t="s">
        <v>48</v>
      </c>
      <c r="D317" s="226" t="s">
        <v>48</v>
      </c>
      <c r="E317" s="227"/>
      <c r="F317" s="228"/>
      <c r="G317" s="228"/>
      <c r="H317" s="171"/>
      <c r="I317" s="88">
        <f t="shared" si="32"/>
        <v>0</v>
      </c>
      <c r="J317" s="163">
        <f t="shared" si="33"/>
        <v>0</v>
      </c>
      <c r="K317" s="155">
        <f t="shared" si="34"/>
        <v>0</v>
      </c>
      <c r="L317" s="155">
        <f>IF(J317=1,SUM($J$6:J317),0)</f>
        <v>0</v>
      </c>
      <c r="M317" s="155">
        <f>IF(K317=1,SUM($K$6:K317),0)</f>
        <v>0</v>
      </c>
      <c r="N317" s="165">
        <f t="shared" si="35"/>
        <v>0</v>
      </c>
      <c r="O317" s="155">
        <f t="shared" si="36"/>
        <v>0</v>
      </c>
      <c r="P317" s="155">
        <f>IF(O317=1,SUM($O$6:O317),0)</f>
        <v>0</v>
      </c>
    </row>
    <row r="318" spans="1:16" ht="15" customHeight="1">
      <c r="A318" s="15"/>
      <c r="B318" s="183" t="s">
        <v>584</v>
      </c>
      <c r="C318" s="109" t="s">
        <v>585</v>
      </c>
      <c r="D318" s="226" t="s">
        <v>48</v>
      </c>
      <c r="E318" s="227"/>
      <c r="F318" s="228"/>
      <c r="G318" s="228"/>
      <c r="H318" s="171"/>
      <c r="I318" s="88">
        <f t="shared" si="32"/>
        <v>0</v>
      </c>
      <c r="J318" s="163">
        <f t="shared" si="33"/>
        <v>0</v>
      </c>
      <c r="K318" s="155">
        <f t="shared" si="34"/>
        <v>0</v>
      </c>
      <c r="L318" s="155">
        <f>IF(J318=1,SUM($J$6:J318),0)</f>
        <v>0</v>
      </c>
      <c r="M318" s="155">
        <f>IF(K318=1,SUM($K$6:K318),0)</f>
        <v>0</v>
      </c>
      <c r="N318" s="165">
        <f t="shared" si="35"/>
        <v>0</v>
      </c>
      <c r="O318" s="155">
        <f t="shared" si="36"/>
        <v>0</v>
      </c>
      <c r="P318" s="155">
        <f>IF(O318=1,SUM($O$6:O318),0)</f>
        <v>0</v>
      </c>
    </row>
    <row r="319" spans="1:16" ht="15" customHeight="1">
      <c r="A319" s="15"/>
      <c r="B319" s="174">
        <v>1</v>
      </c>
      <c r="C319" s="109" t="s">
        <v>111</v>
      </c>
      <c r="D319" s="226" t="s">
        <v>45</v>
      </c>
      <c r="E319" s="227" t="s">
        <v>112</v>
      </c>
      <c r="F319" s="228">
        <v>125000</v>
      </c>
      <c r="G319" s="228">
        <v>125000</v>
      </c>
      <c r="H319" s="171"/>
      <c r="I319" s="88">
        <f t="shared" si="32"/>
        <v>125000</v>
      </c>
      <c r="J319" s="163">
        <f t="shared" si="33"/>
        <v>0</v>
      </c>
      <c r="K319" s="155">
        <f t="shared" si="3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35"/>
        <v>201227186.79893059</v>
      </c>
      <c r="O319" s="155">
        <f t="shared" si="36"/>
        <v>0</v>
      </c>
      <c r="P319" s="155">
        <f>IF(O319=1,SUM($O$6:O319),0)</f>
        <v>0</v>
      </c>
    </row>
    <row r="320" spans="1:16" ht="15" customHeight="1">
      <c r="A320" s="15"/>
      <c r="B320" s="174">
        <v>2</v>
      </c>
      <c r="C320" s="109" t="s">
        <v>113</v>
      </c>
      <c r="D320" s="226" t="s">
        <v>45</v>
      </c>
      <c r="E320" s="227" t="s">
        <v>114</v>
      </c>
      <c r="F320" s="228">
        <v>74000</v>
      </c>
      <c r="G320" s="228">
        <v>74000</v>
      </c>
      <c r="H320" s="171"/>
      <c r="I320" s="88">
        <f t="shared" si="32"/>
        <v>74000</v>
      </c>
      <c r="J320" s="163">
        <f t="shared" si="33"/>
        <v>0</v>
      </c>
      <c r="K320" s="155">
        <f t="shared" si="3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35"/>
        <v>201227187.79893059</v>
      </c>
      <c r="O320" s="155">
        <f t="shared" si="36"/>
        <v>0</v>
      </c>
      <c r="P320" s="155">
        <f>IF(O320=1,SUM($O$6:O320),0)</f>
        <v>0</v>
      </c>
    </row>
    <row r="321" spans="1:16" ht="15" customHeight="1">
      <c r="A321" s="15"/>
      <c r="B321" s="174">
        <v>3</v>
      </c>
      <c r="C321" s="109" t="s">
        <v>1155</v>
      </c>
      <c r="D321" s="226" t="s">
        <v>45</v>
      </c>
      <c r="E321" s="227" t="s">
        <v>8</v>
      </c>
      <c r="F321" s="228">
        <v>4500</v>
      </c>
      <c r="G321" s="228">
        <v>4500</v>
      </c>
      <c r="H321" s="171"/>
      <c r="I321" s="88">
        <f t="shared" si="32"/>
        <v>4500</v>
      </c>
      <c r="J321" s="163">
        <f t="shared" si="33"/>
        <v>0</v>
      </c>
      <c r="K321" s="155">
        <f t="shared" si="3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35"/>
        <v>201227188.79893059</v>
      </c>
      <c r="O321" s="155">
        <f t="shared" si="36"/>
        <v>0</v>
      </c>
      <c r="P321" s="155">
        <f>IF(O321=1,SUM($O$6:O321),0)</f>
        <v>0</v>
      </c>
    </row>
    <row r="322" spans="1:16" ht="15" customHeight="1">
      <c r="A322" s="15"/>
      <c r="B322" s="174">
        <v>4</v>
      </c>
      <c r="C322" s="109" t="s">
        <v>1153</v>
      </c>
      <c r="D322" s="226" t="s">
        <v>45</v>
      </c>
      <c r="E322" s="227" t="s">
        <v>24</v>
      </c>
      <c r="F322" s="228">
        <v>3888</v>
      </c>
      <c r="G322" s="228">
        <v>3888</v>
      </c>
      <c r="H322" s="171"/>
      <c r="I322" s="88">
        <f t="shared" si="32"/>
        <v>3888</v>
      </c>
      <c r="J322" s="163">
        <f t="shared" si="33"/>
        <v>0</v>
      </c>
      <c r="K322" s="155">
        <f t="shared" si="3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35"/>
        <v>201227189.79893059</v>
      </c>
      <c r="O322" s="155">
        <f t="shared" si="36"/>
        <v>0</v>
      </c>
      <c r="P322" s="155">
        <f>IF(O322=1,SUM($O$6:O322),0)</f>
        <v>0</v>
      </c>
    </row>
    <row r="323" spans="1:16" ht="15" customHeight="1">
      <c r="A323" s="15"/>
      <c r="B323" s="174">
        <v>5</v>
      </c>
      <c r="C323" s="109" t="s">
        <v>1154</v>
      </c>
      <c r="D323" s="226" t="s">
        <v>45</v>
      </c>
      <c r="E323" s="227" t="s">
        <v>24</v>
      </c>
      <c r="F323" s="228">
        <v>2900</v>
      </c>
      <c r="G323" s="228">
        <v>2900</v>
      </c>
      <c r="H323" s="171"/>
      <c r="I323" s="88">
        <f t="shared" si="32"/>
        <v>2900</v>
      </c>
      <c r="J323" s="163">
        <f t="shared" si="33"/>
        <v>0</v>
      </c>
      <c r="K323" s="155">
        <f t="shared" si="3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35"/>
        <v>201227190.79893059</v>
      </c>
      <c r="O323" s="155">
        <f t="shared" si="36"/>
        <v>0</v>
      </c>
      <c r="P323" s="155">
        <f>IF(O323=1,SUM($O$6:O323),0)</f>
        <v>0</v>
      </c>
    </row>
    <row r="324" spans="1:16" ht="15" customHeight="1">
      <c r="A324" s="15"/>
      <c r="B324" s="174">
        <v>6</v>
      </c>
      <c r="C324" s="109" t="s">
        <v>115</v>
      </c>
      <c r="D324" s="226" t="s">
        <v>45</v>
      </c>
      <c r="E324" s="227" t="s">
        <v>24</v>
      </c>
      <c r="F324" s="228">
        <v>11500</v>
      </c>
      <c r="G324" s="228">
        <v>11500</v>
      </c>
      <c r="H324" s="171"/>
      <c r="I324" s="88">
        <f t="shared" si="32"/>
        <v>11500</v>
      </c>
      <c r="J324" s="163">
        <f t="shared" si="33"/>
        <v>0</v>
      </c>
      <c r="K324" s="155">
        <f t="shared" si="3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35"/>
        <v>201227191.79893059</v>
      </c>
      <c r="O324" s="155">
        <f t="shared" si="36"/>
        <v>0</v>
      </c>
      <c r="P324" s="155">
        <f>IF(O324=1,SUM($O$6:O324),0)</f>
        <v>0</v>
      </c>
    </row>
    <row r="325" spans="1:16" ht="15" customHeight="1">
      <c r="A325" s="15"/>
      <c r="B325" s="174">
        <v>7</v>
      </c>
      <c r="C325" s="109" t="s">
        <v>116</v>
      </c>
      <c r="D325" s="226" t="s">
        <v>45</v>
      </c>
      <c r="E325" s="227" t="s">
        <v>24</v>
      </c>
      <c r="F325" s="228">
        <v>6100</v>
      </c>
      <c r="G325" s="228">
        <v>6100</v>
      </c>
      <c r="H325" s="171"/>
      <c r="I325" s="88">
        <f t="shared" ref="I325:I389" si="42">IF($I$5=$G$4,G325,(IF($I$5=$F$4,F325,0)))</f>
        <v>6100</v>
      </c>
      <c r="J325" s="163">
        <f t="shared" si="33"/>
        <v>0</v>
      </c>
      <c r="K325" s="155">
        <f t="shared" si="3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35"/>
        <v>201227192.79893059</v>
      </c>
      <c r="O325" s="155">
        <f t="shared" si="36"/>
        <v>0</v>
      </c>
      <c r="P325" s="155">
        <f>IF(O325=1,SUM($O$6:O325),0)</f>
        <v>0</v>
      </c>
    </row>
    <row r="326" spans="1:16" ht="15" customHeight="1">
      <c r="A326" s="15"/>
      <c r="B326" s="174">
        <v>8</v>
      </c>
      <c r="C326" s="109" t="s">
        <v>117</v>
      </c>
      <c r="D326" s="226" t="s">
        <v>45</v>
      </c>
      <c r="E326" s="227" t="s">
        <v>8</v>
      </c>
      <c r="F326" s="228">
        <v>58600</v>
      </c>
      <c r="G326" s="228">
        <v>58600</v>
      </c>
      <c r="H326" s="171"/>
      <c r="I326" s="88">
        <f t="shared" si="42"/>
        <v>58600</v>
      </c>
      <c r="J326" s="163">
        <f t="shared" si="33"/>
        <v>0</v>
      </c>
      <c r="K326" s="155">
        <f t="shared" si="3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35"/>
        <v>201227193.79893059</v>
      </c>
      <c r="O326" s="155">
        <f t="shared" si="36"/>
        <v>0</v>
      </c>
      <c r="P326" s="155">
        <f>IF(O326=1,SUM($O$6:O326),0)</f>
        <v>0</v>
      </c>
    </row>
    <row r="327" spans="1:16" ht="15" customHeight="1">
      <c r="A327" s="15"/>
      <c r="B327" s="174">
        <v>9</v>
      </c>
      <c r="C327" s="109" t="s">
        <v>586</v>
      </c>
      <c r="D327" s="226" t="s">
        <v>45</v>
      </c>
      <c r="E327" s="227" t="s">
        <v>24</v>
      </c>
      <c r="F327" s="228">
        <v>15400</v>
      </c>
      <c r="G327" s="228">
        <v>15400</v>
      </c>
      <c r="H327" s="171"/>
      <c r="I327" s="88">
        <f t="shared" si="42"/>
        <v>15400</v>
      </c>
      <c r="J327" s="163">
        <f t="shared" si="33"/>
        <v>0</v>
      </c>
      <c r="K327" s="155">
        <f t="shared" si="3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35"/>
        <v>201227194.79893059</v>
      </c>
      <c r="O327" s="155">
        <f t="shared" si="36"/>
        <v>0</v>
      </c>
      <c r="P327" s="155">
        <f>IF(O327=1,SUM($O$6:O327),0)</f>
        <v>0</v>
      </c>
    </row>
    <row r="328" spans="1:16" ht="15" customHeight="1">
      <c r="A328" s="15"/>
      <c r="B328" s="174">
        <v>10</v>
      </c>
      <c r="C328" s="109" t="s">
        <v>118</v>
      </c>
      <c r="D328" s="226" t="s">
        <v>45</v>
      </c>
      <c r="E328" s="227" t="s">
        <v>24</v>
      </c>
      <c r="F328" s="228">
        <v>5300</v>
      </c>
      <c r="G328" s="228">
        <v>5300</v>
      </c>
      <c r="H328" s="171"/>
      <c r="I328" s="88">
        <f t="shared" si="42"/>
        <v>5300</v>
      </c>
      <c r="J328" s="163">
        <f t="shared" si="33"/>
        <v>0</v>
      </c>
      <c r="K328" s="155">
        <f t="shared" si="3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35"/>
        <v>201227195.79893059</v>
      </c>
      <c r="O328" s="155">
        <f t="shared" si="36"/>
        <v>0</v>
      </c>
      <c r="P328" s="155">
        <f>IF(O328=1,SUM($O$6:O328),0)</f>
        <v>0</v>
      </c>
    </row>
    <row r="329" spans="1:16" ht="15" customHeight="1">
      <c r="A329" s="15"/>
      <c r="B329" s="174">
        <v>11</v>
      </c>
      <c r="C329" s="109" t="s">
        <v>119</v>
      </c>
      <c r="D329" s="226" t="s">
        <v>45</v>
      </c>
      <c r="E329" s="227" t="s">
        <v>24</v>
      </c>
      <c r="F329" s="228">
        <v>8900</v>
      </c>
      <c r="G329" s="228">
        <v>8900</v>
      </c>
      <c r="H329" s="171"/>
      <c r="I329" s="88">
        <f t="shared" si="42"/>
        <v>8900</v>
      </c>
      <c r="J329" s="163">
        <f t="shared" si="33"/>
        <v>0</v>
      </c>
      <c r="K329" s="155">
        <f t="shared" si="34"/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si="35"/>
        <v>201227196.79893059</v>
      </c>
      <c r="O329" s="155">
        <f t="shared" si="36"/>
        <v>0</v>
      </c>
      <c r="P329" s="155">
        <f>IF(O329=1,SUM($O$6:O329),0)</f>
        <v>0</v>
      </c>
    </row>
    <row r="330" spans="1:16" ht="15" customHeight="1">
      <c r="A330" s="15"/>
      <c r="B330" s="174">
        <v>12</v>
      </c>
      <c r="C330" s="109" t="s">
        <v>120</v>
      </c>
      <c r="D330" s="226" t="s">
        <v>45</v>
      </c>
      <c r="E330" s="227" t="s">
        <v>24</v>
      </c>
      <c r="F330" s="228">
        <v>15800</v>
      </c>
      <c r="G330" s="228">
        <v>15800</v>
      </c>
      <c r="H330" s="171"/>
      <c r="I330" s="88">
        <f t="shared" si="42"/>
        <v>15800</v>
      </c>
      <c r="J330" s="163">
        <f t="shared" si="33"/>
        <v>0</v>
      </c>
      <c r="K330" s="155">
        <f t="shared" si="34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5"/>
        <v>201227197.79893059</v>
      </c>
      <c r="O330" s="155">
        <f t="shared" si="36"/>
        <v>0</v>
      </c>
      <c r="P330" s="155">
        <f>IF(O330=1,SUM($O$6:O330),0)</f>
        <v>0</v>
      </c>
    </row>
    <row r="331" spans="1:16" ht="15" customHeight="1">
      <c r="A331" s="15"/>
      <c r="B331" s="174">
        <v>13</v>
      </c>
      <c r="C331" s="109" t="s">
        <v>121</v>
      </c>
      <c r="D331" s="226" t="s">
        <v>45</v>
      </c>
      <c r="E331" s="227" t="s">
        <v>24</v>
      </c>
      <c r="F331" s="228">
        <v>13800</v>
      </c>
      <c r="G331" s="228">
        <v>13800</v>
      </c>
      <c r="H331" s="171"/>
      <c r="I331" s="88">
        <f t="shared" si="42"/>
        <v>13800</v>
      </c>
      <c r="J331" s="163">
        <f t="shared" si="33"/>
        <v>0</v>
      </c>
      <c r="K331" s="155">
        <f t="shared" si="34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5"/>
        <v>201227198.79893059</v>
      </c>
      <c r="O331" s="155">
        <f t="shared" si="36"/>
        <v>0</v>
      </c>
      <c r="P331" s="155">
        <f>IF(O331=1,SUM($O$6:O331),0)</f>
        <v>0</v>
      </c>
    </row>
    <row r="332" spans="1:16" ht="15" customHeight="1">
      <c r="A332" s="15"/>
      <c r="B332" s="174">
        <v>14</v>
      </c>
      <c r="C332" s="109" t="s">
        <v>1461</v>
      </c>
      <c r="D332" s="226" t="s">
        <v>45</v>
      </c>
      <c r="E332" s="227" t="s">
        <v>24</v>
      </c>
      <c r="F332" s="228">
        <v>18080</v>
      </c>
      <c r="G332" s="228">
        <v>18100</v>
      </c>
      <c r="H332" s="171"/>
      <c r="I332" s="88">
        <f t="shared" si="42"/>
        <v>18100</v>
      </c>
      <c r="J332" s="163">
        <f t="shared" ref="J332:J395" si="43">IF(D332="MDU-KD",1,0)</f>
        <v>0</v>
      </c>
      <c r="K332" s="155">
        <f t="shared" ref="K332:K395" si="44">IF(D332="HDW",1,0)</f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ref="N332:N395" si="45">IF(L332=0,M332,L332)</f>
        <v>201227199.79893059</v>
      </c>
      <c r="O332" s="155">
        <f t="shared" ref="O332:O395" si="46">IF(E332=0,0,IF(LEFT(C332,11)="Tiang Beton",1,0))</f>
        <v>0</v>
      </c>
      <c r="P332" s="155">
        <f>IF(O332=1,SUM($O$6:O332),0)</f>
        <v>0</v>
      </c>
    </row>
    <row r="333" spans="1:16" ht="15" customHeight="1">
      <c r="A333" s="15"/>
      <c r="B333" s="174">
        <v>15</v>
      </c>
      <c r="C333" s="109" t="s">
        <v>1462</v>
      </c>
      <c r="D333" s="226" t="s">
        <v>45</v>
      </c>
      <c r="E333" s="227" t="s">
        <v>24</v>
      </c>
      <c r="F333" s="228">
        <v>19700</v>
      </c>
      <c r="G333" s="228">
        <v>19800</v>
      </c>
      <c r="H333" s="171"/>
      <c r="I333" s="88">
        <f t="shared" si="42"/>
        <v>19800</v>
      </c>
      <c r="J333" s="163">
        <f t="shared" si="43"/>
        <v>0</v>
      </c>
      <c r="K333" s="155">
        <f t="shared" si="44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45"/>
        <v>201227200.79893059</v>
      </c>
      <c r="O333" s="155">
        <f t="shared" si="46"/>
        <v>0</v>
      </c>
      <c r="P333" s="155">
        <f>IF(O333=1,SUM($O$6:O333),0)</f>
        <v>0</v>
      </c>
    </row>
    <row r="334" spans="1:16" ht="15" customHeight="1">
      <c r="A334" s="15"/>
      <c r="B334" s="174">
        <v>16</v>
      </c>
      <c r="C334" s="109" t="s">
        <v>1463</v>
      </c>
      <c r="D334" s="226" t="s">
        <v>45</v>
      </c>
      <c r="E334" s="227" t="s">
        <v>24</v>
      </c>
      <c r="F334" s="228">
        <v>23000</v>
      </c>
      <c r="G334" s="228">
        <v>23100</v>
      </c>
      <c r="H334" s="171"/>
      <c r="I334" s="88">
        <f t="shared" si="42"/>
        <v>23100</v>
      </c>
      <c r="J334" s="163">
        <f t="shared" si="43"/>
        <v>0</v>
      </c>
      <c r="K334" s="155">
        <f t="shared" si="44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45"/>
        <v>201227201.79893059</v>
      </c>
      <c r="O334" s="155">
        <f t="shared" si="46"/>
        <v>0</v>
      </c>
      <c r="P334" s="155">
        <f>IF(O334=1,SUM($O$6:O334),0)</f>
        <v>0</v>
      </c>
    </row>
    <row r="335" spans="1:16" ht="15" customHeight="1">
      <c r="A335" s="15"/>
      <c r="B335" s="174">
        <v>17</v>
      </c>
      <c r="C335" s="109" t="s">
        <v>1464</v>
      </c>
      <c r="D335" s="226" t="s">
        <v>45</v>
      </c>
      <c r="E335" s="227" t="s">
        <v>24</v>
      </c>
      <c r="F335" s="228">
        <v>38400</v>
      </c>
      <c r="G335" s="228">
        <v>38500</v>
      </c>
      <c r="H335" s="171"/>
      <c r="I335" s="88">
        <f t="shared" si="42"/>
        <v>38500</v>
      </c>
      <c r="J335" s="163">
        <f t="shared" si="43"/>
        <v>0</v>
      </c>
      <c r="K335" s="155">
        <f t="shared" si="44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45"/>
        <v>201227202.79893059</v>
      </c>
      <c r="O335" s="155">
        <f t="shared" si="46"/>
        <v>0</v>
      </c>
      <c r="P335" s="155">
        <f>IF(O335=1,SUM($O$6:O335),0)</f>
        <v>0</v>
      </c>
    </row>
    <row r="336" spans="1:16" ht="15" customHeight="1">
      <c r="A336" s="15"/>
      <c r="B336" s="174">
        <v>18</v>
      </c>
      <c r="C336" s="109" t="s">
        <v>122</v>
      </c>
      <c r="D336" s="226" t="s">
        <v>45</v>
      </c>
      <c r="E336" s="227" t="s">
        <v>24</v>
      </c>
      <c r="F336" s="228">
        <v>22900</v>
      </c>
      <c r="G336" s="228">
        <v>22900</v>
      </c>
      <c r="H336" s="171"/>
      <c r="I336" s="88">
        <f t="shared" si="42"/>
        <v>22900</v>
      </c>
      <c r="J336" s="163">
        <f t="shared" si="43"/>
        <v>0</v>
      </c>
      <c r="K336" s="155">
        <f t="shared" si="44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45"/>
        <v>201227203.79893059</v>
      </c>
      <c r="O336" s="155">
        <f t="shared" si="46"/>
        <v>0</v>
      </c>
      <c r="P336" s="155">
        <f>IF(O336=1,SUM($O$6:O336),0)</f>
        <v>0</v>
      </c>
    </row>
    <row r="337" spans="1:16" ht="15" customHeight="1">
      <c r="A337" s="15"/>
      <c r="B337" s="174">
        <v>19</v>
      </c>
      <c r="C337" s="109" t="s">
        <v>123</v>
      </c>
      <c r="D337" s="226" t="s">
        <v>45</v>
      </c>
      <c r="E337" s="227" t="s">
        <v>24</v>
      </c>
      <c r="F337" s="228">
        <v>25000</v>
      </c>
      <c r="G337" s="228">
        <v>25000</v>
      </c>
      <c r="H337" s="171"/>
      <c r="I337" s="88">
        <f t="shared" si="42"/>
        <v>25000</v>
      </c>
      <c r="J337" s="163">
        <f t="shared" si="43"/>
        <v>0</v>
      </c>
      <c r="K337" s="155">
        <f t="shared" si="44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45"/>
        <v>201227204.79893059</v>
      </c>
      <c r="O337" s="155">
        <f t="shared" si="46"/>
        <v>0</v>
      </c>
      <c r="P337" s="155">
        <f>IF(O337=1,SUM($O$6:O337),0)</f>
        <v>0</v>
      </c>
    </row>
    <row r="338" spans="1:16" ht="15" customHeight="1">
      <c r="A338" s="20"/>
      <c r="B338" s="174">
        <v>20</v>
      </c>
      <c r="C338" s="109" t="s">
        <v>124</v>
      </c>
      <c r="D338" s="226" t="s">
        <v>45</v>
      </c>
      <c r="E338" s="227" t="s">
        <v>24</v>
      </c>
      <c r="F338" s="228">
        <v>25000</v>
      </c>
      <c r="G338" s="228">
        <v>25000</v>
      </c>
      <c r="H338" s="171"/>
      <c r="I338" s="88">
        <f t="shared" si="42"/>
        <v>25000</v>
      </c>
      <c r="J338" s="163">
        <f t="shared" si="43"/>
        <v>0</v>
      </c>
      <c r="K338" s="155">
        <f t="shared" si="44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45"/>
        <v>201227205.79893059</v>
      </c>
      <c r="O338" s="155">
        <f t="shared" si="46"/>
        <v>0</v>
      </c>
      <c r="P338" s="155">
        <f>IF(O338=1,SUM($O$6:O338),0)</f>
        <v>0</v>
      </c>
    </row>
    <row r="339" spans="1:16" ht="15" customHeight="1">
      <c r="A339" s="15"/>
      <c r="B339" s="174">
        <v>21</v>
      </c>
      <c r="C339" s="109" t="s">
        <v>126</v>
      </c>
      <c r="D339" s="226" t="s">
        <v>45</v>
      </c>
      <c r="E339" s="227" t="s">
        <v>24</v>
      </c>
      <c r="F339" s="228">
        <v>18400</v>
      </c>
      <c r="G339" s="228">
        <v>18400</v>
      </c>
      <c r="H339" s="171"/>
      <c r="I339" s="88">
        <f t="shared" si="42"/>
        <v>18400</v>
      </c>
      <c r="J339" s="163">
        <f t="shared" si="43"/>
        <v>0</v>
      </c>
      <c r="K339" s="155">
        <f t="shared" si="44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45"/>
        <v>201227206.79893059</v>
      </c>
      <c r="O339" s="155">
        <f t="shared" si="46"/>
        <v>0</v>
      </c>
      <c r="P339" s="155">
        <f>IF(O339=1,SUM($O$6:O339),0)</f>
        <v>0</v>
      </c>
    </row>
    <row r="340" spans="1:16" ht="15" customHeight="1">
      <c r="A340" s="15"/>
      <c r="B340" s="174">
        <v>22</v>
      </c>
      <c r="C340" s="109" t="s">
        <v>125</v>
      </c>
      <c r="D340" s="226" t="s">
        <v>45</v>
      </c>
      <c r="E340" s="227" t="s">
        <v>24</v>
      </c>
      <c r="F340" s="228">
        <v>18400</v>
      </c>
      <c r="G340" s="228">
        <v>18400</v>
      </c>
      <c r="H340" s="171"/>
      <c r="I340" s="88">
        <f t="shared" si="42"/>
        <v>18400</v>
      </c>
      <c r="J340" s="163">
        <f t="shared" si="43"/>
        <v>0</v>
      </c>
      <c r="K340" s="155">
        <f t="shared" si="44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45"/>
        <v>201227207.79893059</v>
      </c>
      <c r="O340" s="155">
        <f t="shared" si="46"/>
        <v>0</v>
      </c>
      <c r="P340" s="155">
        <f>IF(O340=1,SUM($O$6:O340),0)</f>
        <v>0</v>
      </c>
    </row>
    <row r="341" spans="1:16" ht="15" customHeight="1">
      <c r="A341" s="15"/>
      <c r="B341" s="174">
        <v>23</v>
      </c>
      <c r="C341" s="109" t="s">
        <v>127</v>
      </c>
      <c r="D341" s="226" t="s">
        <v>45</v>
      </c>
      <c r="E341" s="227" t="s">
        <v>24</v>
      </c>
      <c r="F341" s="228">
        <v>18400</v>
      </c>
      <c r="G341" s="228">
        <v>18400</v>
      </c>
      <c r="H341" s="171"/>
      <c r="I341" s="88">
        <f t="shared" si="42"/>
        <v>18400</v>
      </c>
      <c r="J341" s="163">
        <f t="shared" si="43"/>
        <v>0</v>
      </c>
      <c r="K341" s="155">
        <f t="shared" si="44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45"/>
        <v>201227208.79893059</v>
      </c>
      <c r="O341" s="155">
        <f t="shared" si="46"/>
        <v>0</v>
      </c>
      <c r="P341" s="155">
        <f>IF(O341=1,SUM($O$6:O341),0)</f>
        <v>0</v>
      </c>
    </row>
    <row r="342" spans="1:16" ht="15" customHeight="1">
      <c r="A342" s="17"/>
      <c r="B342" s="174">
        <v>24</v>
      </c>
      <c r="C342" s="109" t="s">
        <v>128</v>
      </c>
      <c r="D342" s="226" t="s">
        <v>45</v>
      </c>
      <c r="E342" s="227" t="s">
        <v>24</v>
      </c>
      <c r="F342" s="228">
        <v>61300</v>
      </c>
      <c r="G342" s="228">
        <v>61300</v>
      </c>
      <c r="H342" s="171"/>
      <c r="I342" s="88">
        <f t="shared" si="42"/>
        <v>61300</v>
      </c>
      <c r="J342" s="163">
        <f t="shared" si="43"/>
        <v>0</v>
      </c>
      <c r="K342" s="155">
        <f t="shared" si="44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45"/>
        <v>201227209.79893059</v>
      </c>
      <c r="O342" s="155">
        <f t="shared" si="46"/>
        <v>0</v>
      </c>
      <c r="P342" s="155">
        <f>IF(O342=1,SUM($O$6:O342),0)</f>
        <v>0</v>
      </c>
    </row>
    <row r="343" spans="1:16" ht="15" customHeight="1">
      <c r="A343" s="15"/>
      <c r="B343" s="174">
        <v>25</v>
      </c>
      <c r="C343" s="109" t="s">
        <v>465</v>
      </c>
      <c r="D343" s="226" t="s">
        <v>45</v>
      </c>
      <c r="E343" s="227" t="s">
        <v>24</v>
      </c>
      <c r="F343" s="228">
        <v>61300</v>
      </c>
      <c r="G343" s="228">
        <v>61300</v>
      </c>
      <c r="H343" s="171"/>
      <c r="I343" s="88">
        <f t="shared" si="42"/>
        <v>61300</v>
      </c>
      <c r="J343" s="163">
        <f t="shared" si="43"/>
        <v>0</v>
      </c>
      <c r="K343" s="155">
        <f t="shared" si="44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45"/>
        <v>201227210.79893059</v>
      </c>
      <c r="O343" s="155">
        <f t="shared" si="46"/>
        <v>0</v>
      </c>
      <c r="P343" s="155">
        <f>IF(O343=1,SUM($O$6:O343),0)</f>
        <v>0</v>
      </c>
    </row>
    <row r="344" spans="1:16" ht="15" customHeight="1">
      <c r="A344" s="15"/>
      <c r="B344" s="174">
        <v>26</v>
      </c>
      <c r="C344" s="109" t="s">
        <v>129</v>
      </c>
      <c r="D344" s="226" t="s">
        <v>45</v>
      </c>
      <c r="E344" s="227" t="s">
        <v>24</v>
      </c>
      <c r="F344" s="228">
        <v>61300</v>
      </c>
      <c r="G344" s="228">
        <v>61300</v>
      </c>
      <c r="H344" s="171"/>
      <c r="I344" s="88">
        <f t="shared" si="42"/>
        <v>61300</v>
      </c>
      <c r="J344" s="163">
        <f t="shared" si="43"/>
        <v>0</v>
      </c>
      <c r="K344" s="155">
        <f t="shared" si="44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45"/>
        <v>201227211.79893059</v>
      </c>
      <c r="O344" s="155">
        <f t="shared" si="46"/>
        <v>0</v>
      </c>
      <c r="P344" s="155">
        <f>IF(O344=1,SUM($O$6:O344),0)</f>
        <v>0</v>
      </c>
    </row>
    <row r="345" spans="1:16" ht="15" customHeight="1">
      <c r="A345" s="15"/>
      <c r="B345" s="174">
        <v>27</v>
      </c>
      <c r="C345" s="109" t="s">
        <v>130</v>
      </c>
      <c r="D345" s="226" t="s">
        <v>45</v>
      </c>
      <c r="E345" s="227" t="s">
        <v>24</v>
      </c>
      <c r="F345" s="228">
        <v>64500</v>
      </c>
      <c r="G345" s="228">
        <v>64500</v>
      </c>
      <c r="H345" s="171"/>
      <c r="I345" s="88">
        <f t="shared" si="42"/>
        <v>64500</v>
      </c>
      <c r="J345" s="163">
        <f t="shared" si="43"/>
        <v>0</v>
      </c>
      <c r="K345" s="155">
        <f t="shared" si="44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45"/>
        <v>201227212.79893059</v>
      </c>
      <c r="O345" s="155">
        <f t="shared" si="46"/>
        <v>0</v>
      </c>
      <c r="P345" s="155">
        <f>IF(O345=1,SUM($O$6:O345),0)</f>
        <v>0</v>
      </c>
    </row>
    <row r="346" spans="1:16" ht="15" customHeight="1">
      <c r="A346" s="15"/>
      <c r="B346" s="174">
        <v>28</v>
      </c>
      <c r="C346" s="109" t="s">
        <v>131</v>
      </c>
      <c r="D346" s="226" t="s">
        <v>45</v>
      </c>
      <c r="E346" s="227" t="s">
        <v>24</v>
      </c>
      <c r="F346" s="228">
        <v>69000</v>
      </c>
      <c r="G346" s="228">
        <v>69000</v>
      </c>
      <c r="H346" s="171"/>
      <c r="I346" s="88">
        <f t="shared" si="42"/>
        <v>69000</v>
      </c>
      <c r="J346" s="163">
        <f t="shared" si="43"/>
        <v>0</v>
      </c>
      <c r="K346" s="155">
        <f t="shared" si="44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45"/>
        <v>201227213.79893059</v>
      </c>
      <c r="O346" s="155">
        <f t="shared" si="46"/>
        <v>0</v>
      </c>
      <c r="P346" s="155">
        <f>IF(O346=1,SUM($O$6:O346),0)</f>
        <v>0</v>
      </c>
    </row>
    <row r="347" spans="1:16" ht="15" customHeight="1">
      <c r="A347" s="15"/>
      <c r="B347" s="174">
        <v>29</v>
      </c>
      <c r="C347" s="109" t="s">
        <v>132</v>
      </c>
      <c r="D347" s="226" t="s">
        <v>45</v>
      </c>
      <c r="E347" s="227" t="s">
        <v>24</v>
      </c>
      <c r="F347" s="228">
        <v>82500</v>
      </c>
      <c r="G347" s="228">
        <v>82500</v>
      </c>
      <c r="H347" s="171"/>
      <c r="I347" s="88">
        <f t="shared" si="42"/>
        <v>82500</v>
      </c>
      <c r="J347" s="163">
        <f t="shared" si="43"/>
        <v>0</v>
      </c>
      <c r="K347" s="155">
        <f t="shared" si="44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45"/>
        <v>201227214.79893059</v>
      </c>
      <c r="O347" s="155">
        <f t="shared" si="46"/>
        <v>0</v>
      </c>
      <c r="P347" s="155">
        <f>IF(O347=1,SUM($O$6:O347),0)</f>
        <v>0</v>
      </c>
    </row>
    <row r="348" spans="1:16" ht="15" customHeight="1">
      <c r="A348" s="15"/>
      <c r="B348" s="174">
        <v>30</v>
      </c>
      <c r="C348" s="109" t="s">
        <v>133</v>
      </c>
      <c r="D348" s="226" t="s">
        <v>45</v>
      </c>
      <c r="E348" s="227" t="s">
        <v>24</v>
      </c>
      <c r="F348" s="228">
        <v>79800</v>
      </c>
      <c r="G348" s="228">
        <v>79800</v>
      </c>
      <c r="H348" s="171"/>
      <c r="I348" s="88">
        <f t="shared" si="42"/>
        <v>79800</v>
      </c>
      <c r="J348" s="163">
        <f t="shared" si="43"/>
        <v>0</v>
      </c>
      <c r="K348" s="155">
        <f t="shared" si="44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45"/>
        <v>201227215.79893059</v>
      </c>
      <c r="O348" s="155">
        <f t="shared" si="46"/>
        <v>0</v>
      </c>
      <c r="P348" s="155">
        <f>IF(O348=1,SUM($O$6:O348),0)</f>
        <v>0</v>
      </c>
    </row>
    <row r="349" spans="1:16" ht="15" customHeight="1">
      <c r="A349" s="15"/>
      <c r="B349" s="174">
        <v>31</v>
      </c>
      <c r="C349" s="109" t="s">
        <v>134</v>
      </c>
      <c r="D349" s="226" t="s">
        <v>45</v>
      </c>
      <c r="E349" s="227" t="s">
        <v>24</v>
      </c>
      <c r="F349" s="228">
        <v>72100</v>
      </c>
      <c r="G349" s="228">
        <v>72100</v>
      </c>
      <c r="H349" s="171"/>
      <c r="I349" s="88">
        <f t="shared" si="42"/>
        <v>72100</v>
      </c>
      <c r="J349" s="163">
        <f t="shared" si="43"/>
        <v>0</v>
      </c>
      <c r="K349" s="155">
        <f t="shared" si="44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45"/>
        <v>201227216.79893059</v>
      </c>
      <c r="O349" s="155">
        <f t="shared" si="46"/>
        <v>0</v>
      </c>
      <c r="P349" s="155">
        <f>IF(O349=1,SUM($O$6:O349),0)</f>
        <v>0</v>
      </c>
    </row>
    <row r="350" spans="1:16" ht="15" customHeight="1">
      <c r="A350" s="15"/>
      <c r="B350" s="174">
        <v>32</v>
      </c>
      <c r="C350" s="109" t="s">
        <v>135</v>
      </c>
      <c r="D350" s="226" t="s">
        <v>45</v>
      </c>
      <c r="E350" s="227" t="s">
        <v>24</v>
      </c>
      <c r="F350" s="228">
        <v>86800</v>
      </c>
      <c r="G350" s="228">
        <v>86800</v>
      </c>
      <c r="H350" s="171"/>
      <c r="I350" s="88">
        <f t="shared" si="42"/>
        <v>86800</v>
      </c>
      <c r="J350" s="163">
        <f t="shared" si="43"/>
        <v>0</v>
      </c>
      <c r="K350" s="155">
        <f t="shared" si="44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45"/>
        <v>201227217.79893059</v>
      </c>
      <c r="O350" s="155">
        <f t="shared" si="46"/>
        <v>0</v>
      </c>
      <c r="P350" s="155">
        <f>IF(O350=1,SUM($O$6:O350),0)</f>
        <v>0</v>
      </c>
    </row>
    <row r="351" spans="1:16" ht="15" customHeight="1">
      <c r="A351" s="15"/>
      <c r="B351" s="174">
        <v>33</v>
      </c>
      <c r="C351" s="109" t="s">
        <v>136</v>
      </c>
      <c r="D351" s="226" t="s">
        <v>45</v>
      </c>
      <c r="E351" s="227" t="s">
        <v>24</v>
      </c>
      <c r="F351" s="228">
        <v>105600</v>
      </c>
      <c r="G351" s="228">
        <v>105600</v>
      </c>
      <c r="H351" s="171"/>
      <c r="I351" s="88">
        <f t="shared" si="42"/>
        <v>105600</v>
      </c>
      <c r="J351" s="163">
        <f t="shared" si="43"/>
        <v>0</v>
      </c>
      <c r="K351" s="155">
        <f t="shared" si="44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45"/>
        <v>201227218.79893059</v>
      </c>
      <c r="O351" s="155">
        <f t="shared" si="46"/>
        <v>0</v>
      </c>
      <c r="P351" s="155">
        <f>IF(O351=1,SUM($O$6:O351),0)</f>
        <v>0</v>
      </c>
    </row>
    <row r="352" spans="1:16" ht="15" customHeight="1">
      <c r="A352" s="15"/>
      <c r="B352" s="174">
        <v>34</v>
      </c>
      <c r="C352" s="109" t="s">
        <v>1403</v>
      </c>
      <c r="D352" s="226" t="s">
        <v>45</v>
      </c>
      <c r="E352" s="227" t="s">
        <v>24</v>
      </c>
      <c r="F352" s="228">
        <v>491900</v>
      </c>
      <c r="G352" s="228">
        <v>491900</v>
      </c>
      <c r="H352" s="171"/>
      <c r="I352" s="88">
        <f t="shared" si="42"/>
        <v>491900</v>
      </c>
      <c r="J352" s="163">
        <f t="shared" si="43"/>
        <v>0</v>
      </c>
      <c r="K352" s="155">
        <f t="shared" si="44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45"/>
        <v>201227219.79893059</v>
      </c>
      <c r="O352" s="155">
        <f t="shared" si="46"/>
        <v>0</v>
      </c>
      <c r="P352" s="155">
        <f>IF(O352=1,SUM($O$6:O352),0)</f>
        <v>0</v>
      </c>
    </row>
    <row r="353" spans="1:17" ht="15" customHeight="1">
      <c r="A353" s="15"/>
      <c r="B353" s="174">
        <v>35</v>
      </c>
      <c r="C353" s="109" t="s">
        <v>137</v>
      </c>
      <c r="D353" s="226" t="s">
        <v>45</v>
      </c>
      <c r="E353" s="227" t="s">
        <v>24</v>
      </c>
      <c r="F353" s="228">
        <v>29555</v>
      </c>
      <c r="G353" s="228">
        <v>29555</v>
      </c>
      <c r="H353" s="171"/>
      <c r="I353" s="88">
        <f t="shared" si="42"/>
        <v>29555</v>
      </c>
      <c r="J353" s="163">
        <f t="shared" si="43"/>
        <v>0</v>
      </c>
      <c r="K353" s="155">
        <f t="shared" si="44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45"/>
        <v>201227220.79893059</v>
      </c>
      <c r="O353" s="155">
        <f t="shared" si="46"/>
        <v>0</v>
      </c>
      <c r="P353" s="155">
        <f>IF(O353=1,SUM($O$6:O353),0)</f>
        <v>0</v>
      </c>
    </row>
    <row r="354" spans="1:17" ht="15" customHeight="1">
      <c r="A354" s="15"/>
      <c r="B354" s="174">
        <v>36</v>
      </c>
      <c r="C354" s="109" t="s">
        <v>466</v>
      </c>
      <c r="D354" s="226" t="s">
        <v>45</v>
      </c>
      <c r="E354" s="227" t="s">
        <v>24</v>
      </c>
      <c r="F354" s="228">
        <v>37200</v>
      </c>
      <c r="G354" s="228">
        <v>37200</v>
      </c>
      <c r="H354" s="171"/>
      <c r="I354" s="88">
        <f t="shared" si="42"/>
        <v>37200</v>
      </c>
      <c r="J354" s="163">
        <f t="shared" si="43"/>
        <v>0</v>
      </c>
      <c r="K354" s="155">
        <f t="shared" si="44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45"/>
        <v>201227221.79893059</v>
      </c>
      <c r="O354" s="155">
        <f t="shared" si="46"/>
        <v>0</v>
      </c>
      <c r="P354" s="155">
        <f>IF(O354=1,SUM($O$6:O354),0)</f>
        <v>0</v>
      </c>
    </row>
    <row r="355" spans="1:17" ht="15" customHeight="1">
      <c r="A355" s="15"/>
      <c r="B355" s="174">
        <v>37</v>
      </c>
      <c r="C355" s="109" t="s">
        <v>138</v>
      </c>
      <c r="D355" s="226" t="s">
        <v>45</v>
      </c>
      <c r="E355" s="227" t="s">
        <v>24</v>
      </c>
      <c r="F355" s="228">
        <v>29600</v>
      </c>
      <c r="G355" s="228">
        <v>29600</v>
      </c>
      <c r="H355" s="171"/>
      <c r="I355" s="88">
        <f t="shared" si="42"/>
        <v>29600</v>
      </c>
      <c r="J355" s="163">
        <f t="shared" si="43"/>
        <v>0</v>
      </c>
      <c r="K355" s="155">
        <f t="shared" si="44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45"/>
        <v>201227222.79893059</v>
      </c>
      <c r="O355" s="155">
        <f t="shared" si="46"/>
        <v>0</v>
      </c>
      <c r="P355" s="155">
        <f>IF(O355=1,SUM($O$6:O355),0)</f>
        <v>0</v>
      </c>
    </row>
    <row r="356" spans="1:17" ht="15" customHeight="1">
      <c r="A356" s="15"/>
      <c r="B356" s="174">
        <v>38</v>
      </c>
      <c r="C356" s="109" t="s">
        <v>139</v>
      </c>
      <c r="D356" s="226" t="s">
        <v>45</v>
      </c>
      <c r="E356" s="227" t="s">
        <v>24</v>
      </c>
      <c r="F356" s="228">
        <v>37144</v>
      </c>
      <c r="G356" s="228">
        <v>37144</v>
      </c>
      <c r="H356" s="171"/>
      <c r="I356" s="88">
        <f t="shared" si="42"/>
        <v>37144</v>
      </c>
      <c r="J356" s="163">
        <f t="shared" si="43"/>
        <v>0</v>
      </c>
      <c r="K356" s="155">
        <f t="shared" si="44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45"/>
        <v>201227223.79893059</v>
      </c>
      <c r="O356" s="155">
        <f t="shared" si="46"/>
        <v>0</v>
      </c>
      <c r="P356" s="155">
        <f>IF(O356=1,SUM($O$6:O356),0)</f>
        <v>0</v>
      </c>
    </row>
    <row r="357" spans="1:17" ht="15" customHeight="1">
      <c r="A357" s="15"/>
      <c r="B357" s="174">
        <v>39</v>
      </c>
      <c r="C357" s="109" t="s">
        <v>140</v>
      </c>
      <c r="D357" s="226" t="s">
        <v>45</v>
      </c>
      <c r="E357" s="227" t="s">
        <v>24</v>
      </c>
      <c r="F357" s="228">
        <v>5700</v>
      </c>
      <c r="G357" s="228">
        <v>5700</v>
      </c>
      <c r="H357" s="171"/>
      <c r="I357" s="88">
        <f t="shared" si="42"/>
        <v>5700</v>
      </c>
      <c r="J357" s="163">
        <f t="shared" si="43"/>
        <v>0</v>
      </c>
      <c r="K357" s="155">
        <f t="shared" si="44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45"/>
        <v>201227224.79893059</v>
      </c>
      <c r="O357" s="155">
        <f t="shared" si="46"/>
        <v>0</v>
      </c>
      <c r="P357" s="155">
        <f>IF(O357=1,SUM($O$6:O357),0)</f>
        <v>0</v>
      </c>
    </row>
    <row r="358" spans="1:17" ht="15" customHeight="1">
      <c r="A358" s="15"/>
      <c r="B358" s="174">
        <v>40</v>
      </c>
      <c r="C358" s="109" t="s">
        <v>141</v>
      </c>
      <c r="D358" s="226" t="s">
        <v>45</v>
      </c>
      <c r="E358" s="227" t="s">
        <v>24</v>
      </c>
      <c r="F358" s="228">
        <v>5700</v>
      </c>
      <c r="G358" s="228">
        <v>5700</v>
      </c>
      <c r="H358" s="171"/>
      <c r="I358" s="88">
        <f t="shared" si="42"/>
        <v>5700</v>
      </c>
      <c r="J358" s="163">
        <f t="shared" si="43"/>
        <v>0</v>
      </c>
      <c r="K358" s="155">
        <f t="shared" si="44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45"/>
        <v>201227225.79893059</v>
      </c>
      <c r="O358" s="155">
        <f t="shared" si="46"/>
        <v>0</v>
      </c>
      <c r="P358" s="155">
        <f>IF(O358=1,SUM($O$6:O358),0)</f>
        <v>0</v>
      </c>
    </row>
    <row r="359" spans="1:17" ht="15" customHeight="1">
      <c r="A359" s="15"/>
      <c r="B359" s="174">
        <v>41</v>
      </c>
      <c r="C359" s="109" t="s">
        <v>142</v>
      </c>
      <c r="D359" s="226" t="s">
        <v>45</v>
      </c>
      <c r="E359" s="227" t="s">
        <v>24</v>
      </c>
      <c r="F359" s="228">
        <v>10700</v>
      </c>
      <c r="G359" s="228">
        <v>10700</v>
      </c>
      <c r="H359" s="171"/>
      <c r="I359" s="88">
        <f t="shared" si="42"/>
        <v>10700</v>
      </c>
      <c r="J359" s="163">
        <f t="shared" si="43"/>
        <v>0</v>
      </c>
      <c r="K359" s="155">
        <f t="shared" si="44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45"/>
        <v>201227226.79893059</v>
      </c>
      <c r="O359" s="155">
        <f t="shared" si="46"/>
        <v>0</v>
      </c>
      <c r="P359" s="155">
        <f>IF(O359=1,SUM($O$6:O359),0)</f>
        <v>0</v>
      </c>
    </row>
    <row r="360" spans="1:17" ht="15" customHeight="1">
      <c r="A360" s="15"/>
      <c r="B360" s="174">
        <v>42</v>
      </c>
      <c r="C360" s="109" t="s">
        <v>145</v>
      </c>
      <c r="D360" s="226" t="s">
        <v>45</v>
      </c>
      <c r="E360" s="227" t="s">
        <v>24</v>
      </c>
      <c r="F360" s="228">
        <v>6200</v>
      </c>
      <c r="G360" s="228">
        <v>6200</v>
      </c>
      <c r="H360" s="171"/>
      <c r="I360" s="88">
        <f t="shared" si="42"/>
        <v>6200</v>
      </c>
      <c r="J360" s="163">
        <f t="shared" si="43"/>
        <v>0</v>
      </c>
      <c r="K360" s="155">
        <f t="shared" si="44"/>
        <v>1</v>
      </c>
      <c r="L360" s="155">
        <f>IF(J360=1,SUM($J$6:J360),0)</f>
        <v>0</v>
      </c>
      <c r="M360" s="155">
        <f>IF(K360=1,SUM($K$6:K360),0)</f>
        <v>201227227.79893059</v>
      </c>
      <c r="N360" s="165">
        <f t="shared" si="45"/>
        <v>201227227.79893059</v>
      </c>
      <c r="O360" s="155">
        <f t="shared" si="46"/>
        <v>0</v>
      </c>
      <c r="P360" s="155">
        <f>IF(O360=1,SUM($O$6:O360),0)</f>
        <v>0</v>
      </c>
    </row>
    <row r="361" spans="1:17" ht="15" customHeight="1">
      <c r="A361" s="15"/>
      <c r="B361" s="174">
        <v>43</v>
      </c>
      <c r="C361" s="109" t="s">
        <v>146</v>
      </c>
      <c r="D361" s="226" t="s">
        <v>45</v>
      </c>
      <c r="E361" s="227" t="s">
        <v>100</v>
      </c>
      <c r="F361" s="228">
        <v>446100</v>
      </c>
      <c r="G361" s="228">
        <v>446100</v>
      </c>
      <c r="H361" s="171"/>
      <c r="I361" s="88">
        <f t="shared" si="42"/>
        <v>446100</v>
      </c>
      <c r="J361" s="163">
        <f t="shared" si="43"/>
        <v>0</v>
      </c>
      <c r="K361" s="155">
        <f t="shared" si="44"/>
        <v>1</v>
      </c>
      <c r="L361" s="155">
        <f>IF(J361=1,SUM($J$6:J361),0)</f>
        <v>0</v>
      </c>
      <c r="M361" s="155">
        <f>IF(K361=1,SUM($K$6:K361),0)</f>
        <v>201227228.79893059</v>
      </c>
      <c r="N361" s="165">
        <f t="shared" si="45"/>
        <v>201227228.79893059</v>
      </c>
      <c r="O361" s="155">
        <f t="shared" si="46"/>
        <v>0</v>
      </c>
      <c r="P361" s="155">
        <f>IF(O361=1,SUM($O$6:O361),0)</f>
        <v>0</v>
      </c>
      <c r="Q361" s="166"/>
    </row>
    <row r="362" spans="1:17" ht="15" customHeight="1">
      <c r="A362" s="15"/>
      <c r="B362" s="174">
        <v>44</v>
      </c>
      <c r="C362" s="109" t="s">
        <v>587</v>
      </c>
      <c r="D362" s="226" t="s">
        <v>45</v>
      </c>
      <c r="E362" s="227" t="s">
        <v>100</v>
      </c>
      <c r="F362" s="228">
        <v>45796</v>
      </c>
      <c r="G362" s="228">
        <v>45796</v>
      </c>
      <c r="H362" s="171"/>
      <c r="I362" s="88">
        <f t="shared" si="42"/>
        <v>45796</v>
      </c>
      <c r="J362" s="163">
        <f t="shared" si="43"/>
        <v>0</v>
      </c>
      <c r="K362" s="155">
        <f t="shared" si="44"/>
        <v>1</v>
      </c>
      <c r="L362" s="155">
        <f>IF(J362=1,SUM($J$6:J362),0)</f>
        <v>0</v>
      </c>
      <c r="M362" s="155">
        <f>IF(K362=1,SUM($K$6:K362),0)</f>
        <v>201227229.79893059</v>
      </c>
      <c r="N362" s="165">
        <f t="shared" si="45"/>
        <v>201227229.79893059</v>
      </c>
      <c r="O362" s="155">
        <f t="shared" si="46"/>
        <v>0</v>
      </c>
      <c r="P362" s="155">
        <f>IF(O362=1,SUM($O$6:O362),0)</f>
        <v>0</v>
      </c>
    </row>
    <row r="363" spans="1:17" ht="15" customHeight="1">
      <c r="A363" s="15"/>
      <c r="B363" s="183"/>
      <c r="C363" s="109" t="s">
        <v>48</v>
      </c>
      <c r="D363" s="226" t="s">
        <v>48</v>
      </c>
      <c r="E363" s="227"/>
      <c r="F363" s="228"/>
      <c r="G363" s="228"/>
      <c r="H363" s="171"/>
      <c r="I363" s="88">
        <f t="shared" si="42"/>
        <v>0</v>
      </c>
      <c r="J363" s="163">
        <f t="shared" si="43"/>
        <v>0</v>
      </c>
      <c r="K363" s="155">
        <f t="shared" si="44"/>
        <v>0</v>
      </c>
      <c r="L363" s="155">
        <f>IF(J363=1,SUM($J$6:J363),0)</f>
        <v>0</v>
      </c>
      <c r="M363" s="155">
        <f>IF(K363=1,SUM($K$6:K363),0)</f>
        <v>0</v>
      </c>
      <c r="N363" s="165">
        <f t="shared" si="45"/>
        <v>0</v>
      </c>
      <c r="O363" s="155">
        <f t="shared" si="46"/>
        <v>0</v>
      </c>
      <c r="P363" s="155">
        <f>IF(O363=1,SUM($O$6:O363),0)</f>
        <v>0</v>
      </c>
    </row>
    <row r="364" spans="1:17" ht="15" customHeight="1">
      <c r="A364" s="15"/>
      <c r="B364" s="183" t="s">
        <v>588</v>
      </c>
      <c r="C364" s="109" t="s">
        <v>589</v>
      </c>
      <c r="D364" s="226" t="s">
        <v>48</v>
      </c>
      <c r="E364" s="227"/>
      <c r="F364" s="228"/>
      <c r="G364" s="228"/>
      <c r="H364" s="171"/>
      <c r="I364" s="88">
        <f t="shared" si="42"/>
        <v>0</v>
      </c>
      <c r="J364" s="163">
        <f t="shared" si="43"/>
        <v>0</v>
      </c>
      <c r="K364" s="155">
        <f t="shared" si="44"/>
        <v>0</v>
      </c>
      <c r="L364" s="155">
        <f>IF(J364=1,SUM($J$6:J364),0)</f>
        <v>0</v>
      </c>
      <c r="M364" s="155">
        <f>IF(K364=1,SUM($K$6:K364),0)</f>
        <v>0</v>
      </c>
      <c r="N364" s="165">
        <f t="shared" si="45"/>
        <v>0</v>
      </c>
      <c r="O364" s="155">
        <f t="shared" si="46"/>
        <v>0</v>
      </c>
      <c r="P364" s="155">
        <f>IF(O364=1,SUM($O$6:O364),0)</f>
        <v>0</v>
      </c>
    </row>
    <row r="365" spans="1:17" ht="15" customHeight="1">
      <c r="A365" s="15"/>
      <c r="B365" s="174">
        <v>1</v>
      </c>
      <c r="C365" s="109" t="s">
        <v>147</v>
      </c>
      <c r="D365" s="226" t="s">
        <v>45</v>
      </c>
      <c r="E365" s="227" t="s">
        <v>24</v>
      </c>
      <c r="F365" s="228">
        <v>37000</v>
      </c>
      <c r="G365" s="228">
        <v>37000</v>
      </c>
      <c r="H365" s="171"/>
      <c r="I365" s="88">
        <f t="shared" si="42"/>
        <v>37000</v>
      </c>
      <c r="J365" s="163">
        <f t="shared" si="43"/>
        <v>0</v>
      </c>
      <c r="K365" s="155">
        <f t="shared" si="44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45"/>
        <v>201227230.79893059</v>
      </c>
      <c r="O365" s="155">
        <f t="shared" si="46"/>
        <v>0</v>
      </c>
      <c r="P365" s="155">
        <f>IF(O365=1,SUM($O$6:O365),0)</f>
        <v>0</v>
      </c>
    </row>
    <row r="366" spans="1:17" ht="15" customHeight="1">
      <c r="A366" s="15"/>
      <c r="B366" s="174">
        <v>2</v>
      </c>
      <c r="C366" s="109" t="s">
        <v>148</v>
      </c>
      <c r="D366" s="226" t="s">
        <v>45</v>
      </c>
      <c r="E366" s="227" t="s">
        <v>24</v>
      </c>
      <c r="F366" s="228">
        <v>55500</v>
      </c>
      <c r="G366" s="228">
        <v>55500</v>
      </c>
      <c r="H366" s="171"/>
      <c r="I366" s="88">
        <f t="shared" si="42"/>
        <v>55500</v>
      </c>
      <c r="J366" s="163">
        <f t="shared" si="43"/>
        <v>0</v>
      </c>
      <c r="K366" s="155">
        <f t="shared" si="44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45"/>
        <v>201227231.79893059</v>
      </c>
      <c r="O366" s="155">
        <f t="shared" si="46"/>
        <v>0</v>
      </c>
      <c r="P366" s="155">
        <f>IF(O366=1,SUM($O$6:O366),0)</f>
        <v>0</v>
      </c>
    </row>
    <row r="367" spans="1:17" ht="15" customHeight="1">
      <c r="A367" s="15"/>
      <c r="B367" s="174">
        <v>3</v>
      </c>
      <c r="C367" s="109" t="s">
        <v>149</v>
      </c>
      <c r="D367" s="226" t="s">
        <v>45</v>
      </c>
      <c r="E367" s="227" t="s">
        <v>24</v>
      </c>
      <c r="F367" s="228">
        <v>67800</v>
      </c>
      <c r="G367" s="228">
        <v>67800</v>
      </c>
      <c r="H367" s="171"/>
      <c r="I367" s="88">
        <f t="shared" si="42"/>
        <v>67800</v>
      </c>
      <c r="J367" s="163">
        <f t="shared" si="43"/>
        <v>0</v>
      </c>
      <c r="K367" s="155">
        <f t="shared" si="44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45"/>
        <v>201227232.79893059</v>
      </c>
      <c r="O367" s="155">
        <f t="shared" si="46"/>
        <v>0</v>
      </c>
      <c r="P367" s="155">
        <f>IF(O367=1,SUM($O$6:O367),0)</f>
        <v>0</v>
      </c>
    </row>
    <row r="368" spans="1:17" ht="15" customHeight="1">
      <c r="A368" s="15"/>
      <c r="B368" s="174">
        <v>4</v>
      </c>
      <c r="C368" s="109" t="s">
        <v>150</v>
      </c>
      <c r="D368" s="226" t="s">
        <v>45</v>
      </c>
      <c r="E368" s="227" t="s">
        <v>24</v>
      </c>
      <c r="F368" s="228">
        <v>98600</v>
      </c>
      <c r="G368" s="228">
        <v>98600</v>
      </c>
      <c r="H368" s="171"/>
      <c r="I368" s="88">
        <f t="shared" si="42"/>
        <v>98600</v>
      </c>
      <c r="J368" s="163">
        <f t="shared" si="43"/>
        <v>0</v>
      </c>
      <c r="K368" s="155">
        <f t="shared" si="44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45"/>
        <v>201227233.79893059</v>
      </c>
      <c r="O368" s="155">
        <f t="shared" si="46"/>
        <v>0</v>
      </c>
      <c r="P368" s="155">
        <f>IF(O368=1,SUM($O$6:O368),0)</f>
        <v>0</v>
      </c>
    </row>
    <row r="369" spans="1:17" ht="15" customHeight="1">
      <c r="A369" s="15"/>
      <c r="B369" s="174">
        <v>5</v>
      </c>
      <c r="C369" s="109" t="s">
        <v>151</v>
      </c>
      <c r="D369" s="226" t="s">
        <v>45</v>
      </c>
      <c r="E369" s="227" t="s">
        <v>24</v>
      </c>
      <c r="F369" s="228">
        <v>135199</v>
      </c>
      <c r="G369" s="228">
        <v>135199</v>
      </c>
      <c r="H369" s="171"/>
      <c r="I369" s="88">
        <f t="shared" si="42"/>
        <v>135199</v>
      </c>
      <c r="J369" s="163">
        <f t="shared" si="43"/>
        <v>0</v>
      </c>
      <c r="K369" s="155">
        <f t="shared" si="44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45"/>
        <v>201227234.79893059</v>
      </c>
      <c r="O369" s="155">
        <f t="shared" si="46"/>
        <v>0</v>
      </c>
      <c r="P369" s="155">
        <f>IF(O369=1,SUM($O$6:O369),0)</f>
        <v>0</v>
      </c>
    </row>
    <row r="370" spans="1:17" ht="15" customHeight="1">
      <c r="A370" s="15"/>
      <c r="B370" s="174">
        <v>6</v>
      </c>
      <c r="C370" s="109" t="s">
        <v>152</v>
      </c>
      <c r="D370" s="226" t="s">
        <v>45</v>
      </c>
      <c r="E370" s="227" t="s">
        <v>7</v>
      </c>
      <c r="F370" s="228">
        <v>7789</v>
      </c>
      <c r="G370" s="228">
        <v>7789</v>
      </c>
      <c r="H370" s="171"/>
      <c r="I370" s="88">
        <f t="shared" si="42"/>
        <v>7789</v>
      </c>
      <c r="J370" s="163">
        <f t="shared" si="43"/>
        <v>0</v>
      </c>
      <c r="K370" s="155">
        <f t="shared" si="44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45"/>
        <v>201227235.79893059</v>
      </c>
      <c r="O370" s="155">
        <f t="shared" si="46"/>
        <v>0</v>
      </c>
      <c r="P370" s="155">
        <f>IF(O370=1,SUM($O$6:O370),0)</f>
        <v>0</v>
      </c>
    </row>
    <row r="371" spans="1:17" ht="15" customHeight="1">
      <c r="A371" s="15"/>
      <c r="B371" s="174">
        <v>7</v>
      </c>
      <c r="C371" s="109" t="s">
        <v>30</v>
      </c>
      <c r="D371" s="226" t="s">
        <v>45</v>
      </c>
      <c r="E371" s="227" t="s">
        <v>8</v>
      </c>
      <c r="F371" s="228">
        <v>47459</v>
      </c>
      <c r="G371" s="228">
        <v>47459</v>
      </c>
      <c r="H371" s="171"/>
      <c r="I371" s="88">
        <f t="shared" si="42"/>
        <v>47459</v>
      </c>
      <c r="J371" s="163">
        <f t="shared" si="43"/>
        <v>0</v>
      </c>
      <c r="K371" s="155">
        <f t="shared" si="44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45"/>
        <v>201227236.79893059</v>
      </c>
      <c r="O371" s="155">
        <f t="shared" si="46"/>
        <v>0</v>
      </c>
      <c r="P371" s="155">
        <f>IF(O371=1,SUM($O$6:O371),0)</f>
        <v>0</v>
      </c>
    </row>
    <row r="372" spans="1:17" ht="15" customHeight="1">
      <c r="A372" s="15"/>
      <c r="B372" s="174">
        <v>8</v>
      </c>
      <c r="C372" s="109" t="s">
        <v>153</v>
      </c>
      <c r="D372" s="226" t="s">
        <v>45</v>
      </c>
      <c r="E372" s="227" t="s">
        <v>8</v>
      </c>
      <c r="F372" s="228">
        <v>112500</v>
      </c>
      <c r="G372" s="228">
        <v>112500</v>
      </c>
      <c r="H372" s="171"/>
      <c r="I372" s="88">
        <f t="shared" si="42"/>
        <v>112500</v>
      </c>
      <c r="J372" s="163">
        <f t="shared" si="43"/>
        <v>0</v>
      </c>
      <c r="K372" s="155">
        <f t="shared" si="44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45"/>
        <v>201227237.79893059</v>
      </c>
      <c r="O372" s="155">
        <f t="shared" si="46"/>
        <v>0</v>
      </c>
      <c r="P372" s="155">
        <f>IF(O372=1,SUM($O$6:O372),0)</f>
        <v>0</v>
      </c>
    </row>
    <row r="373" spans="1:17" ht="15" customHeight="1">
      <c r="A373" s="15"/>
      <c r="B373" s="174">
        <v>9</v>
      </c>
      <c r="C373" s="109" t="s">
        <v>154</v>
      </c>
      <c r="D373" s="226" t="s">
        <v>45</v>
      </c>
      <c r="E373" s="227" t="s">
        <v>8</v>
      </c>
      <c r="F373" s="228">
        <v>35800</v>
      </c>
      <c r="G373" s="228">
        <v>35800</v>
      </c>
      <c r="H373" s="171"/>
      <c r="I373" s="88">
        <f t="shared" si="42"/>
        <v>35800</v>
      </c>
      <c r="J373" s="163">
        <f t="shared" si="43"/>
        <v>0</v>
      </c>
      <c r="K373" s="155">
        <f t="shared" si="44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45"/>
        <v>201227238.79893059</v>
      </c>
      <c r="O373" s="155">
        <f t="shared" si="46"/>
        <v>0</v>
      </c>
      <c r="P373" s="155">
        <f>IF(O373=1,SUM($O$6:O373),0)</f>
        <v>0</v>
      </c>
      <c r="Q373" s="166"/>
    </row>
    <row r="374" spans="1:17" ht="15" customHeight="1">
      <c r="A374" s="15"/>
      <c r="B374" s="174">
        <v>10</v>
      </c>
      <c r="C374" s="109" t="s">
        <v>155</v>
      </c>
      <c r="D374" s="226" t="s">
        <v>45</v>
      </c>
      <c r="E374" s="227" t="s">
        <v>8</v>
      </c>
      <c r="F374" s="228">
        <v>36000</v>
      </c>
      <c r="G374" s="228">
        <v>36000</v>
      </c>
      <c r="H374" s="171"/>
      <c r="I374" s="88">
        <f t="shared" si="42"/>
        <v>36000</v>
      </c>
      <c r="J374" s="163">
        <f t="shared" si="43"/>
        <v>0</v>
      </c>
      <c r="K374" s="155">
        <f t="shared" si="44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45"/>
        <v>201227239.79893059</v>
      </c>
      <c r="O374" s="155">
        <f t="shared" si="46"/>
        <v>0</v>
      </c>
      <c r="P374" s="155">
        <f>IF(O374=1,SUM($O$6:O374),0)</f>
        <v>0</v>
      </c>
      <c r="Q374" s="166"/>
    </row>
    <row r="375" spans="1:17" ht="15" customHeight="1">
      <c r="A375" s="15"/>
      <c r="B375" s="174">
        <v>11</v>
      </c>
      <c r="C375" s="109" t="s">
        <v>156</v>
      </c>
      <c r="D375" s="226" t="s">
        <v>45</v>
      </c>
      <c r="E375" s="227" t="s">
        <v>8</v>
      </c>
      <c r="F375" s="228">
        <v>36000</v>
      </c>
      <c r="G375" s="228">
        <v>36000</v>
      </c>
      <c r="H375" s="171"/>
      <c r="I375" s="88">
        <f t="shared" si="42"/>
        <v>36000</v>
      </c>
      <c r="J375" s="163">
        <f t="shared" si="43"/>
        <v>0</v>
      </c>
      <c r="K375" s="155">
        <f t="shared" si="44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45"/>
        <v>201227240.79893059</v>
      </c>
      <c r="O375" s="155">
        <f t="shared" si="46"/>
        <v>0</v>
      </c>
      <c r="P375" s="155">
        <f>IF(O375=1,SUM($O$6:O375),0)</f>
        <v>0</v>
      </c>
    </row>
    <row r="376" spans="1:17" ht="15" customHeight="1">
      <c r="A376" s="15"/>
      <c r="B376" s="174">
        <v>12</v>
      </c>
      <c r="C376" s="109" t="s">
        <v>157</v>
      </c>
      <c r="D376" s="226" t="s">
        <v>45</v>
      </c>
      <c r="E376" s="227" t="s">
        <v>8</v>
      </c>
      <c r="F376" s="228">
        <v>40000</v>
      </c>
      <c r="G376" s="228">
        <v>40000</v>
      </c>
      <c r="H376" s="171"/>
      <c r="I376" s="88">
        <f t="shared" si="42"/>
        <v>40000</v>
      </c>
      <c r="J376" s="163">
        <f t="shared" si="43"/>
        <v>0</v>
      </c>
      <c r="K376" s="155">
        <f t="shared" si="44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45"/>
        <v>201227241.79893059</v>
      </c>
      <c r="O376" s="155">
        <f t="shared" si="46"/>
        <v>0</v>
      </c>
      <c r="P376" s="155">
        <f>IF(O376=1,SUM($O$6:O376),0)</f>
        <v>0</v>
      </c>
    </row>
    <row r="377" spans="1:17" ht="15" customHeight="1">
      <c r="A377" s="15"/>
      <c r="B377" s="174">
        <v>13</v>
      </c>
      <c r="C377" s="109" t="s">
        <v>158</v>
      </c>
      <c r="D377" s="226" t="s">
        <v>45</v>
      </c>
      <c r="E377" s="227" t="s">
        <v>8</v>
      </c>
      <c r="F377" s="228">
        <v>55000</v>
      </c>
      <c r="G377" s="228">
        <v>55000</v>
      </c>
      <c r="H377" s="171"/>
      <c r="I377" s="88">
        <f t="shared" si="42"/>
        <v>55000</v>
      </c>
      <c r="J377" s="163">
        <f t="shared" si="43"/>
        <v>0</v>
      </c>
      <c r="K377" s="155">
        <f t="shared" si="44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45"/>
        <v>201227242.79893059</v>
      </c>
      <c r="O377" s="155">
        <f t="shared" si="46"/>
        <v>0</v>
      </c>
      <c r="P377" s="155">
        <f>IF(O377=1,SUM($O$6:O377),0)</f>
        <v>0</v>
      </c>
    </row>
    <row r="378" spans="1:17" ht="15" customHeight="1">
      <c r="A378" s="15"/>
      <c r="B378" s="174">
        <v>14</v>
      </c>
      <c r="C378" s="109" t="s">
        <v>159</v>
      </c>
      <c r="D378" s="226" t="s">
        <v>45</v>
      </c>
      <c r="E378" s="227" t="s">
        <v>8</v>
      </c>
      <c r="F378" s="228">
        <v>45500</v>
      </c>
      <c r="G378" s="228">
        <v>45500</v>
      </c>
      <c r="H378" s="171"/>
      <c r="I378" s="88">
        <f t="shared" si="42"/>
        <v>45500</v>
      </c>
      <c r="J378" s="163">
        <f t="shared" si="43"/>
        <v>0</v>
      </c>
      <c r="K378" s="155">
        <f t="shared" si="44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45"/>
        <v>201227243.79893059</v>
      </c>
      <c r="O378" s="155">
        <f t="shared" si="46"/>
        <v>0</v>
      </c>
      <c r="P378" s="155">
        <f>IF(O378=1,SUM($O$6:O378),0)</f>
        <v>0</v>
      </c>
    </row>
    <row r="379" spans="1:17" ht="15" customHeight="1">
      <c r="A379" s="15"/>
      <c r="B379" s="174">
        <v>15</v>
      </c>
      <c r="C379" s="109" t="s">
        <v>160</v>
      </c>
      <c r="D379" s="226" t="s">
        <v>45</v>
      </c>
      <c r="E379" s="227" t="s">
        <v>8</v>
      </c>
      <c r="F379" s="228">
        <v>45500</v>
      </c>
      <c r="G379" s="228">
        <v>45500</v>
      </c>
      <c r="H379" s="171"/>
      <c r="I379" s="88">
        <f t="shared" si="42"/>
        <v>45500</v>
      </c>
      <c r="J379" s="163">
        <f t="shared" si="43"/>
        <v>0</v>
      </c>
      <c r="K379" s="155">
        <f t="shared" si="44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45"/>
        <v>201227244.79893059</v>
      </c>
      <c r="O379" s="155">
        <f t="shared" si="46"/>
        <v>0</v>
      </c>
      <c r="P379" s="155">
        <f>IF(O379=1,SUM($O$6:O379),0)</f>
        <v>0</v>
      </c>
    </row>
    <row r="380" spans="1:17" ht="15" customHeight="1">
      <c r="A380" s="15"/>
      <c r="B380" s="174">
        <v>16</v>
      </c>
      <c r="C380" s="109" t="s">
        <v>161</v>
      </c>
      <c r="D380" s="226" t="s">
        <v>45</v>
      </c>
      <c r="E380" s="227" t="s">
        <v>8</v>
      </c>
      <c r="F380" s="228">
        <v>45500</v>
      </c>
      <c r="G380" s="228">
        <v>45500</v>
      </c>
      <c r="H380" s="171"/>
      <c r="I380" s="88">
        <f t="shared" si="42"/>
        <v>45500</v>
      </c>
      <c r="J380" s="163">
        <f t="shared" si="43"/>
        <v>0</v>
      </c>
      <c r="K380" s="155">
        <f t="shared" si="44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45"/>
        <v>201227245.79893059</v>
      </c>
      <c r="O380" s="155">
        <f t="shared" si="46"/>
        <v>0</v>
      </c>
      <c r="P380" s="155">
        <f>IF(O380=1,SUM($O$6:O380),0)</f>
        <v>0</v>
      </c>
    </row>
    <row r="381" spans="1:17" ht="15" customHeight="1">
      <c r="A381" s="15"/>
      <c r="B381" s="174">
        <v>17</v>
      </c>
      <c r="C381" s="109" t="s">
        <v>162</v>
      </c>
      <c r="D381" s="226" t="s">
        <v>45</v>
      </c>
      <c r="E381" s="227" t="s">
        <v>8</v>
      </c>
      <c r="F381" s="228">
        <v>45500</v>
      </c>
      <c r="G381" s="228">
        <v>45500</v>
      </c>
      <c r="H381" s="171"/>
      <c r="I381" s="88">
        <f t="shared" si="42"/>
        <v>45500</v>
      </c>
      <c r="J381" s="163">
        <f t="shared" si="43"/>
        <v>0</v>
      </c>
      <c r="K381" s="155">
        <f t="shared" si="44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45"/>
        <v>201227246.79893059</v>
      </c>
      <c r="O381" s="155">
        <f t="shared" si="46"/>
        <v>0</v>
      </c>
      <c r="P381" s="155">
        <f>IF(O381=1,SUM($O$6:O381),0)</f>
        <v>0</v>
      </c>
    </row>
    <row r="382" spans="1:17" ht="15" customHeight="1">
      <c r="A382" s="15"/>
      <c r="B382" s="174">
        <v>18</v>
      </c>
      <c r="C382" s="109" t="s">
        <v>163</v>
      </c>
      <c r="D382" s="226" t="s">
        <v>45</v>
      </c>
      <c r="E382" s="227" t="s">
        <v>8</v>
      </c>
      <c r="F382" s="228">
        <v>7938</v>
      </c>
      <c r="G382" s="228">
        <v>7938</v>
      </c>
      <c r="H382" s="171"/>
      <c r="I382" s="88">
        <f t="shared" si="42"/>
        <v>7938</v>
      </c>
      <c r="J382" s="163">
        <f t="shared" si="43"/>
        <v>0</v>
      </c>
      <c r="K382" s="155">
        <f t="shared" si="44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45"/>
        <v>201227247.79893059</v>
      </c>
      <c r="O382" s="155">
        <f t="shared" si="46"/>
        <v>0</v>
      </c>
      <c r="P382" s="155">
        <f>IF(O382=1,SUM($O$6:O382),0)</f>
        <v>0</v>
      </c>
    </row>
    <row r="383" spans="1:17" ht="15" customHeight="1">
      <c r="A383" s="15"/>
      <c r="B383" s="174">
        <v>19</v>
      </c>
      <c r="C383" s="109" t="s">
        <v>164</v>
      </c>
      <c r="D383" s="226" t="s">
        <v>45</v>
      </c>
      <c r="E383" s="227" t="s">
        <v>8</v>
      </c>
      <c r="F383" s="228">
        <v>30000</v>
      </c>
      <c r="G383" s="228">
        <v>30000</v>
      </c>
      <c r="H383" s="171"/>
      <c r="I383" s="88">
        <f t="shared" si="42"/>
        <v>30000</v>
      </c>
      <c r="J383" s="163">
        <f t="shared" si="43"/>
        <v>0</v>
      </c>
      <c r="K383" s="155">
        <f t="shared" si="44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45"/>
        <v>201227248.79893059</v>
      </c>
      <c r="O383" s="155">
        <f t="shared" si="46"/>
        <v>0</v>
      </c>
      <c r="P383" s="155">
        <f>IF(O383=1,SUM($O$6:O383),0)</f>
        <v>0</v>
      </c>
    </row>
    <row r="384" spans="1:17" ht="15" customHeight="1">
      <c r="A384" s="15"/>
      <c r="B384" s="174">
        <v>20</v>
      </c>
      <c r="C384" s="109" t="s">
        <v>28</v>
      </c>
      <c r="D384" s="226" t="s">
        <v>45</v>
      </c>
      <c r="E384" s="227" t="s">
        <v>8</v>
      </c>
      <c r="F384" s="228">
        <v>26500</v>
      </c>
      <c r="G384" s="228">
        <v>26500</v>
      </c>
      <c r="H384" s="171"/>
      <c r="I384" s="88">
        <f t="shared" si="42"/>
        <v>26500</v>
      </c>
      <c r="J384" s="163">
        <f t="shared" si="43"/>
        <v>0</v>
      </c>
      <c r="K384" s="155">
        <f t="shared" si="44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45"/>
        <v>201227249.79893059</v>
      </c>
      <c r="O384" s="155">
        <f t="shared" si="46"/>
        <v>0</v>
      </c>
      <c r="P384" s="155">
        <f>IF(O384=1,SUM($O$6:O384),0)</f>
        <v>0</v>
      </c>
    </row>
    <row r="385" spans="1:16" ht="15" customHeight="1">
      <c r="A385" s="15"/>
      <c r="B385" s="174">
        <v>21</v>
      </c>
      <c r="C385" s="109" t="s">
        <v>165</v>
      </c>
      <c r="D385" s="226" t="s">
        <v>45</v>
      </c>
      <c r="E385" s="227" t="s">
        <v>8</v>
      </c>
      <c r="F385" s="228">
        <v>26500</v>
      </c>
      <c r="G385" s="228">
        <v>26500</v>
      </c>
      <c r="H385" s="171"/>
      <c r="I385" s="88">
        <f>IF($I$5=$G$4,G385,(IF($I$5=$F$4,F385,0)))</f>
        <v>26500</v>
      </c>
      <c r="J385" s="163">
        <f t="shared" si="43"/>
        <v>0</v>
      </c>
      <c r="K385" s="155">
        <f t="shared" si="44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45"/>
        <v>201227250.79893059</v>
      </c>
      <c r="O385" s="155">
        <f t="shared" si="46"/>
        <v>0</v>
      </c>
      <c r="P385" s="155">
        <f>IF(O385=1,SUM($O$6:O385),0)</f>
        <v>0</v>
      </c>
    </row>
    <row r="386" spans="1:16" ht="15" customHeight="1">
      <c r="A386" s="15"/>
      <c r="B386" s="174">
        <v>22</v>
      </c>
      <c r="C386" s="109" t="s">
        <v>166</v>
      </c>
      <c r="D386" s="226" t="s">
        <v>45</v>
      </c>
      <c r="E386" s="227" t="s">
        <v>8</v>
      </c>
      <c r="F386" s="228">
        <v>26500</v>
      </c>
      <c r="G386" s="228">
        <v>26500</v>
      </c>
      <c r="H386" s="171"/>
      <c r="I386" s="88">
        <f t="shared" si="42"/>
        <v>26500</v>
      </c>
      <c r="J386" s="163">
        <f t="shared" si="43"/>
        <v>0</v>
      </c>
      <c r="K386" s="155">
        <f t="shared" si="44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45"/>
        <v>201227251.79893059</v>
      </c>
      <c r="O386" s="155">
        <f t="shared" si="46"/>
        <v>0</v>
      </c>
      <c r="P386" s="155">
        <f>IF(O386=1,SUM($O$6:O386),0)</f>
        <v>0</v>
      </c>
    </row>
    <row r="387" spans="1:16" ht="15" customHeight="1">
      <c r="A387" s="15"/>
      <c r="B387" s="174">
        <v>23</v>
      </c>
      <c r="C387" s="109" t="s">
        <v>167</v>
      </c>
      <c r="D387" s="226" t="s">
        <v>45</v>
      </c>
      <c r="E387" s="227" t="s">
        <v>8</v>
      </c>
      <c r="F387" s="228">
        <v>26500</v>
      </c>
      <c r="G387" s="228">
        <v>26500</v>
      </c>
      <c r="H387" s="171"/>
      <c r="I387" s="88">
        <f t="shared" si="42"/>
        <v>26500</v>
      </c>
      <c r="J387" s="163">
        <f t="shared" si="43"/>
        <v>0</v>
      </c>
      <c r="K387" s="155">
        <f t="shared" si="44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45"/>
        <v>201227252.79893059</v>
      </c>
      <c r="O387" s="155">
        <f t="shared" si="46"/>
        <v>0</v>
      </c>
      <c r="P387" s="155">
        <f>IF(O387=1,SUM($O$6:O387),0)</f>
        <v>0</v>
      </c>
    </row>
    <row r="388" spans="1:16" ht="15" customHeight="1">
      <c r="A388" s="15"/>
      <c r="B388" s="174">
        <v>24</v>
      </c>
      <c r="C388" s="109" t="s">
        <v>168</v>
      </c>
      <c r="D388" s="226" t="s">
        <v>45</v>
      </c>
      <c r="E388" s="227" t="s">
        <v>8</v>
      </c>
      <c r="F388" s="228">
        <v>33600</v>
      </c>
      <c r="G388" s="228">
        <v>33600</v>
      </c>
      <c r="H388" s="171"/>
      <c r="I388" s="88">
        <f t="shared" si="42"/>
        <v>33600</v>
      </c>
      <c r="J388" s="163">
        <f t="shared" si="43"/>
        <v>0</v>
      </c>
      <c r="K388" s="155">
        <f t="shared" si="44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45"/>
        <v>201227253.79893059</v>
      </c>
      <c r="O388" s="155">
        <f t="shared" si="46"/>
        <v>0</v>
      </c>
      <c r="P388" s="155">
        <f>IF(O388=1,SUM($O$6:O388),0)</f>
        <v>0</v>
      </c>
    </row>
    <row r="389" spans="1:16" ht="15" customHeight="1">
      <c r="A389" s="15"/>
      <c r="B389" s="174">
        <v>25</v>
      </c>
      <c r="C389" s="109" t="s">
        <v>169</v>
      </c>
      <c r="D389" s="226" t="s">
        <v>45</v>
      </c>
      <c r="E389" s="227" t="s">
        <v>8</v>
      </c>
      <c r="F389" s="228">
        <v>33600</v>
      </c>
      <c r="G389" s="228">
        <v>33600</v>
      </c>
      <c r="H389" s="171"/>
      <c r="I389" s="88">
        <f t="shared" si="42"/>
        <v>33600</v>
      </c>
      <c r="J389" s="163">
        <f t="shared" si="43"/>
        <v>0</v>
      </c>
      <c r="K389" s="155">
        <f t="shared" si="44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45"/>
        <v>201227254.79893059</v>
      </c>
      <c r="O389" s="155">
        <f t="shared" si="46"/>
        <v>0</v>
      </c>
      <c r="P389" s="155">
        <f>IF(O389=1,SUM($O$6:O389),0)</f>
        <v>0</v>
      </c>
    </row>
    <row r="390" spans="1:16" ht="15" customHeight="1">
      <c r="A390" s="15"/>
      <c r="B390" s="174">
        <v>26</v>
      </c>
      <c r="C390" s="109" t="s">
        <v>170</v>
      </c>
      <c r="D390" s="226" t="s">
        <v>45</v>
      </c>
      <c r="E390" s="227" t="s">
        <v>8</v>
      </c>
      <c r="F390" s="228">
        <v>33600</v>
      </c>
      <c r="G390" s="228">
        <v>33600</v>
      </c>
      <c r="H390" s="171"/>
      <c r="I390" s="88">
        <f t="shared" ref="I390:I453" si="47">IF($I$5=$G$4,G390,(IF($I$5=$F$4,F390,0)))</f>
        <v>33600</v>
      </c>
      <c r="J390" s="163">
        <f t="shared" si="43"/>
        <v>0</v>
      </c>
      <c r="K390" s="155">
        <f t="shared" si="44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45"/>
        <v>201227255.79893059</v>
      </c>
      <c r="O390" s="155">
        <f t="shared" si="46"/>
        <v>0</v>
      </c>
      <c r="P390" s="155">
        <f>IF(O390=1,SUM($O$6:O390),0)</f>
        <v>0</v>
      </c>
    </row>
    <row r="391" spans="1:16" ht="15" customHeight="1">
      <c r="A391" s="15"/>
      <c r="B391" s="174">
        <v>27</v>
      </c>
      <c r="C391" s="109" t="s">
        <v>171</v>
      </c>
      <c r="D391" s="226" t="s">
        <v>45</v>
      </c>
      <c r="E391" s="227" t="s">
        <v>8</v>
      </c>
      <c r="F391" s="228">
        <v>33600</v>
      </c>
      <c r="G391" s="228">
        <v>33600</v>
      </c>
      <c r="H391" s="171"/>
      <c r="I391" s="88">
        <f t="shared" si="47"/>
        <v>33600</v>
      </c>
      <c r="J391" s="163">
        <f t="shared" si="43"/>
        <v>0</v>
      </c>
      <c r="K391" s="155">
        <f t="shared" si="44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45"/>
        <v>201227256.79893059</v>
      </c>
      <c r="O391" s="155">
        <f t="shared" si="46"/>
        <v>0</v>
      </c>
      <c r="P391" s="155">
        <f>IF(O391=1,SUM($O$6:O391),0)</f>
        <v>0</v>
      </c>
    </row>
    <row r="392" spans="1:16" ht="15" customHeight="1">
      <c r="A392" s="15"/>
      <c r="B392" s="174">
        <v>28</v>
      </c>
      <c r="C392" s="109" t="s">
        <v>172</v>
      </c>
      <c r="D392" s="226" t="s">
        <v>45</v>
      </c>
      <c r="E392" s="227" t="s">
        <v>8</v>
      </c>
      <c r="F392" s="228">
        <v>32600</v>
      </c>
      <c r="G392" s="228">
        <v>32600</v>
      </c>
      <c r="H392" s="171"/>
      <c r="I392" s="88">
        <f t="shared" si="47"/>
        <v>32600</v>
      </c>
      <c r="J392" s="163">
        <f t="shared" si="43"/>
        <v>0</v>
      </c>
      <c r="K392" s="155">
        <f t="shared" si="44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45"/>
        <v>201227257.79893059</v>
      </c>
      <c r="O392" s="155">
        <f t="shared" si="46"/>
        <v>0</v>
      </c>
      <c r="P392" s="155">
        <f>IF(O392=1,SUM($O$6:O392),0)</f>
        <v>0</v>
      </c>
    </row>
    <row r="393" spans="1:16" ht="15" customHeight="1">
      <c r="A393" s="15"/>
      <c r="B393" s="174">
        <v>29</v>
      </c>
      <c r="C393" s="109" t="s">
        <v>173</v>
      </c>
      <c r="D393" s="226" t="s">
        <v>45</v>
      </c>
      <c r="E393" s="227" t="s">
        <v>8</v>
      </c>
      <c r="F393" s="228">
        <v>45000</v>
      </c>
      <c r="G393" s="228">
        <v>45000</v>
      </c>
      <c r="H393" s="171"/>
      <c r="I393" s="88">
        <f t="shared" si="47"/>
        <v>45000</v>
      </c>
      <c r="J393" s="163">
        <f t="shared" si="43"/>
        <v>0</v>
      </c>
      <c r="K393" s="155">
        <f t="shared" si="44"/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si="45"/>
        <v>201227258.79893059</v>
      </c>
      <c r="O393" s="155">
        <f t="shared" si="46"/>
        <v>0</v>
      </c>
      <c r="P393" s="155">
        <f>IF(O393=1,SUM($O$6:O393),0)</f>
        <v>0</v>
      </c>
    </row>
    <row r="394" spans="1:16" ht="15" customHeight="1">
      <c r="A394" s="15"/>
      <c r="B394" s="174">
        <v>30</v>
      </c>
      <c r="C394" s="109" t="s">
        <v>590</v>
      </c>
      <c r="D394" s="226" t="s">
        <v>45</v>
      </c>
      <c r="E394" s="227" t="s">
        <v>8</v>
      </c>
      <c r="F394" s="228">
        <v>92500</v>
      </c>
      <c r="G394" s="228">
        <v>92500</v>
      </c>
      <c r="H394" s="171"/>
      <c r="I394" s="88">
        <f t="shared" si="47"/>
        <v>92500</v>
      </c>
      <c r="J394" s="163">
        <f t="shared" si="43"/>
        <v>0</v>
      </c>
      <c r="K394" s="155">
        <f t="shared" si="4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45"/>
        <v>201227259.79893059</v>
      </c>
      <c r="O394" s="155">
        <f t="shared" si="46"/>
        <v>0</v>
      </c>
      <c r="P394" s="155">
        <f>IF(O394=1,SUM($O$6:O394),0)</f>
        <v>0</v>
      </c>
    </row>
    <row r="395" spans="1:16" ht="15" customHeight="1">
      <c r="A395" s="15"/>
      <c r="B395" s="174">
        <v>31</v>
      </c>
      <c r="C395" s="109" t="s">
        <v>174</v>
      </c>
      <c r="D395" s="226" t="s">
        <v>45</v>
      </c>
      <c r="E395" s="227" t="s">
        <v>8</v>
      </c>
      <c r="F395" s="228">
        <v>67700</v>
      </c>
      <c r="G395" s="228">
        <v>67700</v>
      </c>
      <c r="H395" s="171"/>
      <c r="I395" s="88">
        <f t="shared" si="47"/>
        <v>67700</v>
      </c>
      <c r="J395" s="163">
        <f t="shared" si="43"/>
        <v>0</v>
      </c>
      <c r="K395" s="155">
        <f t="shared" si="4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45"/>
        <v>201227260.79893059</v>
      </c>
      <c r="O395" s="155">
        <f t="shared" si="46"/>
        <v>0</v>
      </c>
      <c r="P395" s="155">
        <f>IF(O395=1,SUM($O$6:O395),0)</f>
        <v>0</v>
      </c>
    </row>
    <row r="396" spans="1:16" ht="15" customHeight="1">
      <c r="A396" s="15"/>
      <c r="B396" s="174">
        <v>32</v>
      </c>
      <c r="C396" s="109" t="s">
        <v>175</v>
      </c>
      <c r="D396" s="226" t="s">
        <v>45</v>
      </c>
      <c r="E396" s="227" t="s">
        <v>8</v>
      </c>
      <c r="F396" s="228">
        <v>13100</v>
      </c>
      <c r="G396" s="228">
        <v>13100</v>
      </c>
      <c r="H396" s="171"/>
      <c r="I396" s="88">
        <f t="shared" si="47"/>
        <v>13100</v>
      </c>
      <c r="J396" s="163">
        <f t="shared" ref="J396:J459" si="48">IF(D396="MDU-KD",1,0)</f>
        <v>0</v>
      </c>
      <c r="K396" s="155">
        <f t="shared" ref="K396:K459" si="49">IF(D396="HDW",1,0)</f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ref="N396:N459" si="50">IF(L396=0,M396,L396)</f>
        <v>201227261.79893059</v>
      </c>
      <c r="O396" s="155">
        <f t="shared" ref="O396:O459" si="51">IF(E396=0,0,IF(LEFT(C396,11)="Tiang Beton",1,0))</f>
        <v>0</v>
      </c>
      <c r="P396" s="155">
        <f>IF(O396=1,SUM($O$6:O396),0)</f>
        <v>0</v>
      </c>
    </row>
    <row r="397" spans="1:16" ht="15" customHeight="1">
      <c r="A397" s="15"/>
      <c r="B397" s="174">
        <v>33</v>
      </c>
      <c r="C397" s="109" t="s">
        <v>176</v>
      </c>
      <c r="D397" s="226" t="s">
        <v>45</v>
      </c>
      <c r="E397" s="227" t="s">
        <v>8</v>
      </c>
      <c r="F397" s="228">
        <v>404600</v>
      </c>
      <c r="G397" s="228">
        <v>404600</v>
      </c>
      <c r="H397" s="171"/>
      <c r="I397" s="88">
        <f t="shared" si="47"/>
        <v>404600</v>
      </c>
      <c r="J397" s="163">
        <f t="shared" si="48"/>
        <v>0</v>
      </c>
      <c r="K397" s="155">
        <f t="shared" si="49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50"/>
        <v>201227262.79893059</v>
      </c>
      <c r="O397" s="155">
        <f t="shared" si="51"/>
        <v>0</v>
      </c>
      <c r="P397" s="155">
        <f>IF(O397=1,SUM($O$6:O397),0)</f>
        <v>0</v>
      </c>
    </row>
    <row r="398" spans="1:16" ht="15" customHeight="1">
      <c r="A398" s="15"/>
      <c r="B398" s="174">
        <v>34</v>
      </c>
      <c r="C398" s="109" t="s">
        <v>591</v>
      </c>
      <c r="D398" s="226" t="s">
        <v>45</v>
      </c>
      <c r="E398" s="227" t="s">
        <v>8</v>
      </c>
      <c r="F398" s="228">
        <v>445573.55999999994</v>
      </c>
      <c r="G398" s="228">
        <v>445573.55999999994</v>
      </c>
      <c r="H398" s="171"/>
      <c r="I398" s="88">
        <f t="shared" si="47"/>
        <v>445573.55999999994</v>
      </c>
      <c r="J398" s="163">
        <f t="shared" si="48"/>
        <v>0</v>
      </c>
      <c r="K398" s="155">
        <f t="shared" si="49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50"/>
        <v>201227263.79893059</v>
      </c>
      <c r="O398" s="155">
        <f t="shared" si="51"/>
        <v>0</v>
      </c>
      <c r="P398" s="155">
        <f>IF(O398=1,SUM($O$6:O398),0)</f>
        <v>0</v>
      </c>
    </row>
    <row r="399" spans="1:16" ht="15" customHeight="1">
      <c r="A399" s="15"/>
      <c r="B399" s="174">
        <v>35</v>
      </c>
      <c r="C399" s="109" t="s">
        <v>177</v>
      </c>
      <c r="D399" s="226" t="s">
        <v>45</v>
      </c>
      <c r="E399" s="227" t="s">
        <v>8</v>
      </c>
      <c r="F399" s="228">
        <v>89200</v>
      </c>
      <c r="G399" s="228">
        <v>89200</v>
      </c>
      <c r="H399" s="171"/>
      <c r="I399" s="88">
        <f t="shared" si="47"/>
        <v>89200</v>
      </c>
      <c r="J399" s="163">
        <f t="shared" si="48"/>
        <v>0</v>
      </c>
      <c r="K399" s="155">
        <f t="shared" si="49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50"/>
        <v>201227264.79893059</v>
      </c>
      <c r="O399" s="155">
        <f t="shared" si="51"/>
        <v>0</v>
      </c>
      <c r="P399" s="155">
        <f>IF(O399=1,SUM($O$6:O399),0)</f>
        <v>0</v>
      </c>
    </row>
    <row r="400" spans="1:16" ht="15" customHeight="1">
      <c r="A400" s="15"/>
      <c r="B400" s="174">
        <v>36</v>
      </c>
      <c r="C400" s="109" t="s">
        <v>178</v>
      </c>
      <c r="D400" s="226" t="s">
        <v>45</v>
      </c>
      <c r="E400" s="227" t="s">
        <v>8</v>
      </c>
      <c r="F400" s="228">
        <v>95000</v>
      </c>
      <c r="G400" s="228">
        <v>95000</v>
      </c>
      <c r="H400" s="171"/>
      <c r="I400" s="88">
        <f t="shared" si="47"/>
        <v>95000</v>
      </c>
      <c r="J400" s="163">
        <f t="shared" si="48"/>
        <v>0</v>
      </c>
      <c r="K400" s="155">
        <f t="shared" si="49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50"/>
        <v>201227265.79893059</v>
      </c>
      <c r="O400" s="155">
        <f t="shared" si="51"/>
        <v>0</v>
      </c>
      <c r="P400" s="155">
        <f>IF(O400=1,SUM($O$6:O400),0)</f>
        <v>0</v>
      </c>
    </row>
    <row r="401" spans="1:16" ht="15" customHeight="1">
      <c r="A401" s="15"/>
      <c r="B401" s="174">
        <v>37</v>
      </c>
      <c r="C401" s="109" t="s">
        <v>179</v>
      </c>
      <c r="D401" s="226" t="s">
        <v>45</v>
      </c>
      <c r="E401" s="227" t="s">
        <v>8</v>
      </c>
      <c r="F401" s="228">
        <v>15500</v>
      </c>
      <c r="G401" s="228">
        <v>15500</v>
      </c>
      <c r="H401" s="171"/>
      <c r="I401" s="88">
        <f t="shared" si="47"/>
        <v>15500</v>
      </c>
      <c r="J401" s="163">
        <f t="shared" si="48"/>
        <v>0</v>
      </c>
      <c r="K401" s="155">
        <f t="shared" si="49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50"/>
        <v>201227266.79893059</v>
      </c>
      <c r="O401" s="155">
        <f t="shared" si="51"/>
        <v>0</v>
      </c>
      <c r="P401" s="155">
        <f>IF(O401=1,SUM($O$6:O401),0)</f>
        <v>0</v>
      </c>
    </row>
    <row r="402" spans="1:16" ht="15" customHeight="1">
      <c r="A402" s="15"/>
      <c r="B402" s="174">
        <v>38</v>
      </c>
      <c r="C402" s="109" t="s">
        <v>180</v>
      </c>
      <c r="D402" s="226" t="s">
        <v>45</v>
      </c>
      <c r="E402" s="227" t="s">
        <v>8</v>
      </c>
      <c r="F402" s="228">
        <v>37700</v>
      </c>
      <c r="G402" s="228">
        <v>37700</v>
      </c>
      <c r="H402" s="171"/>
      <c r="I402" s="88">
        <f t="shared" si="47"/>
        <v>37700</v>
      </c>
      <c r="J402" s="163">
        <f t="shared" si="48"/>
        <v>0</v>
      </c>
      <c r="K402" s="155">
        <f t="shared" si="49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50"/>
        <v>201227267.79893059</v>
      </c>
      <c r="O402" s="155">
        <f t="shared" si="51"/>
        <v>0</v>
      </c>
      <c r="P402" s="155">
        <f>IF(O402=1,SUM($O$6:O402),0)</f>
        <v>0</v>
      </c>
    </row>
    <row r="403" spans="1:16" ht="15" customHeight="1">
      <c r="A403" s="15"/>
      <c r="B403" s="174">
        <v>39</v>
      </c>
      <c r="C403" s="109" t="s">
        <v>181</v>
      </c>
      <c r="D403" s="226" t="s">
        <v>45</v>
      </c>
      <c r="E403" s="227" t="s">
        <v>8</v>
      </c>
      <c r="F403" s="228">
        <v>28000</v>
      </c>
      <c r="G403" s="228">
        <v>28100</v>
      </c>
      <c r="H403" s="171"/>
      <c r="I403" s="88">
        <f t="shared" si="47"/>
        <v>28100</v>
      </c>
      <c r="J403" s="163">
        <f t="shared" si="48"/>
        <v>0</v>
      </c>
      <c r="K403" s="155">
        <f t="shared" si="49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50"/>
        <v>201227268.79893059</v>
      </c>
      <c r="O403" s="155">
        <f t="shared" si="51"/>
        <v>0</v>
      </c>
      <c r="P403" s="155">
        <f>IF(O403=1,SUM($O$6:O403),0)</f>
        <v>0</v>
      </c>
    </row>
    <row r="404" spans="1:16" ht="15" customHeight="1">
      <c r="A404" s="15"/>
      <c r="B404" s="174">
        <v>40</v>
      </c>
      <c r="C404" s="109" t="s">
        <v>182</v>
      </c>
      <c r="D404" s="226" t="s">
        <v>45</v>
      </c>
      <c r="E404" s="227" t="s">
        <v>8</v>
      </c>
      <c r="F404" s="228">
        <v>22400</v>
      </c>
      <c r="G404" s="228">
        <v>22400</v>
      </c>
      <c r="H404" s="171"/>
      <c r="I404" s="88">
        <f t="shared" si="47"/>
        <v>22400</v>
      </c>
      <c r="J404" s="163">
        <f t="shared" si="48"/>
        <v>0</v>
      </c>
      <c r="K404" s="155">
        <f t="shared" si="49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50"/>
        <v>201227269.79893059</v>
      </c>
      <c r="O404" s="155">
        <f t="shared" si="51"/>
        <v>0</v>
      </c>
      <c r="P404" s="155">
        <f>IF(O404=1,SUM($O$6:O404),0)</f>
        <v>0</v>
      </c>
    </row>
    <row r="405" spans="1:16" ht="15" customHeight="1">
      <c r="A405" s="15"/>
      <c r="B405" s="174">
        <v>42</v>
      </c>
      <c r="C405" s="109" t="s">
        <v>184</v>
      </c>
      <c r="D405" s="226" t="s">
        <v>45</v>
      </c>
      <c r="E405" s="227" t="s">
        <v>8</v>
      </c>
      <c r="F405" s="228">
        <v>15800</v>
      </c>
      <c r="G405" s="228">
        <v>15900</v>
      </c>
      <c r="H405" s="171"/>
      <c r="I405" s="88">
        <f t="shared" si="47"/>
        <v>15900</v>
      </c>
      <c r="J405" s="163">
        <f t="shared" si="48"/>
        <v>0</v>
      </c>
      <c r="K405" s="155">
        <f t="shared" si="49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50"/>
        <v>201227270.79893059</v>
      </c>
      <c r="O405" s="155">
        <f t="shared" si="51"/>
        <v>0</v>
      </c>
      <c r="P405" s="155">
        <f>IF(O405=1,SUM($O$6:O405),0)</f>
        <v>0</v>
      </c>
    </row>
    <row r="406" spans="1:16" ht="15" customHeight="1">
      <c r="A406" s="15"/>
      <c r="B406" s="174">
        <v>41</v>
      </c>
      <c r="C406" s="109" t="s">
        <v>183</v>
      </c>
      <c r="D406" s="226" t="s">
        <v>45</v>
      </c>
      <c r="E406" s="227" t="s">
        <v>8</v>
      </c>
      <c r="F406" s="228">
        <v>22400</v>
      </c>
      <c r="G406" s="228">
        <v>22500</v>
      </c>
      <c r="H406" s="171"/>
      <c r="I406" s="88">
        <f t="shared" si="47"/>
        <v>22500</v>
      </c>
      <c r="J406" s="163">
        <f t="shared" si="48"/>
        <v>0</v>
      </c>
      <c r="K406" s="155">
        <f t="shared" si="49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50"/>
        <v>201227271.79893059</v>
      </c>
      <c r="O406" s="155">
        <f t="shared" si="51"/>
        <v>0</v>
      </c>
      <c r="P406" s="155">
        <f>IF(O406=1,SUM($O$6:O406),0)</f>
        <v>0</v>
      </c>
    </row>
    <row r="407" spans="1:16" ht="15" customHeight="1">
      <c r="A407" s="15"/>
      <c r="B407" s="174">
        <v>42</v>
      </c>
      <c r="C407" s="109" t="s">
        <v>1156</v>
      </c>
      <c r="D407" s="226" t="s">
        <v>45</v>
      </c>
      <c r="E407" s="227" t="s">
        <v>8</v>
      </c>
      <c r="F407" s="228">
        <v>36500</v>
      </c>
      <c r="G407" s="228">
        <v>36500</v>
      </c>
      <c r="H407" s="171"/>
      <c r="I407" s="88">
        <f t="shared" si="47"/>
        <v>36500</v>
      </c>
      <c r="J407" s="163">
        <f t="shared" si="48"/>
        <v>0</v>
      </c>
      <c r="K407" s="155">
        <f t="shared" si="49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50"/>
        <v>201227272.79893059</v>
      </c>
      <c r="O407" s="155">
        <f t="shared" si="51"/>
        <v>0</v>
      </c>
      <c r="P407" s="155">
        <f>IF(O407=1,SUM($O$6:O407),0)</f>
        <v>0</v>
      </c>
    </row>
    <row r="408" spans="1:16" ht="15" customHeight="1">
      <c r="A408" s="15"/>
      <c r="B408" s="174">
        <v>43</v>
      </c>
      <c r="C408" s="109" t="s">
        <v>185</v>
      </c>
      <c r="D408" s="226" t="s">
        <v>45</v>
      </c>
      <c r="E408" s="227" t="s">
        <v>8</v>
      </c>
      <c r="F408" s="228">
        <v>10800</v>
      </c>
      <c r="G408" s="228">
        <v>10800</v>
      </c>
      <c r="H408" s="171"/>
      <c r="I408" s="88">
        <f t="shared" si="47"/>
        <v>10800</v>
      </c>
      <c r="J408" s="163">
        <f t="shared" si="48"/>
        <v>0</v>
      </c>
      <c r="K408" s="155">
        <f t="shared" si="49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50"/>
        <v>201227273.79893059</v>
      </c>
      <c r="O408" s="155">
        <f t="shared" si="51"/>
        <v>0</v>
      </c>
      <c r="P408" s="155">
        <f>IF(O408=1,SUM($O$6:O408),0)</f>
        <v>0</v>
      </c>
    </row>
    <row r="409" spans="1:16" ht="15" customHeight="1">
      <c r="A409" s="15"/>
      <c r="B409" s="174">
        <v>44</v>
      </c>
      <c r="C409" s="109" t="s">
        <v>186</v>
      </c>
      <c r="D409" s="226" t="s">
        <v>45</v>
      </c>
      <c r="E409" s="227" t="s">
        <v>8</v>
      </c>
      <c r="F409" s="228">
        <v>13600</v>
      </c>
      <c r="G409" s="228">
        <v>13600</v>
      </c>
      <c r="H409" s="171"/>
      <c r="I409" s="88">
        <f t="shared" si="47"/>
        <v>13600</v>
      </c>
      <c r="J409" s="163">
        <f t="shared" si="48"/>
        <v>0</v>
      </c>
      <c r="K409" s="155">
        <f t="shared" si="49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50"/>
        <v>201227274.79893059</v>
      </c>
      <c r="O409" s="155">
        <f t="shared" si="51"/>
        <v>0</v>
      </c>
      <c r="P409" s="155">
        <f>IF(O409=1,SUM($O$6:O409),0)</f>
        <v>0</v>
      </c>
    </row>
    <row r="410" spans="1:16" ht="15" customHeight="1">
      <c r="A410" s="15"/>
      <c r="B410" s="174">
        <v>45</v>
      </c>
      <c r="C410" s="109" t="s">
        <v>187</v>
      </c>
      <c r="D410" s="226" t="s">
        <v>45</v>
      </c>
      <c r="E410" s="227" t="s">
        <v>8</v>
      </c>
      <c r="F410" s="228">
        <v>17100</v>
      </c>
      <c r="G410" s="228">
        <v>17100</v>
      </c>
      <c r="H410" s="171"/>
      <c r="I410" s="88">
        <f t="shared" si="47"/>
        <v>17100</v>
      </c>
      <c r="J410" s="163">
        <f t="shared" si="48"/>
        <v>0</v>
      </c>
      <c r="K410" s="155">
        <f t="shared" si="49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50"/>
        <v>201227275.79893059</v>
      </c>
      <c r="O410" s="155">
        <f t="shared" si="51"/>
        <v>0</v>
      </c>
      <c r="P410" s="155">
        <f>IF(O410=1,SUM($O$6:O410),0)</f>
        <v>0</v>
      </c>
    </row>
    <row r="411" spans="1:16" ht="15" customHeight="1">
      <c r="A411" s="15"/>
      <c r="B411" s="174">
        <v>46</v>
      </c>
      <c r="C411" s="109" t="s">
        <v>188</v>
      </c>
      <c r="D411" s="226" t="s">
        <v>45</v>
      </c>
      <c r="E411" s="227" t="s">
        <v>8</v>
      </c>
      <c r="F411" s="228">
        <v>32400</v>
      </c>
      <c r="G411" s="228">
        <v>32400</v>
      </c>
      <c r="H411" s="171"/>
      <c r="I411" s="88">
        <f t="shared" si="47"/>
        <v>32400</v>
      </c>
      <c r="J411" s="163">
        <f t="shared" si="48"/>
        <v>0</v>
      </c>
      <c r="K411" s="155">
        <f t="shared" si="49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50"/>
        <v>201227276.79893059</v>
      </c>
      <c r="O411" s="155">
        <f t="shared" si="51"/>
        <v>0</v>
      </c>
      <c r="P411" s="155">
        <f>IF(O411=1,SUM($O$6:O411),0)</f>
        <v>0</v>
      </c>
    </row>
    <row r="412" spans="1:16" ht="15" customHeight="1">
      <c r="A412" s="15"/>
      <c r="B412" s="174">
        <v>47</v>
      </c>
      <c r="C412" s="109" t="s">
        <v>189</v>
      </c>
      <c r="D412" s="226" t="s">
        <v>45</v>
      </c>
      <c r="E412" s="227" t="s">
        <v>8</v>
      </c>
      <c r="F412" s="228">
        <v>40400</v>
      </c>
      <c r="G412" s="228">
        <v>40400</v>
      </c>
      <c r="H412" s="171"/>
      <c r="I412" s="88">
        <f t="shared" si="47"/>
        <v>40400</v>
      </c>
      <c r="J412" s="163">
        <f t="shared" si="48"/>
        <v>0</v>
      </c>
      <c r="K412" s="155">
        <f t="shared" si="49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50"/>
        <v>201227277.79893059</v>
      </c>
      <c r="O412" s="155">
        <f t="shared" si="51"/>
        <v>0</v>
      </c>
      <c r="P412" s="155">
        <f>IF(O412=1,SUM($O$6:O412),0)</f>
        <v>0</v>
      </c>
    </row>
    <row r="413" spans="1:16" ht="15" customHeight="1">
      <c r="A413" s="15"/>
      <c r="B413" s="174">
        <v>48</v>
      </c>
      <c r="C413" s="109" t="s">
        <v>592</v>
      </c>
      <c r="D413" s="226" t="s">
        <v>45</v>
      </c>
      <c r="E413" s="227" t="s">
        <v>8</v>
      </c>
      <c r="F413" s="228">
        <v>282000</v>
      </c>
      <c r="G413" s="228">
        <v>283100</v>
      </c>
      <c r="H413" s="171"/>
      <c r="I413" s="88">
        <f t="shared" si="47"/>
        <v>283100</v>
      </c>
      <c r="J413" s="163">
        <f t="shared" si="48"/>
        <v>0</v>
      </c>
      <c r="K413" s="155">
        <f t="shared" si="49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50"/>
        <v>201227278.79893059</v>
      </c>
      <c r="O413" s="155">
        <f t="shared" si="51"/>
        <v>0</v>
      </c>
      <c r="P413" s="155">
        <f>IF(O413=1,SUM($O$6:O413),0)</f>
        <v>0</v>
      </c>
    </row>
    <row r="414" spans="1:16" ht="15" customHeight="1">
      <c r="A414" s="15"/>
      <c r="B414" s="174">
        <v>49</v>
      </c>
      <c r="C414" s="109" t="s">
        <v>593</v>
      </c>
      <c r="D414" s="226" t="s">
        <v>45</v>
      </c>
      <c r="E414" s="227" t="s">
        <v>8</v>
      </c>
      <c r="F414" s="228">
        <v>379000</v>
      </c>
      <c r="G414" s="228">
        <v>380500</v>
      </c>
      <c r="H414" s="171"/>
      <c r="I414" s="88">
        <f t="shared" si="47"/>
        <v>380500</v>
      </c>
      <c r="J414" s="163">
        <f t="shared" si="48"/>
        <v>0</v>
      </c>
      <c r="K414" s="155">
        <f t="shared" si="49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50"/>
        <v>201227279.79893059</v>
      </c>
      <c r="O414" s="155">
        <f t="shared" si="51"/>
        <v>0</v>
      </c>
      <c r="P414" s="155">
        <f>IF(O414=1,SUM($O$6:O414),0)</f>
        <v>0</v>
      </c>
    </row>
    <row r="415" spans="1:16" ht="15" customHeight="1">
      <c r="A415" s="15"/>
      <c r="B415" s="174">
        <v>50</v>
      </c>
      <c r="C415" s="109" t="s">
        <v>594</v>
      </c>
      <c r="D415" s="226" t="s">
        <v>45</v>
      </c>
      <c r="E415" s="227" t="s">
        <v>8</v>
      </c>
      <c r="F415" s="228">
        <v>557000</v>
      </c>
      <c r="G415" s="228">
        <v>559200</v>
      </c>
      <c r="H415" s="171"/>
      <c r="I415" s="88">
        <f t="shared" si="47"/>
        <v>559200</v>
      </c>
      <c r="J415" s="163">
        <f t="shared" si="48"/>
        <v>0</v>
      </c>
      <c r="K415" s="155">
        <f t="shared" si="49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50"/>
        <v>201227280.79893059</v>
      </c>
      <c r="O415" s="155">
        <f t="shared" si="51"/>
        <v>0</v>
      </c>
      <c r="P415" s="155">
        <f>IF(O415=1,SUM($O$6:O415),0)</f>
        <v>0</v>
      </c>
    </row>
    <row r="416" spans="1:16" ht="15" customHeight="1">
      <c r="A416" s="15"/>
      <c r="B416" s="174">
        <v>51</v>
      </c>
      <c r="C416" s="109" t="s">
        <v>190</v>
      </c>
      <c r="D416" s="226" t="s">
        <v>45</v>
      </c>
      <c r="E416" s="227" t="s">
        <v>8</v>
      </c>
      <c r="F416" s="228">
        <v>41800</v>
      </c>
      <c r="G416" s="228">
        <v>41800</v>
      </c>
      <c r="H416" s="171"/>
      <c r="I416" s="88">
        <f t="shared" si="47"/>
        <v>41800</v>
      </c>
      <c r="J416" s="163">
        <f t="shared" si="48"/>
        <v>0</v>
      </c>
      <c r="K416" s="155">
        <f t="shared" si="49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50"/>
        <v>201227281.79893059</v>
      </c>
      <c r="O416" s="155">
        <f t="shared" si="51"/>
        <v>0</v>
      </c>
      <c r="P416" s="155">
        <f>IF(O416=1,SUM($O$6:O416),0)</f>
        <v>0</v>
      </c>
    </row>
    <row r="417" spans="1:17" ht="15" customHeight="1">
      <c r="A417" s="15"/>
      <c r="B417" s="174">
        <v>52</v>
      </c>
      <c r="C417" s="109" t="s">
        <v>595</v>
      </c>
      <c r="D417" s="226" t="s">
        <v>45</v>
      </c>
      <c r="E417" s="227" t="s">
        <v>8</v>
      </c>
      <c r="F417" s="228">
        <v>78500</v>
      </c>
      <c r="G417" s="228">
        <v>78500</v>
      </c>
      <c r="H417" s="171"/>
      <c r="I417" s="88">
        <f t="shared" si="47"/>
        <v>78500</v>
      </c>
      <c r="J417" s="163">
        <f t="shared" si="48"/>
        <v>0</v>
      </c>
      <c r="K417" s="155">
        <f t="shared" si="49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50"/>
        <v>201227282.79893059</v>
      </c>
      <c r="O417" s="155">
        <f t="shared" si="51"/>
        <v>0</v>
      </c>
      <c r="P417" s="155">
        <f>IF(O417=1,SUM($O$6:O417),0)</f>
        <v>0</v>
      </c>
    </row>
    <row r="418" spans="1:17" ht="15" customHeight="1">
      <c r="A418" s="15"/>
      <c r="B418" s="174">
        <v>53</v>
      </c>
      <c r="C418" s="109" t="s">
        <v>596</v>
      </c>
      <c r="D418" s="226" t="s">
        <v>45</v>
      </c>
      <c r="E418" s="227" t="s">
        <v>8</v>
      </c>
      <c r="F418" s="228">
        <v>120000</v>
      </c>
      <c r="G418" s="228">
        <v>120000</v>
      </c>
      <c r="H418" s="171"/>
      <c r="I418" s="88">
        <f t="shared" si="47"/>
        <v>120000</v>
      </c>
      <c r="J418" s="163">
        <f t="shared" si="48"/>
        <v>0</v>
      </c>
      <c r="K418" s="155">
        <f t="shared" si="49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50"/>
        <v>201227283.79893059</v>
      </c>
      <c r="O418" s="155">
        <f t="shared" si="51"/>
        <v>0</v>
      </c>
      <c r="P418" s="155">
        <f>IF(O418=1,SUM($O$6:O418),0)</f>
        <v>0</v>
      </c>
    </row>
    <row r="419" spans="1:17" ht="15" customHeight="1">
      <c r="A419" s="15"/>
      <c r="B419" s="174">
        <v>54</v>
      </c>
      <c r="C419" s="109" t="s">
        <v>597</v>
      </c>
      <c r="D419" s="226" t="s">
        <v>45</v>
      </c>
      <c r="E419" s="227" t="s">
        <v>8</v>
      </c>
      <c r="F419" s="228">
        <v>120900</v>
      </c>
      <c r="G419" s="228">
        <v>120900</v>
      </c>
      <c r="H419" s="171"/>
      <c r="I419" s="88">
        <f t="shared" si="47"/>
        <v>120900</v>
      </c>
      <c r="J419" s="163">
        <f t="shared" si="48"/>
        <v>0</v>
      </c>
      <c r="K419" s="155">
        <f t="shared" si="49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50"/>
        <v>201227284.79893059</v>
      </c>
      <c r="O419" s="155">
        <f t="shared" si="51"/>
        <v>0</v>
      </c>
      <c r="P419" s="155">
        <f>IF(O419=1,SUM($O$6:O419),0)</f>
        <v>0</v>
      </c>
    </row>
    <row r="420" spans="1:17" ht="15" customHeight="1">
      <c r="A420" s="15"/>
      <c r="B420" s="174">
        <v>55</v>
      </c>
      <c r="C420" s="109" t="s">
        <v>191</v>
      </c>
      <c r="D420" s="226" t="s">
        <v>45</v>
      </c>
      <c r="E420" s="227" t="s">
        <v>8</v>
      </c>
      <c r="F420" s="228">
        <v>78500</v>
      </c>
      <c r="G420" s="228">
        <v>78500</v>
      </c>
      <c r="H420" s="171"/>
      <c r="I420" s="88">
        <f t="shared" si="47"/>
        <v>78500</v>
      </c>
      <c r="J420" s="163">
        <f t="shared" si="48"/>
        <v>0</v>
      </c>
      <c r="K420" s="155">
        <f t="shared" si="49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50"/>
        <v>201227285.79893059</v>
      </c>
      <c r="O420" s="155">
        <f t="shared" si="51"/>
        <v>0</v>
      </c>
      <c r="P420" s="155">
        <f>IF(O420=1,SUM($O$6:O420),0)</f>
        <v>0</v>
      </c>
      <c r="Q420" s="167"/>
    </row>
    <row r="421" spans="1:17" ht="15" customHeight="1">
      <c r="A421" s="15"/>
      <c r="B421" s="174">
        <v>56</v>
      </c>
      <c r="C421" s="109" t="s">
        <v>192</v>
      </c>
      <c r="D421" s="226" t="s">
        <v>45</v>
      </c>
      <c r="E421" s="227" t="s">
        <v>8</v>
      </c>
      <c r="F421" s="228">
        <v>85300</v>
      </c>
      <c r="G421" s="228">
        <v>85300</v>
      </c>
      <c r="H421" s="171"/>
      <c r="I421" s="88">
        <f t="shared" si="47"/>
        <v>85300</v>
      </c>
      <c r="J421" s="163">
        <f t="shared" si="48"/>
        <v>0</v>
      </c>
      <c r="K421" s="155">
        <f t="shared" si="49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50"/>
        <v>201227286.79893059</v>
      </c>
      <c r="O421" s="155">
        <f t="shared" si="51"/>
        <v>0</v>
      </c>
      <c r="P421" s="155">
        <f>IF(O421=1,SUM($O$6:O421),0)</f>
        <v>0</v>
      </c>
    </row>
    <row r="422" spans="1:17" ht="15" customHeight="1">
      <c r="A422" s="15"/>
      <c r="B422" s="174">
        <v>57</v>
      </c>
      <c r="C422" s="109" t="s">
        <v>193</v>
      </c>
      <c r="D422" s="226" t="s">
        <v>45</v>
      </c>
      <c r="E422" s="227" t="s">
        <v>8</v>
      </c>
      <c r="F422" s="228">
        <v>107300</v>
      </c>
      <c r="G422" s="228">
        <v>107300</v>
      </c>
      <c r="H422" s="171"/>
      <c r="I422" s="88">
        <f t="shared" si="47"/>
        <v>107300</v>
      </c>
      <c r="J422" s="163">
        <f t="shared" si="48"/>
        <v>0</v>
      </c>
      <c r="K422" s="155">
        <f t="shared" si="49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50"/>
        <v>201227287.79893059</v>
      </c>
      <c r="O422" s="155">
        <f t="shared" si="51"/>
        <v>0</v>
      </c>
      <c r="P422" s="155">
        <f>IF(O422=1,SUM($O$6:O422),0)</f>
        <v>0</v>
      </c>
    </row>
    <row r="423" spans="1:17" ht="15" customHeight="1">
      <c r="A423" s="15"/>
      <c r="B423" s="174">
        <v>58</v>
      </c>
      <c r="C423" s="109" t="s">
        <v>194</v>
      </c>
      <c r="D423" s="226" t="s">
        <v>45</v>
      </c>
      <c r="E423" s="227" t="s">
        <v>8</v>
      </c>
      <c r="F423" s="228">
        <v>112100</v>
      </c>
      <c r="G423" s="228">
        <v>112100</v>
      </c>
      <c r="H423" s="171"/>
      <c r="I423" s="88">
        <f t="shared" si="47"/>
        <v>112100</v>
      </c>
      <c r="J423" s="163">
        <f t="shared" si="48"/>
        <v>0</v>
      </c>
      <c r="K423" s="155">
        <f t="shared" si="49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50"/>
        <v>201227288.79893059</v>
      </c>
      <c r="O423" s="155">
        <f t="shared" si="51"/>
        <v>0</v>
      </c>
      <c r="P423" s="155">
        <f>IF(O423=1,SUM($O$6:O423),0)</f>
        <v>0</v>
      </c>
    </row>
    <row r="424" spans="1:17" ht="15" customHeight="1">
      <c r="A424" s="15"/>
      <c r="B424" s="174">
        <v>59</v>
      </c>
      <c r="C424" s="109" t="s">
        <v>195</v>
      </c>
      <c r="D424" s="226" t="s">
        <v>45</v>
      </c>
      <c r="E424" s="227" t="s">
        <v>8</v>
      </c>
      <c r="F424" s="228">
        <v>75400</v>
      </c>
      <c r="G424" s="228">
        <v>75400</v>
      </c>
      <c r="H424" s="171"/>
      <c r="I424" s="88">
        <f t="shared" si="47"/>
        <v>75400</v>
      </c>
      <c r="J424" s="163">
        <f t="shared" si="48"/>
        <v>0</v>
      </c>
      <c r="K424" s="155">
        <f t="shared" si="49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50"/>
        <v>201227289.79893059</v>
      </c>
      <c r="O424" s="155">
        <f t="shared" si="51"/>
        <v>0</v>
      </c>
      <c r="P424" s="155">
        <f>IF(O424=1,SUM($O$6:O424),0)</f>
        <v>0</v>
      </c>
    </row>
    <row r="425" spans="1:17" ht="15" customHeight="1">
      <c r="A425" s="15"/>
      <c r="B425" s="174">
        <v>60</v>
      </c>
      <c r="C425" s="109" t="s">
        <v>467</v>
      </c>
      <c r="D425" s="226" t="s">
        <v>45</v>
      </c>
      <c r="E425" s="227" t="s">
        <v>8</v>
      </c>
      <c r="F425" s="228">
        <v>23500</v>
      </c>
      <c r="G425" s="228">
        <v>23500</v>
      </c>
      <c r="H425" s="171"/>
      <c r="I425" s="88">
        <f t="shared" si="47"/>
        <v>23500</v>
      </c>
      <c r="J425" s="163">
        <f t="shared" si="48"/>
        <v>0</v>
      </c>
      <c r="K425" s="155">
        <f t="shared" si="49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50"/>
        <v>201227290.79893059</v>
      </c>
      <c r="O425" s="155">
        <f t="shared" si="51"/>
        <v>0</v>
      </c>
      <c r="P425" s="155">
        <f>IF(O425=1,SUM($O$6:O425),0)</f>
        <v>0</v>
      </c>
    </row>
    <row r="426" spans="1:17" ht="15" customHeight="1">
      <c r="A426" s="15"/>
      <c r="B426" s="174">
        <v>61</v>
      </c>
      <c r="C426" s="109" t="s">
        <v>468</v>
      </c>
      <c r="D426" s="226" t="s">
        <v>45</v>
      </c>
      <c r="E426" s="227" t="s">
        <v>8</v>
      </c>
      <c r="F426" s="228">
        <v>26500</v>
      </c>
      <c r="G426" s="228">
        <v>26500</v>
      </c>
      <c r="H426" s="171"/>
      <c r="I426" s="88">
        <f t="shared" si="47"/>
        <v>26500</v>
      </c>
      <c r="J426" s="163">
        <f t="shared" si="48"/>
        <v>0</v>
      </c>
      <c r="K426" s="155">
        <f t="shared" si="49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50"/>
        <v>201227291.79893059</v>
      </c>
      <c r="O426" s="155">
        <f t="shared" si="51"/>
        <v>0</v>
      </c>
      <c r="P426" s="155">
        <f>IF(O426=1,SUM($O$6:O426),0)</f>
        <v>0</v>
      </c>
    </row>
    <row r="427" spans="1:17" ht="15" customHeight="1">
      <c r="A427" s="15"/>
      <c r="B427" s="174">
        <v>62</v>
      </c>
      <c r="C427" s="109" t="s">
        <v>469</v>
      </c>
      <c r="D427" s="226" t="s">
        <v>45</v>
      </c>
      <c r="E427" s="227" t="s">
        <v>8</v>
      </c>
      <c r="F427" s="228">
        <v>34000</v>
      </c>
      <c r="G427" s="228">
        <v>34000</v>
      </c>
      <c r="H427" s="175"/>
      <c r="I427" s="88">
        <f t="shared" si="47"/>
        <v>34000</v>
      </c>
      <c r="J427" s="163">
        <f t="shared" si="48"/>
        <v>0</v>
      </c>
      <c r="K427" s="155">
        <f t="shared" si="49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50"/>
        <v>201227292.79893059</v>
      </c>
      <c r="O427" s="155">
        <f t="shared" si="51"/>
        <v>0</v>
      </c>
      <c r="P427" s="155">
        <f>IF(O427=1,SUM($O$6:O427),0)</f>
        <v>0</v>
      </c>
    </row>
    <row r="428" spans="1:17" ht="15" customHeight="1">
      <c r="A428" s="15"/>
      <c r="B428" s="174">
        <v>63</v>
      </c>
      <c r="C428" s="109" t="s">
        <v>470</v>
      </c>
      <c r="D428" s="226" t="s">
        <v>45</v>
      </c>
      <c r="E428" s="227" t="s">
        <v>8</v>
      </c>
      <c r="F428" s="228">
        <v>49600</v>
      </c>
      <c r="G428" s="228">
        <v>49600</v>
      </c>
      <c r="H428" s="171"/>
      <c r="I428" s="88">
        <f t="shared" si="47"/>
        <v>49600</v>
      </c>
      <c r="J428" s="163">
        <f t="shared" si="48"/>
        <v>0</v>
      </c>
      <c r="K428" s="155">
        <f t="shared" si="49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50"/>
        <v>201227293.79893059</v>
      </c>
      <c r="O428" s="155">
        <f t="shared" si="51"/>
        <v>0</v>
      </c>
      <c r="P428" s="155">
        <f>IF(O428=1,SUM($O$6:O428),0)</f>
        <v>0</v>
      </c>
    </row>
    <row r="429" spans="1:17" ht="15" customHeight="1">
      <c r="A429" s="15"/>
      <c r="B429" s="174">
        <v>64</v>
      </c>
      <c r="C429" s="109" t="s">
        <v>471</v>
      </c>
      <c r="D429" s="226" t="s">
        <v>45</v>
      </c>
      <c r="E429" s="227" t="s">
        <v>8</v>
      </c>
      <c r="F429" s="228">
        <v>56300</v>
      </c>
      <c r="G429" s="228">
        <v>56300</v>
      </c>
      <c r="H429" s="171"/>
      <c r="I429" s="88">
        <f t="shared" si="47"/>
        <v>56300</v>
      </c>
      <c r="J429" s="163">
        <f t="shared" si="48"/>
        <v>0</v>
      </c>
      <c r="K429" s="155">
        <f t="shared" si="49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50"/>
        <v>201227294.79893059</v>
      </c>
      <c r="O429" s="155">
        <f t="shared" si="51"/>
        <v>0</v>
      </c>
      <c r="P429" s="155">
        <f>IF(O429=1,SUM($O$6:O429),0)</f>
        <v>0</v>
      </c>
    </row>
    <row r="430" spans="1:17" ht="15" customHeight="1">
      <c r="A430" s="15"/>
      <c r="B430" s="174">
        <v>65</v>
      </c>
      <c r="C430" s="109" t="s">
        <v>196</v>
      </c>
      <c r="D430" s="226" t="s">
        <v>45</v>
      </c>
      <c r="E430" s="227" t="s">
        <v>7</v>
      </c>
      <c r="F430" s="228">
        <v>33800</v>
      </c>
      <c r="G430" s="228">
        <v>33800</v>
      </c>
      <c r="H430" s="171"/>
      <c r="I430" s="88">
        <f t="shared" si="47"/>
        <v>33800</v>
      </c>
      <c r="J430" s="163">
        <f t="shared" si="48"/>
        <v>0</v>
      </c>
      <c r="K430" s="155">
        <f t="shared" si="49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50"/>
        <v>201227295.79893059</v>
      </c>
      <c r="O430" s="155">
        <f t="shared" si="51"/>
        <v>0</v>
      </c>
      <c r="P430" s="155">
        <f>IF(O430=1,SUM($O$6:O430),0)</f>
        <v>0</v>
      </c>
    </row>
    <row r="431" spans="1:17" ht="15" customHeight="1">
      <c r="A431" s="15"/>
      <c r="B431" s="174">
        <v>66</v>
      </c>
      <c r="C431" s="109" t="s">
        <v>197</v>
      </c>
      <c r="D431" s="226" t="s">
        <v>45</v>
      </c>
      <c r="E431" s="227" t="s">
        <v>7</v>
      </c>
      <c r="F431" s="228">
        <v>40200</v>
      </c>
      <c r="G431" s="228">
        <v>40200</v>
      </c>
      <c r="H431" s="171"/>
      <c r="I431" s="88">
        <f t="shared" si="47"/>
        <v>40200</v>
      </c>
      <c r="J431" s="163">
        <f t="shared" si="48"/>
        <v>0</v>
      </c>
      <c r="K431" s="155">
        <f t="shared" si="49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50"/>
        <v>201227296.79893059</v>
      </c>
      <c r="O431" s="155">
        <f t="shared" si="51"/>
        <v>0</v>
      </c>
      <c r="P431" s="155">
        <f>IF(O431=1,SUM($O$6:O431),0)</f>
        <v>0</v>
      </c>
    </row>
    <row r="432" spans="1:17" ht="15" customHeight="1">
      <c r="A432" s="15"/>
      <c r="B432" s="174">
        <v>67</v>
      </c>
      <c r="C432" s="109" t="s">
        <v>198</v>
      </c>
      <c r="D432" s="226" t="s">
        <v>45</v>
      </c>
      <c r="E432" s="227" t="s">
        <v>7</v>
      </c>
      <c r="F432" s="228">
        <v>46800</v>
      </c>
      <c r="G432" s="228">
        <v>46800</v>
      </c>
      <c r="H432" s="171"/>
      <c r="I432" s="88">
        <f t="shared" si="47"/>
        <v>46800</v>
      </c>
      <c r="J432" s="163">
        <f t="shared" si="48"/>
        <v>0</v>
      </c>
      <c r="K432" s="155">
        <f t="shared" si="49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50"/>
        <v>201227297.79893059</v>
      </c>
      <c r="O432" s="155">
        <f t="shared" si="51"/>
        <v>0</v>
      </c>
      <c r="P432" s="155">
        <f>IF(O432=1,SUM($O$6:O432),0)</f>
        <v>0</v>
      </c>
    </row>
    <row r="433" spans="1:16" ht="15" customHeight="1">
      <c r="A433" s="15"/>
      <c r="B433" s="174">
        <v>68</v>
      </c>
      <c r="C433" s="109" t="s">
        <v>33</v>
      </c>
      <c r="D433" s="226" t="s">
        <v>45</v>
      </c>
      <c r="E433" s="227" t="s">
        <v>8</v>
      </c>
      <c r="F433" s="228">
        <v>9500</v>
      </c>
      <c r="G433" s="228">
        <v>9500</v>
      </c>
      <c r="H433" s="171"/>
      <c r="I433" s="88">
        <f t="shared" si="47"/>
        <v>9500</v>
      </c>
      <c r="J433" s="163">
        <f t="shared" si="48"/>
        <v>0</v>
      </c>
      <c r="K433" s="155">
        <f t="shared" si="49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50"/>
        <v>201227298.79893059</v>
      </c>
      <c r="O433" s="155">
        <f t="shared" si="51"/>
        <v>0</v>
      </c>
      <c r="P433" s="155">
        <f>IF(O433=1,SUM($O$6:O433),0)</f>
        <v>0</v>
      </c>
    </row>
    <row r="434" spans="1:16" ht="15" customHeight="1">
      <c r="A434" s="15"/>
      <c r="B434" s="174">
        <v>69</v>
      </c>
      <c r="C434" s="109" t="s">
        <v>29</v>
      </c>
      <c r="D434" s="226" t="s">
        <v>45</v>
      </c>
      <c r="E434" s="227" t="s">
        <v>8</v>
      </c>
      <c r="F434" s="228">
        <v>184500</v>
      </c>
      <c r="G434" s="228">
        <v>185200</v>
      </c>
      <c r="H434" s="171"/>
      <c r="I434" s="88">
        <f t="shared" si="47"/>
        <v>185200</v>
      </c>
      <c r="J434" s="163">
        <f t="shared" si="48"/>
        <v>0</v>
      </c>
      <c r="K434" s="155">
        <f t="shared" si="49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50"/>
        <v>201227299.79893059</v>
      </c>
      <c r="O434" s="155">
        <f t="shared" si="51"/>
        <v>0</v>
      </c>
      <c r="P434" s="155">
        <f>IF(O434=1,SUM($O$6:O434),0)</f>
        <v>0</v>
      </c>
    </row>
    <row r="435" spans="1:16" ht="15" customHeight="1">
      <c r="A435" s="15"/>
      <c r="B435" s="174">
        <v>70</v>
      </c>
      <c r="C435" s="109" t="s">
        <v>199</v>
      </c>
      <c r="D435" s="226" t="s">
        <v>45</v>
      </c>
      <c r="E435" s="227" t="s">
        <v>8</v>
      </c>
      <c r="F435" s="228">
        <v>175000</v>
      </c>
      <c r="G435" s="228">
        <v>175000</v>
      </c>
      <c r="H435" s="171"/>
      <c r="I435" s="88">
        <f t="shared" si="47"/>
        <v>175000</v>
      </c>
      <c r="J435" s="163">
        <f t="shared" si="48"/>
        <v>0</v>
      </c>
      <c r="K435" s="155">
        <f t="shared" si="49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50"/>
        <v>201227300.79893059</v>
      </c>
      <c r="O435" s="155">
        <f t="shared" si="51"/>
        <v>0</v>
      </c>
      <c r="P435" s="155">
        <f>IF(O435=1,SUM($O$6:O435),0)</f>
        <v>0</v>
      </c>
    </row>
    <row r="436" spans="1:16" ht="15" customHeight="1">
      <c r="A436" s="15"/>
      <c r="B436" s="174">
        <v>71</v>
      </c>
      <c r="C436" s="109" t="s">
        <v>32</v>
      </c>
      <c r="D436" s="226" t="s">
        <v>45</v>
      </c>
      <c r="E436" s="227" t="s">
        <v>7</v>
      </c>
      <c r="F436" s="228">
        <v>30000</v>
      </c>
      <c r="G436" s="228">
        <v>30000</v>
      </c>
      <c r="H436" s="171"/>
      <c r="I436" s="88">
        <f t="shared" si="47"/>
        <v>30000</v>
      </c>
      <c r="J436" s="163">
        <f t="shared" si="48"/>
        <v>0</v>
      </c>
      <c r="K436" s="155">
        <f t="shared" si="49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50"/>
        <v>201227301.79893059</v>
      </c>
      <c r="O436" s="155">
        <f t="shared" si="51"/>
        <v>0</v>
      </c>
      <c r="P436" s="155">
        <f>IF(O436=1,SUM($O$6:O436),0)</f>
        <v>0</v>
      </c>
    </row>
    <row r="437" spans="1:16" ht="15" customHeight="1">
      <c r="A437" s="15"/>
      <c r="B437" s="174">
        <v>72</v>
      </c>
      <c r="C437" s="109" t="s">
        <v>200</v>
      </c>
      <c r="D437" s="226" t="s">
        <v>45</v>
      </c>
      <c r="E437" s="227" t="s">
        <v>7</v>
      </c>
      <c r="F437" s="228">
        <v>49500</v>
      </c>
      <c r="G437" s="228">
        <v>49500</v>
      </c>
      <c r="H437" s="171"/>
      <c r="I437" s="88">
        <f t="shared" si="47"/>
        <v>49500</v>
      </c>
      <c r="J437" s="163">
        <f t="shared" si="48"/>
        <v>0</v>
      </c>
      <c r="K437" s="155">
        <f t="shared" si="49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50"/>
        <v>201227302.79893059</v>
      </c>
      <c r="O437" s="155">
        <f t="shared" si="51"/>
        <v>0</v>
      </c>
      <c r="P437" s="155">
        <f>IF(O437=1,SUM($O$6:O437),0)</f>
        <v>0</v>
      </c>
    </row>
    <row r="438" spans="1:16" ht="15" customHeight="1">
      <c r="A438" s="15"/>
      <c r="B438" s="174">
        <v>73</v>
      </c>
      <c r="C438" s="109" t="s">
        <v>201</v>
      </c>
      <c r="D438" s="226" t="s">
        <v>45</v>
      </c>
      <c r="E438" s="227" t="s">
        <v>7</v>
      </c>
      <c r="F438" s="228">
        <v>120000</v>
      </c>
      <c r="G438" s="228">
        <v>120000</v>
      </c>
      <c r="H438" s="171"/>
      <c r="I438" s="88">
        <f t="shared" si="47"/>
        <v>120000</v>
      </c>
      <c r="J438" s="163">
        <f t="shared" si="48"/>
        <v>0</v>
      </c>
      <c r="K438" s="155">
        <f t="shared" si="49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50"/>
        <v>201227303.79893059</v>
      </c>
      <c r="O438" s="155">
        <f t="shared" si="51"/>
        <v>0</v>
      </c>
      <c r="P438" s="155">
        <f>IF(O438=1,SUM($O$6:O438),0)</f>
        <v>0</v>
      </c>
    </row>
    <row r="439" spans="1:16" ht="15" customHeight="1">
      <c r="A439" s="15"/>
      <c r="B439" s="174">
        <v>74</v>
      </c>
      <c r="C439" s="109" t="s">
        <v>31</v>
      </c>
      <c r="D439" s="226" t="s">
        <v>45</v>
      </c>
      <c r="E439" s="227" t="s">
        <v>8</v>
      </c>
      <c r="F439" s="228">
        <v>4880</v>
      </c>
      <c r="G439" s="228">
        <v>4880</v>
      </c>
      <c r="H439" s="171"/>
      <c r="I439" s="88">
        <f t="shared" si="47"/>
        <v>4880</v>
      </c>
      <c r="J439" s="163">
        <f t="shared" si="48"/>
        <v>0</v>
      </c>
      <c r="K439" s="155">
        <f t="shared" si="49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50"/>
        <v>201227304.79893059</v>
      </c>
      <c r="O439" s="155">
        <f t="shared" si="51"/>
        <v>0</v>
      </c>
      <c r="P439" s="155">
        <f>IF(O439=1,SUM($O$6:O439),0)</f>
        <v>0</v>
      </c>
    </row>
    <row r="440" spans="1:16" ht="15" customHeight="1">
      <c r="A440" s="15"/>
      <c r="B440" s="174">
        <v>75</v>
      </c>
      <c r="C440" s="109" t="s">
        <v>202</v>
      </c>
      <c r="D440" s="226" t="s">
        <v>45</v>
      </c>
      <c r="E440" s="227" t="s">
        <v>8</v>
      </c>
      <c r="F440" s="228">
        <v>1308700</v>
      </c>
      <c r="G440" s="228">
        <v>1308700</v>
      </c>
      <c r="H440" s="171"/>
      <c r="I440" s="88">
        <f t="shared" si="47"/>
        <v>1308700</v>
      </c>
      <c r="J440" s="163">
        <f t="shared" si="48"/>
        <v>0</v>
      </c>
      <c r="K440" s="155">
        <f t="shared" si="49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50"/>
        <v>201227305.79893059</v>
      </c>
      <c r="O440" s="155">
        <f t="shared" si="51"/>
        <v>0</v>
      </c>
      <c r="P440" s="155">
        <f>IF(O440=1,SUM($O$6:O440),0)</f>
        <v>0</v>
      </c>
    </row>
    <row r="441" spans="1:16" ht="15" customHeight="1">
      <c r="A441" s="15"/>
      <c r="B441" s="174">
        <v>76</v>
      </c>
      <c r="C441" s="109" t="s">
        <v>203</v>
      </c>
      <c r="D441" s="226" t="s">
        <v>45</v>
      </c>
      <c r="E441" s="227" t="s">
        <v>8</v>
      </c>
      <c r="F441" s="228">
        <v>12500</v>
      </c>
      <c r="G441" s="228">
        <v>12500</v>
      </c>
      <c r="H441" s="171"/>
      <c r="I441" s="88">
        <f t="shared" si="47"/>
        <v>12500</v>
      </c>
      <c r="J441" s="163">
        <f t="shared" si="48"/>
        <v>0</v>
      </c>
      <c r="K441" s="155">
        <f t="shared" si="49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50"/>
        <v>201227306.79893059</v>
      </c>
      <c r="O441" s="155">
        <f t="shared" si="51"/>
        <v>0</v>
      </c>
      <c r="P441" s="155">
        <f>IF(O441=1,SUM($O$6:O441),0)</f>
        <v>0</v>
      </c>
    </row>
    <row r="442" spans="1:16" ht="15" customHeight="1">
      <c r="A442" s="15"/>
      <c r="B442" s="174">
        <v>77</v>
      </c>
      <c r="C442" s="109" t="s">
        <v>204</v>
      </c>
      <c r="D442" s="226" t="s">
        <v>45</v>
      </c>
      <c r="E442" s="227" t="s">
        <v>7</v>
      </c>
      <c r="F442" s="228">
        <v>9700</v>
      </c>
      <c r="G442" s="228">
        <v>9700</v>
      </c>
      <c r="H442" s="171"/>
      <c r="I442" s="88">
        <f t="shared" si="47"/>
        <v>9700</v>
      </c>
      <c r="J442" s="163">
        <f t="shared" si="48"/>
        <v>0</v>
      </c>
      <c r="K442" s="155">
        <f t="shared" si="49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50"/>
        <v>201227307.79893059</v>
      </c>
      <c r="O442" s="155">
        <f t="shared" si="51"/>
        <v>0</v>
      </c>
      <c r="P442" s="155">
        <f>IF(O442=1,SUM($O$6:O442),0)</f>
        <v>0</v>
      </c>
    </row>
    <row r="443" spans="1:16" ht="15" customHeight="1">
      <c r="A443" s="15"/>
      <c r="B443" s="174">
        <v>78</v>
      </c>
      <c r="C443" s="109" t="s">
        <v>205</v>
      </c>
      <c r="D443" s="226" t="s">
        <v>45</v>
      </c>
      <c r="E443" s="227" t="s">
        <v>7</v>
      </c>
      <c r="F443" s="228">
        <v>24300</v>
      </c>
      <c r="G443" s="228">
        <v>24300</v>
      </c>
      <c r="H443" s="171"/>
      <c r="I443" s="88">
        <f t="shared" si="47"/>
        <v>24300</v>
      </c>
      <c r="J443" s="163">
        <f t="shared" si="48"/>
        <v>0</v>
      </c>
      <c r="K443" s="155">
        <f t="shared" si="49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50"/>
        <v>201227308.79893059</v>
      </c>
      <c r="O443" s="155">
        <f t="shared" si="51"/>
        <v>0</v>
      </c>
      <c r="P443" s="155">
        <f>IF(O443=1,SUM($O$6:O443),0)</f>
        <v>0</v>
      </c>
    </row>
    <row r="444" spans="1:16" ht="15" customHeight="1">
      <c r="A444" s="15"/>
      <c r="B444" s="174">
        <v>79</v>
      </c>
      <c r="C444" s="109" t="s">
        <v>206</v>
      </c>
      <c r="D444" s="226" t="s">
        <v>45</v>
      </c>
      <c r="E444" s="227" t="s">
        <v>7</v>
      </c>
      <c r="F444" s="228">
        <v>39204</v>
      </c>
      <c r="G444" s="228">
        <v>39204</v>
      </c>
      <c r="H444" s="171"/>
      <c r="I444" s="88">
        <f t="shared" si="47"/>
        <v>39204</v>
      </c>
      <c r="J444" s="163">
        <f t="shared" si="48"/>
        <v>0</v>
      </c>
      <c r="K444" s="155">
        <f t="shared" si="49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50"/>
        <v>201227309.79893059</v>
      </c>
      <c r="O444" s="155">
        <f t="shared" si="51"/>
        <v>0</v>
      </c>
      <c r="P444" s="155">
        <f>IF(O444=1,SUM($O$6:O444),0)</f>
        <v>0</v>
      </c>
    </row>
    <row r="445" spans="1:16" ht="15" customHeight="1">
      <c r="A445" s="15"/>
      <c r="B445" s="174"/>
      <c r="C445" s="109" t="s">
        <v>1465</v>
      </c>
      <c r="D445" s="226" t="s">
        <v>45</v>
      </c>
      <c r="E445" s="227" t="s">
        <v>7</v>
      </c>
      <c r="F445" s="228">
        <v>491900</v>
      </c>
      <c r="G445" s="228">
        <v>547900</v>
      </c>
      <c r="H445" s="171"/>
      <c r="I445" s="88">
        <f t="shared" si="47"/>
        <v>547900</v>
      </c>
      <c r="J445" s="163">
        <f t="shared" si="48"/>
        <v>0</v>
      </c>
      <c r="K445" s="155">
        <f t="shared" si="49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50"/>
        <v>201227310.79893059</v>
      </c>
      <c r="O445" s="155">
        <f t="shared" si="51"/>
        <v>0</v>
      </c>
      <c r="P445" s="155">
        <f>IF(O445=1,SUM($O$6:O445),0)</f>
        <v>0</v>
      </c>
    </row>
    <row r="446" spans="1:16" ht="15" customHeight="1">
      <c r="A446" s="15"/>
      <c r="B446" s="174">
        <v>80</v>
      </c>
      <c r="C446" s="109" t="s">
        <v>207</v>
      </c>
      <c r="D446" s="226" t="s">
        <v>45</v>
      </c>
      <c r="E446" s="227" t="s">
        <v>8</v>
      </c>
      <c r="F446" s="228">
        <v>78069</v>
      </c>
      <c r="G446" s="228">
        <v>87000</v>
      </c>
      <c r="H446" s="171"/>
      <c r="I446" s="88">
        <f t="shared" si="47"/>
        <v>87000</v>
      </c>
      <c r="J446" s="163">
        <f t="shared" si="48"/>
        <v>0</v>
      </c>
      <c r="K446" s="155">
        <f t="shared" si="49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50"/>
        <v>201227311.79893059</v>
      </c>
      <c r="O446" s="155">
        <f t="shared" si="51"/>
        <v>0</v>
      </c>
      <c r="P446" s="155">
        <f>IF(O446=1,SUM($O$6:O446),0)</f>
        <v>0</v>
      </c>
    </row>
    <row r="447" spans="1:16" ht="15" customHeight="1">
      <c r="A447" s="15"/>
      <c r="B447" s="174">
        <v>81</v>
      </c>
      <c r="C447" s="109" t="s">
        <v>208</v>
      </c>
      <c r="D447" s="226" t="s">
        <v>45</v>
      </c>
      <c r="E447" s="227" t="s">
        <v>8</v>
      </c>
      <c r="F447" s="228">
        <v>155631</v>
      </c>
      <c r="G447" s="228">
        <v>173400</v>
      </c>
      <c r="H447" s="171"/>
      <c r="I447" s="88">
        <f t="shared" si="47"/>
        <v>173400</v>
      </c>
      <c r="J447" s="163">
        <f t="shared" si="48"/>
        <v>0</v>
      </c>
      <c r="K447" s="155">
        <f t="shared" si="49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50"/>
        <v>201227312.79893059</v>
      </c>
      <c r="O447" s="155">
        <f t="shared" si="51"/>
        <v>0</v>
      </c>
      <c r="P447" s="155">
        <f>IF(O447=1,SUM($O$6:O447),0)</f>
        <v>0</v>
      </c>
    </row>
    <row r="448" spans="1:16" ht="15" customHeight="1">
      <c r="A448" s="15"/>
      <c r="B448" s="174">
        <v>82</v>
      </c>
      <c r="C448" s="414" t="s">
        <v>598</v>
      </c>
      <c r="D448" s="226" t="s">
        <v>45</v>
      </c>
      <c r="E448" s="227" t="s">
        <v>8</v>
      </c>
      <c r="F448" s="228">
        <v>3965</v>
      </c>
      <c r="G448" s="228">
        <v>3965</v>
      </c>
      <c r="H448" s="171"/>
      <c r="I448" s="88">
        <f t="shared" si="47"/>
        <v>3965</v>
      </c>
      <c r="J448" s="163">
        <f t="shared" si="48"/>
        <v>0</v>
      </c>
      <c r="K448" s="155">
        <f t="shared" si="49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50"/>
        <v>201227313.79893059</v>
      </c>
      <c r="O448" s="155">
        <f t="shared" si="51"/>
        <v>0</v>
      </c>
      <c r="P448" s="155">
        <f>IF(O448=1,SUM($O$6:O448),0)</f>
        <v>0</v>
      </c>
    </row>
    <row r="449" spans="1:16" ht="15" customHeight="1">
      <c r="A449" s="15"/>
      <c r="B449" s="174">
        <v>83</v>
      </c>
      <c r="C449" s="109" t="s">
        <v>209</v>
      </c>
      <c r="D449" s="226" t="s">
        <v>45</v>
      </c>
      <c r="E449" s="227" t="s">
        <v>8</v>
      </c>
      <c r="F449" s="228">
        <v>31800</v>
      </c>
      <c r="G449" s="228">
        <v>31800</v>
      </c>
      <c r="H449" s="171"/>
      <c r="I449" s="88">
        <f t="shared" si="47"/>
        <v>31800</v>
      </c>
      <c r="J449" s="163">
        <f t="shared" si="48"/>
        <v>0</v>
      </c>
      <c r="K449" s="155">
        <f t="shared" si="49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50"/>
        <v>201227314.79893059</v>
      </c>
      <c r="O449" s="155">
        <f t="shared" si="51"/>
        <v>0</v>
      </c>
      <c r="P449" s="155">
        <f>IF(O449=1,SUM($O$6:O449),0)</f>
        <v>0</v>
      </c>
    </row>
    <row r="450" spans="1:16" ht="15" customHeight="1">
      <c r="A450" s="15"/>
      <c r="B450" s="174">
        <v>84</v>
      </c>
      <c r="C450" s="109" t="s">
        <v>210</v>
      </c>
      <c r="D450" s="226" t="s">
        <v>45</v>
      </c>
      <c r="E450" s="227" t="s">
        <v>8</v>
      </c>
      <c r="F450" s="228">
        <v>33800</v>
      </c>
      <c r="G450" s="228">
        <v>33800</v>
      </c>
      <c r="H450" s="171"/>
      <c r="I450" s="88">
        <f t="shared" si="47"/>
        <v>33800</v>
      </c>
      <c r="J450" s="163">
        <f t="shared" si="48"/>
        <v>0</v>
      </c>
      <c r="K450" s="155">
        <f t="shared" si="49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50"/>
        <v>201227315.79893059</v>
      </c>
      <c r="O450" s="155">
        <f t="shared" si="51"/>
        <v>0</v>
      </c>
      <c r="P450" s="155">
        <f>IF(O450=1,SUM($O$6:O450),0)</f>
        <v>0</v>
      </c>
    </row>
    <row r="451" spans="1:16" ht="15" customHeight="1">
      <c r="A451" s="15"/>
      <c r="B451" s="174">
        <v>85</v>
      </c>
      <c r="C451" s="109" t="s">
        <v>211</v>
      </c>
      <c r="D451" s="226" t="s">
        <v>45</v>
      </c>
      <c r="E451" s="227" t="s">
        <v>8</v>
      </c>
      <c r="F451" s="228">
        <v>38500</v>
      </c>
      <c r="G451" s="228">
        <v>38600</v>
      </c>
      <c r="H451" s="171"/>
      <c r="I451" s="88">
        <f t="shared" si="47"/>
        <v>38600</v>
      </c>
      <c r="J451" s="163">
        <f t="shared" si="48"/>
        <v>0</v>
      </c>
      <c r="K451" s="155">
        <f t="shared" si="49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50"/>
        <v>201227316.79893059</v>
      </c>
      <c r="O451" s="155">
        <f t="shared" si="51"/>
        <v>0</v>
      </c>
      <c r="P451" s="155">
        <f>IF(O451=1,SUM($O$6:O451),0)</f>
        <v>0</v>
      </c>
    </row>
    <row r="452" spans="1:16" ht="15" customHeight="1">
      <c r="A452" s="15"/>
      <c r="B452" s="174">
        <v>86</v>
      </c>
      <c r="C452" s="109" t="s">
        <v>212</v>
      </c>
      <c r="D452" s="226" t="s">
        <v>45</v>
      </c>
      <c r="E452" s="227" t="s">
        <v>8</v>
      </c>
      <c r="F452" s="228">
        <v>76000</v>
      </c>
      <c r="G452" s="228">
        <v>76300</v>
      </c>
      <c r="H452" s="171"/>
      <c r="I452" s="88">
        <f t="shared" si="47"/>
        <v>76300</v>
      </c>
      <c r="J452" s="163">
        <f t="shared" si="48"/>
        <v>0</v>
      </c>
      <c r="K452" s="155">
        <f t="shared" si="49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50"/>
        <v>201227317.79893059</v>
      </c>
      <c r="O452" s="155">
        <f t="shared" si="51"/>
        <v>0</v>
      </c>
      <c r="P452" s="155">
        <f>IF(O452=1,SUM($O$6:O452),0)</f>
        <v>0</v>
      </c>
    </row>
    <row r="453" spans="1:16" ht="15" customHeight="1">
      <c r="A453" s="15"/>
      <c r="B453" s="174">
        <v>87</v>
      </c>
      <c r="C453" s="109" t="s">
        <v>213</v>
      </c>
      <c r="D453" s="226" t="s">
        <v>45</v>
      </c>
      <c r="E453" s="227" t="s">
        <v>8</v>
      </c>
      <c r="F453" s="228">
        <v>97000</v>
      </c>
      <c r="G453" s="228">
        <v>97400</v>
      </c>
      <c r="H453" s="171"/>
      <c r="I453" s="88">
        <f t="shared" si="47"/>
        <v>97400</v>
      </c>
      <c r="J453" s="163">
        <f t="shared" si="48"/>
        <v>0</v>
      </c>
      <c r="K453" s="155">
        <f t="shared" si="49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50"/>
        <v>201227318.79893059</v>
      </c>
      <c r="O453" s="155">
        <f t="shared" si="51"/>
        <v>0</v>
      </c>
      <c r="P453" s="155">
        <f>IF(O453=1,SUM($O$6:O453),0)</f>
        <v>0</v>
      </c>
    </row>
    <row r="454" spans="1:16" ht="15" customHeight="1">
      <c r="A454" s="15"/>
      <c r="B454" s="174">
        <v>88</v>
      </c>
      <c r="C454" s="109" t="s">
        <v>1018</v>
      </c>
      <c r="D454" s="226" t="s">
        <v>45</v>
      </c>
      <c r="E454" s="227" t="s">
        <v>7</v>
      </c>
      <c r="F454" s="228">
        <v>4520</v>
      </c>
      <c r="G454" s="228">
        <v>4520</v>
      </c>
      <c r="H454" s="171"/>
      <c r="I454" s="88">
        <f t="shared" ref="I454:I517" si="52">IF($I$5=$G$4,G454,(IF($I$5=$F$4,F454,0)))</f>
        <v>4520</v>
      </c>
      <c r="J454" s="163">
        <f t="shared" si="48"/>
        <v>0</v>
      </c>
      <c r="K454" s="155">
        <f t="shared" si="49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50"/>
        <v>201227319.79893059</v>
      </c>
      <c r="O454" s="155">
        <f t="shared" si="51"/>
        <v>0</v>
      </c>
      <c r="P454" s="155">
        <f>IF(O454=1,SUM($O$6:O454),0)</f>
        <v>0</v>
      </c>
    </row>
    <row r="455" spans="1:16" ht="15" customHeight="1">
      <c r="A455" s="15"/>
      <c r="B455" s="174">
        <v>89</v>
      </c>
      <c r="C455" s="109" t="s">
        <v>1019</v>
      </c>
      <c r="D455" s="226" t="s">
        <v>45</v>
      </c>
      <c r="E455" s="227" t="s">
        <v>8</v>
      </c>
      <c r="F455" s="228">
        <v>7290</v>
      </c>
      <c r="G455" s="228">
        <v>7290</v>
      </c>
      <c r="H455" s="171"/>
      <c r="I455" s="88">
        <f t="shared" si="52"/>
        <v>7290</v>
      </c>
      <c r="J455" s="163">
        <f t="shared" si="48"/>
        <v>0</v>
      </c>
      <c r="K455" s="155">
        <f t="shared" si="49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50"/>
        <v>201227320.79893059</v>
      </c>
      <c r="O455" s="155">
        <f t="shared" si="51"/>
        <v>0</v>
      </c>
      <c r="P455" s="155">
        <f>IF(O455=1,SUM($O$6:O455),0)</f>
        <v>0</v>
      </c>
    </row>
    <row r="456" spans="1:16" ht="15" customHeight="1">
      <c r="A456" s="15"/>
      <c r="B456" s="174">
        <v>90</v>
      </c>
      <c r="C456" s="109" t="s">
        <v>214</v>
      </c>
      <c r="D456" s="226" t="s">
        <v>45</v>
      </c>
      <c r="E456" s="227" t="s">
        <v>8</v>
      </c>
      <c r="F456" s="228">
        <v>4500</v>
      </c>
      <c r="G456" s="228">
        <v>4500</v>
      </c>
      <c r="H456" s="171"/>
      <c r="I456" s="88">
        <f t="shared" si="52"/>
        <v>4500</v>
      </c>
      <c r="J456" s="163">
        <f t="shared" si="48"/>
        <v>0</v>
      </c>
      <c r="K456" s="155">
        <f t="shared" si="49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50"/>
        <v>201227321.79893059</v>
      </c>
      <c r="O456" s="155">
        <f t="shared" si="51"/>
        <v>0</v>
      </c>
      <c r="P456" s="155">
        <f>IF(O456=1,SUM($O$6:O456),0)</f>
        <v>0</v>
      </c>
    </row>
    <row r="457" spans="1:16" ht="15" customHeight="1">
      <c r="A457" s="15"/>
      <c r="B457" s="174">
        <v>91</v>
      </c>
      <c r="C457" s="109" t="s">
        <v>215</v>
      </c>
      <c r="D457" s="226" t="s">
        <v>45</v>
      </c>
      <c r="E457" s="227" t="s">
        <v>8</v>
      </c>
      <c r="F457" s="228">
        <v>106300</v>
      </c>
      <c r="G457" s="228">
        <v>106300</v>
      </c>
      <c r="H457" s="171"/>
      <c r="I457" s="88">
        <f t="shared" si="52"/>
        <v>106300</v>
      </c>
      <c r="J457" s="163">
        <f t="shared" si="48"/>
        <v>0</v>
      </c>
      <c r="K457" s="155">
        <f t="shared" si="49"/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si="50"/>
        <v>201227322.79893059</v>
      </c>
      <c r="O457" s="155">
        <f t="shared" si="51"/>
        <v>0</v>
      </c>
      <c r="P457" s="155">
        <f>IF(O457=1,SUM($O$6:O457),0)</f>
        <v>0</v>
      </c>
    </row>
    <row r="458" spans="1:16" ht="15" customHeight="1">
      <c r="A458" s="15"/>
      <c r="B458" s="174">
        <v>92</v>
      </c>
      <c r="C458" s="109" t="s">
        <v>216</v>
      </c>
      <c r="D458" s="226" t="s">
        <v>45</v>
      </c>
      <c r="E458" s="227" t="s">
        <v>8</v>
      </c>
      <c r="F458" s="228">
        <v>116800</v>
      </c>
      <c r="G458" s="228">
        <v>116800</v>
      </c>
      <c r="H458" s="171"/>
      <c r="I458" s="88">
        <f t="shared" si="52"/>
        <v>116800</v>
      </c>
      <c r="J458" s="163">
        <f t="shared" si="48"/>
        <v>0</v>
      </c>
      <c r="K458" s="155">
        <f t="shared" si="4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50"/>
        <v>201227323.79893059</v>
      </c>
      <c r="O458" s="155">
        <f t="shared" si="51"/>
        <v>0</v>
      </c>
      <c r="P458" s="155">
        <f>IF(O458=1,SUM($O$6:O458),0)</f>
        <v>0</v>
      </c>
    </row>
    <row r="459" spans="1:16" ht="15" customHeight="1">
      <c r="A459" s="15"/>
      <c r="B459" s="174">
        <v>93</v>
      </c>
      <c r="C459" s="109" t="s">
        <v>217</v>
      </c>
      <c r="D459" s="226" t="s">
        <v>45</v>
      </c>
      <c r="E459" s="227" t="s">
        <v>8</v>
      </c>
      <c r="F459" s="228">
        <v>11400</v>
      </c>
      <c r="G459" s="228">
        <v>11400</v>
      </c>
      <c r="H459" s="171"/>
      <c r="I459" s="88">
        <f t="shared" si="52"/>
        <v>11400</v>
      </c>
      <c r="J459" s="163">
        <f t="shared" si="48"/>
        <v>0</v>
      </c>
      <c r="K459" s="155">
        <f t="shared" si="4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50"/>
        <v>201227324.79893059</v>
      </c>
      <c r="O459" s="155">
        <f t="shared" si="51"/>
        <v>0</v>
      </c>
      <c r="P459" s="155">
        <f>IF(O459=1,SUM($O$6:O459),0)</f>
        <v>0</v>
      </c>
    </row>
    <row r="460" spans="1:16" ht="15" customHeight="1">
      <c r="A460" s="15"/>
      <c r="B460" s="174">
        <v>94</v>
      </c>
      <c r="C460" s="109" t="s">
        <v>218</v>
      </c>
      <c r="D460" s="226" t="s">
        <v>45</v>
      </c>
      <c r="E460" s="227" t="s">
        <v>8</v>
      </c>
      <c r="F460" s="228">
        <v>29600</v>
      </c>
      <c r="G460" s="228">
        <v>29600</v>
      </c>
      <c r="H460" s="171"/>
      <c r="I460" s="88">
        <f t="shared" si="52"/>
        <v>29600</v>
      </c>
      <c r="J460" s="163">
        <f t="shared" ref="J460:J523" si="53">IF(D460="MDU-KD",1,0)</f>
        <v>0</v>
      </c>
      <c r="K460" s="155">
        <f t="shared" ref="K460:K523" si="54">IF(D460="HDW",1,0)</f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ref="N460:N523" si="55">IF(L460=0,M460,L460)</f>
        <v>201227325.79893059</v>
      </c>
      <c r="O460" s="155">
        <f t="shared" ref="O460:O523" si="56">IF(E460=0,0,IF(LEFT(C460,11)="Tiang Beton",1,0))</f>
        <v>0</v>
      </c>
      <c r="P460" s="155">
        <f>IF(O460=1,SUM($O$6:O460),0)</f>
        <v>0</v>
      </c>
    </row>
    <row r="461" spans="1:16" ht="15" customHeight="1">
      <c r="A461" s="15"/>
      <c r="B461" s="174">
        <v>95</v>
      </c>
      <c r="C461" s="109" t="s">
        <v>599</v>
      </c>
      <c r="D461" s="226" t="s">
        <v>45</v>
      </c>
      <c r="E461" s="227" t="s">
        <v>8</v>
      </c>
      <c r="F461" s="228">
        <v>290142</v>
      </c>
      <c r="G461" s="228">
        <v>290142</v>
      </c>
      <c r="H461" s="171"/>
      <c r="I461" s="88">
        <f t="shared" si="52"/>
        <v>290142</v>
      </c>
      <c r="J461" s="163">
        <f t="shared" si="53"/>
        <v>0</v>
      </c>
      <c r="K461" s="155">
        <f t="shared" si="54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55"/>
        <v>201227326.79893059</v>
      </c>
      <c r="O461" s="155">
        <f t="shared" si="56"/>
        <v>0</v>
      </c>
      <c r="P461" s="155">
        <f>IF(O461=1,SUM($O$6:O461),0)</f>
        <v>0</v>
      </c>
    </row>
    <row r="462" spans="1:16" ht="15" customHeight="1">
      <c r="A462" s="15"/>
      <c r="B462" s="174">
        <v>96</v>
      </c>
      <c r="C462" s="109" t="s">
        <v>600</v>
      </c>
      <c r="D462" s="226" t="s">
        <v>45</v>
      </c>
      <c r="E462" s="227" t="s">
        <v>8</v>
      </c>
      <c r="F462" s="228">
        <v>265680</v>
      </c>
      <c r="G462" s="228">
        <v>265680</v>
      </c>
      <c r="H462" s="171"/>
      <c r="I462" s="88">
        <f t="shared" si="52"/>
        <v>265680</v>
      </c>
      <c r="J462" s="163">
        <f t="shared" si="53"/>
        <v>0</v>
      </c>
      <c r="K462" s="155">
        <f t="shared" si="54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55"/>
        <v>201227327.79893059</v>
      </c>
      <c r="O462" s="155">
        <f t="shared" si="56"/>
        <v>0</v>
      </c>
      <c r="P462" s="155">
        <f>IF(O462=1,SUM($O$6:O462),0)</f>
        <v>0</v>
      </c>
    </row>
    <row r="463" spans="1:16" ht="15" customHeight="1">
      <c r="A463" s="15"/>
      <c r="B463" s="174">
        <v>97</v>
      </c>
      <c r="C463" s="109" t="s">
        <v>601</v>
      </c>
      <c r="D463" s="226" t="s">
        <v>45</v>
      </c>
      <c r="E463" s="227" t="s">
        <v>8</v>
      </c>
      <c r="F463" s="228">
        <v>265680</v>
      </c>
      <c r="G463" s="228">
        <v>265680</v>
      </c>
      <c r="H463" s="171"/>
      <c r="I463" s="88">
        <f t="shared" si="52"/>
        <v>265680</v>
      </c>
      <c r="J463" s="163">
        <f t="shared" si="53"/>
        <v>0</v>
      </c>
      <c r="K463" s="155">
        <f t="shared" si="54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55"/>
        <v>201227328.79893059</v>
      </c>
      <c r="O463" s="155">
        <f t="shared" si="56"/>
        <v>0</v>
      </c>
      <c r="P463" s="155">
        <f>IF(O463=1,SUM($O$6:O463),0)</f>
        <v>0</v>
      </c>
    </row>
    <row r="464" spans="1:16" ht="15" customHeight="1">
      <c r="A464" s="15"/>
      <c r="B464" s="174">
        <v>98</v>
      </c>
      <c r="C464" s="109" t="s">
        <v>219</v>
      </c>
      <c r="D464" s="226" t="s">
        <v>45</v>
      </c>
      <c r="E464" s="227" t="s">
        <v>8</v>
      </c>
      <c r="F464" s="228">
        <v>20898</v>
      </c>
      <c r="G464" s="228">
        <v>20898</v>
      </c>
      <c r="H464" s="171"/>
      <c r="I464" s="88">
        <f t="shared" si="52"/>
        <v>20898</v>
      </c>
      <c r="J464" s="163">
        <f t="shared" si="53"/>
        <v>0</v>
      </c>
      <c r="K464" s="155">
        <f t="shared" si="54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55"/>
        <v>201227329.79893059</v>
      </c>
      <c r="O464" s="155">
        <f t="shared" si="56"/>
        <v>0</v>
      </c>
      <c r="P464" s="155">
        <f>IF(O464=1,SUM($O$6:O464),0)</f>
        <v>0</v>
      </c>
    </row>
    <row r="465" spans="1:16" ht="15" customHeight="1">
      <c r="A465" s="15"/>
      <c r="B465" s="174">
        <v>99</v>
      </c>
      <c r="C465" s="109" t="s">
        <v>220</v>
      </c>
      <c r="D465" s="226" t="s">
        <v>45</v>
      </c>
      <c r="E465" s="227" t="s">
        <v>8</v>
      </c>
      <c r="F465" s="228">
        <v>20700</v>
      </c>
      <c r="G465" s="228">
        <v>20700</v>
      </c>
      <c r="H465" s="171"/>
      <c r="I465" s="88">
        <f t="shared" si="52"/>
        <v>20700</v>
      </c>
      <c r="J465" s="163">
        <f t="shared" si="53"/>
        <v>0</v>
      </c>
      <c r="K465" s="155">
        <f t="shared" si="54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55"/>
        <v>201227330.79893059</v>
      </c>
      <c r="O465" s="155">
        <f t="shared" si="56"/>
        <v>0</v>
      </c>
      <c r="P465" s="155">
        <f>IF(O465=1,SUM($O$6:O465),0)</f>
        <v>0</v>
      </c>
    </row>
    <row r="466" spans="1:16" ht="15" customHeight="1">
      <c r="A466" s="15"/>
      <c r="B466" s="174">
        <v>100</v>
      </c>
      <c r="C466" s="109" t="s">
        <v>221</v>
      </c>
      <c r="D466" s="226" t="s">
        <v>45</v>
      </c>
      <c r="E466" s="227" t="s">
        <v>8</v>
      </c>
      <c r="F466" s="228">
        <v>13600</v>
      </c>
      <c r="G466" s="228">
        <v>13600</v>
      </c>
      <c r="H466" s="171"/>
      <c r="I466" s="88">
        <f t="shared" si="52"/>
        <v>13600</v>
      </c>
      <c r="J466" s="163">
        <f t="shared" si="53"/>
        <v>0</v>
      </c>
      <c r="K466" s="155">
        <f t="shared" si="54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55"/>
        <v>201227331.79893059</v>
      </c>
      <c r="O466" s="155">
        <f t="shared" si="56"/>
        <v>0</v>
      </c>
      <c r="P466" s="155">
        <f>IF(O466=1,SUM($O$6:O466),0)</f>
        <v>0</v>
      </c>
    </row>
    <row r="467" spans="1:16" ht="15" customHeight="1">
      <c r="A467" s="15"/>
      <c r="B467" s="174">
        <v>101</v>
      </c>
      <c r="C467" s="109" t="s">
        <v>222</v>
      </c>
      <c r="D467" s="226" t="s">
        <v>45</v>
      </c>
      <c r="E467" s="227" t="s">
        <v>8</v>
      </c>
      <c r="F467" s="228">
        <v>27900</v>
      </c>
      <c r="G467" s="228">
        <v>27900</v>
      </c>
      <c r="H467" s="171"/>
      <c r="I467" s="88">
        <f t="shared" si="52"/>
        <v>27900</v>
      </c>
      <c r="J467" s="163">
        <f t="shared" si="53"/>
        <v>0</v>
      </c>
      <c r="K467" s="155">
        <f t="shared" si="54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55"/>
        <v>201227332.79893059</v>
      </c>
      <c r="O467" s="155">
        <f t="shared" si="56"/>
        <v>0</v>
      </c>
      <c r="P467" s="155">
        <f>IF(O467=1,SUM($O$6:O467),0)</f>
        <v>0</v>
      </c>
    </row>
    <row r="468" spans="1:16" ht="15" customHeight="1">
      <c r="A468" s="15"/>
      <c r="B468" s="174">
        <v>102</v>
      </c>
      <c r="C468" s="109" t="s">
        <v>223</v>
      </c>
      <c r="D468" s="226" t="s">
        <v>45</v>
      </c>
      <c r="E468" s="227" t="s">
        <v>8</v>
      </c>
      <c r="F468" s="228">
        <v>27815</v>
      </c>
      <c r="G468" s="228">
        <v>27815</v>
      </c>
      <c r="H468" s="171"/>
      <c r="I468" s="88">
        <f t="shared" si="52"/>
        <v>27815</v>
      </c>
      <c r="J468" s="163">
        <f t="shared" si="53"/>
        <v>0</v>
      </c>
      <c r="K468" s="155">
        <f t="shared" si="54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55"/>
        <v>201227333.79893059</v>
      </c>
      <c r="O468" s="155">
        <f t="shared" si="56"/>
        <v>0</v>
      </c>
      <c r="P468" s="155">
        <f>IF(O468=1,SUM($O$6:O468),0)</f>
        <v>0</v>
      </c>
    </row>
    <row r="469" spans="1:16" ht="15" customHeight="1">
      <c r="A469" s="15"/>
      <c r="B469" s="174">
        <v>103</v>
      </c>
      <c r="C469" s="109" t="s">
        <v>224</v>
      </c>
      <c r="D469" s="226" t="s">
        <v>45</v>
      </c>
      <c r="E469" s="227" t="s">
        <v>8</v>
      </c>
      <c r="F469" s="228">
        <v>20800</v>
      </c>
      <c r="G469" s="228">
        <v>20800</v>
      </c>
      <c r="H469" s="171"/>
      <c r="I469" s="88">
        <f t="shared" si="52"/>
        <v>20800</v>
      </c>
      <c r="J469" s="163">
        <f t="shared" si="53"/>
        <v>0</v>
      </c>
      <c r="K469" s="155">
        <f t="shared" si="54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55"/>
        <v>201227334.79893059</v>
      </c>
      <c r="O469" s="155">
        <f t="shared" si="56"/>
        <v>0</v>
      </c>
      <c r="P469" s="155">
        <f>IF(O469=1,SUM($O$6:O469),0)</f>
        <v>0</v>
      </c>
    </row>
    <row r="470" spans="1:16" ht="15" customHeight="1">
      <c r="A470" s="15"/>
      <c r="B470" s="174">
        <v>104</v>
      </c>
      <c r="C470" s="109" t="s">
        <v>25</v>
      </c>
      <c r="D470" s="226" t="s">
        <v>45</v>
      </c>
      <c r="E470" s="227" t="s">
        <v>8</v>
      </c>
      <c r="F470" s="228">
        <v>23936</v>
      </c>
      <c r="G470" s="228">
        <v>23936</v>
      </c>
      <c r="H470" s="171"/>
      <c r="I470" s="88">
        <f t="shared" si="52"/>
        <v>23936</v>
      </c>
      <c r="J470" s="163">
        <f t="shared" si="53"/>
        <v>0</v>
      </c>
      <c r="K470" s="155">
        <f t="shared" si="54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55"/>
        <v>201227335.79893059</v>
      </c>
      <c r="O470" s="155">
        <f t="shared" si="56"/>
        <v>0</v>
      </c>
      <c r="P470" s="155">
        <f>IF(O470=1,SUM($O$6:O470),0)</f>
        <v>0</v>
      </c>
    </row>
    <row r="471" spans="1:16" ht="15" customHeight="1">
      <c r="A471" s="15"/>
      <c r="B471" s="174">
        <v>105</v>
      </c>
      <c r="C471" s="109" t="s">
        <v>225</v>
      </c>
      <c r="D471" s="226" t="s">
        <v>45</v>
      </c>
      <c r="E471" s="227" t="s">
        <v>8</v>
      </c>
      <c r="F471" s="228">
        <v>31590</v>
      </c>
      <c r="G471" s="228">
        <v>31590</v>
      </c>
      <c r="H471" s="171"/>
      <c r="I471" s="88">
        <f t="shared" si="52"/>
        <v>31590</v>
      </c>
      <c r="J471" s="163">
        <f t="shared" si="53"/>
        <v>0</v>
      </c>
      <c r="K471" s="155">
        <f t="shared" si="54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55"/>
        <v>201227336.79893059</v>
      </c>
      <c r="O471" s="155">
        <f t="shared" si="56"/>
        <v>0</v>
      </c>
      <c r="P471" s="155">
        <f>IF(O471=1,SUM($O$6:O471),0)</f>
        <v>0</v>
      </c>
    </row>
    <row r="472" spans="1:16" ht="15" customHeight="1">
      <c r="A472" s="15"/>
      <c r="B472" s="174">
        <v>106</v>
      </c>
      <c r="C472" s="109" t="s">
        <v>226</v>
      </c>
      <c r="D472" s="226" t="s">
        <v>45</v>
      </c>
      <c r="E472" s="227" t="s">
        <v>8</v>
      </c>
      <c r="F472" s="228">
        <v>32500</v>
      </c>
      <c r="G472" s="228">
        <v>32500</v>
      </c>
      <c r="H472" s="171"/>
      <c r="I472" s="88">
        <f t="shared" si="52"/>
        <v>32500</v>
      </c>
      <c r="J472" s="163">
        <f t="shared" si="53"/>
        <v>0</v>
      </c>
      <c r="K472" s="155">
        <f t="shared" si="54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55"/>
        <v>201227337.79893059</v>
      </c>
      <c r="O472" s="155">
        <f t="shared" si="56"/>
        <v>0</v>
      </c>
      <c r="P472" s="155">
        <f>IF(O472=1,SUM($O$6:O472),0)</f>
        <v>0</v>
      </c>
    </row>
    <row r="473" spans="1:16" ht="15" customHeight="1">
      <c r="A473" s="15"/>
      <c r="B473" s="174">
        <v>107</v>
      </c>
      <c r="C473" s="109" t="s">
        <v>227</v>
      </c>
      <c r="D473" s="226" t="s">
        <v>45</v>
      </c>
      <c r="E473" s="227" t="s">
        <v>8</v>
      </c>
      <c r="F473" s="228">
        <v>47300</v>
      </c>
      <c r="G473" s="228">
        <v>47300</v>
      </c>
      <c r="H473" s="171"/>
      <c r="I473" s="88">
        <f t="shared" si="52"/>
        <v>47300</v>
      </c>
      <c r="J473" s="163">
        <f t="shared" si="53"/>
        <v>0</v>
      </c>
      <c r="K473" s="155">
        <f t="shared" si="54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55"/>
        <v>201227338.79893059</v>
      </c>
      <c r="O473" s="155">
        <f t="shared" si="56"/>
        <v>0</v>
      </c>
      <c r="P473" s="155">
        <f>IF(O473=1,SUM($O$6:O473),0)</f>
        <v>0</v>
      </c>
    </row>
    <row r="474" spans="1:16" ht="15" customHeight="1">
      <c r="A474" s="15"/>
      <c r="B474" s="174">
        <v>108</v>
      </c>
      <c r="C474" s="109" t="s">
        <v>228</v>
      </c>
      <c r="D474" s="226" t="s">
        <v>45</v>
      </c>
      <c r="E474" s="227" t="s">
        <v>8</v>
      </c>
      <c r="F474" s="228">
        <v>61560</v>
      </c>
      <c r="G474" s="228">
        <v>61560</v>
      </c>
      <c r="H474" s="171"/>
      <c r="I474" s="88">
        <f t="shared" si="52"/>
        <v>61560</v>
      </c>
      <c r="J474" s="163">
        <f t="shared" si="53"/>
        <v>0</v>
      </c>
      <c r="K474" s="155">
        <f t="shared" si="54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55"/>
        <v>201227339.79893059</v>
      </c>
      <c r="O474" s="155">
        <f t="shared" si="56"/>
        <v>0</v>
      </c>
      <c r="P474" s="155">
        <f>IF(O474=1,SUM($O$6:O474),0)</f>
        <v>0</v>
      </c>
    </row>
    <row r="475" spans="1:16" ht="15" customHeight="1">
      <c r="A475" s="15"/>
      <c r="B475" s="174">
        <v>109</v>
      </c>
      <c r="C475" s="109" t="s">
        <v>1048</v>
      </c>
      <c r="D475" s="226" t="s">
        <v>45</v>
      </c>
      <c r="E475" s="227" t="s">
        <v>8</v>
      </c>
      <c r="F475" s="228">
        <v>79056</v>
      </c>
      <c r="G475" s="228">
        <v>79056</v>
      </c>
      <c r="H475" s="171"/>
      <c r="I475" s="88">
        <f t="shared" si="52"/>
        <v>79056</v>
      </c>
      <c r="J475" s="163">
        <f t="shared" si="53"/>
        <v>0</v>
      </c>
      <c r="K475" s="155">
        <f t="shared" si="54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55"/>
        <v>201227340.79893059</v>
      </c>
      <c r="O475" s="155">
        <f t="shared" si="56"/>
        <v>0</v>
      </c>
      <c r="P475" s="155">
        <f>IF(O475=1,SUM($O$6:O475),0)</f>
        <v>0</v>
      </c>
    </row>
    <row r="476" spans="1:16" ht="15" customHeight="1">
      <c r="A476" s="15"/>
      <c r="B476" s="174">
        <v>110</v>
      </c>
      <c r="C476" s="109" t="s">
        <v>1049</v>
      </c>
      <c r="D476" s="226" t="s">
        <v>45</v>
      </c>
      <c r="E476" s="227" t="s">
        <v>8</v>
      </c>
      <c r="F476" s="228">
        <v>81984</v>
      </c>
      <c r="G476" s="228">
        <v>81984</v>
      </c>
      <c r="H476" s="171"/>
      <c r="I476" s="88">
        <f t="shared" si="52"/>
        <v>81984</v>
      </c>
      <c r="J476" s="163">
        <f t="shared" si="53"/>
        <v>0</v>
      </c>
      <c r="K476" s="155">
        <f t="shared" si="54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55"/>
        <v>201227341.79893059</v>
      </c>
      <c r="O476" s="155">
        <f t="shared" si="56"/>
        <v>0</v>
      </c>
      <c r="P476" s="155">
        <f>IF(O476=1,SUM($O$6:O476),0)</f>
        <v>0</v>
      </c>
    </row>
    <row r="477" spans="1:16" ht="15" customHeight="1">
      <c r="A477" s="15"/>
      <c r="B477" s="174">
        <v>111</v>
      </c>
      <c r="C477" s="109" t="s">
        <v>1050</v>
      </c>
      <c r="D477" s="226" t="s">
        <v>45</v>
      </c>
      <c r="E477" s="227" t="s">
        <v>8</v>
      </c>
      <c r="F477" s="228">
        <v>7320</v>
      </c>
      <c r="G477" s="228">
        <v>7320</v>
      </c>
      <c r="H477" s="171"/>
      <c r="I477" s="88">
        <f t="shared" si="52"/>
        <v>7320</v>
      </c>
      <c r="J477" s="163">
        <f t="shared" si="53"/>
        <v>0</v>
      </c>
      <c r="K477" s="155">
        <f t="shared" si="54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55"/>
        <v>201227342.79893059</v>
      </c>
      <c r="O477" s="155">
        <f t="shared" si="56"/>
        <v>0</v>
      </c>
      <c r="P477" s="155">
        <f>IF(O477=1,SUM($O$6:O477),0)</f>
        <v>0</v>
      </c>
    </row>
    <row r="478" spans="1:16" ht="15" customHeight="1">
      <c r="A478" s="15"/>
      <c r="B478" s="174">
        <v>112</v>
      </c>
      <c r="C478" s="109" t="s">
        <v>1051</v>
      </c>
      <c r="D478" s="226" t="s">
        <v>45</v>
      </c>
      <c r="E478" s="227" t="s">
        <v>8</v>
      </c>
      <c r="F478" s="228">
        <v>8784</v>
      </c>
      <c r="G478" s="228">
        <v>8784</v>
      </c>
      <c r="H478" s="171"/>
      <c r="I478" s="88">
        <f t="shared" si="52"/>
        <v>8784</v>
      </c>
      <c r="J478" s="163">
        <f t="shared" si="53"/>
        <v>0</v>
      </c>
      <c r="K478" s="155">
        <f t="shared" si="54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55"/>
        <v>201227343.79893059</v>
      </c>
      <c r="O478" s="155">
        <f t="shared" si="56"/>
        <v>0</v>
      </c>
      <c r="P478" s="155">
        <f>IF(O478=1,SUM($O$6:O478),0)</f>
        <v>0</v>
      </c>
    </row>
    <row r="479" spans="1:16" ht="15" customHeight="1">
      <c r="A479" s="15"/>
      <c r="B479" s="174">
        <v>113</v>
      </c>
      <c r="C479" s="109" t="s">
        <v>1052</v>
      </c>
      <c r="D479" s="226" t="s">
        <v>45</v>
      </c>
      <c r="E479" s="227" t="s">
        <v>8</v>
      </c>
      <c r="F479" s="228">
        <v>52704</v>
      </c>
      <c r="G479" s="228">
        <v>52704</v>
      </c>
      <c r="H479" s="171"/>
      <c r="I479" s="88">
        <f t="shared" si="52"/>
        <v>52704</v>
      </c>
      <c r="J479" s="163">
        <f t="shared" si="53"/>
        <v>0</v>
      </c>
      <c r="K479" s="155">
        <f t="shared" si="54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55"/>
        <v>201227344.79893059</v>
      </c>
      <c r="O479" s="155">
        <f t="shared" si="56"/>
        <v>0</v>
      </c>
      <c r="P479" s="155">
        <f>IF(O479=1,SUM($O$6:O479),0)</f>
        <v>0</v>
      </c>
    </row>
    <row r="480" spans="1:16" ht="15" customHeight="1">
      <c r="A480" s="15"/>
      <c r="B480" s="174">
        <v>114</v>
      </c>
      <c r="C480" s="109" t="s">
        <v>1053</v>
      </c>
      <c r="D480" s="226" t="s">
        <v>45</v>
      </c>
      <c r="E480" s="227" t="s">
        <v>8</v>
      </c>
      <c r="F480" s="228">
        <v>67344</v>
      </c>
      <c r="G480" s="228">
        <v>67344</v>
      </c>
      <c r="H480" s="171"/>
      <c r="I480" s="88">
        <f t="shared" si="52"/>
        <v>67344</v>
      </c>
      <c r="J480" s="163">
        <f t="shared" si="53"/>
        <v>0</v>
      </c>
      <c r="K480" s="155">
        <f t="shared" si="54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55"/>
        <v>201227345.79893059</v>
      </c>
      <c r="O480" s="155">
        <f t="shared" si="56"/>
        <v>0</v>
      </c>
      <c r="P480" s="155">
        <f>IF(O480=1,SUM($O$6:O480),0)</f>
        <v>0</v>
      </c>
    </row>
    <row r="481" spans="1:16" ht="15" customHeight="1">
      <c r="A481" s="15"/>
      <c r="B481" s="174">
        <v>115</v>
      </c>
      <c r="C481" s="109" t="s">
        <v>602</v>
      </c>
      <c r="D481" s="226" t="s">
        <v>45</v>
      </c>
      <c r="E481" s="227" t="s">
        <v>8</v>
      </c>
      <c r="F481" s="228">
        <v>40000</v>
      </c>
      <c r="G481" s="228">
        <v>40000</v>
      </c>
      <c r="H481" s="171"/>
      <c r="I481" s="88">
        <f t="shared" si="52"/>
        <v>40000</v>
      </c>
      <c r="J481" s="163">
        <f t="shared" si="53"/>
        <v>0</v>
      </c>
      <c r="K481" s="155">
        <f t="shared" si="54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55"/>
        <v>201227346.79893059</v>
      </c>
      <c r="O481" s="155">
        <f t="shared" si="56"/>
        <v>0</v>
      </c>
      <c r="P481" s="155">
        <f>IF(O481=1,SUM($O$6:O481),0)</f>
        <v>0</v>
      </c>
    </row>
    <row r="482" spans="1:16" ht="15" customHeight="1">
      <c r="A482" s="15"/>
      <c r="B482" s="174">
        <v>116</v>
      </c>
      <c r="C482" s="109" t="s">
        <v>603</v>
      </c>
      <c r="D482" s="226" t="s">
        <v>45</v>
      </c>
      <c r="E482" s="227" t="s">
        <v>8</v>
      </c>
      <c r="F482" s="228">
        <v>150000</v>
      </c>
      <c r="G482" s="228">
        <v>150000</v>
      </c>
      <c r="H482" s="171"/>
      <c r="I482" s="88">
        <f t="shared" si="52"/>
        <v>150000</v>
      </c>
      <c r="J482" s="163">
        <f t="shared" si="53"/>
        <v>0</v>
      </c>
      <c r="K482" s="155">
        <f t="shared" si="54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55"/>
        <v>201227347.79893059</v>
      </c>
      <c r="O482" s="155">
        <f t="shared" si="56"/>
        <v>0</v>
      </c>
      <c r="P482" s="155">
        <f>IF(O482=1,SUM($O$6:O482),0)</f>
        <v>0</v>
      </c>
    </row>
    <row r="483" spans="1:16" ht="15" customHeight="1">
      <c r="A483" s="15"/>
      <c r="B483" s="174">
        <v>117</v>
      </c>
      <c r="C483" s="109" t="s">
        <v>229</v>
      </c>
      <c r="D483" s="226" t="s">
        <v>45</v>
      </c>
      <c r="E483" s="227" t="s">
        <v>8</v>
      </c>
      <c r="F483" s="228">
        <v>4212</v>
      </c>
      <c r="G483" s="228">
        <v>4212</v>
      </c>
      <c r="H483" s="171"/>
      <c r="I483" s="88">
        <f t="shared" si="52"/>
        <v>4212</v>
      </c>
      <c r="J483" s="163">
        <f t="shared" si="53"/>
        <v>0</v>
      </c>
      <c r="K483" s="155">
        <f t="shared" si="54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55"/>
        <v>201227348.79893059</v>
      </c>
      <c r="O483" s="155">
        <f t="shared" si="56"/>
        <v>0</v>
      </c>
      <c r="P483" s="155">
        <f>IF(O483=1,SUM($O$6:O483),0)</f>
        <v>0</v>
      </c>
    </row>
    <row r="484" spans="1:16" ht="15" customHeight="1">
      <c r="A484" s="15"/>
      <c r="B484" s="174">
        <v>118</v>
      </c>
      <c r="C484" s="109" t="s">
        <v>604</v>
      </c>
      <c r="D484" s="226" t="s">
        <v>45</v>
      </c>
      <c r="E484" s="227" t="s">
        <v>8</v>
      </c>
      <c r="F484" s="228">
        <v>50000</v>
      </c>
      <c r="G484" s="228">
        <v>50000</v>
      </c>
      <c r="H484" s="171"/>
      <c r="I484" s="88">
        <f t="shared" si="52"/>
        <v>50000</v>
      </c>
      <c r="J484" s="163">
        <f t="shared" si="53"/>
        <v>0</v>
      </c>
      <c r="K484" s="155">
        <f t="shared" si="54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55"/>
        <v>201227349.79893059</v>
      </c>
      <c r="O484" s="155">
        <f t="shared" si="56"/>
        <v>0</v>
      </c>
      <c r="P484" s="155">
        <f>IF(O484=1,SUM($O$6:O484),0)</f>
        <v>0</v>
      </c>
    </row>
    <row r="485" spans="1:16" ht="15" customHeight="1">
      <c r="A485" s="15"/>
      <c r="B485" s="174">
        <v>119</v>
      </c>
      <c r="C485" s="109" t="s">
        <v>230</v>
      </c>
      <c r="D485" s="226" t="s">
        <v>45</v>
      </c>
      <c r="E485" s="227" t="s">
        <v>8</v>
      </c>
      <c r="F485" s="228">
        <v>32500</v>
      </c>
      <c r="G485" s="228">
        <v>32500</v>
      </c>
      <c r="H485" s="171"/>
      <c r="I485" s="88">
        <f t="shared" si="52"/>
        <v>32500</v>
      </c>
      <c r="J485" s="163">
        <f t="shared" si="53"/>
        <v>0</v>
      </c>
      <c r="K485" s="155">
        <f t="shared" si="54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55"/>
        <v>201227350.79893059</v>
      </c>
      <c r="O485" s="155">
        <f t="shared" si="56"/>
        <v>0</v>
      </c>
      <c r="P485" s="155">
        <f>IF(O485=1,SUM($O$6:O485),0)</f>
        <v>0</v>
      </c>
    </row>
    <row r="486" spans="1:16" ht="15" customHeight="1">
      <c r="A486" s="15"/>
      <c r="B486" s="174">
        <v>120</v>
      </c>
      <c r="C486" s="109" t="s">
        <v>231</v>
      </c>
      <c r="D486" s="226" t="s">
        <v>45</v>
      </c>
      <c r="E486" s="227" t="s">
        <v>8</v>
      </c>
      <c r="F486" s="228">
        <v>37500</v>
      </c>
      <c r="G486" s="228">
        <v>37500</v>
      </c>
      <c r="H486" s="171"/>
      <c r="I486" s="88">
        <f t="shared" si="52"/>
        <v>37500</v>
      </c>
      <c r="J486" s="163">
        <f t="shared" si="53"/>
        <v>0</v>
      </c>
      <c r="K486" s="155">
        <f t="shared" si="54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55"/>
        <v>201227351.79893059</v>
      </c>
      <c r="O486" s="155">
        <f t="shared" si="56"/>
        <v>0</v>
      </c>
      <c r="P486" s="155">
        <f>IF(O486=1,SUM($O$6:O486),0)</f>
        <v>0</v>
      </c>
    </row>
    <row r="487" spans="1:16" ht="15" customHeight="1">
      <c r="A487" s="15"/>
      <c r="B487" s="174">
        <v>121</v>
      </c>
      <c r="C487" s="109" t="s">
        <v>232</v>
      </c>
      <c r="D487" s="226" t="s">
        <v>45</v>
      </c>
      <c r="E487" s="227" t="s">
        <v>8</v>
      </c>
      <c r="F487" s="228">
        <v>47800</v>
      </c>
      <c r="G487" s="228">
        <v>47800</v>
      </c>
      <c r="H487" s="171"/>
      <c r="I487" s="88">
        <f t="shared" si="52"/>
        <v>47800</v>
      </c>
      <c r="J487" s="163">
        <f t="shared" si="53"/>
        <v>0</v>
      </c>
      <c r="K487" s="155">
        <f t="shared" si="54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55"/>
        <v>201227352.79893059</v>
      </c>
      <c r="O487" s="155">
        <f t="shared" si="56"/>
        <v>0</v>
      </c>
      <c r="P487" s="155">
        <f>IF(O487=1,SUM($O$6:O487),0)</f>
        <v>0</v>
      </c>
    </row>
    <row r="488" spans="1:16" ht="15" customHeight="1">
      <c r="A488" s="15"/>
      <c r="B488" s="174">
        <v>122</v>
      </c>
      <c r="C488" s="109" t="s">
        <v>233</v>
      </c>
      <c r="D488" s="226" t="s">
        <v>45</v>
      </c>
      <c r="E488" s="227" t="s">
        <v>8</v>
      </c>
      <c r="F488" s="228">
        <v>52500</v>
      </c>
      <c r="G488" s="228">
        <v>52500</v>
      </c>
      <c r="H488" s="171"/>
      <c r="I488" s="88">
        <f t="shared" si="52"/>
        <v>52500</v>
      </c>
      <c r="J488" s="163">
        <f t="shared" si="53"/>
        <v>0</v>
      </c>
      <c r="K488" s="155">
        <f t="shared" si="54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55"/>
        <v>201227353.79893059</v>
      </c>
      <c r="O488" s="155">
        <f t="shared" si="56"/>
        <v>0</v>
      </c>
      <c r="P488" s="155">
        <f>IF(O488=1,SUM($O$6:O488),0)</f>
        <v>0</v>
      </c>
    </row>
    <row r="489" spans="1:16" ht="15" customHeight="1">
      <c r="A489" s="15"/>
      <c r="B489" s="174">
        <v>123</v>
      </c>
      <c r="C489" s="109" t="s">
        <v>37</v>
      </c>
      <c r="D489" s="226" t="s">
        <v>45</v>
      </c>
      <c r="E489" s="227" t="s">
        <v>8</v>
      </c>
      <c r="F489" s="228">
        <v>63500</v>
      </c>
      <c r="G489" s="228">
        <v>63500</v>
      </c>
      <c r="H489" s="171"/>
      <c r="I489" s="88">
        <f t="shared" si="52"/>
        <v>63500</v>
      </c>
      <c r="J489" s="163">
        <f t="shared" si="53"/>
        <v>0</v>
      </c>
      <c r="K489" s="155">
        <f t="shared" si="54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55"/>
        <v>201227354.79893059</v>
      </c>
      <c r="O489" s="155">
        <f t="shared" si="56"/>
        <v>0</v>
      </c>
      <c r="P489" s="155">
        <f>IF(O489=1,SUM($O$6:O489),0)</f>
        <v>0</v>
      </c>
    </row>
    <row r="490" spans="1:16" ht="15" customHeight="1">
      <c r="A490" s="15"/>
      <c r="B490" s="174">
        <v>124</v>
      </c>
      <c r="C490" s="109" t="s">
        <v>234</v>
      </c>
      <c r="D490" s="226" t="s">
        <v>45</v>
      </c>
      <c r="E490" s="227" t="s">
        <v>8</v>
      </c>
      <c r="F490" s="228">
        <v>67500</v>
      </c>
      <c r="G490" s="228">
        <v>67500</v>
      </c>
      <c r="H490" s="171"/>
      <c r="I490" s="88">
        <f t="shared" si="52"/>
        <v>67500</v>
      </c>
      <c r="J490" s="163">
        <f t="shared" si="53"/>
        <v>0</v>
      </c>
      <c r="K490" s="155">
        <f t="shared" si="54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55"/>
        <v>201227355.79893059</v>
      </c>
      <c r="O490" s="155">
        <f t="shared" si="56"/>
        <v>0</v>
      </c>
      <c r="P490" s="155">
        <f>IF(O490=1,SUM($O$6:O490),0)</f>
        <v>0</v>
      </c>
    </row>
    <row r="491" spans="1:16" ht="15" customHeight="1">
      <c r="A491" s="15"/>
      <c r="B491" s="174">
        <v>125</v>
      </c>
      <c r="C491" s="109" t="s">
        <v>235</v>
      </c>
      <c r="D491" s="226" t="s">
        <v>45</v>
      </c>
      <c r="E491" s="227" t="s">
        <v>8</v>
      </c>
      <c r="F491" s="228">
        <v>53000</v>
      </c>
      <c r="G491" s="228">
        <v>53000</v>
      </c>
      <c r="H491" s="171"/>
      <c r="I491" s="88">
        <f t="shared" si="52"/>
        <v>53000</v>
      </c>
      <c r="J491" s="163">
        <f t="shared" si="53"/>
        <v>0</v>
      </c>
      <c r="K491" s="155">
        <f t="shared" si="54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55"/>
        <v>201227356.79893059</v>
      </c>
      <c r="O491" s="155">
        <f t="shared" si="56"/>
        <v>0</v>
      </c>
      <c r="P491" s="155">
        <f>IF(O491=1,SUM($O$6:O491),0)</f>
        <v>0</v>
      </c>
    </row>
    <row r="492" spans="1:16" ht="15" customHeight="1">
      <c r="A492" s="15"/>
      <c r="B492" s="174">
        <v>126</v>
      </c>
      <c r="C492" s="109" t="s">
        <v>236</v>
      </c>
      <c r="D492" s="226" t="s">
        <v>45</v>
      </c>
      <c r="E492" s="227" t="s">
        <v>8</v>
      </c>
      <c r="F492" s="228">
        <v>34000</v>
      </c>
      <c r="G492" s="228">
        <v>34000</v>
      </c>
      <c r="H492" s="171"/>
      <c r="I492" s="88">
        <f t="shared" si="52"/>
        <v>34000</v>
      </c>
      <c r="J492" s="163">
        <f t="shared" si="53"/>
        <v>0</v>
      </c>
      <c r="K492" s="155">
        <f t="shared" si="54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55"/>
        <v>201227357.79893059</v>
      </c>
      <c r="O492" s="155">
        <f t="shared" si="56"/>
        <v>0</v>
      </c>
      <c r="P492" s="155">
        <f>IF(O492=1,SUM($O$6:O492),0)</f>
        <v>0</v>
      </c>
    </row>
    <row r="493" spans="1:16" ht="15" customHeight="1">
      <c r="A493" s="15"/>
      <c r="B493" s="174">
        <v>127</v>
      </c>
      <c r="C493" s="109" t="s">
        <v>237</v>
      </c>
      <c r="D493" s="226" t="s">
        <v>45</v>
      </c>
      <c r="E493" s="227" t="s">
        <v>8</v>
      </c>
      <c r="F493" s="228">
        <v>39500</v>
      </c>
      <c r="G493" s="228">
        <v>39500</v>
      </c>
      <c r="H493" s="171"/>
      <c r="I493" s="88">
        <f t="shared" si="52"/>
        <v>39500</v>
      </c>
      <c r="J493" s="163">
        <f t="shared" si="53"/>
        <v>0</v>
      </c>
      <c r="K493" s="155">
        <f t="shared" si="54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55"/>
        <v>201227358.79893059</v>
      </c>
      <c r="O493" s="155">
        <f t="shared" si="56"/>
        <v>0</v>
      </c>
      <c r="P493" s="155">
        <f>IF(O493=1,SUM($O$6:O493),0)</f>
        <v>0</v>
      </c>
    </row>
    <row r="494" spans="1:16" ht="15" customHeight="1">
      <c r="A494" s="15"/>
      <c r="B494" s="174">
        <v>128</v>
      </c>
      <c r="C494" s="109" t="s">
        <v>238</v>
      </c>
      <c r="D494" s="226" t="s">
        <v>45</v>
      </c>
      <c r="E494" s="227" t="s">
        <v>8</v>
      </c>
      <c r="F494" s="228">
        <v>41900</v>
      </c>
      <c r="G494" s="228">
        <v>41900</v>
      </c>
      <c r="H494" s="171"/>
      <c r="I494" s="88">
        <f t="shared" si="52"/>
        <v>41900</v>
      </c>
      <c r="J494" s="163">
        <f t="shared" si="53"/>
        <v>0</v>
      </c>
      <c r="K494" s="155">
        <f t="shared" si="54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55"/>
        <v>201227359.79893059</v>
      </c>
      <c r="O494" s="155">
        <f t="shared" si="56"/>
        <v>0</v>
      </c>
      <c r="P494" s="155">
        <f>IF(O494=1,SUM($O$6:O494),0)</f>
        <v>0</v>
      </c>
    </row>
    <row r="495" spans="1:16" ht="15" customHeight="1">
      <c r="A495" s="15"/>
      <c r="B495" s="174">
        <v>129</v>
      </c>
      <c r="C495" s="109" t="s">
        <v>239</v>
      </c>
      <c r="D495" s="226" t="s">
        <v>45</v>
      </c>
      <c r="E495" s="227" t="s">
        <v>8</v>
      </c>
      <c r="F495" s="228">
        <v>44400</v>
      </c>
      <c r="G495" s="228">
        <v>44400</v>
      </c>
      <c r="H495" s="171"/>
      <c r="I495" s="88">
        <f t="shared" si="52"/>
        <v>44400</v>
      </c>
      <c r="J495" s="163">
        <f t="shared" si="53"/>
        <v>0</v>
      </c>
      <c r="K495" s="155">
        <f t="shared" si="54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55"/>
        <v>201227360.79893059</v>
      </c>
      <c r="O495" s="155">
        <f t="shared" si="56"/>
        <v>0</v>
      </c>
      <c r="P495" s="155">
        <f>IF(O495=1,SUM($O$6:O495),0)</f>
        <v>0</v>
      </c>
    </row>
    <row r="496" spans="1:16" ht="15" customHeight="1">
      <c r="A496" s="15"/>
      <c r="B496" s="174">
        <v>130</v>
      </c>
      <c r="C496" s="109" t="s">
        <v>240</v>
      </c>
      <c r="D496" s="226" t="s">
        <v>45</v>
      </c>
      <c r="E496" s="227" t="s">
        <v>8</v>
      </c>
      <c r="F496" s="228">
        <v>61800</v>
      </c>
      <c r="G496" s="228">
        <v>61800</v>
      </c>
      <c r="H496" s="171"/>
      <c r="I496" s="88">
        <f t="shared" si="52"/>
        <v>61800</v>
      </c>
      <c r="J496" s="163">
        <f t="shared" si="53"/>
        <v>0</v>
      </c>
      <c r="K496" s="155">
        <f t="shared" si="54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55"/>
        <v>201227361.79893059</v>
      </c>
      <c r="O496" s="155">
        <f t="shared" si="56"/>
        <v>0</v>
      </c>
      <c r="P496" s="155">
        <f>IF(O496=1,SUM($O$6:O496),0)</f>
        <v>0</v>
      </c>
    </row>
    <row r="497" spans="1:16" ht="15" customHeight="1">
      <c r="A497" s="15"/>
      <c r="B497" s="174">
        <v>131</v>
      </c>
      <c r="C497" s="109" t="s">
        <v>241</v>
      </c>
      <c r="D497" s="226" t="s">
        <v>45</v>
      </c>
      <c r="E497" s="227" t="s">
        <v>8</v>
      </c>
      <c r="F497" s="228">
        <v>68600</v>
      </c>
      <c r="G497" s="228">
        <v>68600</v>
      </c>
      <c r="H497" s="171"/>
      <c r="I497" s="88">
        <f t="shared" si="52"/>
        <v>68600</v>
      </c>
      <c r="J497" s="163">
        <f t="shared" si="53"/>
        <v>0</v>
      </c>
      <c r="K497" s="155">
        <f t="shared" si="54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55"/>
        <v>201227362.79893059</v>
      </c>
      <c r="O497" s="155">
        <f t="shared" si="56"/>
        <v>0</v>
      </c>
      <c r="P497" s="155">
        <f>IF(O497=1,SUM($O$6:O497),0)</f>
        <v>0</v>
      </c>
    </row>
    <row r="498" spans="1:16" ht="15" customHeight="1">
      <c r="A498" s="15"/>
      <c r="B498" s="174">
        <v>132</v>
      </c>
      <c r="C498" s="109" t="s">
        <v>242</v>
      </c>
      <c r="D498" s="226" t="s">
        <v>45</v>
      </c>
      <c r="E498" s="227" t="s">
        <v>8</v>
      </c>
      <c r="F498" s="228">
        <v>68600</v>
      </c>
      <c r="G498" s="228">
        <v>68600</v>
      </c>
      <c r="H498" s="171"/>
      <c r="I498" s="88">
        <f t="shared" si="52"/>
        <v>68600</v>
      </c>
      <c r="J498" s="163">
        <f t="shared" si="53"/>
        <v>0</v>
      </c>
      <c r="K498" s="155">
        <f t="shared" si="54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55"/>
        <v>201227363.79893059</v>
      </c>
      <c r="O498" s="155">
        <f t="shared" si="56"/>
        <v>0</v>
      </c>
      <c r="P498" s="155">
        <f>IF(O498=1,SUM($O$6:O498),0)</f>
        <v>0</v>
      </c>
    </row>
    <row r="499" spans="1:16" ht="15" customHeight="1">
      <c r="A499" s="15"/>
      <c r="B499" s="174">
        <v>133</v>
      </c>
      <c r="C499" s="109" t="s">
        <v>243</v>
      </c>
      <c r="D499" s="226" t="s">
        <v>45</v>
      </c>
      <c r="E499" s="227" t="s">
        <v>8</v>
      </c>
      <c r="F499" s="228">
        <v>29600</v>
      </c>
      <c r="G499" s="228">
        <v>29600</v>
      </c>
      <c r="H499" s="171"/>
      <c r="I499" s="88">
        <f t="shared" si="52"/>
        <v>29600</v>
      </c>
      <c r="J499" s="163">
        <f t="shared" si="53"/>
        <v>0</v>
      </c>
      <c r="K499" s="155">
        <f t="shared" si="54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55"/>
        <v>201227364.79893059</v>
      </c>
      <c r="O499" s="155">
        <f t="shared" si="56"/>
        <v>0</v>
      </c>
      <c r="P499" s="155">
        <f>IF(O499=1,SUM($O$6:O499),0)</f>
        <v>0</v>
      </c>
    </row>
    <row r="500" spans="1:16" ht="15" customHeight="1">
      <c r="A500" s="15"/>
      <c r="B500" s="174">
        <v>134</v>
      </c>
      <c r="C500" s="109" t="s">
        <v>244</v>
      </c>
      <c r="D500" s="226" t="s">
        <v>45</v>
      </c>
      <c r="E500" s="227" t="s">
        <v>8</v>
      </c>
      <c r="F500" s="228">
        <v>34500</v>
      </c>
      <c r="G500" s="228">
        <v>34500</v>
      </c>
      <c r="H500" s="171"/>
      <c r="I500" s="88">
        <f t="shared" si="52"/>
        <v>34500</v>
      </c>
      <c r="J500" s="163">
        <f t="shared" si="53"/>
        <v>0</v>
      </c>
      <c r="K500" s="155">
        <f t="shared" si="54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55"/>
        <v>201227365.79893059</v>
      </c>
      <c r="O500" s="155">
        <f t="shared" si="56"/>
        <v>0</v>
      </c>
      <c r="P500" s="155">
        <f>IF(O500=1,SUM($O$6:O500),0)</f>
        <v>0</v>
      </c>
    </row>
    <row r="501" spans="1:16" ht="15" customHeight="1">
      <c r="A501" s="15"/>
      <c r="B501" s="174">
        <v>135</v>
      </c>
      <c r="C501" s="109" t="s">
        <v>245</v>
      </c>
      <c r="D501" s="226" t="s">
        <v>45</v>
      </c>
      <c r="E501" s="227" t="s">
        <v>8</v>
      </c>
      <c r="F501" s="228">
        <v>44800</v>
      </c>
      <c r="G501" s="228">
        <v>44800</v>
      </c>
      <c r="H501" s="175"/>
      <c r="I501" s="88">
        <f t="shared" si="52"/>
        <v>44800</v>
      </c>
      <c r="J501" s="163">
        <f t="shared" si="53"/>
        <v>0</v>
      </c>
      <c r="K501" s="155">
        <f t="shared" si="54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55"/>
        <v>201227366.79893059</v>
      </c>
      <c r="O501" s="155">
        <f t="shared" si="56"/>
        <v>0</v>
      </c>
      <c r="P501" s="155">
        <f>IF(O501=1,SUM($O$6:O501),0)</f>
        <v>0</v>
      </c>
    </row>
    <row r="502" spans="1:16" ht="15" customHeight="1">
      <c r="A502" s="15"/>
      <c r="B502" s="174">
        <v>136</v>
      </c>
      <c r="C502" s="109" t="s">
        <v>246</v>
      </c>
      <c r="D502" s="226" t="s">
        <v>45</v>
      </c>
      <c r="E502" s="227" t="s">
        <v>8</v>
      </c>
      <c r="F502" s="228">
        <v>49500</v>
      </c>
      <c r="G502" s="228">
        <v>49500</v>
      </c>
      <c r="H502" s="171"/>
      <c r="I502" s="88">
        <f t="shared" si="52"/>
        <v>49500</v>
      </c>
      <c r="J502" s="163">
        <f t="shared" si="53"/>
        <v>0</v>
      </c>
      <c r="K502" s="155">
        <f t="shared" si="54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55"/>
        <v>201227367.79893059</v>
      </c>
      <c r="O502" s="155">
        <f t="shared" si="56"/>
        <v>0</v>
      </c>
      <c r="P502" s="155">
        <f>IF(O502=1,SUM($O$6:O502),0)</f>
        <v>0</v>
      </c>
    </row>
    <row r="503" spans="1:16" ht="15" customHeight="1">
      <c r="A503" s="15"/>
      <c r="B503" s="174">
        <v>137</v>
      </c>
      <c r="C503" s="109" t="s">
        <v>247</v>
      </c>
      <c r="D503" s="226" t="s">
        <v>45</v>
      </c>
      <c r="E503" s="227" t="s">
        <v>8</v>
      </c>
      <c r="F503" s="228">
        <v>57690</v>
      </c>
      <c r="G503" s="228">
        <v>57690</v>
      </c>
      <c r="H503" s="171"/>
      <c r="I503" s="88">
        <f t="shared" si="52"/>
        <v>57690</v>
      </c>
      <c r="J503" s="163">
        <f t="shared" si="53"/>
        <v>0</v>
      </c>
      <c r="K503" s="155">
        <f t="shared" si="54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55"/>
        <v>201227368.79893059</v>
      </c>
      <c r="O503" s="155">
        <f t="shared" si="56"/>
        <v>0</v>
      </c>
      <c r="P503" s="155">
        <f>IF(O503=1,SUM($O$6:O503),0)</f>
        <v>0</v>
      </c>
    </row>
    <row r="504" spans="1:16" ht="15" customHeight="1">
      <c r="A504" s="15"/>
      <c r="B504" s="174">
        <v>138</v>
      </c>
      <c r="C504" s="109" t="s">
        <v>248</v>
      </c>
      <c r="D504" s="226" t="s">
        <v>45</v>
      </c>
      <c r="E504" s="227" t="s">
        <v>8</v>
      </c>
      <c r="F504" s="228">
        <v>60300</v>
      </c>
      <c r="G504" s="228">
        <v>60300</v>
      </c>
      <c r="H504" s="171"/>
      <c r="I504" s="88">
        <f t="shared" si="52"/>
        <v>60300</v>
      </c>
      <c r="J504" s="163">
        <f t="shared" si="53"/>
        <v>0</v>
      </c>
      <c r="K504" s="155">
        <f t="shared" si="54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55"/>
        <v>201227369.79893059</v>
      </c>
      <c r="O504" s="155">
        <f t="shared" si="56"/>
        <v>0</v>
      </c>
      <c r="P504" s="155">
        <f>IF(O504=1,SUM($O$6:O504),0)</f>
        <v>0</v>
      </c>
    </row>
    <row r="505" spans="1:16" ht="15" customHeight="1">
      <c r="A505" s="15"/>
      <c r="B505" s="174">
        <v>139</v>
      </c>
      <c r="C505" s="109" t="s">
        <v>249</v>
      </c>
      <c r="D505" s="226" t="s">
        <v>45</v>
      </c>
      <c r="E505" s="227" t="s">
        <v>8</v>
      </c>
      <c r="F505" s="228">
        <v>39900</v>
      </c>
      <c r="G505" s="228">
        <v>39900</v>
      </c>
      <c r="H505" s="171"/>
      <c r="I505" s="88">
        <f t="shared" si="52"/>
        <v>39900</v>
      </c>
      <c r="J505" s="163">
        <f t="shared" si="53"/>
        <v>0</v>
      </c>
      <c r="K505" s="155">
        <f t="shared" si="54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55"/>
        <v>201227370.79893059</v>
      </c>
      <c r="O505" s="155">
        <f t="shared" si="56"/>
        <v>0</v>
      </c>
      <c r="P505" s="155">
        <f>IF(O505=1,SUM($O$6:O505),0)</f>
        <v>0</v>
      </c>
    </row>
    <row r="506" spans="1:16" ht="15" customHeight="1">
      <c r="A506" s="15"/>
      <c r="B506" s="174">
        <v>140</v>
      </c>
      <c r="C506" s="109" t="s">
        <v>250</v>
      </c>
      <c r="D506" s="226" t="s">
        <v>45</v>
      </c>
      <c r="E506" s="227" t="s">
        <v>8</v>
      </c>
      <c r="F506" s="228">
        <v>34500</v>
      </c>
      <c r="G506" s="228">
        <v>34500</v>
      </c>
      <c r="H506" s="171"/>
      <c r="I506" s="88">
        <f t="shared" si="52"/>
        <v>34500</v>
      </c>
      <c r="J506" s="163">
        <f t="shared" si="53"/>
        <v>0</v>
      </c>
      <c r="K506" s="155">
        <f t="shared" si="54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55"/>
        <v>201227371.79893059</v>
      </c>
      <c r="O506" s="155">
        <f t="shared" si="56"/>
        <v>0</v>
      </c>
      <c r="P506" s="155">
        <f>IF(O506=1,SUM($O$6:O506),0)</f>
        <v>0</v>
      </c>
    </row>
    <row r="507" spans="1:16" ht="15" customHeight="1">
      <c r="A507" s="15"/>
      <c r="B507" s="174">
        <v>141</v>
      </c>
      <c r="C507" s="109" t="s">
        <v>251</v>
      </c>
      <c r="D507" s="226" t="s">
        <v>45</v>
      </c>
      <c r="E507" s="227" t="s">
        <v>8</v>
      </c>
      <c r="F507" s="228">
        <v>37000</v>
      </c>
      <c r="G507" s="228">
        <v>37000</v>
      </c>
      <c r="H507" s="171"/>
      <c r="I507" s="88">
        <f t="shared" si="52"/>
        <v>37000</v>
      </c>
      <c r="J507" s="163">
        <f t="shared" si="53"/>
        <v>0</v>
      </c>
      <c r="K507" s="155">
        <f t="shared" si="54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55"/>
        <v>201227372.79893059</v>
      </c>
      <c r="O507" s="155">
        <f t="shared" si="56"/>
        <v>0</v>
      </c>
      <c r="P507" s="155">
        <f>IF(O507=1,SUM($O$6:O507),0)</f>
        <v>0</v>
      </c>
    </row>
    <row r="508" spans="1:16" ht="15" customHeight="1">
      <c r="A508" s="15"/>
      <c r="B508" s="174">
        <v>142</v>
      </c>
      <c r="C508" s="109" t="s">
        <v>252</v>
      </c>
      <c r="D508" s="226" t="s">
        <v>45</v>
      </c>
      <c r="E508" s="227" t="s">
        <v>8</v>
      </c>
      <c r="F508" s="228">
        <v>39500</v>
      </c>
      <c r="G508" s="228">
        <v>39500</v>
      </c>
      <c r="H508" s="171"/>
      <c r="I508" s="88">
        <f t="shared" si="52"/>
        <v>39500</v>
      </c>
      <c r="J508" s="163">
        <f t="shared" si="53"/>
        <v>0</v>
      </c>
      <c r="K508" s="155">
        <f t="shared" si="54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55"/>
        <v>201227373.79893059</v>
      </c>
      <c r="O508" s="155">
        <f t="shared" si="56"/>
        <v>0</v>
      </c>
      <c r="P508" s="155">
        <f>IF(O508=1,SUM($O$6:O508),0)</f>
        <v>0</v>
      </c>
    </row>
    <row r="509" spans="1:16" ht="15" customHeight="1">
      <c r="A509" s="15"/>
      <c r="B509" s="174">
        <v>143</v>
      </c>
      <c r="C509" s="109" t="s">
        <v>253</v>
      </c>
      <c r="D509" s="226" t="s">
        <v>45</v>
      </c>
      <c r="E509" s="227" t="s">
        <v>8</v>
      </c>
      <c r="F509" s="228">
        <v>41900</v>
      </c>
      <c r="G509" s="228">
        <v>41900</v>
      </c>
      <c r="H509" s="171"/>
      <c r="I509" s="88">
        <f t="shared" si="52"/>
        <v>41900</v>
      </c>
      <c r="J509" s="163">
        <f t="shared" si="53"/>
        <v>0</v>
      </c>
      <c r="K509" s="155">
        <f t="shared" si="54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55"/>
        <v>201227374.79893059</v>
      </c>
      <c r="O509" s="155">
        <f t="shared" si="56"/>
        <v>0</v>
      </c>
      <c r="P509" s="155">
        <f>IF(O509=1,SUM($O$6:O509),0)</f>
        <v>0</v>
      </c>
    </row>
    <row r="510" spans="1:16" ht="15" customHeight="1">
      <c r="A510" s="15"/>
      <c r="B510" s="174">
        <v>144</v>
      </c>
      <c r="C510" s="109" t="s">
        <v>254</v>
      </c>
      <c r="D510" s="226" t="s">
        <v>45</v>
      </c>
      <c r="E510" s="227" t="s">
        <v>8</v>
      </c>
      <c r="F510" s="228">
        <v>51100</v>
      </c>
      <c r="G510" s="228">
        <v>51100</v>
      </c>
      <c r="H510" s="171"/>
      <c r="I510" s="88">
        <f t="shared" si="52"/>
        <v>51100</v>
      </c>
      <c r="J510" s="163">
        <f t="shared" si="53"/>
        <v>0</v>
      </c>
      <c r="K510" s="155">
        <f t="shared" si="54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55"/>
        <v>201227375.79893059</v>
      </c>
      <c r="O510" s="155">
        <f t="shared" si="56"/>
        <v>0</v>
      </c>
      <c r="P510" s="155">
        <f>IF(O510=1,SUM($O$6:O510),0)</f>
        <v>0</v>
      </c>
    </row>
    <row r="511" spans="1:16" ht="15" customHeight="1">
      <c r="A511" s="15"/>
      <c r="B511" s="174">
        <v>145</v>
      </c>
      <c r="C511" s="109" t="s">
        <v>255</v>
      </c>
      <c r="D511" s="226" t="s">
        <v>45</v>
      </c>
      <c r="E511" s="227" t="s">
        <v>8</v>
      </c>
      <c r="F511" s="228">
        <v>51800</v>
      </c>
      <c r="G511" s="228">
        <v>51800</v>
      </c>
      <c r="H511" s="171"/>
      <c r="I511" s="88">
        <f t="shared" si="52"/>
        <v>51800</v>
      </c>
      <c r="J511" s="163">
        <f t="shared" si="53"/>
        <v>0</v>
      </c>
      <c r="K511" s="155">
        <f t="shared" si="54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55"/>
        <v>201227376.79893059</v>
      </c>
      <c r="O511" s="155">
        <f t="shared" si="56"/>
        <v>0</v>
      </c>
      <c r="P511" s="155">
        <f>IF(O511=1,SUM($O$6:O511),0)</f>
        <v>0</v>
      </c>
    </row>
    <row r="512" spans="1:16" ht="15" customHeight="1">
      <c r="A512" s="15"/>
      <c r="B512" s="174">
        <v>146</v>
      </c>
      <c r="C512" s="109" t="s">
        <v>256</v>
      </c>
      <c r="D512" s="226" t="s">
        <v>45</v>
      </c>
      <c r="E512" s="227" t="s">
        <v>8</v>
      </c>
      <c r="F512" s="228">
        <v>51800</v>
      </c>
      <c r="G512" s="228">
        <v>51800</v>
      </c>
      <c r="H512" s="171"/>
      <c r="I512" s="88">
        <f t="shared" si="52"/>
        <v>51800</v>
      </c>
      <c r="J512" s="163">
        <f t="shared" si="53"/>
        <v>0</v>
      </c>
      <c r="K512" s="155">
        <f t="shared" si="54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55"/>
        <v>201227377.79893059</v>
      </c>
      <c r="O512" s="155">
        <f t="shared" si="56"/>
        <v>0</v>
      </c>
      <c r="P512" s="155">
        <f>IF(O512=1,SUM($O$6:O512),0)</f>
        <v>0</v>
      </c>
    </row>
    <row r="513" spans="1:16" ht="15" customHeight="1">
      <c r="A513" s="15"/>
      <c r="B513" s="174">
        <v>147</v>
      </c>
      <c r="C513" s="109" t="s">
        <v>257</v>
      </c>
      <c r="D513" s="226" t="s">
        <v>45</v>
      </c>
      <c r="E513" s="227" t="s">
        <v>8</v>
      </c>
      <c r="F513" s="228">
        <v>75420</v>
      </c>
      <c r="G513" s="228">
        <v>75420</v>
      </c>
      <c r="H513" s="171"/>
      <c r="I513" s="88">
        <f t="shared" si="52"/>
        <v>75420</v>
      </c>
      <c r="J513" s="163">
        <f t="shared" si="53"/>
        <v>0</v>
      </c>
      <c r="K513" s="155">
        <f t="shared" si="54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55"/>
        <v>201227378.79893059</v>
      </c>
      <c r="O513" s="155">
        <f t="shared" si="56"/>
        <v>0</v>
      </c>
      <c r="P513" s="155">
        <f>IF(O513=1,SUM($O$6:O513),0)</f>
        <v>0</v>
      </c>
    </row>
    <row r="514" spans="1:16" ht="15" customHeight="1">
      <c r="A514" s="15"/>
      <c r="B514" s="174">
        <v>148</v>
      </c>
      <c r="C514" s="109" t="s">
        <v>258</v>
      </c>
      <c r="D514" s="226" t="s">
        <v>45</v>
      </c>
      <c r="E514" s="227" t="s">
        <v>8</v>
      </c>
      <c r="F514" s="228">
        <v>118440</v>
      </c>
      <c r="G514" s="228">
        <v>118440</v>
      </c>
      <c r="H514" s="171"/>
      <c r="I514" s="88">
        <f t="shared" si="52"/>
        <v>118440</v>
      </c>
      <c r="J514" s="163">
        <f t="shared" si="53"/>
        <v>0</v>
      </c>
      <c r="K514" s="155">
        <f t="shared" si="54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55"/>
        <v>201227379.79893059</v>
      </c>
      <c r="O514" s="155">
        <f t="shared" si="56"/>
        <v>0</v>
      </c>
      <c r="P514" s="155">
        <f>IF(O514=1,SUM($O$6:O514),0)</f>
        <v>0</v>
      </c>
    </row>
    <row r="515" spans="1:16" ht="15" customHeight="1">
      <c r="A515" s="15"/>
      <c r="B515" s="174">
        <v>149</v>
      </c>
      <c r="C515" s="109" t="s">
        <v>259</v>
      </c>
      <c r="D515" s="226" t="s">
        <v>45</v>
      </c>
      <c r="E515" s="227" t="s">
        <v>8</v>
      </c>
      <c r="F515" s="228">
        <v>136980</v>
      </c>
      <c r="G515" s="228">
        <v>136980</v>
      </c>
      <c r="H515" s="171"/>
      <c r="I515" s="88">
        <f t="shared" si="52"/>
        <v>136980</v>
      </c>
      <c r="J515" s="163">
        <f t="shared" si="53"/>
        <v>0</v>
      </c>
      <c r="K515" s="155">
        <f t="shared" si="54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55"/>
        <v>201227380.79893059</v>
      </c>
      <c r="O515" s="155">
        <f t="shared" si="56"/>
        <v>0</v>
      </c>
      <c r="P515" s="155">
        <f>IF(O515=1,SUM($O$6:O515),0)</f>
        <v>0</v>
      </c>
    </row>
    <row r="516" spans="1:16" ht="15" customHeight="1">
      <c r="A516" s="15"/>
      <c r="B516" s="174">
        <v>150</v>
      </c>
      <c r="C516" s="109" t="s">
        <v>260</v>
      </c>
      <c r="D516" s="226" t="s">
        <v>45</v>
      </c>
      <c r="E516" s="227" t="s">
        <v>8</v>
      </c>
      <c r="F516" s="228">
        <v>172350</v>
      </c>
      <c r="G516" s="228">
        <v>172350</v>
      </c>
      <c r="H516" s="171"/>
      <c r="I516" s="88">
        <f t="shared" si="52"/>
        <v>172350</v>
      </c>
      <c r="J516" s="163">
        <f t="shared" si="53"/>
        <v>0</v>
      </c>
      <c r="K516" s="155">
        <f t="shared" si="54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55"/>
        <v>201227381.79893059</v>
      </c>
      <c r="O516" s="155">
        <f t="shared" si="56"/>
        <v>0</v>
      </c>
      <c r="P516" s="155">
        <f>IF(O516=1,SUM($O$6:O516),0)</f>
        <v>0</v>
      </c>
    </row>
    <row r="517" spans="1:16" ht="15" customHeight="1">
      <c r="A517" s="15"/>
      <c r="B517" s="174">
        <v>151</v>
      </c>
      <c r="C517" s="109" t="s">
        <v>36</v>
      </c>
      <c r="D517" s="226" t="s">
        <v>45</v>
      </c>
      <c r="E517" s="227" t="s">
        <v>8</v>
      </c>
      <c r="F517" s="228">
        <v>180000</v>
      </c>
      <c r="G517" s="228">
        <v>180000</v>
      </c>
      <c r="H517" s="171"/>
      <c r="I517" s="88">
        <f t="shared" si="52"/>
        <v>180000</v>
      </c>
      <c r="J517" s="163">
        <f t="shared" si="53"/>
        <v>0</v>
      </c>
      <c r="K517" s="155">
        <f t="shared" si="54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55"/>
        <v>201227382.79893059</v>
      </c>
      <c r="O517" s="155">
        <f t="shared" si="56"/>
        <v>0</v>
      </c>
      <c r="P517" s="155">
        <f>IF(O517=1,SUM($O$6:O517),0)</f>
        <v>0</v>
      </c>
    </row>
    <row r="518" spans="1:16" ht="15" customHeight="1">
      <c r="A518" s="15"/>
      <c r="B518" s="174">
        <v>152</v>
      </c>
      <c r="C518" s="109" t="s">
        <v>261</v>
      </c>
      <c r="D518" s="226" t="s">
        <v>45</v>
      </c>
      <c r="E518" s="227" t="s">
        <v>8</v>
      </c>
      <c r="F518" s="228">
        <v>135800</v>
      </c>
      <c r="G518" s="228">
        <v>135800</v>
      </c>
      <c r="H518" s="171"/>
      <c r="I518" s="88">
        <f t="shared" ref="I518:I582" si="57">IF($I$5=$G$4,G518,(IF($I$5=$F$4,F518,0)))</f>
        <v>135800</v>
      </c>
      <c r="J518" s="163">
        <f t="shared" si="53"/>
        <v>0</v>
      </c>
      <c r="K518" s="155">
        <f t="shared" si="54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55"/>
        <v>201227383.79893059</v>
      </c>
      <c r="O518" s="155">
        <f t="shared" si="56"/>
        <v>0</v>
      </c>
      <c r="P518" s="155">
        <f>IF(O518=1,SUM($O$6:O518),0)</f>
        <v>0</v>
      </c>
    </row>
    <row r="519" spans="1:16" ht="15" customHeight="1">
      <c r="A519" s="15"/>
      <c r="B519" s="174">
        <v>153</v>
      </c>
      <c r="C519" s="109" t="s">
        <v>262</v>
      </c>
      <c r="D519" s="226" t="s">
        <v>45</v>
      </c>
      <c r="E519" s="227" t="s">
        <v>8</v>
      </c>
      <c r="F519" s="228">
        <v>104200</v>
      </c>
      <c r="G519" s="228">
        <v>104200</v>
      </c>
      <c r="H519" s="171"/>
      <c r="I519" s="88">
        <f t="shared" si="57"/>
        <v>104200</v>
      </c>
      <c r="J519" s="163">
        <f t="shared" si="53"/>
        <v>0</v>
      </c>
      <c r="K519" s="155">
        <f t="shared" si="54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55"/>
        <v>201227384.79893059</v>
      </c>
      <c r="O519" s="155">
        <f t="shared" si="56"/>
        <v>0</v>
      </c>
      <c r="P519" s="155">
        <f>IF(O519=1,SUM($O$6:O519),0)</f>
        <v>0</v>
      </c>
    </row>
    <row r="520" spans="1:16" ht="15" customHeight="1">
      <c r="A520" s="15"/>
      <c r="B520" s="174">
        <v>154</v>
      </c>
      <c r="C520" s="109" t="s">
        <v>27</v>
      </c>
      <c r="D520" s="226" t="s">
        <v>45</v>
      </c>
      <c r="E520" s="227" t="s">
        <v>8</v>
      </c>
      <c r="F520" s="228">
        <v>16000</v>
      </c>
      <c r="G520" s="228">
        <v>16000</v>
      </c>
      <c r="H520" s="171"/>
      <c r="I520" s="88">
        <f t="shared" si="57"/>
        <v>16000</v>
      </c>
      <c r="J520" s="163">
        <f t="shared" si="53"/>
        <v>0</v>
      </c>
      <c r="K520" s="155">
        <f t="shared" si="54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55"/>
        <v>201227385.79893059</v>
      </c>
      <c r="O520" s="155">
        <f t="shared" si="56"/>
        <v>0</v>
      </c>
      <c r="P520" s="155">
        <f>IF(O520=1,SUM($O$6:O520),0)</f>
        <v>0</v>
      </c>
    </row>
    <row r="521" spans="1:16" ht="15" customHeight="1">
      <c r="A521" s="15"/>
      <c r="B521" s="174">
        <v>155</v>
      </c>
      <c r="C521" s="109" t="s">
        <v>263</v>
      </c>
      <c r="D521" s="226" t="s">
        <v>45</v>
      </c>
      <c r="E521" s="227" t="s">
        <v>8</v>
      </c>
      <c r="F521" s="228">
        <v>118530</v>
      </c>
      <c r="G521" s="228">
        <v>118530</v>
      </c>
      <c r="H521" s="171"/>
      <c r="I521" s="88">
        <f t="shared" si="57"/>
        <v>118530</v>
      </c>
      <c r="J521" s="163">
        <f t="shared" si="53"/>
        <v>0</v>
      </c>
      <c r="K521" s="155">
        <f t="shared" si="54"/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si="55"/>
        <v>201227386.79893059</v>
      </c>
      <c r="O521" s="155">
        <f t="shared" si="56"/>
        <v>0</v>
      </c>
      <c r="P521" s="155">
        <f>IF(O521=1,SUM($O$6:O521),0)</f>
        <v>0</v>
      </c>
    </row>
    <row r="522" spans="1:16" ht="15" customHeight="1">
      <c r="A522" s="21"/>
      <c r="B522" s="174">
        <v>156</v>
      </c>
      <c r="C522" s="414" t="s">
        <v>474</v>
      </c>
      <c r="D522" s="226" t="s">
        <v>45</v>
      </c>
      <c r="E522" s="227" t="s">
        <v>8</v>
      </c>
      <c r="F522" s="228">
        <v>3711.24</v>
      </c>
      <c r="G522" s="228">
        <v>3711.24</v>
      </c>
      <c r="H522" s="171"/>
      <c r="I522" s="88">
        <f t="shared" si="57"/>
        <v>3711.24</v>
      </c>
      <c r="J522" s="163">
        <f t="shared" si="53"/>
        <v>0</v>
      </c>
      <c r="K522" s="155">
        <f t="shared" si="5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55"/>
        <v>201227387.79893059</v>
      </c>
      <c r="O522" s="155">
        <f t="shared" si="56"/>
        <v>0</v>
      </c>
      <c r="P522" s="155">
        <f>IF(O522=1,SUM($O$6:O522),0)</f>
        <v>0</v>
      </c>
    </row>
    <row r="523" spans="1:16" ht="15" customHeight="1">
      <c r="A523" s="15"/>
      <c r="B523" s="174">
        <v>157</v>
      </c>
      <c r="C523" s="109" t="s">
        <v>264</v>
      </c>
      <c r="D523" s="226" t="s">
        <v>45</v>
      </c>
      <c r="E523" s="227" t="s">
        <v>8</v>
      </c>
      <c r="F523" s="228">
        <v>28000</v>
      </c>
      <c r="G523" s="228">
        <v>28000</v>
      </c>
      <c r="H523" s="171"/>
      <c r="I523" s="88">
        <f t="shared" si="57"/>
        <v>28000</v>
      </c>
      <c r="J523" s="163">
        <f t="shared" si="53"/>
        <v>0</v>
      </c>
      <c r="K523" s="155">
        <f t="shared" si="5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55"/>
        <v>201227388.79893059</v>
      </c>
      <c r="O523" s="155">
        <f t="shared" si="56"/>
        <v>0</v>
      </c>
      <c r="P523" s="155">
        <f>IF(O523=1,SUM($O$6:O523),0)</f>
        <v>0</v>
      </c>
    </row>
    <row r="524" spans="1:16" ht="15" customHeight="1">
      <c r="A524" s="15"/>
      <c r="B524" s="174">
        <v>158</v>
      </c>
      <c r="C524" s="109" t="s">
        <v>265</v>
      </c>
      <c r="D524" s="226" t="s">
        <v>45</v>
      </c>
      <c r="E524" s="227" t="s">
        <v>8</v>
      </c>
      <c r="F524" s="228">
        <v>33501.866666666669</v>
      </c>
      <c r="G524" s="228">
        <v>33501.866666666669</v>
      </c>
      <c r="H524" s="171"/>
      <c r="I524" s="88">
        <f t="shared" si="57"/>
        <v>33501.866666666669</v>
      </c>
      <c r="J524" s="163">
        <f t="shared" ref="J524:J587" si="58">IF(D524="MDU-KD",1,0)</f>
        <v>0</v>
      </c>
      <c r="K524" s="155">
        <f t="shared" ref="K524:K587" si="59">IF(D524="HDW",1,0)</f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ref="N524:N587" si="60">IF(L524=0,M524,L524)</f>
        <v>201227389.79893059</v>
      </c>
      <c r="O524" s="155">
        <f t="shared" ref="O524:O587" si="61">IF(E524=0,0,IF(LEFT(C524,11)="Tiang Beton",1,0))</f>
        <v>0</v>
      </c>
      <c r="P524" s="155">
        <f>IF(O524=1,SUM($O$6:O524),0)</f>
        <v>0</v>
      </c>
    </row>
    <row r="525" spans="1:16" ht="15" customHeight="1">
      <c r="A525" s="15"/>
      <c r="B525" s="174">
        <v>159</v>
      </c>
      <c r="C525" s="109" t="s">
        <v>266</v>
      </c>
      <c r="D525" s="226" t="s">
        <v>45</v>
      </c>
      <c r="E525" s="227" t="s">
        <v>7</v>
      </c>
      <c r="F525" s="228">
        <v>23310</v>
      </c>
      <c r="G525" s="228">
        <v>23310</v>
      </c>
      <c r="H525" s="171"/>
      <c r="I525" s="88">
        <f t="shared" si="57"/>
        <v>23310</v>
      </c>
      <c r="J525" s="163">
        <f t="shared" si="58"/>
        <v>0</v>
      </c>
      <c r="K525" s="155">
        <f t="shared" si="59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60"/>
        <v>201227390.79893059</v>
      </c>
      <c r="O525" s="155">
        <f t="shared" si="61"/>
        <v>0</v>
      </c>
      <c r="P525" s="155">
        <f>IF(O525=1,SUM($O$6:O525),0)</f>
        <v>0</v>
      </c>
    </row>
    <row r="526" spans="1:16" ht="15" customHeight="1">
      <c r="A526" s="15"/>
      <c r="B526" s="174">
        <v>160</v>
      </c>
      <c r="C526" s="109" t="s">
        <v>267</v>
      </c>
      <c r="D526" s="226" t="s">
        <v>45</v>
      </c>
      <c r="E526" s="227" t="s">
        <v>8</v>
      </c>
      <c r="F526" s="228">
        <v>129000</v>
      </c>
      <c r="G526" s="228">
        <v>129000</v>
      </c>
      <c r="H526" s="171"/>
      <c r="I526" s="88">
        <f t="shared" si="57"/>
        <v>129000</v>
      </c>
      <c r="J526" s="163">
        <f t="shared" si="58"/>
        <v>0</v>
      </c>
      <c r="K526" s="155">
        <f t="shared" si="59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60"/>
        <v>201227391.79893059</v>
      </c>
      <c r="O526" s="155">
        <f t="shared" si="61"/>
        <v>0</v>
      </c>
      <c r="P526" s="155">
        <f>IF(O526=1,SUM($O$6:O526),0)</f>
        <v>0</v>
      </c>
    </row>
    <row r="527" spans="1:16" ht="15" customHeight="1">
      <c r="A527" s="15"/>
      <c r="B527" s="174">
        <v>161</v>
      </c>
      <c r="C527" s="109" t="s">
        <v>605</v>
      </c>
      <c r="D527" s="226" t="s">
        <v>45</v>
      </c>
      <c r="E527" s="227" t="s">
        <v>8</v>
      </c>
      <c r="F527" s="228">
        <v>145400</v>
      </c>
      <c r="G527" s="228">
        <v>145400</v>
      </c>
      <c r="H527" s="171"/>
      <c r="I527" s="88">
        <f t="shared" si="57"/>
        <v>145400</v>
      </c>
      <c r="J527" s="163">
        <f t="shared" si="58"/>
        <v>0</v>
      </c>
      <c r="K527" s="155">
        <f t="shared" si="59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60"/>
        <v>201227392.79893059</v>
      </c>
      <c r="O527" s="155">
        <f t="shared" si="61"/>
        <v>0</v>
      </c>
      <c r="P527" s="155">
        <f>IF(O527=1,SUM($O$6:O527),0)</f>
        <v>0</v>
      </c>
    </row>
    <row r="528" spans="1:16" ht="15" customHeight="1">
      <c r="A528" s="15"/>
      <c r="B528" s="174">
        <v>162</v>
      </c>
      <c r="C528" s="109" t="s">
        <v>606</v>
      </c>
      <c r="D528" s="226" t="s">
        <v>45</v>
      </c>
      <c r="E528" s="227" t="s">
        <v>8</v>
      </c>
      <c r="F528" s="228">
        <v>351751.73281450948</v>
      </c>
      <c r="G528" s="228">
        <v>351751.73281450948</v>
      </c>
      <c r="H528" s="171"/>
      <c r="I528" s="88">
        <f t="shared" si="57"/>
        <v>351751.73281450948</v>
      </c>
      <c r="J528" s="163">
        <f t="shared" si="58"/>
        <v>0</v>
      </c>
      <c r="K528" s="155">
        <f t="shared" si="59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60"/>
        <v>201227393.79893059</v>
      </c>
      <c r="O528" s="155">
        <f t="shared" si="61"/>
        <v>0</v>
      </c>
      <c r="P528" s="155">
        <f>IF(O528=1,SUM($O$6:O528),0)</f>
        <v>0</v>
      </c>
    </row>
    <row r="529" spans="1:16" ht="15" customHeight="1">
      <c r="A529" s="17"/>
      <c r="B529" s="174">
        <v>163</v>
      </c>
      <c r="C529" s="109" t="s">
        <v>607</v>
      </c>
      <c r="D529" s="226" t="s">
        <v>45</v>
      </c>
      <c r="E529" s="227" t="s">
        <v>8</v>
      </c>
      <c r="F529" s="228">
        <v>250000</v>
      </c>
      <c r="G529" s="228">
        <v>250000</v>
      </c>
      <c r="H529" s="171"/>
      <c r="I529" s="88">
        <f t="shared" si="57"/>
        <v>250000</v>
      </c>
      <c r="J529" s="163">
        <f t="shared" si="58"/>
        <v>0</v>
      </c>
      <c r="K529" s="155">
        <f t="shared" si="59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60"/>
        <v>201227394.79893059</v>
      </c>
      <c r="O529" s="155">
        <f t="shared" si="61"/>
        <v>0</v>
      </c>
      <c r="P529" s="155">
        <f>IF(O529=1,SUM($O$6:O529),0)</f>
        <v>0</v>
      </c>
    </row>
    <row r="530" spans="1:16" ht="15" customHeight="1">
      <c r="A530" s="15"/>
      <c r="B530" s="174">
        <v>164</v>
      </c>
      <c r="C530" s="109" t="s">
        <v>608</v>
      </c>
      <c r="D530" s="226" t="s">
        <v>45</v>
      </c>
      <c r="E530" s="227" t="s">
        <v>8</v>
      </c>
      <c r="F530" s="228">
        <v>485097.76536861184</v>
      </c>
      <c r="G530" s="228">
        <v>485097.76536861184</v>
      </c>
      <c r="H530" s="171"/>
      <c r="I530" s="88">
        <f t="shared" si="57"/>
        <v>485097.76536861184</v>
      </c>
      <c r="J530" s="163">
        <f t="shared" si="58"/>
        <v>0</v>
      </c>
      <c r="K530" s="155">
        <f t="shared" si="59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60"/>
        <v>201227395.79893059</v>
      </c>
      <c r="O530" s="155">
        <f t="shared" si="61"/>
        <v>0</v>
      </c>
      <c r="P530" s="155">
        <f>IF(O530=1,SUM($O$6:O530),0)</f>
        <v>0</v>
      </c>
    </row>
    <row r="531" spans="1:16" ht="15" customHeight="1">
      <c r="A531" s="15"/>
      <c r="B531" s="174">
        <v>165</v>
      </c>
      <c r="C531" s="109" t="s">
        <v>268</v>
      </c>
      <c r="D531" s="226" t="s">
        <v>45</v>
      </c>
      <c r="E531" s="227" t="s">
        <v>8</v>
      </c>
      <c r="F531" s="228">
        <v>423009.82499999995</v>
      </c>
      <c r="G531" s="228">
        <v>423009.82499999995</v>
      </c>
      <c r="H531" s="171"/>
      <c r="I531" s="88">
        <f t="shared" si="57"/>
        <v>423009.82499999995</v>
      </c>
      <c r="J531" s="163">
        <f t="shared" si="58"/>
        <v>0</v>
      </c>
      <c r="K531" s="155">
        <f t="shared" si="59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60"/>
        <v>201227396.79893059</v>
      </c>
      <c r="O531" s="155">
        <f t="shared" si="61"/>
        <v>0</v>
      </c>
      <c r="P531" s="155">
        <f>IF(O531=1,SUM($O$6:O531),0)</f>
        <v>0</v>
      </c>
    </row>
    <row r="532" spans="1:16" ht="15" customHeight="1">
      <c r="A532" s="15"/>
      <c r="B532" s="174">
        <v>166</v>
      </c>
      <c r="C532" s="109" t="s">
        <v>269</v>
      </c>
      <c r="D532" s="226" t="s">
        <v>45</v>
      </c>
      <c r="E532" s="227" t="s">
        <v>8</v>
      </c>
      <c r="F532" s="228">
        <v>302149.875</v>
      </c>
      <c r="G532" s="228">
        <v>302149.875</v>
      </c>
      <c r="H532" s="171"/>
      <c r="I532" s="88">
        <f t="shared" si="57"/>
        <v>302149.875</v>
      </c>
      <c r="J532" s="163">
        <f t="shared" si="58"/>
        <v>0</v>
      </c>
      <c r="K532" s="155">
        <f t="shared" si="59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60"/>
        <v>201227397.79893059</v>
      </c>
      <c r="O532" s="155">
        <f t="shared" si="61"/>
        <v>0</v>
      </c>
      <c r="P532" s="155">
        <f>IF(O532=1,SUM($O$6:O532),0)</f>
        <v>0</v>
      </c>
    </row>
    <row r="533" spans="1:16" ht="15" customHeight="1">
      <c r="A533" s="15"/>
      <c r="B533" s="174">
        <v>167</v>
      </c>
      <c r="C533" s="109" t="s">
        <v>270</v>
      </c>
      <c r="D533" s="226" t="s">
        <v>45</v>
      </c>
      <c r="E533" s="227" t="s">
        <v>8</v>
      </c>
      <c r="F533" s="228">
        <v>335990.66099999991</v>
      </c>
      <c r="G533" s="228">
        <v>335990.66099999991</v>
      </c>
      <c r="H533" s="171"/>
      <c r="I533" s="88">
        <f t="shared" si="57"/>
        <v>335990.66099999991</v>
      </c>
      <c r="J533" s="163">
        <f t="shared" si="58"/>
        <v>0</v>
      </c>
      <c r="K533" s="155">
        <f t="shared" si="59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60"/>
        <v>201227398.79893059</v>
      </c>
      <c r="O533" s="155">
        <f t="shared" si="61"/>
        <v>0</v>
      </c>
      <c r="P533" s="155">
        <f>IF(O533=1,SUM($O$6:O533),0)</f>
        <v>0</v>
      </c>
    </row>
    <row r="534" spans="1:16" ht="15" customHeight="1">
      <c r="A534" s="15"/>
      <c r="B534" s="174">
        <v>168</v>
      </c>
      <c r="C534" s="109" t="s">
        <v>35</v>
      </c>
      <c r="D534" s="226" t="s">
        <v>45</v>
      </c>
      <c r="E534" s="227" t="s">
        <v>8</v>
      </c>
      <c r="F534" s="228">
        <v>2300</v>
      </c>
      <c r="G534" s="228">
        <v>2300</v>
      </c>
      <c r="H534" s="171"/>
      <c r="I534" s="88">
        <f t="shared" si="57"/>
        <v>2300</v>
      </c>
      <c r="J534" s="163">
        <f t="shared" si="58"/>
        <v>0</v>
      </c>
      <c r="K534" s="155">
        <f t="shared" si="59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60"/>
        <v>201227399.79893059</v>
      </c>
      <c r="O534" s="155">
        <f t="shared" si="61"/>
        <v>0</v>
      </c>
      <c r="P534" s="155">
        <f>IF(O534=1,SUM($O$6:O534),0)</f>
        <v>0</v>
      </c>
    </row>
    <row r="535" spans="1:16" ht="15" customHeight="1">
      <c r="A535" s="15"/>
      <c r="B535" s="174">
        <v>169</v>
      </c>
      <c r="C535" s="109" t="s">
        <v>271</v>
      </c>
      <c r="D535" s="226" t="s">
        <v>45</v>
      </c>
      <c r="E535" s="227" t="s">
        <v>8</v>
      </c>
      <c r="F535" s="228">
        <v>88000</v>
      </c>
      <c r="G535" s="228">
        <v>88000</v>
      </c>
      <c r="H535" s="171"/>
      <c r="I535" s="88">
        <f t="shared" si="57"/>
        <v>88000</v>
      </c>
      <c r="J535" s="163">
        <f t="shared" si="58"/>
        <v>0</v>
      </c>
      <c r="K535" s="155">
        <f t="shared" si="59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60"/>
        <v>201227400.79893059</v>
      </c>
      <c r="O535" s="155">
        <f t="shared" si="61"/>
        <v>0</v>
      </c>
      <c r="P535" s="155">
        <f>IF(O535=1,SUM($O$6:O535),0)</f>
        <v>0</v>
      </c>
    </row>
    <row r="536" spans="1:16" ht="15" customHeight="1">
      <c r="A536" s="15"/>
      <c r="B536" s="174">
        <v>170</v>
      </c>
      <c r="C536" s="109" t="s">
        <v>272</v>
      </c>
      <c r="D536" s="226" t="s">
        <v>45</v>
      </c>
      <c r="E536" s="227" t="s">
        <v>8</v>
      </c>
      <c r="F536" s="228">
        <v>72400</v>
      </c>
      <c r="G536" s="228">
        <v>72400</v>
      </c>
      <c r="H536" s="171"/>
      <c r="I536" s="88">
        <f t="shared" si="57"/>
        <v>72400</v>
      </c>
      <c r="J536" s="163">
        <f t="shared" si="58"/>
        <v>0</v>
      </c>
      <c r="K536" s="155">
        <f t="shared" si="59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60"/>
        <v>201227401.79893059</v>
      </c>
      <c r="O536" s="155">
        <f t="shared" si="61"/>
        <v>0</v>
      </c>
      <c r="P536" s="155">
        <f>IF(O536=1,SUM($O$6:O536),0)</f>
        <v>0</v>
      </c>
    </row>
    <row r="537" spans="1:16" ht="15" customHeight="1">
      <c r="A537" s="15"/>
      <c r="B537" s="174">
        <v>171</v>
      </c>
      <c r="C537" s="109" t="s">
        <v>273</v>
      </c>
      <c r="D537" s="226" t="s">
        <v>45</v>
      </c>
      <c r="E537" s="227" t="s">
        <v>8</v>
      </c>
      <c r="F537" s="228">
        <v>123500</v>
      </c>
      <c r="G537" s="228">
        <v>123500</v>
      </c>
      <c r="H537" s="171"/>
      <c r="I537" s="88">
        <f t="shared" si="57"/>
        <v>123500</v>
      </c>
      <c r="J537" s="163">
        <f t="shared" si="58"/>
        <v>0</v>
      </c>
      <c r="K537" s="155">
        <f t="shared" si="59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60"/>
        <v>201227402.79893059</v>
      </c>
      <c r="O537" s="155">
        <f t="shared" si="61"/>
        <v>0</v>
      </c>
      <c r="P537" s="155">
        <f>IF(O537=1,SUM($O$6:O537),0)</f>
        <v>0</v>
      </c>
    </row>
    <row r="538" spans="1:16" ht="15" customHeight="1">
      <c r="A538" s="15"/>
      <c r="B538" s="174">
        <v>172</v>
      </c>
      <c r="C538" s="109" t="s">
        <v>274</v>
      </c>
      <c r="D538" s="226" t="s">
        <v>45</v>
      </c>
      <c r="E538" s="227" t="s">
        <v>8</v>
      </c>
      <c r="F538" s="228">
        <v>225000</v>
      </c>
      <c r="G538" s="228">
        <v>225000</v>
      </c>
      <c r="H538" s="171"/>
      <c r="I538" s="88">
        <f>IF($I$5=$G$4,G538,(IF($I$5=$F$4,F538,0)))</f>
        <v>225000</v>
      </c>
      <c r="J538" s="163">
        <f t="shared" si="58"/>
        <v>0</v>
      </c>
      <c r="K538" s="155">
        <f t="shared" si="59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60"/>
        <v>201227403.79893059</v>
      </c>
      <c r="O538" s="155">
        <f t="shared" si="61"/>
        <v>0</v>
      </c>
      <c r="P538" s="155">
        <f>IF(O538=1,SUM($O$6:O538),0)</f>
        <v>0</v>
      </c>
    </row>
    <row r="539" spans="1:16" ht="15" customHeight="1">
      <c r="A539" s="15"/>
      <c r="B539" s="174">
        <v>173</v>
      </c>
      <c r="C539" s="109" t="s">
        <v>609</v>
      </c>
      <c r="D539" s="226" t="s">
        <v>45</v>
      </c>
      <c r="E539" s="227" t="s">
        <v>8</v>
      </c>
      <c r="F539" s="228">
        <v>71000</v>
      </c>
      <c r="G539" s="228">
        <v>71000</v>
      </c>
      <c r="H539" s="171"/>
      <c r="I539" s="88">
        <f t="shared" si="57"/>
        <v>71000</v>
      </c>
      <c r="J539" s="163">
        <f t="shared" si="58"/>
        <v>0</v>
      </c>
      <c r="K539" s="155">
        <f t="shared" si="59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60"/>
        <v>201227404.79893059</v>
      </c>
      <c r="O539" s="155">
        <f t="shared" si="61"/>
        <v>0</v>
      </c>
      <c r="P539" s="155">
        <f>IF(O539=1,SUM($O$6:O539),0)</f>
        <v>0</v>
      </c>
    </row>
    <row r="540" spans="1:16" ht="15" customHeight="1">
      <c r="A540" s="15"/>
      <c r="B540" s="174">
        <v>174</v>
      </c>
      <c r="C540" s="109" t="s">
        <v>275</v>
      </c>
      <c r="D540" s="226" t="s">
        <v>45</v>
      </c>
      <c r="E540" s="227" t="s">
        <v>8</v>
      </c>
      <c r="F540" s="228">
        <v>36000</v>
      </c>
      <c r="G540" s="228">
        <v>36000</v>
      </c>
      <c r="H540" s="171"/>
      <c r="I540" s="88">
        <f t="shared" si="57"/>
        <v>36000</v>
      </c>
      <c r="J540" s="163">
        <f t="shared" si="58"/>
        <v>0</v>
      </c>
      <c r="K540" s="155">
        <f t="shared" si="59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60"/>
        <v>201227405.79893059</v>
      </c>
      <c r="O540" s="155">
        <f t="shared" si="61"/>
        <v>0</v>
      </c>
      <c r="P540" s="155">
        <f>IF(O540=1,SUM($O$6:O540),0)</f>
        <v>0</v>
      </c>
    </row>
    <row r="541" spans="1:16" ht="15" customHeight="1">
      <c r="A541" s="15"/>
      <c r="B541" s="174">
        <v>175</v>
      </c>
      <c r="C541" s="109" t="s">
        <v>276</v>
      </c>
      <c r="D541" s="226" t="s">
        <v>45</v>
      </c>
      <c r="E541" s="227" t="s">
        <v>8</v>
      </c>
      <c r="F541" s="228">
        <v>17820</v>
      </c>
      <c r="G541" s="228">
        <v>17820</v>
      </c>
      <c r="H541" s="171"/>
      <c r="I541" s="88">
        <f t="shared" si="57"/>
        <v>17820</v>
      </c>
      <c r="J541" s="163">
        <f t="shared" si="58"/>
        <v>0</v>
      </c>
      <c r="K541" s="155">
        <f t="shared" si="59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60"/>
        <v>201227406.79893059</v>
      </c>
      <c r="O541" s="155">
        <f t="shared" si="61"/>
        <v>0</v>
      </c>
      <c r="P541" s="155">
        <f>IF(O541=1,SUM($O$6:O541),0)</f>
        <v>0</v>
      </c>
    </row>
    <row r="542" spans="1:16" ht="15" customHeight="1">
      <c r="A542" s="15"/>
      <c r="B542" s="174">
        <v>176</v>
      </c>
      <c r="C542" s="109" t="s">
        <v>277</v>
      </c>
      <c r="D542" s="226" t="s">
        <v>45</v>
      </c>
      <c r="E542" s="227" t="s">
        <v>8</v>
      </c>
      <c r="F542" s="228">
        <v>22900</v>
      </c>
      <c r="G542" s="228">
        <v>22900</v>
      </c>
      <c r="H542" s="171"/>
      <c r="I542" s="88">
        <f t="shared" si="57"/>
        <v>22900</v>
      </c>
      <c r="J542" s="163">
        <f t="shared" si="58"/>
        <v>0</v>
      </c>
      <c r="K542" s="155">
        <f t="shared" si="59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60"/>
        <v>201227407.79893059</v>
      </c>
      <c r="O542" s="155">
        <f t="shared" si="61"/>
        <v>0</v>
      </c>
      <c r="P542" s="155">
        <f>IF(O542=1,SUM($O$6:O542),0)</f>
        <v>0</v>
      </c>
    </row>
    <row r="543" spans="1:16" ht="15" customHeight="1">
      <c r="A543" s="15"/>
      <c r="B543" s="174">
        <v>177</v>
      </c>
      <c r="C543" s="109" t="s">
        <v>278</v>
      </c>
      <c r="D543" s="226" t="s">
        <v>45</v>
      </c>
      <c r="E543" s="227" t="s">
        <v>8</v>
      </c>
      <c r="F543" s="228">
        <v>30800</v>
      </c>
      <c r="G543" s="228">
        <v>30800</v>
      </c>
      <c r="H543" s="171"/>
      <c r="I543" s="88">
        <f t="shared" si="57"/>
        <v>30800</v>
      </c>
      <c r="J543" s="163">
        <f t="shared" si="58"/>
        <v>0</v>
      </c>
      <c r="K543" s="155">
        <f t="shared" si="59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60"/>
        <v>201227408.79893059</v>
      </c>
      <c r="O543" s="155">
        <f t="shared" si="61"/>
        <v>0</v>
      </c>
      <c r="P543" s="155">
        <f>IF(O543=1,SUM($O$6:O543),0)</f>
        <v>0</v>
      </c>
    </row>
    <row r="544" spans="1:16" ht="15" customHeight="1">
      <c r="A544" s="15"/>
      <c r="B544" s="174">
        <v>178</v>
      </c>
      <c r="C544" s="109" t="s">
        <v>279</v>
      </c>
      <c r="D544" s="226" t="s">
        <v>45</v>
      </c>
      <c r="E544" s="227" t="s">
        <v>8</v>
      </c>
      <c r="F544" s="228">
        <v>33900</v>
      </c>
      <c r="G544" s="228">
        <v>33900</v>
      </c>
      <c r="H544" s="171"/>
      <c r="I544" s="88">
        <f t="shared" si="57"/>
        <v>33900</v>
      </c>
      <c r="J544" s="163">
        <f t="shared" si="58"/>
        <v>0</v>
      </c>
      <c r="K544" s="155">
        <f t="shared" si="59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60"/>
        <v>201227409.79893059</v>
      </c>
      <c r="O544" s="155">
        <f t="shared" si="61"/>
        <v>0</v>
      </c>
      <c r="P544" s="155">
        <f>IF(O544=1,SUM($O$6:O544),0)</f>
        <v>0</v>
      </c>
    </row>
    <row r="545" spans="1:16" ht="15" customHeight="1">
      <c r="A545" s="15"/>
      <c r="B545" s="174">
        <v>179</v>
      </c>
      <c r="C545" s="109" t="s">
        <v>1466</v>
      </c>
      <c r="D545" s="226" t="s">
        <v>45</v>
      </c>
      <c r="E545" s="227" t="s">
        <v>8</v>
      </c>
      <c r="F545" s="228">
        <v>30800</v>
      </c>
      <c r="G545" s="228">
        <v>30800</v>
      </c>
      <c r="H545" s="171"/>
      <c r="I545" s="88">
        <f t="shared" si="57"/>
        <v>30800</v>
      </c>
      <c r="J545" s="163">
        <f t="shared" si="58"/>
        <v>0</v>
      </c>
      <c r="K545" s="155">
        <f t="shared" si="59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60"/>
        <v>201227410.79893059</v>
      </c>
      <c r="O545" s="155">
        <f t="shared" si="61"/>
        <v>0</v>
      </c>
      <c r="P545" s="155">
        <f>IF(O545=1,SUM($O$6:O545),0)</f>
        <v>0</v>
      </c>
    </row>
    <row r="546" spans="1:16" ht="15" customHeight="1">
      <c r="A546" s="15"/>
      <c r="B546" s="174">
        <v>180</v>
      </c>
      <c r="C546" s="109" t="s">
        <v>1467</v>
      </c>
      <c r="D546" s="226" t="s">
        <v>45</v>
      </c>
      <c r="E546" s="227" t="s">
        <v>8</v>
      </c>
      <c r="F546" s="228">
        <v>33900</v>
      </c>
      <c r="G546" s="228">
        <v>33900</v>
      </c>
      <c r="H546" s="171"/>
      <c r="I546" s="88">
        <f t="shared" si="57"/>
        <v>33900</v>
      </c>
      <c r="J546" s="163">
        <f t="shared" si="58"/>
        <v>0</v>
      </c>
      <c r="K546" s="155">
        <f t="shared" si="59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60"/>
        <v>201227411.79893059</v>
      </c>
      <c r="O546" s="155">
        <f t="shared" si="61"/>
        <v>0</v>
      </c>
      <c r="P546" s="155">
        <f>IF(O546=1,SUM($O$6:O546),0)</f>
        <v>0</v>
      </c>
    </row>
    <row r="547" spans="1:16" ht="15" customHeight="1">
      <c r="A547" s="15"/>
      <c r="B547" s="174">
        <v>181</v>
      </c>
      <c r="C547" s="109" t="s">
        <v>280</v>
      </c>
      <c r="D547" s="226" t="s">
        <v>45</v>
      </c>
      <c r="E547" s="227" t="s">
        <v>8</v>
      </c>
      <c r="F547" s="228">
        <v>12510</v>
      </c>
      <c r="G547" s="228">
        <v>12510</v>
      </c>
      <c r="H547" s="171"/>
      <c r="I547" s="88">
        <f t="shared" si="57"/>
        <v>12510</v>
      </c>
      <c r="J547" s="163">
        <f t="shared" si="58"/>
        <v>0</v>
      </c>
      <c r="K547" s="155">
        <f t="shared" si="59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60"/>
        <v>201227412.79893059</v>
      </c>
      <c r="O547" s="155">
        <f t="shared" si="61"/>
        <v>0</v>
      </c>
      <c r="P547" s="155">
        <f>IF(O547=1,SUM($O$6:O547),0)</f>
        <v>0</v>
      </c>
    </row>
    <row r="548" spans="1:16" ht="15" customHeight="1">
      <c r="A548" s="15"/>
      <c r="B548" s="174">
        <v>182</v>
      </c>
      <c r="C548" s="109" t="s">
        <v>281</v>
      </c>
      <c r="D548" s="226" t="s">
        <v>45</v>
      </c>
      <c r="E548" s="227" t="s">
        <v>8</v>
      </c>
      <c r="F548" s="228">
        <v>15500</v>
      </c>
      <c r="G548" s="228">
        <v>15500</v>
      </c>
      <c r="H548" s="171"/>
      <c r="I548" s="88">
        <f t="shared" si="57"/>
        <v>15500</v>
      </c>
      <c r="J548" s="163">
        <f t="shared" si="58"/>
        <v>0</v>
      </c>
      <c r="K548" s="155">
        <f t="shared" si="59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60"/>
        <v>201227413.79893059</v>
      </c>
      <c r="O548" s="155">
        <f t="shared" si="61"/>
        <v>0</v>
      </c>
      <c r="P548" s="155">
        <f>IF(O548=1,SUM($O$6:O548),0)</f>
        <v>0</v>
      </c>
    </row>
    <row r="549" spans="1:16" ht="15" customHeight="1">
      <c r="A549" s="15"/>
      <c r="B549" s="174">
        <v>183</v>
      </c>
      <c r="C549" s="109" t="s">
        <v>282</v>
      </c>
      <c r="D549" s="226" t="s">
        <v>45</v>
      </c>
      <c r="E549" s="227" t="s">
        <v>8</v>
      </c>
      <c r="F549" s="228">
        <v>19500</v>
      </c>
      <c r="G549" s="228">
        <v>19500</v>
      </c>
      <c r="H549" s="171"/>
      <c r="I549" s="88">
        <f t="shared" si="57"/>
        <v>19500</v>
      </c>
      <c r="J549" s="163">
        <f t="shared" si="58"/>
        <v>0</v>
      </c>
      <c r="K549" s="155">
        <f t="shared" si="59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60"/>
        <v>201227414.79893059</v>
      </c>
      <c r="O549" s="155">
        <f t="shared" si="61"/>
        <v>0</v>
      </c>
      <c r="P549" s="155">
        <f>IF(O549=1,SUM($O$6:O549),0)</f>
        <v>0</v>
      </c>
    </row>
    <row r="550" spans="1:16" ht="15" customHeight="1">
      <c r="A550" s="15"/>
      <c r="B550" s="174">
        <v>184</v>
      </c>
      <c r="C550" s="109" t="s">
        <v>283</v>
      </c>
      <c r="D550" s="226" t="s">
        <v>45</v>
      </c>
      <c r="E550" s="227" t="s">
        <v>8</v>
      </c>
      <c r="F550" s="228">
        <v>28400</v>
      </c>
      <c r="G550" s="228">
        <v>28400</v>
      </c>
      <c r="H550" s="171"/>
      <c r="I550" s="88">
        <f t="shared" si="57"/>
        <v>28400</v>
      </c>
      <c r="J550" s="163">
        <f t="shared" si="58"/>
        <v>0</v>
      </c>
      <c r="K550" s="155">
        <f t="shared" si="59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60"/>
        <v>201227415.79893059</v>
      </c>
      <c r="O550" s="155">
        <f t="shared" si="61"/>
        <v>0</v>
      </c>
      <c r="P550" s="155">
        <f>IF(O550=1,SUM($O$6:O550),0)</f>
        <v>0</v>
      </c>
    </row>
    <row r="551" spans="1:16" ht="15" customHeight="1">
      <c r="A551" s="15"/>
      <c r="B551" s="174">
        <v>185</v>
      </c>
      <c r="C551" s="109" t="s">
        <v>284</v>
      </c>
      <c r="D551" s="226" t="s">
        <v>45</v>
      </c>
      <c r="E551" s="227" t="s">
        <v>8</v>
      </c>
      <c r="F551" s="228">
        <v>28314</v>
      </c>
      <c r="G551" s="228">
        <v>28314</v>
      </c>
      <c r="H551" s="171"/>
      <c r="I551" s="88">
        <f t="shared" si="57"/>
        <v>28314</v>
      </c>
      <c r="J551" s="163">
        <f t="shared" si="58"/>
        <v>0</v>
      </c>
      <c r="K551" s="155">
        <f t="shared" si="59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60"/>
        <v>201227416.79893059</v>
      </c>
      <c r="O551" s="155">
        <f t="shared" si="61"/>
        <v>0</v>
      </c>
      <c r="P551" s="155">
        <f>IF(O551=1,SUM($O$6:O551),0)</f>
        <v>0</v>
      </c>
    </row>
    <row r="552" spans="1:16" ht="15" customHeight="1">
      <c r="A552" s="15"/>
      <c r="B552" s="174">
        <v>186</v>
      </c>
      <c r="C552" s="109" t="s">
        <v>285</v>
      </c>
      <c r="D552" s="226" t="s">
        <v>45</v>
      </c>
      <c r="E552" s="227" t="s">
        <v>8</v>
      </c>
      <c r="F552" s="228">
        <v>3510</v>
      </c>
      <c r="G552" s="228">
        <v>3510</v>
      </c>
      <c r="H552" s="171"/>
      <c r="I552" s="88">
        <f t="shared" si="57"/>
        <v>3510</v>
      </c>
      <c r="J552" s="163">
        <f t="shared" si="58"/>
        <v>0</v>
      </c>
      <c r="K552" s="155">
        <f t="shared" si="59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60"/>
        <v>201227417.79893059</v>
      </c>
      <c r="O552" s="155">
        <f t="shared" si="61"/>
        <v>0</v>
      </c>
      <c r="P552" s="155">
        <f>IF(O552=1,SUM($O$6:O552),0)</f>
        <v>0</v>
      </c>
    </row>
    <row r="553" spans="1:16" ht="15" customHeight="1">
      <c r="A553" s="15"/>
      <c r="B553" s="174">
        <v>187</v>
      </c>
      <c r="C553" s="109" t="s">
        <v>286</v>
      </c>
      <c r="D553" s="226" t="s">
        <v>45</v>
      </c>
      <c r="E553" s="227" t="s">
        <v>8</v>
      </c>
      <c r="F553" s="228">
        <v>2100</v>
      </c>
      <c r="G553" s="228">
        <v>2100</v>
      </c>
      <c r="H553" s="171"/>
      <c r="I553" s="88">
        <f t="shared" si="57"/>
        <v>2100</v>
      </c>
      <c r="J553" s="163">
        <f t="shared" si="58"/>
        <v>0</v>
      </c>
      <c r="K553" s="155">
        <f t="shared" si="59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60"/>
        <v>201227418.79893059</v>
      </c>
      <c r="O553" s="155">
        <f t="shared" si="61"/>
        <v>0</v>
      </c>
      <c r="P553" s="155">
        <f>IF(O553=1,SUM($O$6:O553),0)</f>
        <v>0</v>
      </c>
    </row>
    <row r="554" spans="1:16" ht="15" customHeight="1">
      <c r="A554" s="15"/>
      <c r="B554" s="174">
        <v>188</v>
      </c>
      <c r="C554" s="109" t="s">
        <v>287</v>
      </c>
      <c r="D554" s="226" t="s">
        <v>45</v>
      </c>
      <c r="E554" s="227" t="s">
        <v>8</v>
      </c>
      <c r="F554" s="228">
        <v>40000</v>
      </c>
      <c r="G554" s="228">
        <v>40000</v>
      </c>
      <c r="H554" s="171"/>
      <c r="I554" s="88">
        <f t="shared" si="57"/>
        <v>40000</v>
      </c>
      <c r="J554" s="163">
        <f t="shared" si="58"/>
        <v>0</v>
      </c>
      <c r="K554" s="155">
        <f t="shared" si="59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60"/>
        <v>201227419.79893059</v>
      </c>
      <c r="O554" s="155">
        <f t="shared" si="61"/>
        <v>0</v>
      </c>
      <c r="P554" s="155">
        <f>IF(O554=1,SUM($O$6:O554),0)</f>
        <v>0</v>
      </c>
    </row>
    <row r="555" spans="1:16" ht="15" customHeight="1">
      <c r="A555" s="15"/>
      <c r="B555" s="174">
        <v>189</v>
      </c>
      <c r="C555" s="109" t="s">
        <v>38</v>
      </c>
      <c r="D555" s="226" t="s">
        <v>45</v>
      </c>
      <c r="E555" s="227" t="s">
        <v>7</v>
      </c>
      <c r="F555" s="228">
        <v>8550</v>
      </c>
      <c r="G555" s="228">
        <v>8550</v>
      </c>
      <c r="H555" s="171"/>
      <c r="I555" s="88">
        <f t="shared" si="57"/>
        <v>8550</v>
      </c>
      <c r="J555" s="163">
        <f t="shared" si="58"/>
        <v>0</v>
      </c>
      <c r="K555" s="155">
        <f t="shared" si="59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60"/>
        <v>201227420.79893059</v>
      </c>
      <c r="O555" s="155">
        <f t="shared" si="61"/>
        <v>0</v>
      </c>
      <c r="P555" s="155">
        <f>IF(O555=1,SUM($O$6:O555),0)</f>
        <v>0</v>
      </c>
    </row>
    <row r="556" spans="1:16" ht="15" customHeight="1">
      <c r="A556" s="15"/>
      <c r="B556" s="174">
        <v>190</v>
      </c>
      <c r="C556" s="109" t="s">
        <v>610</v>
      </c>
      <c r="D556" s="226" t="s">
        <v>45</v>
      </c>
      <c r="E556" s="227" t="s">
        <v>8</v>
      </c>
      <c r="F556" s="228">
        <v>45000</v>
      </c>
      <c r="G556" s="228">
        <v>45000</v>
      </c>
      <c r="H556" s="171"/>
      <c r="I556" s="88">
        <f t="shared" si="57"/>
        <v>45000</v>
      </c>
      <c r="J556" s="163">
        <f t="shared" si="58"/>
        <v>0</v>
      </c>
      <c r="K556" s="155">
        <f t="shared" si="59"/>
        <v>1</v>
      </c>
      <c r="L556" s="155">
        <f>IF(J556=1,SUM($J$6:J556),0)</f>
        <v>0</v>
      </c>
      <c r="M556" s="155">
        <f>IF(K556=1,SUM($K$6:K556),0)</f>
        <v>201227421.79893059</v>
      </c>
      <c r="N556" s="165">
        <f t="shared" si="60"/>
        <v>201227421.79893059</v>
      </c>
      <c r="O556" s="155">
        <f t="shared" si="61"/>
        <v>0</v>
      </c>
      <c r="P556" s="155">
        <f>IF(O556=1,SUM($O$6:O556),0)</f>
        <v>0</v>
      </c>
    </row>
    <row r="557" spans="1:16" ht="15" customHeight="1">
      <c r="A557" s="15"/>
      <c r="B557" s="174">
        <v>191</v>
      </c>
      <c r="C557" s="109" t="s">
        <v>288</v>
      </c>
      <c r="D557" s="226" t="s">
        <v>45</v>
      </c>
      <c r="E557" s="227" t="s">
        <v>8</v>
      </c>
      <c r="F557" s="228">
        <v>2500</v>
      </c>
      <c r="G557" s="228">
        <v>2500</v>
      </c>
      <c r="H557" s="171"/>
      <c r="I557" s="88">
        <f t="shared" si="57"/>
        <v>2500</v>
      </c>
      <c r="J557" s="163">
        <f t="shared" si="58"/>
        <v>0</v>
      </c>
      <c r="K557" s="155">
        <f t="shared" si="59"/>
        <v>1</v>
      </c>
      <c r="L557" s="155">
        <f>IF(J557=1,SUM($J$6:J557),0)</f>
        <v>0</v>
      </c>
      <c r="M557" s="155">
        <f>IF(K557=1,SUM($K$6:K557),0)</f>
        <v>201227422.79893059</v>
      </c>
      <c r="N557" s="165">
        <f t="shared" si="60"/>
        <v>201227422.79893059</v>
      </c>
      <c r="O557" s="155">
        <f t="shared" si="61"/>
        <v>0</v>
      </c>
      <c r="P557" s="155">
        <f>IF(O557=1,SUM($O$6:O557),0)</f>
        <v>0</v>
      </c>
    </row>
    <row r="558" spans="1:16" ht="15" customHeight="1">
      <c r="A558" s="15"/>
      <c r="B558" s="174">
        <v>192</v>
      </c>
      <c r="C558" s="109" t="s">
        <v>26</v>
      </c>
      <c r="D558" s="226" t="s">
        <v>45</v>
      </c>
      <c r="E558" s="227" t="s">
        <v>8</v>
      </c>
      <c r="F558" s="228">
        <v>2500</v>
      </c>
      <c r="G558" s="228">
        <v>2500</v>
      </c>
      <c r="H558" s="171"/>
      <c r="I558" s="88">
        <f t="shared" si="57"/>
        <v>2500</v>
      </c>
      <c r="J558" s="163">
        <f t="shared" si="58"/>
        <v>0</v>
      </c>
      <c r="K558" s="155">
        <f t="shared" si="59"/>
        <v>1</v>
      </c>
      <c r="L558" s="155">
        <f>IF(J558=1,SUM($J$6:J558),0)</f>
        <v>0</v>
      </c>
      <c r="M558" s="155">
        <f>IF(K558=1,SUM($K$6:K558),0)</f>
        <v>201227423.79893059</v>
      </c>
      <c r="N558" s="165">
        <f t="shared" si="60"/>
        <v>201227423.79893059</v>
      </c>
      <c r="O558" s="155">
        <f t="shared" si="61"/>
        <v>0</v>
      </c>
      <c r="P558" s="155">
        <f>IF(O558=1,SUM($O$6:O558),0)</f>
        <v>0</v>
      </c>
    </row>
    <row r="559" spans="1:16" ht="15" customHeight="1">
      <c r="A559" s="15"/>
      <c r="B559" s="183"/>
      <c r="C559" s="109"/>
      <c r="D559" s="226" t="s">
        <v>48</v>
      </c>
      <c r="E559" s="227"/>
      <c r="F559" s="228"/>
      <c r="G559" s="228"/>
      <c r="H559" s="171"/>
      <c r="I559" s="88">
        <f t="shared" si="57"/>
        <v>0</v>
      </c>
      <c r="J559" s="163">
        <f t="shared" si="58"/>
        <v>0</v>
      </c>
      <c r="K559" s="155">
        <f t="shared" si="59"/>
        <v>0</v>
      </c>
      <c r="L559" s="155">
        <f>IF(J559=1,SUM($J$6:J559),0)</f>
        <v>0</v>
      </c>
      <c r="M559" s="155">
        <f>IF(K559=1,SUM($K$6:K559),0)</f>
        <v>0</v>
      </c>
      <c r="N559" s="165">
        <f t="shared" si="60"/>
        <v>0</v>
      </c>
      <c r="O559" s="155">
        <f t="shared" si="61"/>
        <v>0</v>
      </c>
      <c r="P559" s="155">
        <f>IF(O559=1,SUM($O$6:O559),0)</f>
        <v>0</v>
      </c>
    </row>
    <row r="560" spans="1:16" ht="15" customHeight="1">
      <c r="A560" s="15"/>
      <c r="B560" s="183" t="s">
        <v>611</v>
      </c>
      <c r="C560" s="109" t="s">
        <v>612</v>
      </c>
      <c r="D560" s="226" t="s">
        <v>48</v>
      </c>
      <c r="E560" s="227"/>
      <c r="F560" s="228"/>
      <c r="G560" s="228"/>
      <c r="H560" s="171"/>
      <c r="I560" s="88">
        <f t="shared" si="57"/>
        <v>0</v>
      </c>
      <c r="J560" s="163">
        <f t="shared" si="58"/>
        <v>0</v>
      </c>
      <c r="K560" s="155">
        <f t="shared" si="59"/>
        <v>0</v>
      </c>
      <c r="L560" s="155">
        <f>IF(J560=1,SUM($J$6:J560),0)</f>
        <v>0</v>
      </c>
      <c r="M560" s="155">
        <f>IF(K560=1,SUM($K$6:K560),0)</f>
        <v>0</v>
      </c>
      <c r="N560" s="165">
        <f t="shared" si="60"/>
        <v>0</v>
      </c>
      <c r="O560" s="155">
        <f t="shared" si="61"/>
        <v>0</v>
      </c>
      <c r="P560" s="155">
        <f>IF(O560=1,SUM($O$6:O560),0)</f>
        <v>0</v>
      </c>
    </row>
    <row r="561" spans="1:16" ht="15" customHeight="1">
      <c r="A561" s="15"/>
      <c r="B561" s="183">
        <v>1</v>
      </c>
      <c r="C561" s="109" t="s">
        <v>1468</v>
      </c>
      <c r="D561" s="226" t="s">
        <v>45</v>
      </c>
      <c r="E561" s="227" t="s">
        <v>24</v>
      </c>
      <c r="F561" s="228">
        <v>5950800</v>
      </c>
      <c r="G561" s="228">
        <v>6628600</v>
      </c>
      <c r="H561" s="171"/>
      <c r="I561" s="88">
        <f t="shared" si="57"/>
        <v>6628600</v>
      </c>
      <c r="J561" s="163">
        <f t="shared" si="58"/>
        <v>0</v>
      </c>
      <c r="K561" s="155">
        <f t="shared" si="59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60"/>
        <v>201227424.79893059</v>
      </c>
      <c r="O561" s="155">
        <f t="shared" si="61"/>
        <v>0</v>
      </c>
      <c r="P561" s="155">
        <f>IF(O561=1,SUM($O$6:O561),0)</f>
        <v>0</v>
      </c>
    </row>
    <row r="562" spans="1:16" ht="15" customHeight="1">
      <c r="A562" s="15"/>
      <c r="B562" s="183">
        <v>2</v>
      </c>
      <c r="C562" s="109" t="s">
        <v>1469</v>
      </c>
      <c r="D562" s="226" t="s">
        <v>45</v>
      </c>
      <c r="E562" s="227" t="s">
        <v>24</v>
      </c>
      <c r="F562" s="228">
        <v>5950800</v>
      </c>
      <c r="G562" s="228">
        <v>6628600</v>
      </c>
      <c r="H562" s="171"/>
      <c r="I562" s="88">
        <f t="shared" si="57"/>
        <v>6628600</v>
      </c>
      <c r="J562" s="163">
        <f t="shared" si="58"/>
        <v>0</v>
      </c>
      <c r="K562" s="155">
        <f t="shared" si="59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60"/>
        <v>201227425.79893059</v>
      </c>
      <c r="O562" s="155">
        <f t="shared" si="61"/>
        <v>0</v>
      </c>
      <c r="P562" s="155">
        <f>IF(O562=1,SUM($O$6:O562),0)</f>
        <v>0</v>
      </c>
    </row>
    <row r="563" spans="1:16" ht="15" customHeight="1">
      <c r="A563" s="15"/>
      <c r="B563" s="183">
        <v>3</v>
      </c>
      <c r="C563" s="109" t="s">
        <v>1470</v>
      </c>
      <c r="D563" s="226" t="s">
        <v>45</v>
      </c>
      <c r="E563" s="227" t="s">
        <v>24</v>
      </c>
      <c r="F563" s="228">
        <v>5950800</v>
      </c>
      <c r="G563" s="228">
        <v>6628600</v>
      </c>
      <c r="H563" s="171"/>
      <c r="I563" s="88">
        <f t="shared" si="57"/>
        <v>6628600</v>
      </c>
      <c r="J563" s="163">
        <f t="shared" si="58"/>
        <v>0</v>
      </c>
      <c r="K563" s="155">
        <f t="shared" si="59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60"/>
        <v>201227426.79893059</v>
      </c>
      <c r="O563" s="155">
        <f t="shared" si="61"/>
        <v>0</v>
      </c>
      <c r="P563" s="155">
        <f>IF(O563=1,SUM($O$6:O563),0)</f>
        <v>0</v>
      </c>
    </row>
    <row r="564" spans="1:16" ht="15" customHeight="1">
      <c r="A564" s="15"/>
      <c r="B564" s="183">
        <v>4</v>
      </c>
      <c r="C564" s="109" t="s">
        <v>1471</v>
      </c>
      <c r="D564" s="226" t="s">
        <v>45</v>
      </c>
      <c r="E564" s="227" t="s">
        <v>24</v>
      </c>
      <c r="F564" s="228">
        <v>6374600</v>
      </c>
      <c r="G564" s="228">
        <v>7100700</v>
      </c>
      <c r="H564" s="171"/>
      <c r="I564" s="88">
        <f t="shared" si="57"/>
        <v>7100700</v>
      </c>
      <c r="J564" s="163">
        <f t="shared" si="58"/>
        <v>0</v>
      </c>
      <c r="K564" s="155">
        <f t="shared" si="59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60"/>
        <v>201227427.79893059</v>
      </c>
      <c r="O564" s="155">
        <f t="shared" si="61"/>
        <v>0</v>
      </c>
      <c r="P564" s="155">
        <f>IF(O564=1,SUM($O$6:O564),0)</f>
        <v>0</v>
      </c>
    </row>
    <row r="565" spans="1:16" ht="15" customHeight="1">
      <c r="A565" s="15"/>
      <c r="B565" s="183">
        <v>5</v>
      </c>
      <c r="C565" s="109" t="s">
        <v>1472</v>
      </c>
      <c r="D565" s="226" t="s">
        <v>45</v>
      </c>
      <c r="E565" s="227" t="s">
        <v>24</v>
      </c>
      <c r="F565" s="228">
        <v>6374600</v>
      </c>
      <c r="G565" s="228">
        <v>7100700</v>
      </c>
      <c r="H565" s="171"/>
      <c r="I565" s="88">
        <f t="shared" si="57"/>
        <v>7100700</v>
      </c>
      <c r="J565" s="163">
        <f t="shared" si="58"/>
        <v>0</v>
      </c>
      <c r="K565" s="155">
        <f t="shared" si="59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60"/>
        <v>201227428.79893059</v>
      </c>
      <c r="O565" s="155">
        <f t="shared" si="61"/>
        <v>0</v>
      </c>
      <c r="P565" s="155">
        <f>IF(O565=1,SUM($O$6:O565),0)</f>
        <v>0</v>
      </c>
    </row>
    <row r="566" spans="1:16" ht="15" customHeight="1">
      <c r="A566" s="17"/>
      <c r="B566" s="183">
        <v>6</v>
      </c>
      <c r="C566" s="109" t="s">
        <v>1473</v>
      </c>
      <c r="D566" s="226" t="s">
        <v>45</v>
      </c>
      <c r="E566" s="227" t="s">
        <v>24</v>
      </c>
      <c r="F566" s="228">
        <v>6374600</v>
      </c>
      <c r="G566" s="228">
        <v>7100700</v>
      </c>
      <c r="H566" s="171"/>
      <c r="I566" s="88">
        <f t="shared" si="57"/>
        <v>7100700</v>
      </c>
      <c r="J566" s="163">
        <f t="shared" si="58"/>
        <v>0</v>
      </c>
      <c r="K566" s="155">
        <f t="shared" si="59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60"/>
        <v>201227429.79893059</v>
      </c>
      <c r="O566" s="155">
        <f t="shared" si="61"/>
        <v>0</v>
      </c>
      <c r="P566" s="155">
        <f>IF(O566=1,SUM($O$6:O566),0)</f>
        <v>0</v>
      </c>
    </row>
    <row r="567" spans="1:16" ht="15" customHeight="1">
      <c r="A567" s="17"/>
      <c r="B567" s="183">
        <v>7</v>
      </c>
      <c r="C567" s="109" t="s">
        <v>1474</v>
      </c>
      <c r="D567" s="226" t="s">
        <v>45</v>
      </c>
      <c r="E567" s="227" t="s">
        <v>24</v>
      </c>
      <c r="F567" s="228">
        <v>6374600</v>
      </c>
      <c r="G567" s="228">
        <v>7100700</v>
      </c>
      <c r="H567" s="171"/>
      <c r="I567" s="88">
        <f t="shared" si="57"/>
        <v>7100700</v>
      </c>
      <c r="J567" s="163">
        <f t="shared" si="58"/>
        <v>0</v>
      </c>
      <c r="K567" s="155">
        <f t="shared" si="59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60"/>
        <v>201227430.79893059</v>
      </c>
      <c r="O567" s="155">
        <f t="shared" si="61"/>
        <v>0</v>
      </c>
      <c r="P567" s="155">
        <f>IF(O567=1,SUM($O$6:O567),0)</f>
        <v>0</v>
      </c>
    </row>
    <row r="568" spans="1:16" ht="15" customHeight="1">
      <c r="A568" s="15"/>
      <c r="B568" s="183">
        <v>8</v>
      </c>
      <c r="C568" s="109" t="s">
        <v>1475</v>
      </c>
      <c r="D568" s="226" t="s">
        <v>45</v>
      </c>
      <c r="E568" s="227" t="s">
        <v>24</v>
      </c>
      <c r="F568" s="228">
        <v>4927200</v>
      </c>
      <c r="G568" s="228">
        <v>5488400</v>
      </c>
      <c r="H568" s="171"/>
      <c r="I568" s="88">
        <f t="shared" si="57"/>
        <v>5488400</v>
      </c>
      <c r="J568" s="163">
        <f t="shared" si="58"/>
        <v>0</v>
      </c>
      <c r="K568" s="155">
        <f t="shared" si="59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60"/>
        <v>201227431.79893059</v>
      </c>
      <c r="O568" s="155">
        <f t="shared" si="61"/>
        <v>0</v>
      </c>
      <c r="P568" s="155">
        <f>IF(O568=1,SUM($O$6:O568),0)</f>
        <v>0</v>
      </c>
    </row>
    <row r="569" spans="1:16" ht="15" customHeight="1">
      <c r="A569" s="15"/>
      <c r="B569" s="183">
        <v>9</v>
      </c>
      <c r="C569" s="109" t="s">
        <v>1476</v>
      </c>
      <c r="D569" s="226" t="s">
        <v>45</v>
      </c>
      <c r="E569" s="227" t="s">
        <v>24</v>
      </c>
      <c r="F569" s="228">
        <v>4927200</v>
      </c>
      <c r="G569" s="228">
        <v>5488400</v>
      </c>
      <c r="H569" s="171"/>
      <c r="I569" s="88">
        <f t="shared" si="57"/>
        <v>5488400</v>
      </c>
      <c r="J569" s="163">
        <f t="shared" si="58"/>
        <v>0</v>
      </c>
      <c r="K569" s="155">
        <f t="shared" si="59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60"/>
        <v>201227432.79893059</v>
      </c>
      <c r="O569" s="155">
        <f t="shared" si="61"/>
        <v>0</v>
      </c>
      <c r="P569" s="155">
        <f>IF(O569=1,SUM($O$6:O569),0)</f>
        <v>0</v>
      </c>
    </row>
    <row r="570" spans="1:16" ht="15" customHeight="1">
      <c r="A570" s="15"/>
      <c r="B570" s="183">
        <v>10</v>
      </c>
      <c r="C570" s="109" t="s">
        <v>1477</v>
      </c>
      <c r="D570" s="226" t="s">
        <v>45</v>
      </c>
      <c r="E570" s="227" t="s">
        <v>24</v>
      </c>
      <c r="F570" s="228">
        <v>4927200</v>
      </c>
      <c r="G570" s="228">
        <v>5488400</v>
      </c>
      <c r="H570" s="171"/>
      <c r="I570" s="88">
        <f t="shared" si="57"/>
        <v>5488400</v>
      </c>
      <c r="J570" s="163">
        <f t="shared" si="58"/>
        <v>0</v>
      </c>
      <c r="K570" s="155">
        <f t="shared" si="59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60"/>
        <v>201227433.79893059</v>
      </c>
      <c r="O570" s="155">
        <f t="shared" si="61"/>
        <v>0</v>
      </c>
      <c r="P570" s="155">
        <f>IF(O570=1,SUM($O$6:O570),0)</f>
        <v>0</v>
      </c>
    </row>
    <row r="571" spans="1:16" ht="15" customHeight="1">
      <c r="A571" s="15"/>
      <c r="B571" s="183">
        <v>11</v>
      </c>
      <c r="C571" s="109" t="s">
        <v>1478</v>
      </c>
      <c r="D571" s="226" t="s">
        <v>45</v>
      </c>
      <c r="E571" s="227" t="s">
        <v>24</v>
      </c>
      <c r="F571" s="228">
        <v>5602300</v>
      </c>
      <c r="G571" s="228">
        <v>6240400</v>
      </c>
      <c r="H571" s="171"/>
      <c r="I571" s="88">
        <f t="shared" si="57"/>
        <v>6240400</v>
      </c>
      <c r="J571" s="163">
        <f t="shared" si="58"/>
        <v>0</v>
      </c>
      <c r="K571" s="155">
        <f t="shared" si="59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60"/>
        <v>201227434.79893059</v>
      </c>
      <c r="O571" s="155">
        <f t="shared" si="61"/>
        <v>0</v>
      </c>
      <c r="P571" s="155">
        <f>IF(O571=1,SUM($O$6:O571),0)</f>
        <v>0</v>
      </c>
    </row>
    <row r="572" spans="1:16" ht="15" customHeight="1">
      <c r="A572" s="15"/>
      <c r="B572" s="183">
        <v>12</v>
      </c>
      <c r="C572" s="109" t="s">
        <v>1479</v>
      </c>
      <c r="D572" s="226" t="s">
        <v>45</v>
      </c>
      <c r="E572" s="227" t="s">
        <v>24</v>
      </c>
      <c r="F572" s="228">
        <v>5602300</v>
      </c>
      <c r="G572" s="228">
        <v>6240400</v>
      </c>
      <c r="H572" s="171"/>
      <c r="I572" s="88">
        <f t="shared" si="57"/>
        <v>6240400</v>
      </c>
      <c r="J572" s="163">
        <f t="shared" si="58"/>
        <v>0</v>
      </c>
      <c r="K572" s="155">
        <f t="shared" si="59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60"/>
        <v>201227435.79893059</v>
      </c>
      <c r="O572" s="155">
        <f t="shared" si="61"/>
        <v>0</v>
      </c>
      <c r="P572" s="155">
        <f>IF(O572=1,SUM($O$6:O572),0)</f>
        <v>0</v>
      </c>
    </row>
    <row r="573" spans="1:16" ht="15" customHeight="1">
      <c r="A573" s="15"/>
      <c r="B573" s="183">
        <v>13</v>
      </c>
      <c r="C573" s="109" t="s">
        <v>1480</v>
      </c>
      <c r="D573" s="226" t="s">
        <v>45</v>
      </c>
      <c r="E573" s="227" t="s">
        <v>24</v>
      </c>
      <c r="F573" s="228">
        <v>5602300</v>
      </c>
      <c r="G573" s="228">
        <v>6240400</v>
      </c>
      <c r="H573" s="171"/>
      <c r="I573" s="88">
        <f t="shared" si="57"/>
        <v>6240400</v>
      </c>
      <c r="J573" s="163">
        <f t="shared" si="58"/>
        <v>0</v>
      </c>
      <c r="K573" s="155">
        <f t="shared" si="59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60"/>
        <v>201227436.79893059</v>
      </c>
      <c r="O573" s="155">
        <f t="shared" si="61"/>
        <v>0</v>
      </c>
      <c r="P573" s="155">
        <f>IF(O573=1,SUM($O$6:O573),0)</f>
        <v>0</v>
      </c>
    </row>
    <row r="574" spans="1:16" ht="15" customHeight="1">
      <c r="A574" s="15"/>
      <c r="B574" s="183">
        <v>14</v>
      </c>
      <c r="C574" s="109" t="s">
        <v>1481</v>
      </c>
      <c r="D574" s="226" t="s">
        <v>45</v>
      </c>
      <c r="E574" s="227" t="s">
        <v>24</v>
      </c>
      <c r="F574" s="228">
        <v>5529300</v>
      </c>
      <c r="G574" s="228">
        <v>6159100</v>
      </c>
      <c r="H574" s="171"/>
      <c r="I574" s="88">
        <f t="shared" si="57"/>
        <v>6159100</v>
      </c>
      <c r="J574" s="163">
        <f t="shared" si="58"/>
        <v>0</v>
      </c>
      <c r="K574" s="155">
        <f t="shared" si="59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60"/>
        <v>201227437.79893059</v>
      </c>
      <c r="O574" s="155">
        <f t="shared" si="61"/>
        <v>0</v>
      </c>
      <c r="P574" s="155">
        <f>IF(O574=1,SUM($O$6:O574),0)</f>
        <v>0</v>
      </c>
    </row>
    <row r="575" spans="1:16" ht="15" customHeight="1">
      <c r="A575" s="15"/>
      <c r="B575" s="183">
        <v>15</v>
      </c>
      <c r="C575" s="109" t="s">
        <v>1482</v>
      </c>
      <c r="D575" s="226" t="s">
        <v>45</v>
      </c>
      <c r="E575" s="227" t="s">
        <v>24</v>
      </c>
      <c r="F575" s="228">
        <v>5529300</v>
      </c>
      <c r="G575" s="228">
        <v>6159100</v>
      </c>
      <c r="H575" s="171"/>
      <c r="I575" s="88">
        <f t="shared" si="57"/>
        <v>6159100</v>
      </c>
      <c r="J575" s="163">
        <f t="shared" si="58"/>
        <v>0</v>
      </c>
      <c r="K575" s="155">
        <f t="shared" si="59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60"/>
        <v>201227438.79893059</v>
      </c>
      <c r="O575" s="155">
        <f t="shared" si="61"/>
        <v>0</v>
      </c>
      <c r="P575" s="155">
        <f>IF(O575=1,SUM($O$6:O575),0)</f>
        <v>0</v>
      </c>
    </row>
    <row r="576" spans="1:16" ht="15" customHeight="1">
      <c r="A576" s="15"/>
      <c r="B576" s="183">
        <v>16</v>
      </c>
      <c r="C576" s="109" t="s">
        <v>1483</v>
      </c>
      <c r="D576" s="226" t="s">
        <v>45</v>
      </c>
      <c r="E576" s="227" t="s">
        <v>24</v>
      </c>
      <c r="F576" s="228">
        <v>5529300</v>
      </c>
      <c r="G576" s="228">
        <v>6159100</v>
      </c>
      <c r="H576" s="171"/>
      <c r="I576" s="88">
        <f t="shared" si="57"/>
        <v>6159100</v>
      </c>
      <c r="J576" s="163">
        <f t="shared" si="58"/>
        <v>0</v>
      </c>
      <c r="K576" s="155">
        <f t="shared" si="59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60"/>
        <v>201227439.79893059</v>
      </c>
      <c r="O576" s="155">
        <f t="shared" si="61"/>
        <v>0</v>
      </c>
      <c r="P576" s="155">
        <f>IF(O576=1,SUM($O$6:O576),0)</f>
        <v>0</v>
      </c>
    </row>
    <row r="577" spans="1:16" ht="15" customHeight="1">
      <c r="A577" s="15"/>
      <c r="B577" s="183">
        <v>17</v>
      </c>
      <c r="C577" s="109" t="s">
        <v>1484</v>
      </c>
      <c r="D577" s="226" t="s">
        <v>45</v>
      </c>
      <c r="E577" s="227" t="s">
        <v>24</v>
      </c>
      <c r="F577" s="228">
        <v>5030000</v>
      </c>
      <c r="G577" s="228">
        <v>5602900</v>
      </c>
      <c r="H577" s="171"/>
      <c r="I577" s="88">
        <f t="shared" si="57"/>
        <v>5602900</v>
      </c>
      <c r="J577" s="163">
        <f t="shared" si="58"/>
        <v>0</v>
      </c>
      <c r="K577" s="155">
        <f t="shared" si="59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60"/>
        <v>201227440.79893059</v>
      </c>
      <c r="O577" s="155">
        <f t="shared" si="61"/>
        <v>0</v>
      </c>
      <c r="P577" s="155">
        <f>IF(O577=1,SUM($O$6:O577),0)</f>
        <v>0</v>
      </c>
    </row>
    <row r="578" spans="1:16" ht="15" customHeight="1">
      <c r="A578" s="15"/>
      <c r="B578" s="183">
        <v>18</v>
      </c>
      <c r="C578" s="109" t="s">
        <v>1485</v>
      </c>
      <c r="D578" s="226" t="s">
        <v>45</v>
      </c>
      <c r="E578" s="227" t="s">
        <v>24</v>
      </c>
      <c r="F578" s="228">
        <v>7223500</v>
      </c>
      <c r="G578" s="228">
        <v>8046300</v>
      </c>
      <c r="H578" s="171"/>
      <c r="I578" s="88">
        <f t="shared" si="57"/>
        <v>8046300</v>
      </c>
      <c r="J578" s="163">
        <f t="shared" si="58"/>
        <v>0</v>
      </c>
      <c r="K578" s="155">
        <f t="shared" si="59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60"/>
        <v>201227441.79893059</v>
      </c>
      <c r="O578" s="155">
        <f t="shared" si="61"/>
        <v>0</v>
      </c>
      <c r="P578" s="155">
        <f>IF(O578=1,SUM($O$6:O578),0)</f>
        <v>0</v>
      </c>
    </row>
    <row r="579" spans="1:16" ht="15" customHeight="1">
      <c r="A579" s="15"/>
      <c r="B579" s="183">
        <v>19</v>
      </c>
      <c r="C579" s="109" t="s">
        <v>1486</v>
      </c>
      <c r="D579" s="226" t="s">
        <v>45</v>
      </c>
      <c r="E579" s="227" t="s">
        <v>24</v>
      </c>
      <c r="F579" s="230">
        <v>7275900</v>
      </c>
      <c r="G579" s="230">
        <v>8104600</v>
      </c>
      <c r="H579" s="171"/>
      <c r="I579" s="88">
        <f t="shared" si="57"/>
        <v>8104600</v>
      </c>
      <c r="J579" s="163">
        <f t="shared" si="58"/>
        <v>0</v>
      </c>
      <c r="K579" s="155">
        <f t="shared" si="59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60"/>
        <v>201227442.79893059</v>
      </c>
      <c r="O579" s="155">
        <f t="shared" si="61"/>
        <v>0</v>
      </c>
      <c r="P579" s="155">
        <f>IF(O579=1,SUM($O$6:O579),0)</f>
        <v>0</v>
      </c>
    </row>
    <row r="580" spans="1:16" ht="15" customHeight="1">
      <c r="A580" s="15"/>
      <c r="B580" s="183">
        <v>20</v>
      </c>
      <c r="C580" s="109" t="s">
        <v>1487</v>
      </c>
      <c r="D580" s="226" t="s">
        <v>45</v>
      </c>
      <c r="E580" s="227" t="s">
        <v>24</v>
      </c>
      <c r="F580" s="228">
        <v>7275900</v>
      </c>
      <c r="G580" s="228">
        <v>8104600</v>
      </c>
      <c r="H580" s="171"/>
      <c r="I580" s="88">
        <f t="shared" si="57"/>
        <v>8104600</v>
      </c>
      <c r="J580" s="163">
        <f t="shared" si="58"/>
        <v>0</v>
      </c>
      <c r="K580" s="155">
        <f t="shared" si="59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60"/>
        <v>201227443.79893059</v>
      </c>
      <c r="O580" s="155">
        <f t="shared" si="61"/>
        <v>0</v>
      </c>
      <c r="P580" s="155">
        <f>IF(O580=1,SUM($O$6:O580),0)</f>
        <v>0</v>
      </c>
    </row>
    <row r="581" spans="1:16" ht="15" customHeight="1">
      <c r="A581" s="15"/>
      <c r="B581" s="183">
        <v>21</v>
      </c>
      <c r="C581" s="109" t="s">
        <v>1488</v>
      </c>
      <c r="D581" s="226" t="s">
        <v>45</v>
      </c>
      <c r="E581" s="227" t="s">
        <v>24</v>
      </c>
      <c r="F581" s="228">
        <v>5224600</v>
      </c>
      <c r="G581" s="228">
        <v>5819700</v>
      </c>
      <c r="H581" s="171"/>
      <c r="I581" s="88">
        <f t="shared" si="57"/>
        <v>5819700</v>
      </c>
      <c r="J581" s="163">
        <f t="shared" si="58"/>
        <v>0</v>
      </c>
      <c r="K581" s="155">
        <f t="shared" si="59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60"/>
        <v>201227444.79893059</v>
      </c>
      <c r="O581" s="155">
        <f t="shared" si="61"/>
        <v>0</v>
      </c>
      <c r="P581" s="155">
        <f>IF(O581=1,SUM($O$6:O581),0)</f>
        <v>0</v>
      </c>
    </row>
    <row r="582" spans="1:16" ht="15" customHeight="1">
      <c r="A582" s="15"/>
      <c r="B582" s="183">
        <v>22</v>
      </c>
      <c r="C582" s="109" t="s">
        <v>1489</v>
      </c>
      <c r="D582" s="226" t="s">
        <v>45</v>
      </c>
      <c r="E582" s="227" t="s">
        <v>24</v>
      </c>
      <c r="F582" s="228">
        <v>5224600</v>
      </c>
      <c r="G582" s="228">
        <v>5819700</v>
      </c>
      <c r="H582" s="171"/>
      <c r="I582" s="88">
        <f t="shared" si="57"/>
        <v>5819700</v>
      </c>
      <c r="J582" s="163">
        <f t="shared" si="58"/>
        <v>0</v>
      </c>
      <c r="K582" s="155">
        <f t="shared" si="59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60"/>
        <v>201227445.79893059</v>
      </c>
      <c r="O582" s="155">
        <f t="shared" si="61"/>
        <v>0</v>
      </c>
      <c r="P582" s="155">
        <f>IF(O582=1,SUM($O$6:O582),0)</f>
        <v>0</v>
      </c>
    </row>
    <row r="583" spans="1:16" ht="15" customHeight="1">
      <c r="A583" s="15"/>
      <c r="B583" s="183">
        <v>23</v>
      </c>
      <c r="C583" s="109" t="s">
        <v>1490</v>
      </c>
      <c r="D583" s="226" t="s">
        <v>45</v>
      </c>
      <c r="E583" s="227" t="s">
        <v>24</v>
      </c>
      <c r="F583" s="228">
        <v>2857700</v>
      </c>
      <c r="G583" s="228">
        <v>3183200</v>
      </c>
      <c r="H583" s="171"/>
      <c r="I583" s="88">
        <f t="shared" ref="I583:I684" si="62">IF($I$5=$G$4,G583,(IF($I$5=$F$4,F583,0)))</f>
        <v>3183200</v>
      </c>
      <c r="J583" s="163">
        <f t="shared" si="58"/>
        <v>0</v>
      </c>
      <c r="K583" s="155">
        <f t="shared" si="59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60"/>
        <v>201227446.79893059</v>
      </c>
      <c r="O583" s="155">
        <f t="shared" si="61"/>
        <v>0</v>
      </c>
      <c r="P583" s="155">
        <f>IF(O583=1,SUM($O$6:O583),0)</f>
        <v>0</v>
      </c>
    </row>
    <row r="584" spans="1:16" ht="15" customHeight="1">
      <c r="A584" s="15"/>
      <c r="B584" s="183">
        <v>24</v>
      </c>
      <c r="C584" s="109" t="s">
        <v>1491</v>
      </c>
      <c r="D584" s="226" t="s">
        <v>45</v>
      </c>
      <c r="E584" s="227" t="s">
        <v>24</v>
      </c>
      <c r="F584" s="228">
        <v>2857700</v>
      </c>
      <c r="G584" s="228">
        <v>3183200</v>
      </c>
      <c r="H584" s="171"/>
      <c r="I584" s="88">
        <f t="shared" si="62"/>
        <v>3183200</v>
      </c>
      <c r="J584" s="163">
        <f t="shared" si="58"/>
        <v>0</v>
      </c>
      <c r="K584" s="155">
        <f t="shared" si="59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60"/>
        <v>201227447.79893059</v>
      </c>
      <c r="O584" s="155">
        <f t="shared" si="61"/>
        <v>0</v>
      </c>
      <c r="P584" s="155">
        <f>IF(O584=1,SUM($O$6:O584),0)</f>
        <v>0</v>
      </c>
    </row>
    <row r="585" spans="1:16" ht="15" customHeight="1">
      <c r="A585" s="15"/>
      <c r="B585" s="183">
        <v>25</v>
      </c>
      <c r="C585" s="109" t="s">
        <v>1492</v>
      </c>
      <c r="D585" s="226" t="s">
        <v>45</v>
      </c>
      <c r="E585" s="227" t="s">
        <v>24</v>
      </c>
      <c r="F585" s="228">
        <v>3401800</v>
      </c>
      <c r="G585" s="228">
        <v>3789300</v>
      </c>
      <c r="H585" s="171"/>
      <c r="I585" s="88">
        <f t="shared" si="62"/>
        <v>3789300</v>
      </c>
      <c r="J585" s="163">
        <f t="shared" si="58"/>
        <v>0</v>
      </c>
      <c r="K585" s="155">
        <f t="shared" si="59"/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si="60"/>
        <v>201227448.79893059</v>
      </c>
      <c r="O585" s="155">
        <f t="shared" si="61"/>
        <v>0</v>
      </c>
      <c r="P585" s="155">
        <f>IF(O585=1,SUM($O$6:O585),0)</f>
        <v>0</v>
      </c>
    </row>
    <row r="586" spans="1:16" ht="15" customHeight="1">
      <c r="A586" s="15"/>
      <c r="B586" s="183">
        <v>26</v>
      </c>
      <c r="C586" s="109" t="s">
        <v>289</v>
      </c>
      <c r="D586" s="226" t="s">
        <v>45</v>
      </c>
      <c r="E586" s="227" t="s">
        <v>24</v>
      </c>
      <c r="F586" s="228">
        <v>2935500</v>
      </c>
      <c r="G586" s="228">
        <v>3269900</v>
      </c>
      <c r="H586" s="175"/>
      <c r="I586" s="88">
        <f t="shared" si="62"/>
        <v>3269900</v>
      </c>
      <c r="J586" s="163">
        <f t="shared" si="58"/>
        <v>0</v>
      </c>
      <c r="K586" s="155">
        <f t="shared" si="5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60"/>
        <v>201227449.79893059</v>
      </c>
      <c r="O586" s="155">
        <f t="shared" si="61"/>
        <v>0</v>
      </c>
      <c r="P586" s="155">
        <f>IF(O586=1,SUM($O$6:O586),0)</f>
        <v>0</v>
      </c>
    </row>
    <row r="587" spans="1:16" ht="15" customHeight="1">
      <c r="A587" s="15"/>
      <c r="B587" s="183">
        <v>27</v>
      </c>
      <c r="C587" s="109" t="s">
        <v>290</v>
      </c>
      <c r="D587" s="226" t="s">
        <v>45</v>
      </c>
      <c r="E587" s="227" t="s">
        <v>24</v>
      </c>
      <c r="F587" s="228">
        <v>4180700</v>
      </c>
      <c r="G587" s="228">
        <v>4656900</v>
      </c>
      <c r="H587" s="175"/>
      <c r="I587" s="88">
        <f t="shared" si="62"/>
        <v>4656900</v>
      </c>
      <c r="J587" s="163">
        <f t="shared" si="58"/>
        <v>0</v>
      </c>
      <c r="K587" s="155">
        <f t="shared" si="5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60"/>
        <v>201227450.79893059</v>
      </c>
      <c r="O587" s="155">
        <f t="shared" si="61"/>
        <v>0</v>
      </c>
      <c r="P587" s="155">
        <f>IF(O587=1,SUM($O$6:O587),0)</f>
        <v>0</v>
      </c>
    </row>
    <row r="588" spans="1:16" ht="15" customHeight="1">
      <c r="A588" s="15"/>
      <c r="B588" s="183">
        <v>28</v>
      </c>
      <c r="C588" s="109" t="s">
        <v>291</v>
      </c>
      <c r="D588" s="226" t="s">
        <v>45</v>
      </c>
      <c r="E588" s="227" t="s">
        <v>24</v>
      </c>
      <c r="F588" s="228">
        <v>7316100</v>
      </c>
      <c r="G588" s="228">
        <v>8149400</v>
      </c>
      <c r="H588" s="175"/>
      <c r="I588" s="88">
        <f t="shared" si="62"/>
        <v>8149400</v>
      </c>
      <c r="J588" s="163">
        <f t="shared" ref="J588:J651" si="63">IF(D588="MDU-KD",1,0)</f>
        <v>0</v>
      </c>
      <c r="K588" s="155">
        <f t="shared" ref="K588:K651" si="64">IF(D588="HDW",1,0)</f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ref="N588:N651" si="65">IF(L588=0,M588,L588)</f>
        <v>201227451.79893059</v>
      </c>
      <c r="O588" s="155">
        <f t="shared" ref="O588:O651" si="66">IF(E588=0,0,IF(LEFT(C588,11)="Tiang Beton",1,0))</f>
        <v>0</v>
      </c>
      <c r="P588" s="155">
        <f>IF(O588=1,SUM($O$6:O588),0)</f>
        <v>0</v>
      </c>
    </row>
    <row r="589" spans="1:16" ht="15" customHeight="1">
      <c r="A589" s="15"/>
      <c r="B589" s="183">
        <v>29</v>
      </c>
      <c r="C589" s="109" t="s">
        <v>292</v>
      </c>
      <c r="D589" s="226" t="s">
        <v>45</v>
      </c>
      <c r="E589" s="227" t="s">
        <v>8</v>
      </c>
      <c r="F589" s="228">
        <v>34800</v>
      </c>
      <c r="G589" s="228">
        <v>38800</v>
      </c>
      <c r="H589" s="175"/>
      <c r="I589" s="88">
        <f t="shared" si="62"/>
        <v>38800</v>
      </c>
      <c r="J589" s="163">
        <f t="shared" si="63"/>
        <v>0</v>
      </c>
      <c r="K589" s="155">
        <f t="shared" si="64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65"/>
        <v>201227452.79893059</v>
      </c>
      <c r="O589" s="155">
        <f t="shared" si="66"/>
        <v>0</v>
      </c>
      <c r="P589" s="155">
        <f>IF(O589=1,SUM($O$6:O589),0)</f>
        <v>0</v>
      </c>
    </row>
    <row r="590" spans="1:16" ht="15" customHeight="1">
      <c r="A590" s="15"/>
      <c r="B590" s="183">
        <v>30</v>
      </c>
      <c r="C590" s="109" t="s">
        <v>294</v>
      </c>
      <c r="D590" s="226" t="s">
        <v>45</v>
      </c>
      <c r="E590" s="227" t="s">
        <v>8</v>
      </c>
      <c r="F590" s="228">
        <v>11200</v>
      </c>
      <c r="G590" s="228">
        <v>12500</v>
      </c>
      <c r="H590" s="175"/>
      <c r="I590" s="88">
        <f t="shared" si="62"/>
        <v>12500</v>
      </c>
      <c r="J590" s="163">
        <f t="shared" si="63"/>
        <v>0</v>
      </c>
      <c r="K590" s="155">
        <f t="shared" si="64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65"/>
        <v>201227453.79893059</v>
      </c>
      <c r="O590" s="155">
        <f t="shared" si="66"/>
        <v>0</v>
      </c>
      <c r="P590" s="155">
        <f>IF(O590=1,SUM($O$6:O590),0)</f>
        <v>0</v>
      </c>
    </row>
    <row r="591" spans="1:16" ht="15" customHeight="1">
      <c r="A591" s="15"/>
      <c r="B591" s="183">
        <v>31</v>
      </c>
      <c r="C591" s="109" t="s">
        <v>34</v>
      </c>
      <c r="D591" s="226" t="s">
        <v>45</v>
      </c>
      <c r="E591" s="227" t="s">
        <v>8</v>
      </c>
      <c r="F591" s="228">
        <v>6100</v>
      </c>
      <c r="G591" s="228">
        <v>6100</v>
      </c>
      <c r="H591" s="175"/>
      <c r="I591" s="88">
        <f t="shared" si="62"/>
        <v>6100</v>
      </c>
      <c r="J591" s="163">
        <f t="shared" si="63"/>
        <v>0</v>
      </c>
      <c r="K591" s="155">
        <f t="shared" si="64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65"/>
        <v>201227454.79893059</v>
      </c>
      <c r="O591" s="155">
        <f t="shared" si="66"/>
        <v>0</v>
      </c>
      <c r="P591" s="155">
        <f>IF(O591=1,SUM($O$6:O591),0)</f>
        <v>0</v>
      </c>
    </row>
    <row r="592" spans="1:16" ht="15" customHeight="1">
      <c r="A592" s="15"/>
      <c r="B592" s="183">
        <v>32</v>
      </c>
      <c r="C592" s="109" t="s">
        <v>613</v>
      </c>
      <c r="D592" s="226" t="s">
        <v>45</v>
      </c>
      <c r="E592" s="227" t="s">
        <v>8</v>
      </c>
      <c r="F592" s="228">
        <v>18200</v>
      </c>
      <c r="G592" s="228">
        <v>38718.5</v>
      </c>
      <c r="H592" s="175"/>
      <c r="I592" s="88">
        <f t="shared" si="62"/>
        <v>38718.5</v>
      </c>
      <c r="J592" s="163">
        <f t="shared" si="63"/>
        <v>0</v>
      </c>
      <c r="K592" s="155">
        <f t="shared" si="64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65"/>
        <v>201227455.79893059</v>
      </c>
      <c r="O592" s="155">
        <f t="shared" si="66"/>
        <v>0</v>
      </c>
      <c r="P592" s="155">
        <f>IF(O592=1,SUM($O$6:O592),0)</f>
        <v>0</v>
      </c>
    </row>
    <row r="593" spans="1:16" ht="15" customHeight="1">
      <c r="A593" s="15"/>
      <c r="B593" s="183">
        <v>33</v>
      </c>
      <c r="C593" s="109" t="s">
        <v>614</v>
      </c>
      <c r="D593" s="226" t="s">
        <v>45</v>
      </c>
      <c r="E593" s="227" t="s">
        <v>8</v>
      </c>
      <c r="F593" s="228">
        <v>83900</v>
      </c>
      <c r="G593" s="228">
        <v>218596</v>
      </c>
      <c r="H593" s="175"/>
      <c r="I593" s="88">
        <f t="shared" si="62"/>
        <v>218596</v>
      </c>
      <c r="J593" s="163">
        <f t="shared" si="63"/>
        <v>0</v>
      </c>
      <c r="K593" s="155">
        <f t="shared" si="64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65"/>
        <v>201227456.79893059</v>
      </c>
      <c r="O593" s="155">
        <f t="shared" si="66"/>
        <v>0</v>
      </c>
      <c r="P593" s="155">
        <f>IF(O593=1,SUM($O$6:O593),0)</f>
        <v>0</v>
      </c>
    </row>
    <row r="594" spans="1:16" ht="15" customHeight="1">
      <c r="A594" s="15"/>
      <c r="B594" s="183">
        <v>34</v>
      </c>
      <c r="C594" s="109" t="s">
        <v>472</v>
      </c>
      <c r="D594" s="226" t="s">
        <v>45</v>
      </c>
      <c r="E594" s="227" t="s">
        <v>8</v>
      </c>
      <c r="F594" s="228">
        <v>148000</v>
      </c>
      <c r="G594" s="228">
        <v>680475</v>
      </c>
      <c r="H594" s="175"/>
      <c r="I594" s="88">
        <f t="shared" si="62"/>
        <v>680475</v>
      </c>
      <c r="J594" s="163">
        <f t="shared" si="63"/>
        <v>0</v>
      </c>
      <c r="K594" s="155">
        <f t="shared" si="64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65"/>
        <v>201227457.79893059</v>
      </c>
      <c r="O594" s="155">
        <f t="shared" si="66"/>
        <v>0</v>
      </c>
      <c r="P594" s="155">
        <f>IF(O594=1,SUM($O$6:O594),0)</f>
        <v>0</v>
      </c>
    </row>
    <row r="595" spans="1:16" ht="15" customHeight="1">
      <c r="A595" s="15"/>
      <c r="B595" s="183">
        <v>35</v>
      </c>
      <c r="C595" s="109" t="s">
        <v>1092</v>
      </c>
      <c r="D595" s="226" t="s">
        <v>45</v>
      </c>
      <c r="E595" s="227" t="s">
        <v>8</v>
      </c>
      <c r="F595" s="228">
        <v>1000000</v>
      </c>
      <c r="G595" s="228">
        <v>1000000</v>
      </c>
      <c r="H595" s="175"/>
      <c r="I595" s="88">
        <f t="shared" si="62"/>
        <v>1000000</v>
      </c>
      <c r="J595" s="163">
        <f t="shared" si="63"/>
        <v>0</v>
      </c>
      <c r="K595" s="155">
        <f t="shared" si="64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65"/>
        <v>201227458.79893059</v>
      </c>
      <c r="O595" s="155">
        <f t="shared" si="66"/>
        <v>0</v>
      </c>
      <c r="P595" s="155">
        <f>IF(O595=1,SUM($O$6:O595),0)</f>
        <v>0</v>
      </c>
    </row>
    <row r="596" spans="1:16" ht="15" customHeight="1">
      <c r="A596" s="15"/>
      <c r="B596" s="183">
        <v>36</v>
      </c>
      <c r="C596" s="109" t="s">
        <v>293</v>
      </c>
      <c r="D596" s="226" t="s">
        <v>45</v>
      </c>
      <c r="E596" s="227" t="s">
        <v>8</v>
      </c>
      <c r="F596" s="228">
        <v>22500</v>
      </c>
      <c r="G596" s="228">
        <v>25100</v>
      </c>
      <c r="H596" s="175"/>
      <c r="I596" s="88">
        <f t="shared" si="62"/>
        <v>25100</v>
      </c>
      <c r="J596" s="163">
        <f t="shared" si="63"/>
        <v>0</v>
      </c>
      <c r="K596" s="155">
        <f t="shared" si="64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65"/>
        <v>201227459.79893059</v>
      </c>
      <c r="O596" s="155">
        <f t="shared" si="66"/>
        <v>0</v>
      </c>
      <c r="P596" s="155">
        <f>IF(O596=1,SUM($O$6:O596),0)</f>
        <v>0</v>
      </c>
    </row>
    <row r="597" spans="1:16" ht="15" customHeight="1">
      <c r="A597" s="15"/>
      <c r="B597" s="183">
        <v>37</v>
      </c>
      <c r="C597" s="109" t="s">
        <v>615</v>
      </c>
      <c r="D597" s="226" t="s">
        <v>45</v>
      </c>
      <c r="E597" s="227" t="s">
        <v>8</v>
      </c>
      <c r="F597" s="228">
        <v>8000</v>
      </c>
      <c r="G597" s="228">
        <v>8900</v>
      </c>
      <c r="H597" s="175"/>
      <c r="I597" s="88">
        <f t="shared" si="62"/>
        <v>8900</v>
      </c>
      <c r="J597" s="163">
        <f t="shared" si="63"/>
        <v>0</v>
      </c>
      <c r="K597" s="155">
        <f t="shared" si="64"/>
        <v>1</v>
      </c>
      <c r="L597" s="155">
        <f>IF(J597=1,SUM($J$6:J597),0)</f>
        <v>0</v>
      </c>
      <c r="M597" s="155">
        <f>IF(K597=1,SUM($K$6:K597),0)</f>
        <v>201227460.79893059</v>
      </c>
      <c r="N597" s="165">
        <f t="shared" si="65"/>
        <v>201227460.79893059</v>
      </c>
      <c r="O597" s="155">
        <f t="shared" si="66"/>
        <v>0</v>
      </c>
      <c r="P597" s="155">
        <f>IF(O597=1,SUM($O$6:O597),0)</f>
        <v>0</v>
      </c>
    </row>
    <row r="598" spans="1:16" ht="15" customHeight="1">
      <c r="A598" s="15"/>
      <c r="B598" s="183">
        <v>38</v>
      </c>
      <c r="C598" s="109" t="s">
        <v>295</v>
      </c>
      <c r="D598" s="226" t="s">
        <v>45</v>
      </c>
      <c r="E598" s="227" t="s">
        <v>8</v>
      </c>
      <c r="F598" s="228">
        <v>3700</v>
      </c>
      <c r="G598" s="228">
        <v>4100</v>
      </c>
      <c r="H598" s="175"/>
      <c r="I598" s="88">
        <f t="shared" si="62"/>
        <v>4100</v>
      </c>
      <c r="J598" s="163">
        <f t="shared" si="63"/>
        <v>0</v>
      </c>
      <c r="K598" s="155">
        <f t="shared" si="64"/>
        <v>1</v>
      </c>
      <c r="L598" s="155">
        <f>IF(J598=1,SUM($J$6:J598),0)</f>
        <v>0</v>
      </c>
      <c r="M598" s="155">
        <f>IF(K598=1,SUM($K$6:K598),0)</f>
        <v>201227461.79893059</v>
      </c>
      <c r="N598" s="165">
        <f t="shared" si="65"/>
        <v>201227461.79893059</v>
      </c>
      <c r="O598" s="155">
        <f t="shared" si="66"/>
        <v>0</v>
      </c>
      <c r="P598" s="155">
        <f>IF(O598=1,SUM($O$6:O598),0)</f>
        <v>0</v>
      </c>
    </row>
    <row r="599" spans="1:16" ht="15" customHeight="1">
      <c r="A599" s="15"/>
      <c r="B599" s="183">
        <v>39</v>
      </c>
      <c r="C599" s="186" t="s">
        <v>1093</v>
      </c>
      <c r="D599" s="226" t="s">
        <v>45</v>
      </c>
      <c r="E599" s="227" t="s">
        <v>8</v>
      </c>
      <c r="F599" s="228">
        <v>200000</v>
      </c>
      <c r="G599" s="228">
        <v>200000</v>
      </c>
      <c r="H599" s="175"/>
      <c r="I599" s="88">
        <f t="shared" si="62"/>
        <v>200000</v>
      </c>
      <c r="J599" s="163">
        <f t="shared" si="63"/>
        <v>0</v>
      </c>
      <c r="K599" s="155">
        <f t="shared" si="64"/>
        <v>1</v>
      </c>
      <c r="L599" s="155">
        <f>IF(J599=1,SUM($J$6:J599),0)</f>
        <v>0</v>
      </c>
      <c r="M599" s="155">
        <f>IF(K599=1,SUM($K$6:K599),0)</f>
        <v>201227462.79893059</v>
      </c>
      <c r="N599" s="165">
        <f t="shared" si="65"/>
        <v>201227462.79893059</v>
      </c>
      <c r="O599" s="155">
        <f t="shared" si="66"/>
        <v>0</v>
      </c>
      <c r="P599" s="155">
        <f>IF(O599=1,SUM($O$6:O599),0)</f>
        <v>0</v>
      </c>
    </row>
    <row r="600" spans="1:16" ht="15" customHeight="1">
      <c r="A600" s="15"/>
      <c r="B600" s="183"/>
      <c r="C600" s="109" t="s">
        <v>48</v>
      </c>
      <c r="D600" s="226" t="s">
        <v>48</v>
      </c>
      <c r="E600" s="227"/>
      <c r="F600" s="228"/>
      <c r="G600" s="228"/>
      <c r="H600" s="175"/>
      <c r="I600" s="88">
        <f t="shared" si="62"/>
        <v>0</v>
      </c>
      <c r="J600" s="163">
        <f t="shared" si="63"/>
        <v>0</v>
      </c>
      <c r="K600" s="155">
        <f t="shared" si="64"/>
        <v>0</v>
      </c>
      <c r="L600" s="155">
        <f>IF(J600=1,SUM($J$6:J600),0)</f>
        <v>0</v>
      </c>
      <c r="M600" s="155">
        <f>IF(K600=1,SUM($K$6:K600),0)</f>
        <v>0</v>
      </c>
      <c r="N600" s="165">
        <f t="shared" si="65"/>
        <v>0</v>
      </c>
      <c r="O600" s="155">
        <f t="shared" si="66"/>
        <v>0</v>
      </c>
      <c r="P600" s="155">
        <f>IF(O600=1,SUM($O$6:O600),0)</f>
        <v>0</v>
      </c>
    </row>
    <row r="601" spans="1:16" ht="15" customHeight="1">
      <c r="A601" s="15"/>
      <c r="B601" s="183" t="s">
        <v>616</v>
      </c>
      <c r="C601" s="109" t="s">
        <v>1054</v>
      </c>
      <c r="D601" s="226" t="s">
        <v>48</v>
      </c>
      <c r="E601" s="227"/>
      <c r="F601" s="228"/>
      <c r="G601" s="228"/>
      <c r="H601" s="175"/>
      <c r="I601" s="88">
        <f t="shared" si="62"/>
        <v>0</v>
      </c>
      <c r="J601" s="163">
        <f t="shared" si="63"/>
        <v>0</v>
      </c>
      <c r="K601" s="155">
        <f t="shared" si="64"/>
        <v>0</v>
      </c>
      <c r="L601" s="155">
        <f>IF(J601=1,SUM($J$6:J601),0)</f>
        <v>0</v>
      </c>
      <c r="M601" s="155">
        <f>IF(K601=1,SUM($K$6:K601),0)</f>
        <v>0</v>
      </c>
      <c r="N601" s="165">
        <f t="shared" si="65"/>
        <v>0</v>
      </c>
      <c r="O601" s="155">
        <f t="shared" si="66"/>
        <v>0</v>
      </c>
      <c r="P601" s="155">
        <f>IF(O601=1,SUM($O$6:O601),0)</f>
        <v>0</v>
      </c>
    </row>
    <row r="602" spans="1:16" ht="15" customHeight="1">
      <c r="A602" s="15"/>
      <c r="B602" s="183">
        <v>1</v>
      </c>
      <c r="C602" s="109" t="s">
        <v>1055</v>
      </c>
      <c r="D602" s="226" t="s">
        <v>45</v>
      </c>
      <c r="E602" s="227" t="s">
        <v>1090</v>
      </c>
      <c r="F602" s="228">
        <v>200000</v>
      </c>
      <c r="G602" s="228">
        <v>200000</v>
      </c>
      <c r="H602" s="175"/>
      <c r="I602" s="88">
        <f t="shared" si="62"/>
        <v>200000</v>
      </c>
      <c r="J602" s="163">
        <f t="shared" si="63"/>
        <v>0</v>
      </c>
      <c r="K602" s="155">
        <f t="shared" si="64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65"/>
        <v>201227463.79893059</v>
      </c>
      <c r="O602" s="155">
        <f t="shared" si="66"/>
        <v>0</v>
      </c>
      <c r="P602" s="155">
        <f>IF(O602=1,SUM($O$6:O602),0)</f>
        <v>0</v>
      </c>
    </row>
    <row r="603" spans="1:16" ht="15" customHeight="1">
      <c r="A603" s="15"/>
      <c r="B603" s="183">
        <v>2</v>
      </c>
      <c r="C603" s="109" t="s">
        <v>1056</v>
      </c>
      <c r="D603" s="226" t="s">
        <v>45</v>
      </c>
      <c r="E603" s="227" t="s">
        <v>1090</v>
      </c>
      <c r="F603" s="228">
        <v>2172500</v>
      </c>
      <c r="G603" s="228">
        <v>2172500</v>
      </c>
      <c r="H603" s="175"/>
      <c r="I603" s="88">
        <f t="shared" si="62"/>
        <v>2172500</v>
      </c>
      <c r="J603" s="163">
        <f t="shared" si="63"/>
        <v>0</v>
      </c>
      <c r="K603" s="155">
        <f t="shared" si="64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65"/>
        <v>201227464.79893059</v>
      </c>
      <c r="O603" s="155">
        <f t="shared" si="66"/>
        <v>0</v>
      </c>
      <c r="P603" s="155">
        <f>IF(O603=1,SUM($O$6:O603),0)</f>
        <v>0</v>
      </c>
    </row>
    <row r="604" spans="1:16" ht="15" customHeight="1">
      <c r="A604" s="15"/>
      <c r="B604" s="183">
        <v>3</v>
      </c>
      <c r="C604" s="109" t="s">
        <v>1157</v>
      </c>
      <c r="D604" s="226" t="s">
        <v>45</v>
      </c>
      <c r="E604" s="227" t="s">
        <v>1090</v>
      </c>
      <c r="F604" s="228">
        <v>700000</v>
      </c>
      <c r="G604" s="228">
        <v>700000</v>
      </c>
      <c r="H604" s="175"/>
      <c r="I604" s="88">
        <f t="shared" si="62"/>
        <v>700000</v>
      </c>
      <c r="J604" s="163">
        <f t="shared" si="63"/>
        <v>0</v>
      </c>
      <c r="K604" s="155">
        <f t="shared" si="64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65"/>
        <v>201227465.79893059</v>
      </c>
      <c r="O604" s="155">
        <f t="shared" si="66"/>
        <v>0</v>
      </c>
      <c r="P604" s="155">
        <f>IF(O604=1,SUM($O$6:O604),0)</f>
        <v>0</v>
      </c>
    </row>
    <row r="605" spans="1:16" ht="15" customHeight="1">
      <c r="A605" s="15"/>
      <c r="B605" s="183">
        <v>4</v>
      </c>
      <c r="C605" s="109" t="s">
        <v>1158</v>
      </c>
      <c r="D605" s="226" t="s">
        <v>45</v>
      </c>
      <c r="E605" s="227" t="s">
        <v>1090</v>
      </c>
      <c r="F605" s="228">
        <v>490000</v>
      </c>
      <c r="G605" s="228">
        <v>490000</v>
      </c>
      <c r="H605" s="175"/>
      <c r="I605" s="88">
        <f t="shared" si="62"/>
        <v>490000</v>
      </c>
      <c r="J605" s="163">
        <f t="shared" si="63"/>
        <v>0</v>
      </c>
      <c r="K605" s="155">
        <f t="shared" si="64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65"/>
        <v>201227466.79893059</v>
      </c>
      <c r="O605" s="155">
        <f t="shared" si="66"/>
        <v>0</v>
      </c>
      <c r="P605" s="155">
        <f>IF(O605=1,SUM($O$6:O605),0)</f>
        <v>0</v>
      </c>
    </row>
    <row r="606" spans="1:16" ht="15" customHeight="1">
      <c r="A606" s="15"/>
      <c r="B606" s="183">
        <v>5</v>
      </c>
      <c r="C606" s="109" t="s">
        <v>1159</v>
      </c>
      <c r="D606" s="226" t="s">
        <v>45</v>
      </c>
      <c r="E606" s="227" t="s">
        <v>1090</v>
      </c>
      <c r="F606" s="228">
        <v>224000</v>
      </c>
      <c r="G606" s="228">
        <v>224000</v>
      </c>
      <c r="H606" s="175"/>
      <c r="I606" s="88">
        <f t="shared" si="62"/>
        <v>224000</v>
      </c>
      <c r="J606" s="163">
        <f t="shared" si="63"/>
        <v>0</v>
      </c>
      <c r="K606" s="155">
        <f t="shared" si="64"/>
        <v>1</v>
      </c>
      <c r="L606" s="155">
        <f>IF(J606=1,SUM($J$6:J606),0)</f>
        <v>0</v>
      </c>
      <c r="M606" s="155">
        <f>IF(K606=1,SUM($K$6:K606),0)</f>
        <v>201227467.79893059</v>
      </c>
      <c r="N606" s="165">
        <f t="shared" si="65"/>
        <v>201227467.79893059</v>
      </c>
      <c r="O606" s="155">
        <f t="shared" si="66"/>
        <v>0</v>
      </c>
      <c r="P606" s="155">
        <f>IF(O606=1,SUM($O$6:O606),0)</f>
        <v>0</v>
      </c>
    </row>
    <row r="607" spans="1:16" ht="15" customHeight="1">
      <c r="A607" s="15"/>
      <c r="B607" s="183">
        <v>6</v>
      </c>
      <c r="C607" s="109" t="s">
        <v>1057</v>
      </c>
      <c r="D607" s="226" t="s">
        <v>45</v>
      </c>
      <c r="E607" s="227" t="s">
        <v>14</v>
      </c>
      <c r="F607" s="228">
        <v>15000</v>
      </c>
      <c r="G607" s="228">
        <v>15000</v>
      </c>
      <c r="H607" s="175"/>
      <c r="I607" s="88">
        <f t="shared" si="62"/>
        <v>15000</v>
      </c>
      <c r="J607" s="163">
        <f t="shared" si="63"/>
        <v>0</v>
      </c>
      <c r="K607" s="155">
        <f t="shared" si="64"/>
        <v>1</v>
      </c>
      <c r="L607" s="155">
        <f>IF(J607=1,SUM($J$6:J607),0)</f>
        <v>0</v>
      </c>
      <c r="M607" s="155">
        <f>IF(K607=1,SUM($K$6:K607),0)</f>
        <v>201227468.79893059</v>
      </c>
      <c r="N607" s="165">
        <f t="shared" si="65"/>
        <v>201227468.79893059</v>
      </c>
      <c r="O607" s="155">
        <f t="shared" si="66"/>
        <v>0</v>
      </c>
      <c r="P607" s="155">
        <f>IF(O607=1,SUM($O$6:O607),0)</f>
        <v>0</v>
      </c>
    </row>
    <row r="608" spans="1:16" ht="15" customHeight="1">
      <c r="A608" s="15"/>
      <c r="B608" s="183">
        <v>7</v>
      </c>
      <c r="C608" s="109" t="s">
        <v>1160</v>
      </c>
      <c r="D608" s="226" t="s">
        <v>45</v>
      </c>
      <c r="E608" s="227" t="s">
        <v>1090</v>
      </c>
      <c r="F608" s="228">
        <v>1510245</v>
      </c>
      <c r="G608" s="228">
        <v>1510245</v>
      </c>
      <c r="H608" s="175"/>
      <c r="I608" s="88">
        <f t="shared" si="62"/>
        <v>1510245</v>
      </c>
      <c r="J608" s="163">
        <f t="shared" si="63"/>
        <v>0</v>
      </c>
      <c r="K608" s="155">
        <f t="shared" si="64"/>
        <v>1</v>
      </c>
      <c r="L608" s="155">
        <f>IF(J608=1,SUM($J$6:J608),0)</f>
        <v>0</v>
      </c>
      <c r="M608" s="155">
        <f>IF(K608=1,SUM($K$6:K608),0)</f>
        <v>201227469.79893059</v>
      </c>
      <c r="N608" s="165">
        <f t="shared" si="65"/>
        <v>201227469.79893059</v>
      </c>
      <c r="O608" s="155">
        <f t="shared" si="66"/>
        <v>0</v>
      </c>
      <c r="P608" s="155">
        <f>IF(O608=1,SUM($O$6:O608),0)</f>
        <v>0</v>
      </c>
    </row>
    <row r="609" spans="1:16" ht="15" customHeight="1">
      <c r="A609" s="15"/>
      <c r="B609" s="183"/>
      <c r="C609" s="109" t="s">
        <v>48</v>
      </c>
      <c r="D609" s="226" t="s">
        <v>48</v>
      </c>
      <c r="E609" s="227"/>
      <c r="F609" s="228"/>
      <c r="G609" s="228"/>
      <c r="H609" s="175"/>
      <c r="I609" s="88">
        <f t="shared" si="62"/>
        <v>0</v>
      </c>
      <c r="J609" s="163">
        <f t="shared" si="63"/>
        <v>0</v>
      </c>
      <c r="K609" s="155">
        <f t="shared" si="64"/>
        <v>0</v>
      </c>
      <c r="L609" s="155">
        <f>IF(J609=1,SUM($J$6:J609),0)</f>
        <v>0</v>
      </c>
      <c r="M609" s="155">
        <f>IF(K609=1,SUM($K$6:K609),0)</f>
        <v>0</v>
      </c>
      <c r="N609" s="165">
        <f t="shared" si="65"/>
        <v>0</v>
      </c>
      <c r="O609" s="155">
        <f t="shared" si="66"/>
        <v>0</v>
      </c>
      <c r="P609" s="155">
        <f>IF(O609=1,SUM($O$6:O609),0)</f>
        <v>0</v>
      </c>
    </row>
    <row r="610" spans="1:16" ht="15" customHeight="1">
      <c r="A610" s="15"/>
      <c r="B610" s="183" t="s">
        <v>801</v>
      </c>
      <c r="C610" s="109" t="s">
        <v>1059</v>
      </c>
      <c r="D610" s="226" t="s">
        <v>48</v>
      </c>
      <c r="E610" s="227"/>
      <c r="F610" s="228"/>
      <c r="G610" s="228"/>
      <c r="H610" s="175"/>
      <c r="I610" s="88">
        <f t="shared" si="62"/>
        <v>0</v>
      </c>
      <c r="J610" s="163">
        <f t="shared" si="63"/>
        <v>0</v>
      </c>
      <c r="K610" s="155">
        <f t="shared" si="64"/>
        <v>0</v>
      </c>
      <c r="L610" s="155">
        <f>IF(J610=1,SUM($J$6:J610),0)</f>
        <v>0</v>
      </c>
      <c r="M610" s="155">
        <f>IF(K610=1,SUM($K$6:K610),0)</f>
        <v>0</v>
      </c>
      <c r="N610" s="165">
        <f t="shared" si="65"/>
        <v>0</v>
      </c>
      <c r="O610" s="155">
        <f t="shared" si="66"/>
        <v>0</v>
      </c>
      <c r="P610" s="155">
        <f>IF(O610=1,SUM($O$6:O610),0)</f>
        <v>0</v>
      </c>
    </row>
    <row r="611" spans="1:16" ht="15" customHeight="1">
      <c r="A611" s="15"/>
      <c r="B611" s="183">
        <v>1</v>
      </c>
      <c r="C611" s="109" t="s">
        <v>1066</v>
      </c>
      <c r="D611" s="226" t="s">
        <v>45</v>
      </c>
      <c r="E611" s="227" t="s">
        <v>8</v>
      </c>
      <c r="F611" s="228">
        <v>16226</v>
      </c>
      <c r="G611" s="228">
        <v>16226</v>
      </c>
      <c r="H611" s="175"/>
      <c r="I611" s="88">
        <f t="shared" si="62"/>
        <v>16226</v>
      </c>
      <c r="J611" s="163">
        <f t="shared" si="63"/>
        <v>0</v>
      </c>
      <c r="K611" s="155">
        <f t="shared" si="64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65"/>
        <v>201227470.79893059</v>
      </c>
      <c r="O611" s="155">
        <f t="shared" si="66"/>
        <v>0</v>
      </c>
      <c r="P611" s="155">
        <f>IF(O611=1,SUM($O$6:O611),0)</f>
        <v>0</v>
      </c>
    </row>
    <row r="612" spans="1:16" ht="15" customHeight="1">
      <c r="A612" s="15"/>
      <c r="B612" s="183">
        <v>2</v>
      </c>
      <c r="C612" s="109" t="s">
        <v>1067</v>
      </c>
      <c r="D612" s="226" t="s">
        <v>45</v>
      </c>
      <c r="E612" s="227" t="s">
        <v>8</v>
      </c>
      <c r="F612" s="228">
        <v>19947</v>
      </c>
      <c r="G612" s="228">
        <v>19947</v>
      </c>
      <c r="H612" s="175"/>
      <c r="I612" s="88">
        <f t="shared" si="62"/>
        <v>19947</v>
      </c>
      <c r="J612" s="163">
        <f t="shared" si="63"/>
        <v>0</v>
      </c>
      <c r="K612" s="155">
        <f t="shared" si="64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65"/>
        <v>201227471.79893059</v>
      </c>
      <c r="O612" s="155">
        <f t="shared" si="66"/>
        <v>0</v>
      </c>
      <c r="P612" s="155">
        <f>IF(O612=1,SUM($O$6:O612),0)</f>
        <v>0</v>
      </c>
    </row>
    <row r="613" spans="1:16" ht="15" customHeight="1">
      <c r="A613" s="15"/>
      <c r="B613" s="183">
        <v>3</v>
      </c>
      <c r="C613" s="109" t="s">
        <v>1068</v>
      </c>
      <c r="D613" s="226" t="s">
        <v>45</v>
      </c>
      <c r="E613" s="227" t="s">
        <v>8</v>
      </c>
      <c r="F613" s="228">
        <v>26711.899999999998</v>
      </c>
      <c r="G613" s="228">
        <v>26711.899999999998</v>
      </c>
      <c r="H613" s="175"/>
      <c r="I613" s="88">
        <f t="shared" si="62"/>
        <v>26711.899999999998</v>
      </c>
      <c r="J613" s="163">
        <f t="shared" si="63"/>
        <v>0</v>
      </c>
      <c r="K613" s="155">
        <f t="shared" si="64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65"/>
        <v>201227472.79893059</v>
      </c>
      <c r="O613" s="155">
        <f t="shared" si="66"/>
        <v>0</v>
      </c>
      <c r="P613" s="155">
        <f>IF(O613=1,SUM($O$6:O613),0)</f>
        <v>0</v>
      </c>
    </row>
    <row r="614" spans="1:16" ht="15" customHeight="1">
      <c r="A614" s="15"/>
      <c r="B614" s="183">
        <v>4</v>
      </c>
      <c r="C614" s="109" t="s">
        <v>1069</v>
      </c>
      <c r="D614" s="226" t="s">
        <v>45</v>
      </c>
      <c r="E614" s="227" t="s">
        <v>8</v>
      </c>
      <c r="F614" s="228">
        <v>84820.5</v>
      </c>
      <c r="G614" s="228">
        <v>84820.5</v>
      </c>
      <c r="H614" s="175"/>
      <c r="I614" s="88">
        <f t="shared" si="62"/>
        <v>84820.5</v>
      </c>
      <c r="J614" s="163">
        <f t="shared" si="63"/>
        <v>0</v>
      </c>
      <c r="K614" s="155">
        <f t="shared" si="64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65"/>
        <v>201227473.79893059</v>
      </c>
      <c r="O614" s="155">
        <f t="shared" si="66"/>
        <v>0</v>
      </c>
      <c r="P614" s="155">
        <f>IF(O614=1,SUM($O$6:O614),0)</f>
        <v>0</v>
      </c>
    </row>
    <row r="615" spans="1:16" ht="15" customHeight="1">
      <c r="A615" s="15"/>
      <c r="B615" s="183">
        <v>5</v>
      </c>
      <c r="C615" s="109" t="s">
        <v>1070</v>
      </c>
      <c r="D615" s="226" t="s">
        <v>45</v>
      </c>
      <c r="E615" s="227" t="s">
        <v>8</v>
      </c>
      <c r="F615" s="228">
        <v>33550</v>
      </c>
      <c r="G615" s="228">
        <v>33550</v>
      </c>
      <c r="H615" s="175"/>
      <c r="I615" s="88">
        <f t="shared" si="62"/>
        <v>33550</v>
      </c>
      <c r="J615" s="163">
        <f t="shared" si="63"/>
        <v>0</v>
      </c>
      <c r="K615" s="155">
        <f t="shared" si="64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65"/>
        <v>201227474.79893059</v>
      </c>
      <c r="O615" s="155">
        <f t="shared" si="66"/>
        <v>0</v>
      </c>
      <c r="P615" s="155">
        <f>IF(O615=1,SUM($O$6:O615),0)</f>
        <v>0</v>
      </c>
    </row>
    <row r="616" spans="1:16" ht="15" customHeight="1">
      <c r="A616" s="15"/>
      <c r="B616" s="183">
        <v>6</v>
      </c>
      <c r="C616" s="109" t="s">
        <v>1071</v>
      </c>
      <c r="D616" s="226" t="s">
        <v>45</v>
      </c>
      <c r="E616" s="227" t="s">
        <v>8</v>
      </c>
      <c r="F616" s="228">
        <v>16833.560000000001</v>
      </c>
      <c r="G616" s="228">
        <v>16833.560000000001</v>
      </c>
      <c r="H616" s="175"/>
      <c r="I616" s="88">
        <f t="shared" si="62"/>
        <v>16833.560000000001</v>
      </c>
      <c r="J616" s="163">
        <f t="shared" si="63"/>
        <v>0</v>
      </c>
      <c r="K616" s="155">
        <f t="shared" si="64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65"/>
        <v>201227475.79893059</v>
      </c>
      <c r="O616" s="155">
        <f t="shared" si="66"/>
        <v>0</v>
      </c>
      <c r="P616" s="155">
        <f>IF(O616=1,SUM($O$6:O616),0)</f>
        <v>0</v>
      </c>
    </row>
    <row r="617" spans="1:16" ht="15" customHeight="1">
      <c r="A617" s="15"/>
      <c r="B617" s="183">
        <v>7</v>
      </c>
      <c r="C617" s="109" t="s">
        <v>1072</v>
      </c>
      <c r="D617" s="226" t="s">
        <v>45</v>
      </c>
      <c r="E617" s="227" t="s">
        <v>8</v>
      </c>
      <c r="F617" s="228">
        <v>72742.5</v>
      </c>
      <c r="G617" s="228">
        <v>72742.5</v>
      </c>
      <c r="H617" s="175"/>
      <c r="I617" s="88">
        <f t="shared" si="62"/>
        <v>72742.5</v>
      </c>
      <c r="J617" s="163">
        <f t="shared" si="63"/>
        <v>0</v>
      </c>
      <c r="K617" s="155">
        <f t="shared" si="64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65"/>
        <v>201227476.79893059</v>
      </c>
      <c r="O617" s="155">
        <f t="shared" si="66"/>
        <v>0</v>
      </c>
      <c r="P617" s="155">
        <f>IF(O617=1,SUM($O$6:O617),0)</f>
        <v>0</v>
      </c>
    </row>
    <row r="618" spans="1:16" ht="15" customHeight="1">
      <c r="A618" s="15"/>
      <c r="B618" s="183">
        <v>8</v>
      </c>
      <c r="C618" s="109" t="s">
        <v>1073</v>
      </c>
      <c r="D618" s="226" t="s">
        <v>45</v>
      </c>
      <c r="E618" s="227" t="s">
        <v>8</v>
      </c>
      <c r="F618" s="228">
        <v>45445</v>
      </c>
      <c r="G618" s="228">
        <v>45445</v>
      </c>
      <c r="H618" s="175"/>
      <c r="I618" s="88">
        <f t="shared" si="62"/>
        <v>45445</v>
      </c>
      <c r="J618" s="163">
        <f t="shared" si="63"/>
        <v>0</v>
      </c>
      <c r="K618" s="155">
        <f t="shared" si="64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65"/>
        <v>201227477.79893059</v>
      </c>
      <c r="O618" s="155">
        <f t="shared" si="66"/>
        <v>0</v>
      </c>
      <c r="P618" s="155">
        <f>IF(O618=1,SUM($O$6:O618),0)</f>
        <v>0</v>
      </c>
    </row>
    <row r="619" spans="1:16" ht="15" customHeight="1">
      <c r="A619" s="15"/>
      <c r="B619" s="183">
        <v>9</v>
      </c>
      <c r="C619" s="109" t="s">
        <v>1074</v>
      </c>
      <c r="D619" s="226" t="s">
        <v>45</v>
      </c>
      <c r="E619" s="227" t="s">
        <v>8</v>
      </c>
      <c r="F619" s="228">
        <v>84820.5</v>
      </c>
      <c r="G619" s="228">
        <v>84820.5</v>
      </c>
      <c r="H619" s="175"/>
      <c r="I619" s="88">
        <f t="shared" si="62"/>
        <v>84820.5</v>
      </c>
      <c r="J619" s="163">
        <f t="shared" si="63"/>
        <v>0</v>
      </c>
      <c r="K619" s="155">
        <f t="shared" si="64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65"/>
        <v>201227478.79893059</v>
      </c>
      <c r="O619" s="155">
        <f t="shared" si="66"/>
        <v>0</v>
      </c>
      <c r="P619" s="155">
        <f>IF(O619=1,SUM($O$6:O619),0)</f>
        <v>0</v>
      </c>
    </row>
    <row r="620" spans="1:16" ht="15" customHeight="1">
      <c r="A620" s="15"/>
      <c r="B620" s="183">
        <v>10</v>
      </c>
      <c r="C620" s="109" t="s">
        <v>1075</v>
      </c>
      <c r="D620" s="226" t="s">
        <v>45</v>
      </c>
      <c r="E620" s="227" t="s">
        <v>8</v>
      </c>
      <c r="F620" s="228">
        <v>53866.659999999996</v>
      </c>
      <c r="G620" s="228">
        <v>53866.659999999996</v>
      </c>
      <c r="H620" s="175"/>
      <c r="I620" s="88">
        <f t="shared" si="62"/>
        <v>53866.659999999996</v>
      </c>
      <c r="J620" s="163">
        <f t="shared" si="63"/>
        <v>0</v>
      </c>
      <c r="K620" s="155">
        <f t="shared" si="64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65"/>
        <v>201227479.79893059</v>
      </c>
      <c r="O620" s="155">
        <f t="shared" si="66"/>
        <v>0</v>
      </c>
      <c r="P620" s="155">
        <f>IF(O620=1,SUM($O$6:O620),0)</f>
        <v>0</v>
      </c>
    </row>
    <row r="621" spans="1:16" ht="15" customHeight="1">
      <c r="A621" s="15"/>
      <c r="B621" s="183">
        <v>11</v>
      </c>
      <c r="C621" s="109" t="s">
        <v>1076</v>
      </c>
      <c r="D621" s="226" t="s">
        <v>45</v>
      </c>
      <c r="E621" s="227" t="s">
        <v>8</v>
      </c>
      <c r="F621" s="228">
        <v>38499.54</v>
      </c>
      <c r="G621" s="228">
        <v>38499.54</v>
      </c>
      <c r="H621" s="175"/>
      <c r="I621" s="88">
        <f t="shared" si="62"/>
        <v>38499.54</v>
      </c>
      <c r="J621" s="163">
        <f t="shared" si="63"/>
        <v>0</v>
      </c>
      <c r="K621" s="155">
        <f t="shared" si="64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65"/>
        <v>201227480.79893059</v>
      </c>
      <c r="O621" s="155">
        <f t="shared" si="66"/>
        <v>0</v>
      </c>
      <c r="P621" s="155">
        <f>IF(O621=1,SUM($O$6:O621),0)</f>
        <v>0</v>
      </c>
    </row>
    <row r="622" spans="1:16" ht="15" customHeight="1">
      <c r="A622" s="15"/>
      <c r="B622" s="183">
        <v>12</v>
      </c>
      <c r="C622" s="109" t="s">
        <v>1077</v>
      </c>
      <c r="D622" s="226" t="s">
        <v>45</v>
      </c>
      <c r="E622" s="227" t="s">
        <v>7</v>
      </c>
      <c r="F622" s="228">
        <v>31720</v>
      </c>
      <c r="G622" s="228">
        <v>31720</v>
      </c>
      <c r="H622" s="175"/>
      <c r="I622" s="88">
        <f t="shared" si="62"/>
        <v>31720</v>
      </c>
      <c r="J622" s="163">
        <f t="shared" si="63"/>
        <v>0</v>
      </c>
      <c r="K622" s="155">
        <f t="shared" si="64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65"/>
        <v>201227481.79893059</v>
      </c>
      <c r="O622" s="155">
        <f t="shared" si="66"/>
        <v>0</v>
      </c>
      <c r="P622" s="155">
        <f>IF(O622=1,SUM($O$6:O622),0)</f>
        <v>0</v>
      </c>
    </row>
    <row r="623" spans="1:16" ht="15" customHeight="1">
      <c r="A623" s="15"/>
      <c r="B623" s="183">
        <v>13</v>
      </c>
      <c r="C623" s="109" t="s">
        <v>1078</v>
      </c>
      <c r="D623" s="226" t="s">
        <v>45</v>
      </c>
      <c r="E623" s="227" t="s">
        <v>7</v>
      </c>
      <c r="F623" s="228">
        <v>51240</v>
      </c>
      <c r="G623" s="228">
        <v>51240</v>
      </c>
      <c r="H623" s="175"/>
      <c r="I623" s="88">
        <f t="shared" si="62"/>
        <v>51240</v>
      </c>
      <c r="J623" s="163">
        <f t="shared" si="63"/>
        <v>0</v>
      </c>
      <c r="K623" s="155">
        <f t="shared" si="64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65"/>
        <v>201227482.79893059</v>
      </c>
      <c r="O623" s="155">
        <f t="shared" si="66"/>
        <v>0</v>
      </c>
      <c r="P623" s="155">
        <f>IF(O623=1,SUM($O$6:O623),0)</f>
        <v>0</v>
      </c>
    </row>
    <row r="624" spans="1:16" ht="15" customHeight="1">
      <c r="A624" s="15"/>
      <c r="B624" s="183">
        <v>14</v>
      </c>
      <c r="C624" s="109" t="s">
        <v>1079</v>
      </c>
      <c r="D624" s="226" t="s">
        <v>45</v>
      </c>
      <c r="E624" s="227" t="s">
        <v>8</v>
      </c>
      <c r="F624" s="228">
        <v>3477</v>
      </c>
      <c r="G624" s="228">
        <v>3477</v>
      </c>
      <c r="H624" s="175"/>
      <c r="I624" s="88">
        <f t="shared" si="62"/>
        <v>3477</v>
      </c>
      <c r="J624" s="163">
        <f t="shared" si="63"/>
        <v>0</v>
      </c>
      <c r="K624" s="155">
        <f t="shared" si="64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65"/>
        <v>201227483.79893059</v>
      </c>
      <c r="O624" s="155">
        <f t="shared" si="66"/>
        <v>0</v>
      </c>
      <c r="P624" s="155">
        <f>IF(O624=1,SUM($O$6:O624),0)</f>
        <v>0</v>
      </c>
    </row>
    <row r="625" spans="1:16" ht="15" customHeight="1">
      <c r="A625" s="15"/>
      <c r="B625" s="183">
        <v>15</v>
      </c>
      <c r="C625" s="109" t="s">
        <v>1080</v>
      </c>
      <c r="D625" s="226" t="s">
        <v>45</v>
      </c>
      <c r="E625" s="227" t="s">
        <v>8</v>
      </c>
      <c r="F625" s="228">
        <v>3477</v>
      </c>
      <c r="G625" s="228">
        <v>3477</v>
      </c>
      <c r="H625" s="175"/>
      <c r="I625" s="88">
        <f t="shared" si="62"/>
        <v>3477</v>
      </c>
      <c r="J625" s="163">
        <f t="shared" si="63"/>
        <v>0</v>
      </c>
      <c r="K625" s="155">
        <f t="shared" si="64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65"/>
        <v>201227484.79893059</v>
      </c>
      <c r="O625" s="155">
        <f t="shared" si="66"/>
        <v>0</v>
      </c>
      <c r="P625" s="155">
        <f>IF(O625=1,SUM($O$6:O625),0)</f>
        <v>0</v>
      </c>
    </row>
    <row r="626" spans="1:16" ht="15" customHeight="1">
      <c r="A626" s="15"/>
      <c r="B626" s="183">
        <v>16</v>
      </c>
      <c r="C626" s="109" t="s">
        <v>1081</v>
      </c>
      <c r="D626" s="226" t="s">
        <v>45</v>
      </c>
      <c r="E626" s="227" t="s">
        <v>8</v>
      </c>
      <c r="F626" s="176">
        <v>5531.48</v>
      </c>
      <c r="G626" s="176">
        <v>5531.48</v>
      </c>
      <c r="H626" s="175"/>
      <c r="I626" s="88">
        <f t="shared" si="62"/>
        <v>5531.48</v>
      </c>
      <c r="J626" s="163">
        <f t="shared" si="63"/>
        <v>0</v>
      </c>
      <c r="K626" s="155">
        <f t="shared" si="64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65"/>
        <v>201227485.79893059</v>
      </c>
      <c r="O626" s="155">
        <f t="shared" si="66"/>
        <v>0</v>
      </c>
      <c r="P626" s="155">
        <f>IF(O626=1,SUM($O$6:O626),0)</f>
        <v>0</v>
      </c>
    </row>
    <row r="627" spans="1:16" ht="15" customHeight="1">
      <c r="A627" s="15"/>
      <c r="B627" s="183">
        <v>17</v>
      </c>
      <c r="C627" s="109" t="s">
        <v>1163</v>
      </c>
      <c r="D627" s="226" t="s">
        <v>45</v>
      </c>
      <c r="E627" s="227" t="s">
        <v>7</v>
      </c>
      <c r="F627" s="176">
        <v>15000</v>
      </c>
      <c r="G627" s="176">
        <v>15000</v>
      </c>
      <c r="H627" s="175"/>
      <c r="I627" s="88">
        <f t="shared" si="62"/>
        <v>15000</v>
      </c>
      <c r="J627" s="163">
        <f t="shared" si="63"/>
        <v>0</v>
      </c>
      <c r="K627" s="155">
        <f t="shared" si="64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65"/>
        <v>201227486.79893059</v>
      </c>
      <c r="O627" s="155">
        <f t="shared" si="66"/>
        <v>0</v>
      </c>
      <c r="P627" s="155">
        <f>IF(O627=1,SUM($O$6:O627),0)</f>
        <v>0</v>
      </c>
    </row>
    <row r="628" spans="1:16" ht="15" customHeight="1">
      <c r="A628" s="15"/>
      <c r="B628" s="183">
        <v>18</v>
      </c>
      <c r="C628" s="109" t="s">
        <v>1082</v>
      </c>
      <c r="D628" s="226" t="s">
        <v>45</v>
      </c>
      <c r="E628" s="227" t="s">
        <v>8</v>
      </c>
      <c r="F628" s="228">
        <v>154106.74</v>
      </c>
      <c r="G628" s="228">
        <v>154106.74</v>
      </c>
      <c r="H628" s="175"/>
      <c r="I628" s="88">
        <f t="shared" si="62"/>
        <v>154106.74</v>
      </c>
      <c r="J628" s="163">
        <f t="shared" si="63"/>
        <v>0</v>
      </c>
      <c r="K628" s="155">
        <f t="shared" si="64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65"/>
        <v>201227487.79893059</v>
      </c>
      <c r="O628" s="155">
        <f t="shared" si="66"/>
        <v>0</v>
      </c>
      <c r="P628" s="155">
        <f>IF(O628=1,SUM($O$6:O628),0)</f>
        <v>0</v>
      </c>
    </row>
    <row r="629" spans="1:16" ht="15" customHeight="1">
      <c r="A629" s="15"/>
      <c r="B629" s="183">
        <v>19</v>
      </c>
      <c r="C629" s="109" t="s">
        <v>1083</v>
      </c>
      <c r="D629" s="226" t="s">
        <v>45</v>
      </c>
      <c r="E629" s="227" t="s">
        <v>8</v>
      </c>
      <c r="F629" s="228">
        <v>16226</v>
      </c>
      <c r="G629" s="228">
        <v>16226</v>
      </c>
      <c r="H629" s="175"/>
      <c r="I629" s="88">
        <f t="shared" si="62"/>
        <v>16226</v>
      </c>
      <c r="J629" s="163">
        <f t="shared" si="63"/>
        <v>0</v>
      </c>
      <c r="K629" s="155">
        <f t="shared" si="64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65"/>
        <v>201227488.79893059</v>
      </c>
      <c r="O629" s="155">
        <f t="shared" si="66"/>
        <v>0</v>
      </c>
      <c r="P629" s="155">
        <f>IF(O629=1,SUM($O$6:O629),0)</f>
        <v>0</v>
      </c>
    </row>
    <row r="630" spans="1:16" ht="15" customHeight="1">
      <c r="A630" s="15"/>
      <c r="B630" s="183">
        <v>20</v>
      </c>
      <c r="C630" s="109" t="s">
        <v>1084</v>
      </c>
      <c r="D630" s="226" t="s">
        <v>45</v>
      </c>
      <c r="E630" s="227" t="s">
        <v>8</v>
      </c>
      <c r="F630" s="228">
        <v>61732</v>
      </c>
      <c r="G630" s="228">
        <v>61732</v>
      </c>
      <c r="H630" s="175"/>
      <c r="I630" s="88">
        <f t="shared" si="62"/>
        <v>61732</v>
      </c>
      <c r="J630" s="163">
        <f t="shared" si="63"/>
        <v>0</v>
      </c>
      <c r="K630" s="155">
        <f t="shared" si="64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65"/>
        <v>201227489.79893059</v>
      </c>
      <c r="O630" s="155">
        <f t="shared" si="66"/>
        <v>0</v>
      </c>
      <c r="P630" s="155">
        <f>IF(O630=1,SUM($O$6:O630),0)</f>
        <v>0</v>
      </c>
    </row>
    <row r="631" spans="1:16" ht="15" customHeight="1">
      <c r="A631" s="15"/>
      <c r="B631" s="183">
        <v>21</v>
      </c>
      <c r="C631" s="109" t="s">
        <v>1085</v>
      </c>
      <c r="D631" s="226" t="s">
        <v>45</v>
      </c>
      <c r="E631" s="227" t="s">
        <v>8</v>
      </c>
      <c r="F631" s="228">
        <v>34299.08</v>
      </c>
      <c r="G631" s="228">
        <v>34299.08</v>
      </c>
      <c r="H631" s="175"/>
      <c r="I631" s="88">
        <f t="shared" si="62"/>
        <v>34299.08</v>
      </c>
      <c r="J631" s="163">
        <f t="shared" si="63"/>
        <v>0</v>
      </c>
      <c r="K631" s="155">
        <f t="shared" si="64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65"/>
        <v>201227490.79893059</v>
      </c>
      <c r="O631" s="155">
        <f t="shared" si="66"/>
        <v>0</v>
      </c>
      <c r="P631" s="155">
        <f>IF(O631=1,SUM($O$6:O631),0)</f>
        <v>0</v>
      </c>
    </row>
    <row r="632" spans="1:16" ht="15" customHeight="1">
      <c r="A632" s="15"/>
      <c r="B632" s="183">
        <v>22</v>
      </c>
      <c r="C632" s="109" t="s">
        <v>1086</v>
      </c>
      <c r="D632" s="226" t="s">
        <v>45</v>
      </c>
      <c r="E632" s="227" t="s">
        <v>8</v>
      </c>
      <c r="F632" s="228">
        <v>19825</v>
      </c>
      <c r="G632" s="228">
        <v>19825</v>
      </c>
      <c r="H632" s="175"/>
      <c r="I632" s="88">
        <f t="shared" si="62"/>
        <v>19825</v>
      </c>
      <c r="J632" s="163">
        <f t="shared" si="63"/>
        <v>0</v>
      </c>
      <c r="K632" s="155">
        <f t="shared" si="64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65"/>
        <v>201227491.79893059</v>
      </c>
      <c r="O632" s="155">
        <f t="shared" si="66"/>
        <v>0</v>
      </c>
      <c r="P632" s="155">
        <f>IF(O632=1,SUM($O$6:O632),0)</f>
        <v>0</v>
      </c>
    </row>
    <row r="633" spans="1:16" ht="15" customHeight="1">
      <c r="A633" s="15"/>
      <c r="B633" s="183">
        <v>23</v>
      </c>
      <c r="C633" s="109" t="s">
        <v>1087</v>
      </c>
      <c r="D633" s="226" t="s">
        <v>45</v>
      </c>
      <c r="E633" s="227" t="s">
        <v>8</v>
      </c>
      <c r="F633" s="228">
        <v>5874300</v>
      </c>
      <c r="G633" s="228">
        <v>5874300</v>
      </c>
      <c r="H633" s="175"/>
      <c r="I633" s="88">
        <f>IF($I$5=$G$4,G633,(IF($I$5=$F$4,F633,0)))</f>
        <v>5874300</v>
      </c>
      <c r="J633" s="163">
        <f t="shared" si="63"/>
        <v>0</v>
      </c>
      <c r="K633" s="155">
        <f t="shared" si="64"/>
        <v>1</v>
      </c>
      <c r="L633" s="155">
        <f>IF(J633=1,SUM($J$6:J633),0)</f>
        <v>0</v>
      </c>
      <c r="M633" s="155">
        <f>IF(K633=1,SUM($K$6:K633),0)</f>
        <v>201227492.79893059</v>
      </c>
      <c r="N633" s="165">
        <f t="shared" si="65"/>
        <v>201227492.79893059</v>
      </c>
      <c r="O633" s="155">
        <f t="shared" si="66"/>
        <v>0</v>
      </c>
      <c r="P633" s="155">
        <f>IF(O633=1,SUM($O$6:O633),0)</f>
        <v>0</v>
      </c>
    </row>
    <row r="634" spans="1:16" ht="15" customHeight="1">
      <c r="A634" s="15"/>
      <c r="B634" s="183">
        <v>24</v>
      </c>
      <c r="C634" s="109" t="s">
        <v>1088</v>
      </c>
      <c r="D634" s="226" t="s">
        <v>45</v>
      </c>
      <c r="E634" s="227" t="s">
        <v>8</v>
      </c>
      <c r="F634" s="228">
        <v>23180</v>
      </c>
      <c r="G634" s="228">
        <v>23180</v>
      </c>
      <c r="H634" s="171"/>
      <c r="I634" s="88">
        <f t="shared" si="62"/>
        <v>23180</v>
      </c>
      <c r="J634" s="163">
        <f t="shared" si="63"/>
        <v>0</v>
      </c>
      <c r="K634" s="155">
        <f t="shared" si="64"/>
        <v>1</v>
      </c>
      <c r="L634" s="155">
        <f>IF(J634=1,SUM($J$6:J634),0)</f>
        <v>0</v>
      </c>
      <c r="M634" s="155">
        <f>IF(K634=1,SUM($K$6:K634),0)</f>
        <v>201227493.79893059</v>
      </c>
      <c r="N634" s="165">
        <f t="shared" si="65"/>
        <v>201227493.79893059</v>
      </c>
      <c r="O634" s="155">
        <f t="shared" si="66"/>
        <v>0</v>
      </c>
      <c r="P634" s="155">
        <f>IF(O634=1,SUM($O$6:O634),0)</f>
        <v>0</v>
      </c>
    </row>
    <row r="635" spans="1:16" ht="15" customHeight="1">
      <c r="A635" s="15"/>
      <c r="B635" s="183">
        <v>25</v>
      </c>
      <c r="C635" s="109" t="s">
        <v>1089</v>
      </c>
      <c r="D635" s="226" t="s">
        <v>45</v>
      </c>
      <c r="E635" s="227" t="s">
        <v>8</v>
      </c>
      <c r="F635" s="228">
        <v>482893.08</v>
      </c>
      <c r="G635" s="228">
        <v>482893.08</v>
      </c>
      <c r="H635" s="171"/>
      <c r="I635" s="88">
        <f t="shared" si="62"/>
        <v>482893.08</v>
      </c>
      <c r="J635" s="163">
        <f t="shared" si="63"/>
        <v>0</v>
      </c>
      <c r="K635" s="155">
        <f t="shared" si="64"/>
        <v>1</v>
      </c>
      <c r="L635" s="155">
        <f>IF(J635=1,SUM($J$6:J635),0)</f>
        <v>0</v>
      </c>
      <c r="M635" s="155">
        <f>IF(K635=1,SUM($K$6:K635),0)</f>
        <v>201227494.79893059</v>
      </c>
      <c r="N635" s="165">
        <f t="shared" si="65"/>
        <v>201227494.79893059</v>
      </c>
      <c r="O635" s="155">
        <f t="shared" si="66"/>
        <v>0</v>
      </c>
      <c r="P635" s="155">
        <f>IF(O635=1,SUM($O$6:O635),0)</f>
        <v>0</v>
      </c>
    </row>
    <row r="636" spans="1:16" ht="15" customHeight="1">
      <c r="A636" s="15"/>
      <c r="B636" s="183"/>
      <c r="C636" s="109"/>
      <c r="D636" s="226" t="s">
        <v>48</v>
      </c>
      <c r="E636" s="227"/>
      <c r="F636" s="228"/>
      <c r="G636" s="228"/>
      <c r="H636" s="171"/>
      <c r="I636" s="88">
        <f t="shared" si="62"/>
        <v>0</v>
      </c>
      <c r="J636" s="163">
        <f t="shared" si="63"/>
        <v>0</v>
      </c>
      <c r="K636" s="155">
        <f t="shared" si="64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65"/>
        <v>0</v>
      </c>
      <c r="O636" s="155">
        <f t="shared" si="66"/>
        <v>0</v>
      </c>
      <c r="P636" s="155">
        <f>IF(O636=1,SUM($O$6:O636),0)</f>
        <v>0</v>
      </c>
    </row>
    <row r="637" spans="1:16" ht="15" customHeight="1">
      <c r="A637" s="15"/>
      <c r="B637" s="183" t="s">
        <v>1002</v>
      </c>
      <c r="C637" s="109" t="s">
        <v>1104</v>
      </c>
      <c r="D637" s="226" t="s">
        <v>48</v>
      </c>
      <c r="E637" s="227"/>
      <c r="F637" s="228" t="s">
        <v>48</v>
      </c>
      <c r="G637" s="228" t="s">
        <v>48</v>
      </c>
      <c r="H637" s="171"/>
      <c r="I637" s="88" t="str">
        <f t="shared" si="62"/>
        <v/>
      </c>
      <c r="J637" s="163">
        <f t="shared" si="63"/>
        <v>0</v>
      </c>
      <c r="K637" s="155">
        <f t="shared" si="64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65"/>
        <v>0</v>
      </c>
      <c r="O637" s="155">
        <f t="shared" si="66"/>
        <v>0</v>
      </c>
      <c r="P637" s="155">
        <f>IF(O637=1,SUM($O$6:O637),0)</f>
        <v>0</v>
      </c>
    </row>
    <row r="638" spans="1:16" ht="15" customHeight="1">
      <c r="A638" s="15"/>
      <c r="B638" s="183" t="s">
        <v>1189</v>
      </c>
      <c r="C638" s="109" t="s">
        <v>1346</v>
      </c>
      <c r="D638" s="226" t="s">
        <v>48</v>
      </c>
      <c r="E638" s="227"/>
      <c r="F638" s="228" t="s">
        <v>48</v>
      </c>
      <c r="G638" s="228" t="s">
        <v>48</v>
      </c>
      <c r="H638" s="171"/>
      <c r="I638" s="88" t="str">
        <f t="shared" si="62"/>
        <v/>
      </c>
      <c r="J638" s="163">
        <f t="shared" si="63"/>
        <v>0</v>
      </c>
      <c r="K638" s="155">
        <f t="shared" si="64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65"/>
        <v>0</v>
      </c>
      <c r="O638" s="155">
        <f t="shared" si="66"/>
        <v>0</v>
      </c>
      <c r="P638" s="155">
        <f>IF(O638=1,SUM($O$6:O638),0)</f>
        <v>0</v>
      </c>
    </row>
    <row r="639" spans="1:16" ht="15" customHeight="1">
      <c r="A639" s="15"/>
      <c r="B639" s="183">
        <v>1</v>
      </c>
      <c r="C639" s="109" t="s">
        <v>1105</v>
      </c>
      <c r="D639" s="226" t="s">
        <v>47</v>
      </c>
      <c r="E639" s="227" t="s">
        <v>1121</v>
      </c>
      <c r="F639" s="228">
        <v>300000</v>
      </c>
      <c r="G639" s="228">
        <v>300000</v>
      </c>
      <c r="H639" s="171"/>
      <c r="I639" s="88">
        <f t="shared" si="62"/>
        <v>300000</v>
      </c>
      <c r="J639" s="163">
        <f t="shared" si="63"/>
        <v>0</v>
      </c>
      <c r="K639" s="155">
        <f t="shared" si="64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65"/>
        <v>0</v>
      </c>
      <c r="O639" s="155">
        <f t="shared" si="66"/>
        <v>0</v>
      </c>
      <c r="P639" s="155">
        <f>IF(O639=1,SUM($O$6:O639),0)</f>
        <v>0</v>
      </c>
    </row>
    <row r="640" spans="1:16" ht="15" customHeight="1">
      <c r="A640" s="15"/>
      <c r="B640" s="183">
        <v>2</v>
      </c>
      <c r="C640" s="109" t="s">
        <v>1106</v>
      </c>
      <c r="D640" s="226" t="s">
        <v>47</v>
      </c>
      <c r="E640" s="227" t="s">
        <v>1122</v>
      </c>
      <c r="F640" s="228">
        <v>95147.5</v>
      </c>
      <c r="G640" s="228">
        <v>95147.5</v>
      </c>
      <c r="H640" s="171"/>
      <c r="I640" s="88">
        <f t="shared" si="62"/>
        <v>95147.5</v>
      </c>
      <c r="J640" s="163">
        <f t="shared" si="63"/>
        <v>0</v>
      </c>
      <c r="K640" s="155">
        <f t="shared" si="64"/>
        <v>0</v>
      </c>
      <c r="L640" s="155">
        <f>IF(J640=1,SUM($J$6:J640),0)</f>
        <v>0</v>
      </c>
      <c r="M640" s="155">
        <f>IF(K640=1,SUM($K$6:K640),0)</f>
        <v>0</v>
      </c>
      <c r="N640" s="165">
        <f t="shared" si="65"/>
        <v>0</v>
      </c>
      <c r="O640" s="155">
        <f t="shared" si="66"/>
        <v>0</v>
      </c>
      <c r="P640" s="155">
        <f>IF(O640=1,SUM($O$6:O640),0)</f>
        <v>0</v>
      </c>
    </row>
    <row r="641" spans="1:16" ht="15" customHeight="1">
      <c r="A641" s="15"/>
      <c r="B641" s="183">
        <v>3</v>
      </c>
      <c r="C641" s="109" t="s">
        <v>1107</v>
      </c>
      <c r="D641" s="226" t="s">
        <v>47</v>
      </c>
      <c r="E641" s="227" t="s">
        <v>1123</v>
      </c>
      <c r="F641" s="228">
        <v>74125</v>
      </c>
      <c r="G641" s="228">
        <v>74125</v>
      </c>
      <c r="H641" s="171"/>
      <c r="I641" s="88">
        <f t="shared" si="62"/>
        <v>74125</v>
      </c>
      <c r="J641" s="163">
        <f t="shared" si="63"/>
        <v>0</v>
      </c>
      <c r="K641" s="155">
        <f t="shared" si="64"/>
        <v>0</v>
      </c>
      <c r="L641" s="155">
        <f>IF(J641=1,SUM($J$6:J641),0)</f>
        <v>0</v>
      </c>
      <c r="M641" s="155">
        <f>IF(K641=1,SUM($K$6:K641),0)</f>
        <v>0</v>
      </c>
      <c r="N641" s="165">
        <f t="shared" si="65"/>
        <v>0</v>
      </c>
      <c r="O641" s="155">
        <f t="shared" si="66"/>
        <v>0</v>
      </c>
      <c r="P641" s="155">
        <f>IF(O641=1,SUM($O$6:O641),0)</f>
        <v>0</v>
      </c>
    </row>
    <row r="642" spans="1:16" ht="15" customHeight="1">
      <c r="A642" s="15"/>
      <c r="B642" s="183">
        <v>4</v>
      </c>
      <c r="C642" s="109" t="s">
        <v>1108</v>
      </c>
      <c r="D642" s="226" t="s">
        <v>47</v>
      </c>
      <c r="E642" s="227" t="s">
        <v>1123</v>
      </c>
      <c r="F642" s="228">
        <v>150000</v>
      </c>
      <c r="G642" s="228">
        <v>150000</v>
      </c>
      <c r="H642" s="171"/>
      <c r="I642" s="88">
        <f t="shared" si="62"/>
        <v>150000</v>
      </c>
      <c r="J642" s="163">
        <f t="shared" si="63"/>
        <v>0</v>
      </c>
      <c r="K642" s="155">
        <f t="shared" si="64"/>
        <v>0</v>
      </c>
      <c r="L642" s="155">
        <f>IF(J642=1,SUM($J$6:J642),0)</f>
        <v>0</v>
      </c>
      <c r="M642" s="155">
        <f>IF(K642=1,SUM($K$6:K642),0)</f>
        <v>0</v>
      </c>
      <c r="N642" s="165">
        <f t="shared" si="65"/>
        <v>0</v>
      </c>
      <c r="O642" s="155">
        <f t="shared" si="66"/>
        <v>0</v>
      </c>
      <c r="P642" s="155">
        <f>IF(O642=1,SUM($O$6:O642),0)</f>
        <v>0</v>
      </c>
    </row>
    <row r="643" spans="1:16" ht="15" customHeight="1">
      <c r="A643" s="15"/>
      <c r="B643" s="183">
        <v>5</v>
      </c>
      <c r="C643" s="109" t="s">
        <v>1109</v>
      </c>
      <c r="D643" s="226" t="s">
        <v>45</v>
      </c>
      <c r="E643" s="227" t="s">
        <v>1123</v>
      </c>
      <c r="F643" s="228">
        <v>242999.99999999997</v>
      </c>
      <c r="G643" s="228">
        <v>242999.99999999997</v>
      </c>
      <c r="H643" s="171"/>
      <c r="I643" s="88">
        <f t="shared" si="62"/>
        <v>242999.99999999997</v>
      </c>
      <c r="J643" s="163">
        <f t="shared" si="63"/>
        <v>0</v>
      </c>
      <c r="K643" s="155">
        <f t="shared" si="64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65"/>
        <v>201227495.79893059</v>
      </c>
      <c r="O643" s="155">
        <f t="shared" si="66"/>
        <v>0</v>
      </c>
      <c r="P643" s="155">
        <f>IF(O643=1,SUM($O$6:O643),0)</f>
        <v>0</v>
      </c>
    </row>
    <row r="644" spans="1:16" ht="15" customHeight="1">
      <c r="A644" s="15"/>
      <c r="B644" s="183">
        <v>6</v>
      </c>
      <c r="C644" s="109" t="s">
        <v>1110</v>
      </c>
      <c r="D644" s="226" t="s">
        <v>45</v>
      </c>
      <c r="E644" s="227" t="s">
        <v>1123</v>
      </c>
      <c r="F644" s="228">
        <v>1124962.5</v>
      </c>
      <c r="G644" s="228">
        <v>1124962.5</v>
      </c>
      <c r="H644" s="171"/>
      <c r="I644" s="88">
        <f t="shared" si="62"/>
        <v>1124962.5</v>
      </c>
      <c r="J644" s="163">
        <f t="shared" si="63"/>
        <v>0</v>
      </c>
      <c r="K644" s="155">
        <f t="shared" si="64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65"/>
        <v>201227496.79893059</v>
      </c>
      <c r="O644" s="155">
        <f t="shared" si="66"/>
        <v>0</v>
      </c>
      <c r="P644" s="155">
        <f>IF(O644=1,SUM($O$6:O644),0)</f>
        <v>0</v>
      </c>
    </row>
    <row r="645" spans="1:16" ht="15" customHeight="1">
      <c r="A645" s="15"/>
      <c r="B645" s="183">
        <v>7</v>
      </c>
      <c r="C645" s="109" t="s">
        <v>1111</v>
      </c>
      <c r="D645" s="226" t="s">
        <v>45</v>
      </c>
      <c r="E645" s="227" t="s">
        <v>1123</v>
      </c>
      <c r="F645" s="228">
        <v>5065452.75</v>
      </c>
      <c r="G645" s="228">
        <v>5065452.75</v>
      </c>
      <c r="H645" s="171"/>
      <c r="I645" s="88">
        <f t="shared" si="62"/>
        <v>5065452.75</v>
      </c>
      <c r="J645" s="163">
        <f t="shared" si="63"/>
        <v>0</v>
      </c>
      <c r="K645" s="155">
        <f t="shared" si="64"/>
        <v>1</v>
      </c>
      <c r="L645" s="155">
        <f>IF(J645=1,SUM($J$6:J645),0)</f>
        <v>0</v>
      </c>
      <c r="M645" s="155">
        <f>IF(K645=1,SUM($K$6:K645),0)</f>
        <v>201227497.79893059</v>
      </c>
      <c r="N645" s="165">
        <f t="shared" si="65"/>
        <v>201227497.79893059</v>
      </c>
      <c r="O645" s="155">
        <f t="shared" si="66"/>
        <v>0</v>
      </c>
      <c r="P645" s="155">
        <f>IF(O645=1,SUM($O$6:O645),0)</f>
        <v>0</v>
      </c>
    </row>
    <row r="646" spans="1:16" ht="15" customHeight="1">
      <c r="A646" s="15"/>
      <c r="B646" s="183">
        <v>8</v>
      </c>
      <c r="C646" s="109" t="s">
        <v>1112</v>
      </c>
      <c r="D646" s="226" t="s">
        <v>45</v>
      </c>
      <c r="E646" s="227" t="s">
        <v>1123</v>
      </c>
      <c r="F646" s="228">
        <v>5065452.75</v>
      </c>
      <c r="G646" s="228">
        <v>5065452.75</v>
      </c>
      <c r="H646" s="171"/>
      <c r="I646" s="88">
        <f t="shared" si="62"/>
        <v>5065452.75</v>
      </c>
      <c r="J646" s="163">
        <f t="shared" si="63"/>
        <v>0</v>
      </c>
      <c r="K646" s="155">
        <f t="shared" si="64"/>
        <v>1</v>
      </c>
      <c r="L646" s="155">
        <f>IF(J646=1,SUM($J$6:J646),0)</f>
        <v>0</v>
      </c>
      <c r="M646" s="155">
        <f>IF(K646=1,SUM($K$6:K646),0)</f>
        <v>201227498.79893059</v>
      </c>
      <c r="N646" s="165">
        <f t="shared" si="65"/>
        <v>201227498.79893059</v>
      </c>
      <c r="O646" s="155">
        <f t="shared" si="66"/>
        <v>0</v>
      </c>
      <c r="P646" s="155">
        <f>IF(O646=1,SUM($O$6:O646),0)</f>
        <v>0</v>
      </c>
    </row>
    <row r="647" spans="1:16" ht="15" customHeight="1">
      <c r="A647" s="15"/>
      <c r="B647" s="183">
        <v>9</v>
      </c>
      <c r="C647" s="109" t="s">
        <v>1113</v>
      </c>
      <c r="D647" s="226" t="s">
        <v>45</v>
      </c>
      <c r="E647" s="227" t="s">
        <v>1124</v>
      </c>
      <c r="F647" s="228">
        <v>185000</v>
      </c>
      <c r="G647" s="228">
        <v>185000</v>
      </c>
      <c r="H647" s="171"/>
      <c r="I647" s="88">
        <f t="shared" si="62"/>
        <v>185000</v>
      </c>
      <c r="J647" s="163">
        <f t="shared" si="63"/>
        <v>0</v>
      </c>
      <c r="K647" s="155">
        <f t="shared" si="64"/>
        <v>1</v>
      </c>
      <c r="L647" s="155">
        <f>IF(J647=1,SUM($J$6:J647),0)</f>
        <v>0</v>
      </c>
      <c r="M647" s="155">
        <f>IF(K647=1,SUM($K$6:K647),0)</f>
        <v>201227499.79893059</v>
      </c>
      <c r="N647" s="165">
        <f t="shared" si="65"/>
        <v>201227499.79893059</v>
      </c>
      <c r="O647" s="155">
        <f t="shared" si="66"/>
        <v>0</v>
      </c>
      <c r="P647" s="155">
        <f>IF(O647=1,SUM($O$6:O647),0)</f>
        <v>0</v>
      </c>
    </row>
    <row r="648" spans="1:16" ht="15" customHeight="1">
      <c r="A648" s="15"/>
      <c r="B648" s="183"/>
      <c r="C648" s="109" t="s">
        <v>48</v>
      </c>
      <c r="D648" s="226" t="s">
        <v>48</v>
      </c>
      <c r="E648" s="227"/>
      <c r="F648" s="228"/>
      <c r="G648" s="228"/>
      <c r="H648" s="171"/>
      <c r="I648" s="88">
        <f t="shared" si="62"/>
        <v>0</v>
      </c>
      <c r="J648" s="163">
        <f t="shared" si="63"/>
        <v>0</v>
      </c>
      <c r="K648" s="155">
        <f t="shared" si="64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65"/>
        <v>0</v>
      </c>
      <c r="O648" s="155">
        <f t="shared" si="66"/>
        <v>0</v>
      </c>
      <c r="P648" s="155">
        <f>IF(O648=1,SUM($O$6:O648),0)</f>
        <v>0</v>
      </c>
    </row>
    <row r="649" spans="1:16" ht="15" customHeight="1">
      <c r="A649" s="15"/>
      <c r="B649" s="183" t="s">
        <v>1190</v>
      </c>
      <c r="C649" s="109" t="s">
        <v>1114</v>
      </c>
      <c r="D649" s="226" t="s">
        <v>48</v>
      </c>
      <c r="E649" s="227"/>
      <c r="F649" s="228"/>
      <c r="G649" s="228"/>
      <c r="H649" s="171"/>
      <c r="I649" s="88">
        <f t="shared" si="62"/>
        <v>0</v>
      </c>
      <c r="J649" s="163">
        <f t="shared" si="63"/>
        <v>0</v>
      </c>
      <c r="K649" s="155">
        <f t="shared" si="64"/>
        <v>0</v>
      </c>
      <c r="L649" s="155">
        <f>IF(J649=1,SUM($J$6:J649),0)</f>
        <v>0</v>
      </c>
      <c r="M649" s="155">
        <f>IF(K649=1,SUM($K$6:K649),0)</f>
        <v>0</v>
      </c>
      <c r="N649" s="165">
        <f t="shared" si="65"/>
        <v>0</v>
      </c>
      <c r="O649" s="155">
        <f t="shared" si="66"/>
        <v>0</v>
      </c>
      <c r="P649" s="155">
        <f>IF(O649=1,SUM($O$6:O649),0)</f>
        <v>0</v>
      </c>
    </row>
    <row r="650" spans="1:16" ht="15" customHeight="1">
      <c r="A650" s="15"/>
      <c r="B650" s="183">
        <v>1</v>
      </c>
      <c r="C650" s="109" t="s">
        <v>1115</v>
      </c>
      <c r="D650" s="226" t="s">
        <v>47</v>
      </c>
      <c r="E650" s="227" t="s">
        <v>7</v>
      </c>
      <c r="F650" s="228">
        <v>200000</v>
      </c>
      <c r="G650" s="228">
        <v>200000</v>
      </c>
      <c r="H650" s="171"/>
      <c r="I650" s="88">
        <f t="shared" si="62"/>
        <v>200000</v>
      </c>
      <c r="J650" s="163">
        <f t="shared" si="63"/>
        <v>0</v>
      </c>
      <c r="K650" s="155">
        <f t="shared" si="64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65"/>
        <v>0</v>
      </c>
      <c r="O650" s="155">
        <f t="shared" si="66"/>
        <v>0</v>
      </c>
      <c r="P650" s="155">
        <f>IF(O650=1,SUM($O$6:O650),0)</f>
        <v>0</v>
      </c>
    </row>
    <row r="651" spans="1:16" ht="15" customHeight="1">
      <c r="A651" s="15"/>
      <c r="B651" s="183">
        <v>2</v>
      </c>
      <c r="C651" s="109" t="s">
        <v>1116</v>
      </c>
      <c r="D651" s="226" t="s">
        <v>47</v>
      </c>
      <c r="E651" s="227" t="s">
        <v>1123</v>
      </c>
      <c r="F651" s="228">
        <v>230000</v>
      </c>
      <c r="G651" s="228">
        <v>230000</v>
      </c>
      <c r="H651" s="171"/>
      <c r="I651" s="88">
        <f t="shared" si="62"/>
        <v>230000</v>
      </c>
      <c r="J651" s="163">
        <f t="shared" si="63"/>
        <v>0</v>
      </c>
      <c r="K651" s="155">
        <f t="shared" si="64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65"/>
        <v>0</v>
      </c>
      <c r="O651" s="155">
        <f t="shared" si="66"/>
        <v>0</v>
      </c>
      <c r="P651" s="155">
        <f>IF(O651=1,SUM($O$6:O651),0)</f>
        <v>0</v>
      </c>
    </row>
    <row r="652" spans="1:16" ht="15" customHeight="1">
      <c r="A652" s="15"/>
      <c r="B652" s="183">
        <v>3</v>
      </c>
      <c r="C652" s="109" t="s">
        <v>1117</v>
      </c>
      <c r="D652" s="226" t="s">
        <v>47</v>
      </c>
      <c r="E652" s="227" t="s">
        <v>1123</v>
      </c>
      <c r="F652" s="228">
        <v>55000</v>
      </c>
      <c r="G652" s="228">
        <v>55000</v>
      </c>
      <c r="H652" s="171"/>
      <c r="I652" s="88">
        <f t="shared" si="62"/>
        <v>55000</v>
      </c>
      <c r="J652" s="163">
        <f t="shared" ref="J652:J715" si="67">IF(D652="MDU-KD",1,0)</f>
        <v>0</v>
      </c>
      <c r="K652" s="155">
        <f t="shared" ref="K652:K715" si="68">IF(D652="HDW",1,0)</f>
        <v>0</v>
      </c>
      <c r="L652" s="155">
        <f>IF(J652=1,SUM($J$6:J652),0)</f>
        <v>0</v>
      </c>
      <c r="M652" s="155">
        <f>IF(K652=1,SUM($K$6:K652),0)</f>
        <v>0</v>
      </c>
      <c r="N652" s="165">
        <f t="shared" ref="N652:N715" si="69">IF(L652=0,M652,L652)</f>
        <v>0</v>
      </c>
      <c r="O652" s="155">
        <f t="shared" ref="O652:O715" si="70">IF(E652=0,0,IF(LEFT(C652,11)="Tiang Beton",1,0))</f>
        <v>0</v>
      </c>
      <c r="P652" s="155">
        <f>IF(O652=1,SUM($O$6:O652),0)</f>
        <v>0</v>
      </c>
    </row>
    <row r="653" spans="1:16" ht="15" customHeight="1">
      <c r="A653" s="15"/>
      <c r="B653" s="183">
        <v>4</v>
      </c>
      <c r="C653" s="109" t="s">
        <v>1118</v>
      </c>
      <c r="D653" s="226" t="s">
        <v>47</v>
      </c>
      <c r="E653" s="227" t="s">
        <v>7</v>
      </c>
      <c r="F653" s="228">
        <v>93000</v>
      </c>
      <c r="G653" s="228">
        <v>93000</v>
      </c>
      <c r="H653" s="171"/>
      <c r="I653" s="88">
        <f t="shared" si="62"/>
        <v>93000</v>
      </c>
      <c r="J653" s="163">
        <f t="shared" si="67"/>
        <v>0</v>
      </c>
      <c r="K653" s="155">
        <f t="shared" si="68"/>
        <v>0</v>
      </c>
      <c r="L653" s="155">
        <f>IF(J653=1,SUM($J$6:J653),0)</f>
        <v>0</v>
      </c>
      <c r="M653" s="155">
        <f>IF(K653=1,SUM($K$6:K653),0)</f>
        <v>0</v>
      </c>
      <c r="N653" s="165">
        <f t="shared" si="69"/>
        <v>0</v>
      </c>
      <c r="O653" s="155">
        <f t="shared" si="70"/>
        <v>0</v>
      </c>
      <c r="P653" s="155">
        <f>IF(O653=1,SUM($O$6:O653),0)</f>
        <v>0</v>
      </c>
    </row>
    <row r="654" spans="1:16" ht="15" customHeight="1">
      <c r="A654" s="15"/>
      <c r="B654" s="183">
        <v>5</v>
      </c>
      <c r="C654" s="109" t="s">
        <v>1119</v>
      </c>
      <c r="D654" s="226" t="s">
        <v>47</v>
      </c>
      <c r="E654" s="227" t="s">
        <v>7</v>
      </c>
      <c r="F654" s="228">
        <v>85000</v>
      </c>
      <c r="G654" s="228">
        <v>85000</v>
      </c>
      <c r="H654" s="171"/>
      <c r="I654" s="88">
        <f t="shared" si="62"/>
        <v>85000</v>
      </c>
      <c r="J654" s="163">
        <f t="shared" si="67"/>
        <v>0</v>
      </c>
      <c r="K654" s="155">
        <f t="shared" si="68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69"/>
        <v>0</v>
      </c>
      <c r="O654" s="155">
        <f t="shared" si="70"/>
        <v>0</v>
      </c>
      <c r="P654" s="155">
        <f>IF(O654=1,SUM($O$6:O654),0)</f>
        <v>0</v>
      </c>
    </row>
    <row r="655" spans="1:16" ht="15" customHeight="1">
      <c r="A655" s="15"/>
      <c r="B655" s="183"/>
      <c r="C655" s="109" t="s">
        <v>48</v>
      </c>
      <c r="D655" s="226" t="s">
        <v>48</v>
      </c>
      <c r="E655" s="227"/>
      <c r="F655" s="228"/>
      <c r="G655" s="228"/>
      <c r="H655" s="171"/>
      <c r="I655" s="88">
        <f t="shared" si="62"/>
        <v>0</v>
      </c>
      <c r="J655" s="163">
        <f t="shared" si="67"/>
        <v>0</v>
      </c>
      <c r="K655" s="155">
        <f t="shared" si="68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69"/>
        <v>0</v>
      </c>
      <c r="O655" s="155">
        <f t="shared" si="70"/>
        <v>0</v>
      </c>
      <c r="P655" s="155">
        <f>IF(O655=1,SUM($O$6:O655),0)</f>
        <v>0</v>
      </c>
    </row>
    <row r="656" spans="1:16" ht="15" customHeight="1">
      <c r="A656" s="15"/>
      <c r="B656" s="183" t="s">
        <v>1191</v>
      </c>
      <c r="C656" s="109" t="s">
        <v>1120</v>
      </c>
      <c r="D656" s="226" t="s">
        <v>45</v>
      </c>
      <c r="E656" s="227" t="s">
        <v>8</v>
      </c>
      <c r="F656" s="228">
        <v>12000</v>
      </c>
      <c r="G656" s="228">
        <v>12000</v>
      </c>
      <c r="H656" s="171"/>
      <c r="I656" s="88">
        <f t="shared" si="62"/>
        <v>12000</v>
      </c>
      <c r="J656" s="163">
        <f t="shared" si="67"/>
        <v>0</v>
      </c>
      <c r="K656" s="155">
        <f t="shared" si="68"/>
        <v>1</v>
      </c>
      <c r="L656" s="155">
        <f>IF(J656=1,SUM($J$6:J656),0)</f>
        <v>0</v>
      </c>
      <c r="M656" s="155">
        <f>IF(K656=1,SUM($K$6:K656),0)</f>
        <v>201227500.79893059</v>
      </c>
      <c r="N656" s="165">
        <f t="shared" si="69"/>
        <v>201227500.79893059</v>
      </c>
      <c r="O656" s="155">
        <f t="shared" si="70"/>
        <v>0</v>
      </c>
      <c r="P656" s="155">
        <f>IF(O656=1,SUM($O$6:O656),0)</f>
        <v>0</v>
      </c>
    </row>
    <row r="657" spans="1:16" ht="15" customHeight="1">
      <c r="A657" s="15"/>
      <c r="B657" s="183"/>
      <c r="C657" s="109" t="s">
        <v>48</v>
      </c>
      <c r="D657" s="226" t="s">
        <v>48</v>
      </c>
      <c r="E657" s="227"/>
      <c r="F657" s="228"/>
      <c r="G657" s="228"/>
      <c r="H657" s="171"/>
      <c r="I657" s="88">
        <f t="shared" si="62"/>
        <v>0</v>
      </c>
      <c r="J657" s="163">
        <f t="shared" si="67"/>
        <v>0</v>
      </c>
      <c r="K657" s="155">
        <f t="shared" si="68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69"/>
        <v>0</v>
      </c>
      <c r="O657" s="155">
        <f t="shared" si="70"/>
        <v>0</v>
      </c>
      <c r="P657" s="155">
        <f>IF(O657=1,SUM($O$6:O657),0)</f>
        <v>0</v>
      </c>
    </row>
    <row r="658" spans="1:16" ht="15" customHeight="1">
      <c r="A658" s="15"/>
      <c r="B658" s="183" t="s">
        <v>1058</v>
      </c>
      <c r="C658" s="109" t="s">
        <v>617</v>
      </c>
      <c r="D658" s="226" t="s">
        <v>48</v>
      </c>
      <c r="E658" s="227"/>
      <c r="F658" s="228"/>
      <c r="G658" s="228"/>
      <c r="H658" s="171"/>
      <c r="I658" s="88">
        <f t="shared" si="62"/>
        <v>0</v>
      </c>
      <c r="J658" s="163">
        <f t="shared" si="67"/>
        <v>0</v>
      </c>
      <c r="K658" s="155">
        <f t="shared" si="68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69"/>
        <v>0</v>
      </c>
      <c r="O658" s="155">
        <f t="shared" si="70"/>
        <v>0</v>
      </c>
      <c r="P658" s="155">
        <f>IF(O658=1,SUM($O$6:O658),0)</f>
        <v>0</v>
      </c>
    </row>
    <row r="659" spans="1:16" ht="15" customHeight="1">
      <c r="A659" s="15"/>
      <c r="B659" s="183" t="s">
        <v>1031</v>
      </c>
      <c r="C659" s="109" t="s">
        <v>618</v>
      </c>
      <c r="D659" s="226" t="s">
        <v>48</v>
      </c>
      <c r="E659" s="227"/>
      <c r="F659" s="228"/>
      <c r="G659" s="228"/>
      <c r="H659" s="171"/>
      <c r="I659" s="88">
        <f t="shared" si="62"/>
        <v>0</v>
      </c>
      <c r="J659" s="163">
        <f t="shared" si="67"/>
        <v>0</v>
      </c>
      <c r="K659" s="155">
        <f t="shared" si="68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69"/>
        <v>0</v>
      </c>
      <c r="O659" s="155">
        <f t="shared" si="70"/>
        <v>0</v>
      </c>
      <c r="P659" s="155">
        <f>IF(O659=1,SUM($O$6:O659),0)</f>
        <v>0</v>
      </c>
    </row>
    <row r="660" spans="1:16" ht="15" customHeight="1">
      <c r="A660" s="15"/>
      <c r="B660" s="174">
        <v>1</v>
      </c>
      <c r="C660" s="109" t="s">
        <v>619</v>
      </c>
      <c r="D660" s="226" t="s">
        <v>47</v>
      </c>
      <c r="E660" s="227" t="s">
        <v>14</v>
      </c>
      <c r="F660" s="228">
        <v>19800</v>
      </c>
      <c r="G660" s="228">
        <v>19800</v>
      </c>
      <c r="H660" s="171"/>
      <c r="I660" s="88">
        <f t="shared" si="62"/>
        <v>19800</v>
      </c>
      <c r="J660" s="163">
        <f t="shared" si="67"/>
        <v>0</v>
      </c>
      <c r="K660" s="155">
        <f t="shared" si="68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69"/>
        <v>0</v>
      </c>
      <c r="O660" s="155">
        <f t="shared" si="70"/>
        <v>0</v>
      </c>
      <c r="P660" s="155">
        <f>IF(O660=1,SUM($O$6:O660),0)</f>
        <v>0</v>
      </c>
    </row>
    <row r="661" spans="1:16" ht="15" customHeight="1">
      <c r="A661" s="15"/>
      <c r="B661" s="174">
        <v>2</v>
      </c>
      <c r="C661" s="109" t="s">
        <v>620</v>
      </c>
      <c r="D661" s="226" t="s">
        <v>47</v>
      </c>
      <c r="E661" s="227" t="s">
        <v>14</v>
      </c>
      <c r="F661" s="228">
        <v>20500</v>
      </c>
      <c r="G661" s="228">
        <v>20500</v>
      </c>
      <c r="H661" s="171"/>
      <c r="I661" s="88">
        <f t="shared" si="62"/>
        <v>20500</v>
      </c>
      <c r="J661" s="163">
        <f t="shared" si="67"/>
        <v>0</v>
      </c>
      <c r="K661" s="155">
        <f t="shared" si="68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69"/>
        <v>0</v>
      </c>
      <c r="O661" s="155">
        <f t="shared" si="70"/>
        <v>0</v>
      </c>
      <c r="P661" s="155">
        <f>IF(O661=1,SUM($O$6:O661),0)</f>
        <v>0</v>
      </c>
    </row>
    <row r="662" spans="1:16" ht="15" customHeight="1">
      <c r="A662" s="15"/>
      <c r="B662" s="174">
        <v>3</v>
      </c>
      <c r="C662" s="109" t="s">
        <v>621</v>
      </c>
      <c r="D662" s="226" t="s">
        <v>47</v>
      </c>
      <c r="E662" s="227" t="s">
        <v>14</v>
      </c>
      <c r="F662" s="228">
        <v>27500</v>
      </c>
      <c r="G662" s="228">
        <v>27500</v>
      </c>
      <c r="H662" s="171"/>
      <c r="I662" s="88">
        <f t="shared" si="62"/>
        <v>27500</v>
      </c>
      <c r="J662" s="163">
        <f t="shared" si="67"/>
        <v>0</v>
      </c>
      <c r="K662" s="155">
        <f t="shared" si="68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69"/>
        <v>0</v>
      </c>
      <c r="O662" s="155">
        <f t="shared" si="70"/>
        <v>0</v>
      </c>
      <c r="P662" s="155">
        <f>IF(O662=1,SUM($O$6:O662),0)</f>
        <v>0</v>
      </c>
    </row>
    <row r="663" spans="1:16" ht="15" customHeight="1">
      <c r="A663" s="15"/>
      <c r="B663" s="174">
        <v>4</v>
      </c>
      <c r="C663" s="109" t="s">
        <v>622</v>
      </c>
      <c r="D663" s="226" t="s">
        <v>47</v>
      </c>
      <c r="E663" s="227" t="s">
        <v>14</v>
      </c>
      <c r="F663" s="228">
        <v>14900</v>
      </c>
      <c r="G663" s="228">
        <v>14900</v>
      </c>
      <c r="H663" s="171"/>
      <c r="I663" s="88">
        <f t="shared" si="62"/>
        <v>14900</v>
      </c>
      <c r="J663" s="163">
        <f t="shared" si="67"/>
        <v>0</v>
      </c>
      <c r="K663" s="155">
        <f t="shared" si="68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69"/>
        <v>0</v>
      </c>
      <c r="O663" s="155">
        <f t="shared" si="70"/>
        <v>0</v>
      </c>
      <c r="P663" s="155">
        <f>IF(O663=1,SUM($O$6:O663),0)</f>
        <v>0</v>
      </c>
    </row>
    <row r="664" spans="1:16" ht="15" customHeight="1">
      <c r="A664" s="15"/>
      <c r="B664" s="174">
        <v>5</v>
      </c>
      <c r="C664" s="109" t="s">
        <v>623</v>
      </c>
      <c r="D664" s="226" t="s">
        <v>47</v>
      </c>
      <c r="E664" s="227" t="s">
        <v>14</v>
      </c>
      <c r="F664" s="228">
        <v>27900</v>
      </c>
      <c r="G664" s="228">
        <v>33200</v>
      </c>
      <c r="H664" s="171"/>
      <c r="I664" s="88">
        <f t="shared" si="62"/>
        <v>33200</v>
      </c>
      <c r="J664" s="163">
        <f t="shared" si="67"/>
        <v>0</v>
      </c>
      <c r="K664" s="155">
        <f t="shared" si="68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69"/>
        <v>0</v>
      </c>
      <c r="O664" s="155">
        <f t="shared" si="70"/>
        <v>0</v>
      </c>
      <c r="P664" s="155">
        <f>IF(O664=1,SUM($O$6:O664),0)</f>
        <v>0</v>
      </c>
    </row>
    <row r="665" spans="1:16" ht="15" customHeight="1">
      <c r="A665" s="17"/>
      <c r="B665" s="174">
        <v>6</v>
      </c>
      <c r="C665" s="109" t="s">
        <v>624</v>
      </c>
      <c r="D665" s="226" t="s">
        <v>47</v>
      </c>
      <c r="E665" s="227" t="s">
        <v>14</v>
      </c>
      <c r="F665" s="228">
        <v>33000</v>
      </c>
      <c r="G665" s="228">
        <v>35700</v>
      </c>
      <c r="H665" s="171"/>
      <c r="I665" s="88">
        <f t="shared" si="62"/>
        <v>35700</v>
      </c>
      <c r="J665" s="163">
        <f t="shared" si="67"/>
        <v>0</v>
      </c>
      <c r="K665" s="155">
        <f t="shared" si="68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69"/>
        <v>0</v>
      </c>
      <c r="O665" s="155">
        <f t="shared" si="70"/>
        <v>0</v>
      </c>
      <c r="P665" s="155">
        <f>IF(O665=1,SUM($O$6:O665),0)</f>
        <v>0</v>
      </c>
    </row>
    <row r="666" spans="1:16" ht="15" customHeight="1">
      <c r="A666" s="15"/>
      <c r="B666" s="174">
        <v>7</v>
      </c>
      <c r="C666" s="109" t="s">
        <v>625</v>
      </c>
      <c r="D666" s="226" t="s">
        <v>47</v>
      </c>
      <c r="E666" s="227" t="s">
        <v>14</v>
      </c>
      <c r="F666" s="228">
        <v>27900</v>
      </c>
      <c r="G666" s="228">
        <v>33200</v>
      </c>
      <c r="H666" s="171"/>
      <c r="I666" s="88">
        <f t="shared" si="62"/>
        <v>33200</v>
      </c>
      <c r="J666" s="163">
        <f t="shared" si="67"/>
        <v>0</v>
      </c>
      <c r="K666" s="155">
        <f t="shared" si="68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69"/>
        <v>0</v>
      </c>
      <c r="O666" s="155">
        <f t="shared" si="70"/>
        <v>0</v>
      </c>
      <c r="P666" s="155">
        <f>IF(O666=1,SUM($O$6:O666),0)</f>
        <v>0</v>
      </c>
    </row>
    <row r="667" spans="1:16" ht="15" customHeight="1">
      <c r="A667" s="15"/>
      <c r="B667" s="174">
        <v>8</v>
      </c>
      <c r="C667" s="109" t="s">
        <v>626</v>
      </c>
      <c r="D667" s="226" t="s">
        <v>47</v>
      </c>
      <c r="E667" s="227" t="s">
        <v>14</v>
      </c>
      <c r="F667" s="228">
        <v>37600</v>
      </c>
      <c r="G667" s="228">
        <v>37600</v>
      </c>
      <c r="H667" s="171"/>
      <c r="I667" s="88">
        <f t="shared" si="62"/>
        <v>37600</v>
      </c>
      <c r="J667" s="163">
        <f t="shared" si="67"/>
        <v>0</v>
      </c>
      <c r="K667" s="155">
        <f t="shared" si="68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69"/>
        <v>0</v>
      </c>
      <c r="O667" s="155">
        <f t="shared" si="70"/>
        <v>0</v>
      </c>
      <c r="P667" s="155">
        <f>IF(O667=1,SUM($O$6:O667),0)</f>
        <v>0</v>
      </c>
    </row>
    <row r="668" spans="1:16" ht="15" customHeight="1">
      <c r="A668" s="15"/>
      <c r="B668" s="174">
        <v>9</v>
      </c>
      <c r="C668" s="109" t="s">
        <v>627</v>
      </c>
      <c r="D668" s="226" t="s">
        <v>47</v>
      </c>
      <c r="E668" s="227" t="s">
        <v>14</v>
      </c>
      <c r="F668" s="228">
        <v>27900</v>
      </c>
      <c r="G668" s="228">
        <v>33200</v>
      </c>
      <c r="H668" s="171"/>
      <c r="I668" s="88">
        <f t="shared" si="62"/>
        <v>33200</v>
      </c>
      <c r="J668" s="163">
        <f t="shared" si="67"/>
        <v>0</v>
      </c>
      <c r="K668" s="155">
        <f t="shared" si="68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69"/>
        <v>0</v>
      </c>
      <c r="O668" s="155">
        <f t="shared" si="70"/>
        <v>0</v>
      </c>
      <c r="P668" s="155">
        <f>IF(O668=1,SUM($O$6:O668),0)</f>
        <v>0</v>
      </c>
    </row>
    <row r="669" spans="1:16" ht="15" customHeight="1">
      <c r="A669" s="15"/>
      <c r="B669" s="174">
        <v>10</v>
      </c>
      <c r="C669" s="109" t="s">
        <v>628</v>
      </c>
      <c r="D669" s="226" t="s">
        <v>47</v>
      </c>
      <c r="E669" s="227" t="s">
        <v>14</v>
      </c>
      <c r="F669" s="228">
        <v>39800</v>
      </c>
      <c r="G669" s="228">
        <v>39800</v>
      </c>
      <c r="H669" s="171"/>
      <c r="I669" s="88">
        <f t="shared" si="62"/>
        <v>39800</v>
      </c>
      <c r="J669" s="163">
        <f t="shared" si="67"/>
        <v>0</v>
      </c>
      <c r="K669" s="155">
        <f t="shared" si="68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69"/>
        <v>0</v>
      </c>
      <c r="O669" s="155">
        <f t="shared" si="70"/>
        <v>0</v>
      </c>
      <c r="P669" s="155">
        <f>IF(O669=1,SUM($O$6:O669),0)</f>
        <v>0</v>
      </c>
    </row>
    <row r="670" spans="1:16" ht="15" customHeight="1">
      <c r="A670" s="15"/>
      <c r="B670" s="174">
        <v>11</v>
      </c>
      <c r="C670" s="109" t="s">
        <v>629</v>
      </c>
      <c r="D670" s="226" t="s">
        <v>47</v>
      </c>
      <c r="E670" s="227" t="s">
        <v>14</v>
      </c>
      <c r="F670" s="228">
        <v>24700</v>
      </c>
      <c r="G670" s="228">
        <v>29400</v>
      </c>
      <c r="H670" s="171"/>
      <c r="I670" s="88">
        <f t="shared" si="62"/>
        <v>29400</v>
      </c>
      <c r="J670" s="163">
        <f t="shared" si="67"/>
        <v>0</v>
      </c>
      <c r="K670" s="155">
        <f t="shared" si="68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69"/>
        <v>0</v>
      </c>
      <c r="O670" s="155">
        <f t="shared" si="70"/>
        <v>0</v>
      </c>
      <c r="P670" s="155">
        <f>IF(O670=1,SUM($O$6:O670),0)</f>
        <v>0</v>
      </c>
    </row>
    <row r="671" spans="1:16" ht="15" customHeight="1">
      <c r="A671" s="15"/>
      <c r="B671" s="174">
        <v>12</v>
      </c>
      <c r="C671" s="109" t="s">
        <v>630</v>
      </c>
      <c r="D671" s="226" t="s">
        <v>47</v>
      </c>
      <c r="E671" s="227" t="s">
        <v>14</v>
      </c>
      <c r="F671" s="228">
        <v>33700</v>
      </c>
      <c r="G671" s="228">
        <v>35700</v>
      </c>
      <c r="H671" s="171"/>
      <c r="I671" s="88">
        <f t="shared" si="62"/>
        <v>35700</v>
      </c>
      <c r="J671" s="163">
        <f t="shared" si="67"/>
        <v>0</v>
      </c>
      <c r="K671" s="155">
        <f t="shared" si="68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69"/>
        <v>0</v>
      </c>
      <c r="O671" s="155">
        <f t="shared" si="70"/>
        <v>0</v>
      </c>
      <c r="P671" s="155">
        <f>IF(O671=1,SUM($O$6:O671),0)</f>
        <v>0</v>
      </c>
    </row>
    <row r="672" spans="1:16" ht="15" customHeight="1">
      <c r="A672" s="15"/>
      <c r="B672" s="174">
        <v>13</v>
      </c>
      <c r="C672" s="109" t="s">
        <v>631</v>
      </c>
      <c r="D672" s="226" t="s">
        <v>47</v>
      </c>
      <c r="E672" s="227" t="s">
        <v>14</v>
      </c>
      <c r="F672" s="228">
        <v>25800</v>
      </c>
      <c r="G672" s="228">
        <v>30700</v>
      </c>
      <c r="H672" s="171"/>
      <c r="I672" s="88">
        <f t="shared" si="62"/>
        <v>30700</v>
      </c>
      <c r="J672" s="163">
        <f t="shared" si="67"/>
        <v>0</v>
      </c>
      <c r="K672" s="155">
        <f t="shared" si="68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69"/>
        <v>0</v>
      </c>
      <c r="O672" s="155">
        <f t="shared" si="70"/>
        <v>0</v>
      </c>
      <c r="P672" s="155">
        <f>IF(O672=1,SUM($O$6:O672),0)</f>
        <v>0</v>
      </c>
    </row>
    <row r="673" spans="1:16" ht="15" customHeight="1">
      <c r="A673" s="17"/>
      <c r="B673" s="174">
        <v>14</v>
      </c>
      <c r="C673" s="109" t="s">
        <v>632</v>
      </c>
      <c r="D673" s="226" t="s">
        <v>47</v>
      </c>
      <c r="E673" s="227" t="s">
        <v>14</v>
      </c>
      <c r="F673" s="228">
        <v>19100</v>
      </c>
      <c r="G673" s="228">
        <v>22700</v>
      </c>
      <c r="H673" s="171"/>
      <c r="I673" s="88">
        <f t="shared" si="62"/>
        <v>22700</v>
      </c>
      <c r="J673" s="163">
        <f t="shared" si="67"/>
        <v>0</v>
      </c>
      <c r="K673" s="155">
        <f t="shared" si="68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69"/>
        <v>0</v>
      </c>
      <c r="O673" s="155">
        <f t="shared" si="70"/>
        <v>0</v>
      </c>
      <c r="P673" s="155">
        <f>IF(O673=1,SUM($O$6:O673),0)</f>
        <v>0</v>
      </c>
    </row>
    <row r="674" spans="1:16" ht="15" customHeight="1">
      <c r="A674" s="15"/>
      <c r="B674" s="174">
        <v>15</v>
      </c>
      <c r="C674" s="109" t="s">
        <v>633</v>
      </c>
      <c r="D674" s="226" t="s">
        <v>47</v>
      </c>
      <c r="E674" s="227" t="s">
        <v>14</v>
      </c>
      <c r="F674" s="228">
        <v>19800</v>
      </c>
      <c r="G674" s="228">
        <v>19800</v>
      </c>
      <c r="H674" s="171"/>
      <c r="I674" s="88">
        <f t="shared" si="62"/>
        <v>19800</v>
      </c>
      <c r="J674" s="163">
        <f t="shared" si="67"/>
        <v>0</v>
      </c>
      <c r="K674" s="155">
        <f t="shared" si="68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69"/>
        <v>0</v>
      </c>
      <c r="O674" s="155">
        <f t="shared" si="70"/>
        <v>0</v>
      </c>
      <c r="P674" s="155">
        <f>IF(O674=1,SUM($O$6:O674),0)</f>
        <v>0</v>
      </c>
    </row>
    <row r="675" spans="1:16" ht="15" customHeight="1">
      <c r="A675" s="15"/>
      <c r="B675" s="174">
        <v>16</v>
      </c>
      <c r="C675" s="109" t="s">
        <v>634</v>
      </c>
      <c r="D675" s="226" t="s">
        <v>47</v>
      </c>
      <c r="E675" s="227" t="s">
        <v>14</v>
      </c>
      <c r="F675" s="228">
        <v>19800</v>
      </c>
      <c r="G675" s="228">
        <v>19800</v>
      </c>
      <c r="H675" s="171"/>
      <c r="I675" s="88">
        <f t="shared" si="62"/>
        <v>19800</v>
      </c>
      <c r="J675" s="163">
        <f t="shared" si="67"/>
        <v>0</v>
      </c>
      <c r="K675" s="155">
        <f t="shared" si="68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69"/>
        <v>0</v>
      </c>
      <c r="O675" s="155">
        <f t="shared" si="70"/>
        <v>0</v>
      </c>
      <c r="P675" s="155">
        <f>IF(O675=1,SUM($O$6:O675),0)</f>
        <v>0</v>
      </c>
    </row>
    <row r="676" spans="1:16" ht="15" customHeight="1">
      <c r="A676" s="15"/>
      <c r="B676" s="174">
        <v>17</v>
      </c>
      <c r="C676" s="109" t="s">
        <v>635</v>
      </c>
      <c r="D676" s="226" t="s">
        <v>47</v>
      </c>
      <c r="E676" s="227" t="s">
        <v>14</v>
      </c>
      <c r="F676" s="228">
        <v>20500</v>
      </c>
      <c r="G676" s="228">
        <v>20500</v>
      </c>
      <c r="H676" s="171"/>
      <c r="I676" s="88">
        <f t="shared" si="62"/>
        <v>20500</v>
      </c>
      <c r="J676" s="163">
        <f t="shared" si="67"/>
        <v>0</v>
      </c>
      <c r="K676" s="155">
        <f t="shared" si="68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69"/>
        <v>0</v>
      </c>
      <c r="O676" s="155">
        <f t="shared" si="70"/>
        <v>0</v>
      </c>
      <c r="P676" s="155">
        <f>IF(O676=1,SUM($O$6:O676),0)</f>
        <v>0</v>
      </c>
    </row>
    <row r="677" spans="1:16" ht="15" customHeight="1">
      <c r="A677" s="15"/>
      <c r="B677" s="174">
        <v>18</v>
      </c>
      <c r="C677" s="109" t="s">
        <v>636</v>
      </c>
      <c r="D677" s="226" t="s">
        <v>47</v>
      </c>
      <c r="E677" s="227" t="s">
        <v>14</v>
      </c>
      <c r="F677" s="228">
        <v>20500</v>
      </c>
      <c r="G677" s="228">
        <v>20500</v>
      </c>
      <c r="H677" s="171"/>
      <c r="I677" s="88">
        <f t="shared" si="62"/>
        <v>20500</v>
      </c>
      <c r="J677" s="163">
        <f t="shared" si="67"/>
        <v>0</v>
      </c>
      <c r="K677" s="155">
        <f t="shared" si="68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69"/>
        <v>0</v>
      </c>
      <c r="O677" s="155">
        <f t="shared" si="70"/>
        <v>0</v>
      </c>
      <c r="P677" s="155">
        <f>IF(O677=1,SUM($O$6:O677),0)</f>
        <v>0</v>
      </c>
    </row>
    <row r="678" spans="1:16" ht="15" customHeight="1">
      <c r="A678" s="15"/>
      <c r="B678" s="174">
        <v>19</v>
      </c>
      <c r="C678" s="109" t="s">
        <v>637</v>
      </c>
      <c r="D678" s="226" t="s">
        <v>47</v>
      </c>
      <c r="E678" s="227" t="s">
        <v>14</v>
      </c>
      <c r="F678" s="228">
        <v>27500</v>
      </c>
      <c r="G678" s="228">
        <v>27500</v>
      </c>
      <c r="H678" s="171"/>
      <c r="I678" s="88">
        <f t="shared" si="62"/>
        <v>27500</v>
      </c>
      <c r="J678" s="163">
        <f t="shared" si="67"/>
        <v>0</v>
      </c>
      <c r="K678" s="155">
        <f t="shared" si="68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69"/>
        <v>0</v>
      </c>
      <c r="O678" s="155">
        <f t="shared" si="70"/>
        <v>0</v>
      </c>
      <c r="P678" s="155">
        <f>IF(O678=1,SUM($O$6:O678),0)</f>
        <v>0</v>
      </c>
    </row>
    <row r="679" spans="1:16" ht="15" customHeight="1">
      <c r="A679" s="15"/>
      <c r="B679" s="174">
        <v>20</v>
      </c>
      <c r="C679" s="109" t="s">
        <v>638</v>
      </c>
      <c r="D679" s="226" t="s">
        <v>47</v>
      </c>
      <c r="E679" s="227" t="s">
        <v>14</v>
      </c>
      <c r="F679" s="228">
        <v>27500</v>
      </c>
      <c r="G679" s="228">
        <v>27500</v>
      </c>
      <c r="H679" s="171"/>
      <c r="I679" s="88">
        <f t="shared" si="62"/>
        <v>27500</v>
      </c>
      <c r="J679" s="163">
        <f t="shared" si="67"/>
        <v>0</v>
      </c>
      <c r="K679" s="155">
        <f t="shared" si="68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69"/>
        <v>0</v>
      </c>
      <c r="O679" s="155">
        <f t="shared" si="70"/>
        <v>0</v>
      </c>
      <c r="P679" s="155">
        <f>IF(O679=1,SUM($O$6:O679),0)</f>
        <v>0</v>
      </c>
    </row>
    <row r="680" spans="1:16" ht="15" customHeight="1">
      <c r="A680" s="15"/>
      <c r="B680" s="174">
        <v>21</v>
      </c>
      <c r="C680" s="109" t="s">
        <v>639</v>
      </c>
      <c r="D680" s="226" t="s">
        <v>47</v>
      </c>
      <c r="E680" s="227" t="s">
        <v>14</v>
      </c>
      <c r="F680" s="228">
        <v>22100</v>
      </c>
      <c r="G680" s="228">
        <v>22100</v>
      </c>
      <c r="H680" s="171"/>
      <c r="I680" s="88">
        <f t="shared" si="62"/>
        <v>22100</v>
      </c>
      <c r="J680" s="163">
        <f t="shared" si="67"/>
        <v>0</v>
      </c>
      <c r="K680" s="155">
        <f t="shared" si="68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69"/>
        <v>0</v>
      </c>
      <c r="O680" s="155">
        <f t="shared" si="70"/>
        <v>0</v>
      </c>
      <c r="P680" s="155">
        <f>IF(O680=1,SUM($O$6:O680),0)</f>
        <v>0</v>
      </c>
    </row>
    <row r="681" spans="1:16" ht="15" customHeight="1">
      <c r="A681" s="15"/>
      <c r="B681" s="183"/>
      <c r="C681" s="109" t="s">
        <v>48</v>
      </c>
      <c r="D681" s="226" t="s">
        <v>48</v>
      </c>
      <c r="E681" s="227"/>
      <c r="F681" s="228"/>
      <c r="G681" s="228"/>
      <c r="H681" s="171"/>
      <c r="I681" s="88">
        <f t="shared" si="62"/>
        <v>0</v>
      </c>
      <c r="J681" s="163">
        <f t="shared" si="67"/>
        <v>0</v>
      </c>
      <c r="K681" s="155">
        <f t="shared" si="68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69"/>
        <v>0</v>
      </c>
      <c r="O681" s="155">
        <f t="shared" si="70"/>
        <v>0</v>
      </c>
      <c r="P681" s="155">
        <f>IF(O681=1,SUM($O$6:O681),0)</f>
        <v>0</v>
      </c>
    </row>
    <row r="682" spans="1:16" ht="15" customHeight="1">
      <c r="A682" s="15"/>
      <c r="B682" s="183" t="s">
        <v>1031</v>
      </c>
      <c r="C682" s="109" t="s">
        <v>640</v>
      </c>
      <c r="D682" s="226" t="s">
        <v>48</v>
      </c>
      <c r="E682" s="227"/>
      <c r="F682" s="228"/>
      <c r="G682" s="228"/>
      <c r="H682" s="171"/>
      <c r="I682" s="88">
        <f t="shared" si="62"/>
        <v>0</v>
      </c>
      <c r="J682" s="163">
        <f t="shared" si="67"/>
        <v>0</v>
      </c>
      <c r="K682" s="155">
        <f t="shared" si="68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69"/>
        <v>0</v>
      </c>
      <c r="O682" s="155">
        <f t="shared" si="70"/>
        <v>0</v>
      </c>
      <c r="P682" s="155">
        <f>IF(O682=1,SUM($O$6:O682),0)</f>
        <v>0</v>
      </c>
    </row>
    <row r="683" spans="1:16" ht="15" customHeight="1">
      <c r="A683" s="15"/>
      <c r="B683" s="174">
        <v>1</v>
      </c>
      <c r="C683" s="109" t="s">
        <v>641</v>
      </c>
      <c r="D683" s="226" t="s">
        <v>47</v>
      </c>
      <c r="E683" s="227" t="s">
        <v>14</v>
      </c>
      <c r="F683" s="228">
        <v>53200</v>
      </c>
      <c r="G683" s="228">
        <v>53200</v>
      </c>
      <c r="H683" s="171"/>
      <c r="I683" s="88">
        <f t="shared" si="62"/>
        <v>53200</v>
      </c>
      <c r="J683" s="163">
        <f t="shared" si="67"/>
        <v>0</v>
      </c>
      <c r="K683" s="155">
        <f t="shared" si="68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69"/>
        <v>0</v>
      </c>
      <c r="O683" s="155">
        <f t="shared" si="70"/>
        <v>0</v>
      </c>
      <c r="P683" s="155">
        <f>IF(O683=1,SUM($O$6:O683),0)</f>
        <v>0</v>
      </c>
    </row>
    <row r="684" spans="1:16" ht="15" customHeight="1">
      <c r="A684" s="15"/>
      <c r="B684" s="174">
        <v>2</v>
      </c>
      <c r="C684" s="109" t="s">
        <v>642</v>
      </c>
      <c r="D684" s="226" t="s">
        <v>47</v>
      </c>
      <c r="E684" s="227" t="s">
        <v>14</v>
      </c>
      <c r="F684" s="228">
        <v>57800</v>
      </c>
      <c r="G684" s="228">
        <v>61300</v>
      </c>
      <c r="H684" s="171"/>
      <c r="I684" s="88">
        <f t="shared" si="62"/>
        <v>61300</v>
      </c>
      <c r="J684" s="163">
        <f t="shared" si="67"/>
        <v>0</v>
      </c>
      <c r="K684" s="155">
        <f t="shared" si="68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69"/>
        <v>0</v>
      </c>
      <c r="O684" s="155">
        <f t="shared" si="70"/>
        <v>0</v>
      </c>
      <c r="P684" s="155">
        <f>IF(O684=1,SUM($O$6:O684),0)</f>
        <v>0</v>
      </c>
    </row>
    <row r="685" spans="1:16" ht="15" customHeight="1">
      <c r="A685" s="15"/>
      <c r="B685" s="174">
        <v>3</v>
      </c>
      <c r="C685" s="109" t="s">
        <v>643</v>
      </c>
      <c r="D685" s="226" t="s">
        <v>47</v>
      </c>
      <c r="E685" s="227" t="s">
        <v>14</v>
      </c>
      <c r="F685" s="228">
        <v>57800</v>
      </c>
      <c r="G685" s="228">
        <v>61300</v>
      </c>
      <c r="H685" s="171"/>
      <c r="I685" s="88">
        <f t="shared" ref="I685:I748" si="71">IF($I$5=$G$4,G685,(IF($I$5=$F$4,F685,0)))</f>
        <v>61300</v>
      </c>
      <c r="J685" s="163">
        <f t="shared" si="67"/>
        <v>0</v>
      </c>
      <c r="K685" s="155">
        <f t="shared" si="68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69"/>
        <v>0</v>
      </c>
      <c r="O685" s="155">
        <f t="shared" si="70"/>
        <v>0</v>
      </c>
      <c r="P685" s="155">
        <f>IF(O685=1,SUM($O$6:O685),0)</f>
        <v>0</v>
      </c>
    </row>
    <row r="686" spans="1:16" ht="15" customHeight="1">
      <c r="A686" s="15"/>
      <c r="B686" s="174">
        <v>4</v>
      </c>
      <c r="C686" s="109" t="s">
        <v>644</v>
      </c>
      <c r="D686" s="226" t="s">
        <v>47</v>
      </c>
      <c r="E686" s="227" t="s">
        <v>14</v>
      </c>
      <c r="F686" s="228">
        <v>80100</v>
      </c>
      <c r="G686" s="228">
        <v>80100</v>
      </c>
      <c r="H686" s="171"/>
      <c r="I686" s="88">
        <f t="shared" si="71"/>
        <v>80100</v>
      </c>
      <c r="J686" s="163">
        <f t="shared" si="67"/>
        <v>0</v>
      </c>
      <c r="K686" s="155">
        <f t="shared" si="68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69"/>
        <v>0</v>
      </c>
      <c r="O686" s="155">
        <f t="shared" si="70"/>
        <v>0</v>
      </c>
      <c r="P686" s="155">
        <f>IF(O686=1,SUM($O$6:O686),0)</f>
        <v>0</v>
      </c>
    </row>
    <row r="687" spans="1:16" ht="15" customHeight="1">
      <c r="A687" s="15"/>
      <c r="B687" s="174">
        <v>5</v>
      </c>
      <c r="C687" s="109" t="s">
        <v>645</v>
      </c>
      <c r="D687" s="226" t="s">
        <v>47</v>
      </c>
      <c r="E687" s="227" t="s">
        <v>14</v>
      </c>
      <c r="F687" s="228">
        <v>30000</v>
      </c>
      <c r="G687" s="228">
        <v>35700</v>
      </c>
      <c r="H687" s="171"/>
      <c r="I687" s="88">
        <f t="shared" si="71"/>
        <v>35700</v>
      </c>
      <c r="J687" s="163">
        <f t="shared" si="67"/>
        <v>0</v>
      </c>
      <c r="K687" s="155">
        <f t="shared" si="68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69"/>
        <v>0</v>
      </c>
      <c r="O687" s="155">
        <f t="shared" si="70"/>
        <v>0</v>
      </c>
      <c r="P687" s="155">
        <f>IF(O687=1,SUM($O$6:O687),0)</f>
        <v>0</v>
      </c>
    </row>
    <row r="688" spans="1:16" ht="15" customHeight="1">
      <c r="A688" s="15"/>
      <c r="B688" s="174">
        <v>7</v>
      </c>
      <c r="C688" s="109" t="s">
        <v>646</v>
      </c>
      <c r="D688" s="226" t="s">
        <v>47</v>
      </c>
      <c r="E688" s="227" t="s">
        <v>14</v>
      </c>
      <c r="F688" s="228">
        <v>80100</v>
      </c>
      <c r="G688" s="228">
        <v>80100</v>
      </c>
      <c r="H688" s="171"/>
      <c r="I688" s="88">
        <f t="shared" si="71"/>
        <v>80100</v>
      </c>
      <c r="J688" s="163">
        <f t="shared" si="67"/>
        <v>0</v>
      </c>
      <c r="K688" s="155">
        <f t="shared" si="68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69"/>
        <v>0</v>
      </c>
      <c r="O688" s="155">
        <f t="shared" si="70"/>
        <v>0</v>
      </c>
      <c r="P688" s="155">
        <f>IF(O688=1,SUM($O$6:O688),0)</f>
        <v>0</v>
      </c>
    </row>
    <row r="689" spans="1:16" ht="15" customHeight="1">
      <c r="A689" s="15"/>
      <c r="B689" s="174">
        <v>8</v>
      </c>
      <c r="C689" s="109" t="s">
        <v>647</v>
      </c>
      <c r="D689" s="226" t="s">
        <v>47</v>
      </c>
      <c r="E689" s="227" t="s">
        <v>14</v>
      </c>
      <c r="F689" s="228">
        <v>84000</v>
      </c>
      <c r="G689" s="228">
        <v>84000</v>
      </c>
      <c r="H689" s="171"/>
      <c r="I689" s="88">
        <f t="shared" si="71"/>
        <v>84000</v>
      </c>
      <c r="J689" s="163">
        <f t="shared" si="67"/>
        <v>0</v>
      </c>
      <c r="K689" s="155">
        <f t="shared" si="68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69"/>
        <v>0</v>
      </c>
      <c r="O689" s="155">
        <f t="shared" si="70"/>
        <v>0</v>
      </c>
      <c r="P689" s="155">
        <f>IF(O689=1,SUM($O$6:O689),0)</f>
        <v>0</v>
      </c>
    </row>
    <row r="690" spans="1:16" ht="15" customHeight="1">
      <c r="A690" s="15"/>
      <c r="B690" s="174">
        <v>9</v>
      </c>
      <c r="C690" s="109" t="s">
        <v>648</v>
      </c>
      <c r="D690" s="226" t="s">
        <v>47</v>
      </c>
      <c r="E690" s="227" t="s">
        <v>14</v>
      </c>
      <c r="F690" s="228">
        <v>44000</v>
      </c>
      <c r="G690" s="228">
        <v>44000</v>
      </c>
      <c r="H690" s="171"/>
      <c r="I690" s="88">
        <f t="shared" si="71"/>
        <v>44000</v>
      </c>
      <c r="J690" s="163">
        <f t="shared" si="67"/>
        <v>0</v>
      </c>
      <c r="K690" s="155">
        <f t="shared" si="68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69"/>
        <v>0</v>
      </c>
      <c r="O690" s="155">
        <f t="shared" si="70"/>
        <v>0</v>
      </c>
      <c r="P690" s="155">
        <f>IF(O690=1,SUM($O$6:O690),0)</f>
        <v>0</v>
      </c>
    </row>
    <row r="691" spans="1:16" ht="15" customHeight="1">
      <c r="A691" s="15"/>
      <c r="B691" s="174">
        <v>10</v>
      </c>
      <c r="C691" s="109" t="s">
        <v>649</v>
      </c>
      <c r="D691" s="226" t="s">
        <v>47</v>
      </c>
      <c r="E691" s="227" t="s">
        <v>14</v>
      </c>
      <c r="F691" s="228">
        <v>70300</v>
      </c>
      <c r="G691" s="228">
        <v>70300</v>
      </c>
      <c r="H691" s="171"/>
      <c r="I691" s="88">
        <f t="shared" si="71"/>
        <v>70300</v>
      </c>
      <c r="J691" s="163">
        <f t="shared" si="67"/>
        <v>0</v>
      </c>
      <c r="K691" s="155">
        <f t="shared" si="68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69"/>
        <v>0</v>
      </c>
      <c r="O691" s="155">
        <f t="shared" si="70"/>
        <v>0</v>
      </c>
      <c r="P691" s="155">
        <f>IF(O691=1,SUM($O$6:O691),0)</f>
        <v>0</v>
      </c>
    </row>
    <row r="692" spans="1:16" ht="15" customHeight="1">
      <c r="A692" s="15"/>
      <c r="B692" s="174">
        <v>11</v>
      </c>
      <c r="C692" s="109" t="s">
        <v>650</v>
      </c>
      <c r="D692" s="226" t="s">
        <v>47</v>
      </c>
      <c r="E692" s="227" t="s">
        <v>14</v>
      </c>
      <c r="F692" s="228">
        <v>70300</v>
      </c>
      <c r="G692" s="228">
        <v>70300</v>
      </c>
      <c r="H692" s="171"/>
      <c r="I692" s="88">
        <f t="shared" si="71"/>
        <v>70300</v>
      </c>
      <c r="J692" s="163">
        <f t="shared" si="67"/>
        <v>0</v>
      </c>
      <c r="K692" s="155">
        <f t="shared" si="68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69"/>
        <v>0</v>
      </c>
      <c r="O692" s="155">
        <f t="shared" si="70"/>
        <v>0</v>
      </c>
      <c r="P692" s="155">
        <f>IF(O692=1,SUM($O$6:O692),0)</f>
        <v>0</v>
      </c>
    </row>
    <row r="693" spans="1:16" ht="15" customHeight="1">
      <c r="A693" s="15"/>
      <c r="B693" s="174">
        <v>12</v>
      </c>
      <c r="C693" s="109" t="s">
        <v>651</v>
      </c>
      <c r="D693" s="226" t="s">
        <v>47</v>
      </c>
      <c r="E693" s="227" t="s">
        <v>14</v>
      </c>
      <c r="F693" s="228">
        <v>45200</v>
      </c>
      <c r="G693" s="228">
        <v>45200</v>
      </c>
      <c r="H693" s="171"/>
      <c r="I693" s="88">
        <f t="shared" si="71"/>
        <v>45200</v>
      </c>
      <c r="J693" s="163">
        <f t="shared" si="67"/>
        <v>0</v>
      </c>
      <c r="K693" s="155">
        <f t="shared" si="68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69"/>
        <v>0</v>
      </c>
      <c r="O693" s="155">
        <f t="shared" si="70"/>
        <v>0</v>
      </c>
      <c r="P693" s="155">
        <f>IF(O693=1,SUM($O$6:O693),0)</f>
        <v>0</v>
      </c>
    </row>
    <row r="694" spans="1:16" ht="15" customHeight="1">
      <c r="A694" s="15"/>
      <c r="B694" s="174">
        <v>13</v>
      </c>
      <c r="C694" s="109" t="s">
        <v>652</v>
      </c>
      <c r="D694" s="226" t="s">
        <v>47</v>
      </c>
      <c r="E694" s="227" t="s">
        <v>14</v>
      </c>
      <c r="F694" s="228">
        <v>80900</v>
      </c>
      <c r="G694" s="228">
        <v>85800</v>
      </c>
      <c r="H694" s="171"/>
      <c r="I694" s="88">
        <f t="shared" si="71"/>
        <v>85800</v>
      </c>
      <c r="J694" s="163">
        <f t="shared" si="67"/>
        <v>0</v>
      </c>
      <c r="K694" s="155">
        <f t="shared" si="68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69"/>
        <v>0</v>
      </c>
      <c r="O694" s="155">
        <f t="shared" si="70"/>
        <v>0</v>
      </c>
      <c r="P694" s="155">
        <f>IF(O694=1,SUM($O$6:O694),0)</f>
        <v>0</v>
      </c>
    </row>
    <row r="695" spans="1:16" ht="15" customHeight="1">
      <c r="A695" s="15"/>
      <c r="B695" s="174">
        <v>14</v>
      </c>
      <c r="C695" s="109" t="s">
        <v>653</v>
      </c>
      <c r="D695" s="226" t="s">
        <v>47</v>
      </c>
      <c r="E695" s="227" t="s">
        <v>14</v>
      </c>
      <c r="F695" s="228">
        <v>80900</v>
      </c>
      <c r="G695" s="228">
        <v>85800</v>
      </c>
      <c r="H695" s="171"/>
      <c r="I695" s="88">
        <f t="shared" si="71"/>
        <v>85800</v>
      </c>
      <c r="J695" s="163">
        <f t="shared" si="67"/>
        <v>0</v>
      </c>
      <c r="K695" s="155">
        <f t="shared" si="68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69"/>
        <v>0</v>
      </c>
      <c r="O695" s="155">
        <f t="shared" si="70"/>
        <v>0</v>
      </c>
      <c r="P695" s="155">
        <f>IF(O695=1,SUM($O$6:O695),0)</f>
        <v>0</v>
      </c>
    </row>
    <row r="696" spans="1:16" ht="15" customHeight="1">
      <c r="A696" s="15"/>
      <c r="B696" s="174">
        <v>15</v>
      </c>
      <c r="C696" s="109" t="s">
        <v>654</v>
      </c>
      <c r="D696" s="226" t="s">
        <v>47</v>
      </c>
      <c r="E696" s="227" t="s">
        <v>14</v>
      </c>
      <c r="F696" s="228">
        <v>82500</v>
      </c>
      <c r="G696" s="228">
        <v>87700</v>
      </c>
      <c r="H696" s="171"/>
      <c r="I696" s="88">
        <f t="shared" si="71"/>
        <v>87700</v>
      </c>
      <c r="J696" s="163">
        <f t="shared" si="67"/>
        <v>0</v>
      </c>
      <c r="K696" s="155">
        <f t="shared" si="68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69"/>
        <v>0</v>
      </c>
      <c r="O696" s="155">
        <f t="shared" si="70"/>
        <v>0</v>
      </c>
      <c r="P696" s="155">
        <f>IF(O696=1,SUM($O$6:O696),0)</f>
        <v>0</v>
      </c>
    </row>
    <row r="697" spans="1:16" ht="15" customHeight="1">
      <c r="A697" s="15"/>
      <c r="B697" s="174">
        <v>16</v>
      </c>
      <c r="C697" s="109" t="s">
        <v>655</v>
      </c>
      <c r="D697" s="226" t="s">
        <v>47</v>
      </c>
      <c r="E697" s="227" t="s">
        <v>14</v>
      </c>
      <c r="F697" s="228">
        <v>42100</v>
      </c>
      <c r="G697" s="228">
        <v>50100</v>
      </c>
      <c r="H697" s="171"/>
      <c r="I697" s="88">
        <f t="shared" si="71"/>
        <v>50100</v>
      </c>
      <c r="J697" s="163">
        <f t="shared" si="67"/>
        <v>0</v>
      </c>
      <c r="K697" s="155">
        <f t="shared" si="68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69"/>
        <v>0</v>
      </c>
      <c r="O697" s="155">
        <f t="shared" si="70"/>
        <v>0</v>
      </c>
      <c r="P697" s="155">
        <f>IF(O697=1,SUM($O$6:O697),0)</f>
        <v>0</v>
      </c>
    </row>
    <row r="698" spans="1:16" ht="15" customHeight="1">
      <c r="A698" s="15"/>
      <c r="B698" s="174">
        <v>17</v>
      </c>
      <c r="C698" s="109" t="s">
        <v>656</v>
      </c>
      <c r="D698" s="226" t="s">
        <v>47</v>
      </c>
      <c r="E698" s="227" t="s">
        <v>14</v>
      </c>
      <c r="F698" s="228">
        <v>42100</v>
      </c>
      <c r="G698" s="228">
        <v>50100</v>
      </c>
      <c r="H698" s="171"/>
      <c r="I698" s="88">
        <f t="shared" si="71"/>
        <v>50100</v>
      </c>
      <c r="J698" s="163">
        <f t="shared" si="67"/>
        <v>0</v>
      </c>
      <c r="K698" s="155">
        <f t="shared" si="68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69"/>
        <v>0</v>
      </c>
      <c r="O698" s="155">
        <f t="shared" si="70"/>
        <v>0</v>
      </c>
      <c r="P698" s="155">
        <f>IF(O698=1,SUM($O$6:O698),0)</f>
        <v>0</v>
      </c>
    </row>
    <row r="699" spans="1:16" ht="15" customHeight="1">
      <c r="A699" s="15"/>
      <c r="B699" s="174">
        <v>18</v>
      </c>
      <c r="C699" s="109" t="s">
        <v>657</v>
      </c>
      <c r="D699" s="226" t="s">
        <v>47</v>
      </c>
      <c r="E699" s="227" t="s">
        <v>14</v>
      </c>
      <c r="F699" s="228">
        <v>45200</v>
      </c>
      <c r="G699" s="228">
        <v>53800</v>
      </c>
      <c r="H699" s="171"/>
      <c r="I699" s="88">
        <f t="shared" si="71"/>
        <v>53800</v>
      </c>
      <c r="J699" s="163">
        <f t="shared" si="67"/>
        <v>0</v>
      </c>
      <c r="K699" s="155">
        <f t="shared" si="68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69"/>
        <v>0</v>
      </c>
      <c r="O699" s="155">
        <f t="shared" si="70"/>
        <v>0</v>
      </c>
      <c r="P699" s="155">
        <f>IF(O699=1,SUM($O$6:O699),0)</f>
        <v>0</v>
      </c>
    </row>
    <row r="700" spans="1:16" ht="15" customHeight="1">
      <c r="A700" s="15"/>
      <c r="B700" s="174">
        <v>19</v>
      </c>
      <c r="C700" s="109" t="s">
        <v>658</v>
      </c>
      <c r="D700" s="226" t="s">
        <v>47</v>
      </c>
      <c r="E700" s="227" t="s">
        <v>14</v>
      </c>
      <c r="F700" s="228">
        <v>45200</v>
      </c>
      <c r="G700" s="228">
        <v>53800</v>
      </c>
      <c r="H700" s="171"/>
      <c r="I700" s="88">
        <f t="shared" si="71"/>
        <v>53800</v>
      </c>
      <c r="J700" s="163">
        <f t="shared" si="67"/>
        <v>0</v>
      </c>
      <c r="K700" s="155">
        <f t="shared" si="68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69"/>
        <v>0</v>
      </c>
      <c r="O700" s="155">
        <f t="shared" si="70"/>
        <v>0</v>
      </c>
      <c r="P700" s="155">
        <f>IF(O700=1,SUM($O$6:O700),0)</f>
        <v>0</v>
      </c>
    </row>
    <row r="701" spans="1:16" ht="15" customHeight="1">
      <c r="A701" s="15"/>
      <c r="B701" s="174">
        <v>20</v>
      </c>
      <c r="C701" s="109" t="s">
        <v>659</v>
      </c>
      <c r="D701" s="226" t="s">
        <v>47</v>
      </c>
      <c r="E701" s="227" t="s">
        <v>14</v>
      </c>
      <c r="F701" s="228">
        <v>45200</v>
      </c>
      <c r="G701" s="228">
        <v>53800</v>
      </c>
      <c r="H701" s="171"/>
      <c r="I701" s="88">
        <f t="shared" si="71"/>
        <v>53800</v>
      </c>
      <c r="J701" s="163">
        <f t="shared" si="67"/>
        <v>0</v>
      </c>
      <c r="K701" s="155">
        <f t="shared" si="68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69"/>
        <v>0</v>
      </c>
      <c r="O701" s="155">
        <f t="shared" si="70"/>
        <v>0</v>
      </c>
      <c r="P701" s="155">
        <f>IF(O701=1,SUM($O$6:O701),0)</f>
        <v>0</v>
      </c>
    </row>
    <row r="702" spans="1:16" ht="15" customHeight="1">
      <c r="A702" s="15"/>
      <c r="B702" s="174">
        <v>21</v>
      </c>
      <c r="C702" s="109" t="s">
        <v>660</v>
      </c>
      <c r="D702" s="226" t="s">
        <v>47</v>
      </c>
      <c r="E702" s="227" t="s">
        <v>14</v>
      </c>
      <c r="F702" s="228">
        <v>45200</v>
      </c>
      <c r="G702" s="228">
        <v>53800</v>
      </c>
      <c r="H702" s="171"/>
      <c r="I702" s="88">
        <f t="shared" si="71"/>
        <v>53800</v>
      </c>
      <c r="J702" s="163">
        <f t="shared" si="67"/>
        <v>0</v>
      </c>
      <c r="K702" s="155">
        <f t="shared" si="68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69"/>
        <v>0</v>
      </c>
      <c r="O702" s="155">
        <f t="shared" si="70"/>
        <v>0</v>
      </c>
      <c r="P702" s="155">
        <f>IF(O702=1,SUM($O$6:O702),0)</f>
        <v>0</v>
      </c>
    </row>
    <row r="703" spans="1:16" ht="15" customHeight="1">
      <c r="A703" s="15"/>
      <c r="B703" s="174">
        <v>22</v>
      </c>
      <c r="C703" s="109" t="s">
        <v>661</v>
      </c>
      <c r="D703" s="226" t="s">
        <v>47</v>
      </c>
      <c r="E703" s="227" t="s">
        <v>14</v>
      </c>
      <c r="F703" s="228">
        <v>40200</v>
      </c>
      <c r="G703" s="228">
        <v>45100</v>
      </c>
      <c r="H703" s="171"/>
      <c r="I703" s="88">
        <f t="shared" si="71"/>
        <v>45100</v>
      </c>
      <c r="J703" s="163">
        <f t="shared" si="67"/>
        <v>0</v>
      </c>
      <c r="K703" s="155">
        <f t="shared" si="68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69"/>
        <v>0</v>
      </c>
      <c r="O703" s="155">
        <f t="shared" si="70"/>
        <v>0</v>
      </c>
      <c r="P703" s="155">
        <f>IF(O703=1,SUM($O$6:O703),0)</f>
        <v>0</v>
      </c>
    </row>
    <row r="704" spans="1:16" ht="15" customHeight="1">
      <c r="A704" s="15"/>
      <c r="B704" s="174">
        <v>23</v>
      </c>
      <c r="C704" s="109" t="s">
        <v>662</v>
      </c>
      <c r="D704" s="226" t="s">
        <v>47</v>
      </c>
      <c r="E704" s="227" t="s">
        <v>14</v>
      </c>
      <c r="F704" s="228">
        <v>37200</v>
      </c>
      <c r="G704" s="228">
        <v>44300</v>
      </c>
      <c r="H704" s="171"/>
      <c r="I704" s="88">
        <f t="shared" si="71"/>
        <v>44300</v>
      </c>
      <c r="J704" s="163">
        <f t="shared" si="67"/>
        <v>0</v>
      </c>
      <c r="K704" s="155">
        <f t="shared" si="68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69"/>
        <v>0</v>
      </c>
      <c r="O704" s="155">
        <f t="shared" si="70"/>
        <v>0</v>
      </c>
      <c r="P704" s="155">
        <f>IF(O704=1,SUM($O$6:O704),0)</f>
        <v>0</v>
      </c>
    </row>
    <row r="705" spans="1:16" ht="15" customHeight="1">
      <c r="A705" s="15"/>
      <c r="B705" s="174">
        <v>24</v>
      </c>
      <c r="C705" s="109" t="s">
        <v>663</v>
      </c>
      <c r="D705" s="226" t="s">
        <v>47</v>
      </c>
      <c r="E705" s="227" t="s">
        <v>14</v>
      </c>
      <c r="F705" s="228">
        <v>37200</v>
      </c>
      <c r="G705" s="228">
        <v>44300</v>
      </c>
      <c r="H705" s="171"/>
      <c r="I705" s="88">
        <f t="shared" si="71"/>
        <v>44300</v>
      </c>
      <c r="J705" s="163">
        <f t="shared" si="67"/>
        <v>0</v>
      </c>
      <c r="K705" s="155">
        <f t="shared" si="68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69"/>
        <v>0</v>
      </c>
      <c r="O705" s="155">
        <f t="shared" si="70"/>
        <v>0</v>
      </c>
      <c r="P705" s="155">
        <f>IF(O705=1,SUM($O$6:O705),0)</f>
        <v>0</v>
      </c>
    </row>
    <row r="706" spans="1:16" ht="15" customHeight="1">
      <c r="A706" s="15"/>
      <c r="B706" s="174">
        <v>25</v>
      </c>
      <c r="C706" s="109" t="s">
        <v>664</v>
      </c>
      <c r="D706" s="226" t="s">
        <v>47</v>
      </c>
      <c r="E706" s="227" t="s">
        <v>14</v>
      </c>
      <c r="F706" s="228">
        <v>37200</v>
      </c>
      <c r="G706" s="228">
        <v>44300</v>
      </c>
      <c r="H706" s="171"/>
      <c r="I706" s="88">
        <f t="shared" si="71"/>
        <v>44300</v>
      </c>
      <c r="J706" s="163">
        <f t="shared" si="67"/>
        <v>0</v>
      </c>
      <c r="K706" s="155">
        <f t="shared" si="68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69"/>
        <v>0</v>
      </c>
      <c r="O706" s="155">
        <f t="shared" si="70"/>
        <v>0</v>
      </c>
      <c r="P706" s="155">
        <f>IF(O706=1,SUM($O$6:O706),0)</f>
        <v>0</v>
      </c>
    </row>
    <row r="707" spans="1:16" ht="15" customHeight="1">
      <c r="A707" s="15"/>
      <c r="B707" s="174">
        <v>26</v>
      </c>
      <c r="C707" s="109" t="s">
        <v>665</v>
      </c>
      <c r="D707" s="226" t="s">
        <v>47</v>
      </c>
      <c r="E707" s="227" t="s">
        <v>14</v>
      </c>
      <c r="F707" s="228">
        <v>326300</v>
      </c>
      <c r="G707" s="228">
        <v>44300</v>
      </c>
      <c r="H707" s="171"/>
      <c r="I707" s="88">
        <f t="shared" si="71"/>
        <v>44300</v>
      </c>
      <c r="J707" s="163">
        <f t="shared" si="67"/>
        <v>0</v>
      </c>
      <c r="K707" s="155">
        <f t="shared" si="68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69"/>
        <v>0</v>
      </c>
      <c r="O707" s="155">
        <f t="shared" si="70"/>
        <v>0</v>
      </c>
      <c r="P707" s="155">
        <f>IF(O707=1,SUM($O$6:O707),0)</f>
        <v>0</v>
      </c>
    </row>
    <row r="708" spans="1:16" ht="15" customHeight="1">
      <c r="A708" s="15"/>
      <c r="B708" s="174">
        <v>27</v>
      </c>
      <c r="C708" s="109" t="s">
        <v>666</v>
      </c>
      <c r="D708" s="226" t="s">
        <v>47</v>
      </c>
      <c r="E708" s="227" t="s">
        <v>14</v>
      </c>
      <c r="F708" s="228">
        <v>78300</v>
      </c>
      <c r="G708" s="228">
        <v>93100</v>
      </c>
      <c r="H708" s="171"/>
      <c r="I708" s="88">
        <f t="shared" si="71"/>
        <v>93100</v>
      </c>
      <c r="J708" s="163">
        <f t="shared" si="67"/>
        <v>0</v>
      </c>
      <c r="K708" s="155">
        <f t="shared" si="68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69"/>
        <v>0</v>
      </c>
      <c r="O708" s="155">
        <f t="shared" si="70"/>
        <v>0</v>
      </c>
      <c r="P708" s="155">
        <f>IF(O708=1,SUM($O$6:O708),0)</f>
        <v>0</v>
      </c>
    </row>
    <row r="709" spans="1:16" ht="15" customHeight="1">
      <c r="A709" s="15"/>
      <c r="B709" s="174">
        <v>28</v>
      </c>
      <c r="C709" s="109" t="s">
        <v>667</v>
      </c>
      <c r="D709" s="226" t="s">
        <v>47</v>
      </c>
      <c r="E709" s="227" t="s">
        <v>14</v>
      </c>
      <c r="F709" s="228">
        <v>78300</v>
      </c>
      <c r="G709" s="228">
        <v>93100</v>
      </c>
      <c r="H709" s="171"/>
      <c r="I709" s="88">
        <f t="shared" si="71"/>
        <v>93100</v>
      </c>
      <c r="J709" s="163">
        <f t="shared" si="67"/>
        <v>0</v>
      </c>
      <c r="K709" s="155">
        <f t="shared" si="68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69"/>
        <v>0</v>
      </c>
      <c r="O709" s="155">
        <f t="shared" si="70"/>
        <v>0</v>
      </c>
      <c r="P709" s="155">
        <f>IF(O709=1,SUM($O$6:O709),0)</f>
        <v>0</v>
      </c>
    </row>
    <row r="710" spans="1:16" ht="15" customHeight="1">
      <c r="A710" s="15"/>
      <c r="B710" s="174">
        <v>29</v>
      </c>
      <c r="C710" s="109" t="s">
        <v>668</v>
      </c>
      <c r="D710" s="226" t="s">
        <v>47</v>
      </c>
      <c r="E710" s="227" t="s">
        <v>14</v>
      </c>
      <c r="F710" s="228">
        <v>74600</v>
      </c>
      <c r="G710" s="228">
        <v>88700</v>
      </c>
      <c r="H710" s="171"/>
      <c r="I710" s="88">
        <f t="shared" si="71"/>
        <v>88700</v>
      </c>
      <c r="J710" s="163">
        <f t="shared" si="67"/>
        <v>0</v>
      </c>
      <c r="K710" s="155">
        <f t="shared" si="68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69"/>
        <v>0</v>
      </c>
      <c r="O710" s="155">
        <f t="shared" si="70"/>
        <v>0</v>
      </c>
      <c r="P710" s="155">
        <f>IF(O710=1,SUM($O$6:O710),0)</f>
        <v>0</v>
      </c>
    </row>
    <row r="711" spans="1:16" ht="15" customHeight="1">
      <c r="A711" s="15"/>
      <c r="B711" s="174">
        <v>30</v>
      </c>
      <c r="C711" s="109" t="s">
        <v>669</v>
      </c>
      <c r="D711" s="226" t="s">
        <v>47</v>
      </c>
      <c r="E711" s="227" t="s">
        <v>14</v>
      </c>
      <c r="F711" s="228">
        <v>51900</v>
      </c>
      <c r="G711" s="228">
        <v>61700</v>
      </c>
      <c r="H711" s="171"/>
      <c r="I711" s="88">
        <f t="shared" si="71"/>
        <v>61700</v>
      </c>
      <c r="J711" s="163">
        <f t="shared" si="67"/>
        <v>0</v>
      </c>
      <c r="K711" s="155">
        <f t="shared" si="68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69"/>
        <v>0</v>
      </c>
      <c r="O711" s="155">
        <f t="shared" si="70"/>
        <v>0</v>
      </c>
      <c r="P711" s="155">
        <f>IF(O711=1,SUM($O$6:O711),0)</f>
        <v>0</v>
      </c>
    </row>
    <row r="712" spans="1:16" ht="15" customHeight="1">
      <c r="A712" s="15"/>
      <c r="B712" s="174">
        <v>31</v>
      </c>
      <c r="C712" s="109" t="s">
        <v>670</v>
      </c>
      <c r="D712" s="226" t="s">
        <v>47</v>
      </c>
      <c r="E712" s="227" t="s">
        <v>14</v>
      </c>
      <c r="F712" s="228">
        <v>51900</v>
      </c>
      <c r="G712" s="228">
        <v>61700</v>
      </c>
      <c r="H712" s="171"/>
      <c r="I712" s="88">
        <f t="shared" si="71"/>
        <v>61700</v>
      </c>
      <c r="J712" s="163">
        <f t="shared" si="67"/>
        <v>0</v>
      </c>
      <c r="K712" s="155">
        <f t="shared" si="68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69"/>
        <v>0</v>
      </c>
      <c r="O712" s="155">
        <f t="shared" si="70"/>
        <v>0</v>
      </c>
      <c r="P712" s="155">
        <f>IF(O712=1,SUM($O$6:O712),0)</f>
        <v>0</v>
      </c>
    </row>
    <row r="713" spans="1:16" ht="15" customHeight="1">
      <c r="A713" s="15"/>
      <c r="B713" s="174">
        <v>32</v>
      </c>
      <c r="C713" s="109" t="s">
        <v>671</v>
      </c>
      <c r="D713" s="226" t="s">
        <v>47</v>
      </c>
      <c r="E713" s="227" t="s">
        <v>14</v>
      </c>
      <c r="F713" s="228">
        <v>75600</v>
      </c>
      <c r="G713" s="228">
        <v>99900</v>
      </c>
      <c r="H713" s="171"/>
      <c r="I713" s="88">
        <f t="shared" si="71"/>
        <v>99900</v>
      </c>
      <c r="J713" s="163">
        <f t="shared" si="67"/>
        <v>0</v>
      </c>
      <c r="K713" s="155">
        <f t="shared" si="68"/>
        <v>0</v>
      </c>
      <c r="L713" s="155">
        <f>IF(J713=1,SUM($J$6:J713),0)</f>
        <v>0</v>
      </c>
      <c r="M713" s="155">
        <f>IF(K713=1,SUM($K$6:K713),0)</f>
        <v>0</v>
      </c>
      <c r="N713" s="165">
        <f t="shared" si="69"/>
        <v>0</v>
      </c>
      <c r="O713" s="155">
        <f t="shared" si="70"/>
        <v>0</v>
      </c>
      <c r="P713" s="155">
        <f>IF(O713=1,SUM($O$6:O713),0)</f>
        <v>0</v>
      </c>
    </row>
    <row r="714" spans="1:16" ht="15" customHeight="1">
      <c r="A714" s="17"/>
      <c r="B714" s="174">
        <v>33</v>
      </c>
      <c r="C714" s="109" t="s">
        <v>672</v>
      </c>
      <c r="D714" s="226" t="s">
        <v>47</v>
      </c>
      <c r="E714" s="227" t="s">
        <v>14</v>
      </c>
      <c r="F714" s="228">
        <v>75600</v>
      </c>
      <c r="G714" s="228">
        <v>99900</v>
      </c>
      <c r="H714" s="171"/>
      <c r="I714" s="88">
        <f t="shared" si="71"/>
        <v>99900</v>
      </c>
      <c r="J714" s="163">
        <f t="shared" si="67"/>
        <v>0</v>
      </c>
      <c r="K714" s="155">
        <f t="shared" si="6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69"/>
        <v>0</v>
      </c>
      <c r="O714" s="155">
        <f t="shared" si="70"/>
        <v>0</v>
      </c>
      <c r="P714" s="155">
        <f>IF(O714=1,SUM($O$6:O714),0)</f>
        <v>0</v>
      </c>
    </row>
    <row r="715" spans="1:16" ht="15" customHeight="1">
      <c r="A715" s="15"/>
      <c r="B715" s="174">
        <v>34</v>
      </c>
      <c r="C715" s="109" t="s">
        <v>673</v>
      </c>
      <c r="D715" s="226" t="s">
        <v>47</v>
      </c>
      <c r="E715" s="227" t="s">
        <v>14</v>
      </c>
      <c r="F715" s="228">
        <v>66800</v>
      </c>
      <c r="G715" s="228">
        <v>79500</v>
      </c>
      <c r="H715" s="171"/>
      <c r="I715" s="88">
        <f t="shared" si="71"/>
        <v>79500</v>
      </c>
      <c r="J715" s="163">
        <f t="shared" si="67"/>
        <v>0</v>
      </c>
      <c r="K715" s="155">
        <f t="shared" si="6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69"/>
        <v>0</v>
      </c>
      <c r="O715" s="155">
        <f t="shared" si="70"/>
        <v>0</v>
      </c>
      <c r="P715" s="155">
        <f>IF(O715=1,SUM($O$6:O715),0)</f>
        <v>0</v>
      </c>
    </row>
    <row r="716" spans="1:16" ht="15" customHeight="1">
      <c r="A716" s="15"/>
      <c r="B716" s="174">
        <v>35</v>
      </c>
      <c r="C716" s="109" t="s">
        <v>674</v>
      </c>
      <c r="D716" s="226" t="s">
        <v>47</v>
      </c>
      <c r="E716" s="227" t="s">
        <v>14</v>
      </c>
      <c r="F716" s="228">
        <v>62400</v>
      </c>
      <c r="G716" s="228">
        <v>74200</v>
      </c>
      <c r="H716" s="171"/>
      <c r="I716" s="88">
        <f t="shared" si="71"/>
        <v>74200</v>
      </c>
      <c r="J716" s="163">
        <f t="shared" ref="J716:J779" si="72">IF(D716="MDU-KD",1,0)</f>
        <v>0</v>
      </c>
      <c r="K716" s="155">
        <f t="shared" ref="K716:K779" si="73">IF(D716="HDW",1,0)</f>
        <v>0</v>
      </c>
      <c r="L716" s="155">
        <f>IF(J716=1,SUM($J$6:J716),0)</f>
        <v>0</v>
      </c>
      <c r="M716" s="155">
        <f>IF(K716=1,SUM($K$6:K716),0)</f>
        <v>0</v>
      </c>
      <c r="N716" s="165">
        <f t="shared" ref="N716:N779" si="74">IF(L716=0,M716,L716)</f>
        <v>0</v>
      </c>
      <c r="O716" s="155">
        <f t="shared" ref="O716:O779" si="75">IF(E716=0,0,IF(LEFT(C716,11)="Tiang Beton",1,0))</f>
        <v>0</v>
      </c>
      <c r="P716" s="155">
        <f>IF(O716=1,SUM($O$6:O716),0)</f>
        <v>0</v>
      </c>
    </row>
    <row r="717" spans="1:16" ht="15" customHeight="1">
      <c r="A717" s="15"/>
      <c r="B717" s="174">
        <v>36</v>
      </c>
      <c r="C717" s="109" t="s">
        <v>1493</v>
      </c>
      <c r="D717" s="226" t="s">
        <v>47</v>
      </c>
      <c r="E717" s="227" t="s">
        <v>14</v>
      </c>
      <c r="F717" s="228">
        <v>81300</v>
      </c>
      <c r="G717" s="228">
        <v>87700</v>
      </c>
      <c r="H717" s="171"/>
      <c r="I717" s="88">
        <f t="shared" si="71"/>
        <v>87700</v>
      </c>
      <c r="J717" s="163">
        <f t="shared" si="72"/>
        <v>0</v>
      </c>
      <c r="K717" s="155">
        <f t="shared" si="73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74"/>
        <v>0</v>
      </c>
      <c r="O717" s="155">
        <f t="shared" si="75"/>
        <v>0</v>
      </c>
      <c r="P717" s="155">
        <f>IF(O717=1,SUM($O$6:O717),0)</f>
        <v>0</v>
      </c>
    </row>
    <row r="718" spans="1:16" ht="15" customHeight="1">
      <c r="A718" s="15"/>
      <c r="B718" s="174">
        <v>37</v>
      </c>
      <c r="C718" s="109" t="s">
        <v>1494</v>
      </c>
      <c r="D718" s="226" t="s">
        <v>47</v>
      </c>
      <c r="E718" s="227" t="s">
        <v>14</v>
      </c>
      <c r="F718" s="228">
        <v>94400</v>
      </c>
      <c r="G718" s="228">
        <v>112300</v>
      </c>
      <c r="H718" s="171"/>
      <c r="I718" s="88">
        <f t="shared" si="71"/>
        <v>112300</v>
      </c>
      <c r="J718" s="163">
        <f t="shared" si="72"/>
        <v>0</v>
      </c>
      <c r="K718" s="155">
        <f t="shared" si="73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74"/>
        <v>0</v>
      </c>
      <c r="O718" s="155">
        <f t="shared" si="75"/>
        <v>0</v>
      </c>
      <c r="P718" s="155">
        <f>IF(O718=1,SUM($O$6:O718),0)</f>
        <v>0</v>
      </c>
    </row>
    <row r="719" spans="1:16" ht="15" customHeight="1">
      <c r="A719" s="15"/>
      <c r="B719" s="174">
        <v>38</v>
      </c>
      <c r="C719" s="109" t="s">
        <v>1495</v>
      </c>
      <c r="D719" s="226" t="s">
        <v>47</v>
      </c>
      <c r="E719" s="227" t="s">
        <v>14</v>
      </c>
      <c r="F719" s="228">
        <v>82500</v>
      </c>
      <c r="G719" s="228">
        <v>87700</v>
      </c>
      <c r="H719" s="171"/>
      <c r="I719" s="88">
        <f t="shared" si="71"/>
        <v>87700</v>
      </c>
      <c r="J719" s="163">
        <f t="shared" si="72"/>
        <v>0</v>
      </c>
      <c r="K719" s="155">
        <f t="shared" si="73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74"/>
        <v>0</v>
      </c>
      <c r="O719" s="155">
        <f t="shared" si="75"/>
        <v>0</v>
      </c>
      <c r="P719" s="155">
        <f>IF(O719=1,SUM($O$6:O719),0)</f>
        <v>0</v>
      </c>
    </row>
    <row r="720" spans="1:16" ht="15" customHeight="1">
      <c r="A720" s="15"/>
      <c r="B720" s="174">
        <v>39</v>
      </c>
      <c r="C720" s="109" t="s">
        <v>1496</v>
      </c>
      <c r="D720" s="226" t="s">
        <v>47</v>
      </c>
      <c r="E720" s="227" t="s">
        <v>14</v>
      </c>
      <c r="F720" s="228">
        <v>109200</v>
      </c>
      <c r="G720" s="228">
        <v>129900</v>
      </c>
      <c r="H720" s="171"/>
      <c r="I720" s="88">
        <f t="shared" si="71"/>
        <v>129900</v>
      </c>
      <c r="J720" s="163">
        <f t="shared" si="72"/>
        <v>0</v>
      </c>
      <c r="K720" s="155">
        <f t="shared" si="73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74"/>
        <v>0</v>
      </c>
      <c r="O720" s="155">
        <f t="shared" si="75"/>
        <v>0</v>
      </c>
      <c r="P720" s="155">
        <f>IF(O720=1,SUM($O$6:O720),0)</f>
        <v>0</v>
      </c>
    </row>
    <row r="721" spans="1:16" ht="15" customHeight="1">
      <c r="A721" s="15"/>
      <c r="B721" s="174">
        <v>40</v>
      </c>
      <c r="C721" s="109" t="s">
        <v>1497</v>
      </c>
      <c r="D721" s="226" t="s">
        <v>47</v>
      </c>
      <c r="E721" s="227" t="s">
        <v>14</v>
      </c>
      <c r="F721" s="228">
        <v>106900</v>
      </c>
      <c r="G721" s="228">
        <v>127200</v>
      </c>
      <c r="H721" s="171"/>
      <c r="I721" s="88">
        <f t="shared" si="71"/>
        <v>127200</v>
      </c>
      <c r="J721" s="163">
        <f t="shared" si="72"/>
        <v>0</v>
      </c>
      <c r="K721" s="155">
        <f t="shared" si="73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74"/>
        <v>0</v>
      </c>
      <c r="O721" s="155">
        <f t="shared" si="75"/>
        <v>0</v>
      </c>
      <c r="P721" s="155">
        <f>IF(O721=1,SUM($O$6:O721),0)</f>
        <v>0</v>
      </c>
    </row>
    <row r="722" spans="1:16" ht="15" customHeight="1">
      <c r="A722" s="15"/>
      <c r="B722" s="174">
        <v>41</v>
      </c>
      <c r="C722" s="109" t="s">
        <v>1498</v>
      </c>
      <c r="D722" s="226" t="s">
        <v>47</v>
      </c>
      <c r="E722" s="227" t="s">
        <v>14</v>
      </c>
      <c r="F722" s="228">
        <v>104400</v>
      </c>
      <c r="G722" s="228">
        <v>116900</v>
      </c>
      <c r="H722" s="171"/>
      <c r="I722" s="88">
        <f t="shared" si="71"/>
        <v>116900</v>
      </c>
      <c r="J722" s="163">
        <f t="shared" si="72"/>
        <v>0</v>
      </c>
      <c r="K722" s="155">
        <f t="shared" si="73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74"/>
        <v>0</v>
      </c>
      <c r="O722" s="155">
        <f t="shared" si="75"/>
        <v>0</v>
      </c>
      <c r="P722" s="155">
        <f>IF(O722=1,SUM($O$6:O722),0)</f>
        <v>0</v>
      </c>
    </row>
    <row r="723" spans="1:16" ht="15" customHeight="1">
      <c r="A723" s="15"/>
      <c r="B723" s="174">
        <v>42</v>
      </c>
      <c r="C723" s="109" t="s">
        <v>1499</v>
      </c>
      <c r="D723" s="226" t="s">
        <v>47</v>
      </c>
      <c r="E723" s="227" t="s">
        <v>14</v>
      </c>
      <c r="F723" s="228">
        <v>103500</v>
      </c>
      <c r="G723" s="228">
        <v>123100</v>
      </c>
      <c r="H723" s="171"/>
      <c r="I723" s="88">
        <f t="shared" si="71"/>
        <v>123100</v>
      </c>
      <c r="J723" s="163">
        <f t="shared" si="72"/>
        <v>0</v>
      </c>
      <c r="K723" s="155">
        <f t="shared" si="73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74"/>
        <v>0</v>
      </c>
      <c r="O723" s="155">
        <f t="shared" si="75"/>
        <v>0</v>
      </c>
      <c r="P723" s="155">
        <f>IF(O723=1,SUM($O$6:O723),0)</f>
        <v>0</v>
      </c>
    </row>
    <row r="724" spans="1:16" ht="15" customHeight="1">
      <c r="A724" s="15"/>
      <c r="B724" s="174">
        <v>43</v>
      </c>
      <c r="C724" s="109" t="s">
        <v>1500</v>
      </c>
      <c r="D724" s="226" t="s">
        <v>47</v>
      </c>
      <c r="E724" s="227" t="s">
        <v>14</v>
      </c>
      <c r="F724" s="228">
        <v>111100</v>
      </c>
      <c r="G724" s="228">
        <v>111100</v>
      </c>
      <c r="H724" s="171"/>
      <c r="I724" s="88">
        <f t="shared" si="71"/>
        <v>111100</v>
      </c>
      <c r="J724" s="163">
        <f t="shared" si="72"/>
        <v>0</v>
      </c>
      <c r="K724" s="155">
        <f t="shared" si="73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74"/>
        <v>0</v>
      </c>
      <c r="O724" s="155">
        <f t="shared" si="75"/>
        <v>0</v>
      </c>
      <c r="P724" s="155">
        <f>IF(O724=1,SUM($O$6:O724),0)</f>
        <v>0</v>
      </c>
    </row>
    <row r="725" spans="1:16" ht="15" customHeight="1">
      <c r="A725" s="15"/>
      <c r="B725" s="174">
        <v>44</v>
      </c>
      <c r="C725" s="109" t="s">
        <v>1501</v>
      </c>
      <c r="D725" s="226" t="s">
        <v>47</v>
      </c>
      <c r="E725" s="227" t="s">
        <v>14</v>
      </c>
      <c r="F725" s="228">
        <v>108700</v>
      </c>
      <c r="G725" s="228">
        <v>129300</v>
      </c>
      <c r="H725" s="171"/>
      <c r="I725" s="88">
        <f t="shared" si="71"/>
        <v>129300</v>
      </c>
      <c r="J725" s="163">
        <f t="shared" si="72"/>
        <v>0</v>
      </c>
      <c r="K725" s="155">
        <f t="shared" si="73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74"/>
        <v>0</v>
      </c>
      <c r="O725" s="155">
        <f t="shared" si="75"/>
        <v>0</v>
      </c>
      <c r="P725" s="155">
        <f>IF(O725=1,SUM($O$6:O725),0)</f>
        <v>0</v>
      </c>
    </row>
    <row r="726" spans="1:16" ht="15" customHeight="1">
      <c r="A726" s="15"/>
      <c r="B726" s="174">
        <v>45</v>
      </c>
      <c r="C726" s="109" t="s">
        <v>1502</v>
      </c>
      <c r="D726" s="226" t="s">
        <v>47</v>
      </c>
      <c r="E726" s="227" t="s">
        <v>14</v>
      </c>
      <c r="F726" s="228">
        <v>218400</v>
      </c>
      <c r="G726" s="228">
        <v>259800</v>
      </c>
      <c r="H726" s="171"/>
      <c r="I726" s="88">
        <f t="shared" si="71"/>
        <v>259800</v>
      </c>
      <c r="J726" s="163">
        <f t="shared" si="72"/>
        <v>0</v>
      </c>
      <c r="K726" s="155">
        <f t="shared" si="73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74"/>
        <v>0</v>
      </c>
      <c r="O726" s="155">
        <f t="shared" si="75"/>
        <v>0</v>
      </c>
      <c r="P726" s="155">
        <f>IF(O726=1,SUM($O$6:O726),0)</f>
        <v>0</v>
      </c>
    </row>
    <row r="727" spans="1:16" ht="15" customHeight="1">
      <c r="A727" s="15"/>
      <c r="B727" s="174">
        <v>46</v>
      </c>
      <c r="C727" s="109" t="s">
        <v>1503</v>
      </c>
      <c r="D727" s="226" t="s">
        <v>47</v>
      </c>
      <c r="E727" s="227" t="s">
        <v>14</v>
      </c>
      <c r="F727" s="228">
        <v>222500</v>
      </c>
      <c r="G727" s="228">
        <v>264700</v>
      </c>
      <c r="H727" s="171"/>
      <c r="I727" s="88">
        <f t="shared" si="71"/>
        <v>264700</v>
      </c>
      <c r="J727" s="163">
        <f t="shared" si="72"/>
        <v>0</v>
      </c>
      <c r="K727" s="155">
        <f t="shared" si="73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74"/>
        <v>0</v>
      </c>
      <c r="O727" s="155">
        <f t="shared" si="75"/>
        <v>0</v>
      </c>
      <c r="P727" s="155">
        <f>IF(O727=1,SUM($O$6:O727),0)</f>
        <v>0</v>
      </c>
    </row>
    <row r="728" spans="1:16" ht="15" customHeight="1">
      <c r="A728" s="17"/>
      <c r="B728" s="174">
        <v>47</v>
      </c>
      <c r="C728" s="109" t="s">
        <v>1504</v>
      </c>
      <c r="D728" s="226" t="s">
        <v>47</v>
      </c>
      <c r="E728" s="227" t="s">
        <v>14</v>
      </c>
      <c r="F728" s="228">
        <v>173300</v>
      </c>
      <c r="G728" s="228">
        <v>173300</v>
      </c>
      <c r="H728" s="171"/>
      <c r="I728" s="88">
        <f t="shared" si="71"/>
        <v>173300</v>
      </c>
      <c r="J728" s="163">
        <f t="shared" si="72"/>
        <v>0</v>
      </c>
      <c r="K728" s="155">
        <f t="shared" si="73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74"/>
        <v>0</v>
      </c>
      <c r="O728" s="155">
        <f t="shared" si="75"/>
        <v>0</v>
      </c>
      <c r="P728" s="155">
        <f>IF(O728=1,SUM($O$6:O728),0)</f>
        <v>0</v>
      </c>
    </row>
    <row r="729" spans="1:16" ht="15" customHeight="1">
      <c r="A729" s="15"/>
      <c r="B729" s="174">
        <v>48</v>
      </c>
      <c r="C729" s="109" t="s">
        <v>1505</v>
      </c>
      <c r="D729" s="226" t="s">
        <v>47</v>
      </c>
      <c r="E729" s="227" t="s">
        <v>14</v>
      </c>
      <c r="F729" s="228">
        <v>279500</v>
      </c>
      <c r="G729" s="228">
        <v>279500</v>
      </c>
      <c r="H729" s="171"/>
      <c r="I729" s="88">
        <f t="shared" si="71"/>
        <v>279500</v>
      </c>
      <c r="J729" s="163">
        <f t="shared" si="72"/>
        <v>0</v>
      </c>
      <c r="K729" s="155">
        <f t="shared" si="73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74"/>
        <v>0</v>
      </c>
      <c r="O729" s="155">
        <f t="shared" si="75"/>
        <v>0</v>
      </c>
      <c r="P729" s="155">
        <f>IF(O729=1,SUM($O$6:O729),0)</f>
        <v>0</v>
      </c>
    </row>
    <row r="730" spans="1:16" ht="15" customHeight="1">
      <c r="A730" s="15"/>
      <c r="B730" s="174">
        <v>49</v>
      </c>
      <c r="C730" s="109" t="s">
        <v>1506</v>
      </c>
      <c r="D730" s="226" t="s">
        <v>47</v>
      </c>
      <c r="E730" s="227" t="s">
        <v>14</v>
      </c>
      <c r="F730" s="228">
        <v>89800</v>
      </c>
      <c r="G730" s="228">
        <v>106800</v>
      </c>
      <c r="H730" s="171"/>
      <c r="I730" s="88">
        <f t="shared" si="71"/>
        <v>106800</v>
      </c>
      <c r="J730" s="163">
        <f t="shared" si="72"/>
        <v>0</v>
      </c>
      <c r="K730" s="155">
        <f t="shared" si="73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74"/>
        <v>0</v>
      </c>
      <c r="O730" s="155">
        <f t="shared" si="75"/>
        <v>0</v>
      </c>
      <c r="P730" s="155">
        <f>IF(O730=1,SUM($O$6:O730),0)</f>
        <v>0</v>
      </c>
    </row>
    <row r="731" spans="1:16" ht="15" customHeight="1">
      <c r="A731" s="15"/>
      <c r="B731" s="174">
        <v>50</v>
      </c>
      <c r="C731" s="109" t="s">
        <v>1507</v>
      </c>
      <c r="D731" s="226" t="s">
        <v>47</v>
      </c>
      <c r="E731" s="227" t="s">
        <v>14</v>
      </c>
      <c r="F731" s="228">
        <v>102600</v>
      </c>
      <c r="G731" s="228">
        <v>122100</v>
      </c>
      <c r="H731" s="171"/>
      <c r="I731" s="88">
        <f t="shared" si="71"/>
        <v>122100</v>
      </c>
      <c r="J731" s="163">
        <f t="shared" si="72"/>
        <v>0</v>
      </c>
      <c r="K731" s="155">
        <f t="shared" si="73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74"/>
        <v>0</v>
      </c>
      <c r="O731" s="155">
        <f t="shared" si="75"/>
        <v>0</v>
      </c>
      <c r="P731" s="155">
        <f>IF(O731=1,SUM($O$6:O731),0)</f>
        <v>0</v>
      </c>
    </row>
    <row r="732" spans="1:16" ht="15" customHeight="1">
      <c r="A732" s="15"/>
      <c r="B732" s="174">
        <v>51</v>
      </c>
      <c r="C732" s="109" t="s">
        <v>1508</v>
      </c>
      <c r="D732" s="226" t="s">
        <v>47</v>
      </c>
      <c r="E732" s="227" t="s">
        <v>14</v>
      </c>
      <c r="F732" s="228">
        <v>109700</v>
      </c>
      <c r="G732" s="228">
        <v>130500</v>
      </c>
      <c r="H732" s="171"/>
      <c r="I732" s="88">
        <f t="shared" si="71"/>
        <v>130500</v>
      </c>
      <c r="J732" s="163">
        <f t="shared" si="72"/>
        <v>0</v>
      </c>
      <c r="K732" s="155">
        <f t="shared" si="73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74"/>
        <v>0</v>
      </c>
      <c r="O732" s="155">
        <f t="shared" si="75"/>
        <v>0</v>
      </c>
      <c r="P732" s="155">
        <f>IF(O732=1,SUM($O$6:O732),0)</f>
        <v>0</v>
      </c>
    </row>
    <row r="733" spans="1:16" ht="15" customHeight="1">
      <c r="A733" s="15"/>
      <c r="B733" s="183"/>
      <c r="C733" s="109" t="s">
        <v>48</v>
      </c>
      <c r="D733" s="226" t="s">
        <v>48</v>
      </c>
      <c r="E733" s="227"/>
      <c r="F733" s="228"/>
      <c r="G733" s="228"/>
      <c r="H733" s="171"/>
      <c r="I733" s="88">
        <f t="shared" si="71"/>
        <v>0</v>
      </c>
      <c r="J733" s="163">
        <f t="shared" si="72"/>
        <v>0</v>
      </c>
      <c r="K733" s="155">
        <f t="shared" si="73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74"/>
        <v>0</v>
      </c>
      <c r="O733" s="155">
        <f t="shared" si="75"/>
        <v>0</v>
      </c>
      <c r="P733" s="155">
        <f>IF(O733=1,SUM($O$6:O733),0)</f>
        <v>0</v>
      </c>
    </row>
    <row r="734" spans="1:16" ht="15" customHeight="1">
      <c r="A734" s="15"/>
      <c r="B734" s="183" t="s">
        <v>1031</v>
      </c>
      <c r="C734" s="109" t="s">
        <v>675</v>
      </c>
      <c r="D734" s="226" t="s">
        <v>48</v>
      </c>
      <c r="E734" s="227"/>
      <c r="F734" s="228"/>
      <c r="G734" s="228"/>
      <c r="H734" s="171"/>
      <c r="I734" s="88">
        <f t="shared" si="71"/>
        <v>0</v>
      </c>
      <c r="J734" s="163">
        <f t="shared" si="72"/>
        <v>0</v>
      </c>
      <c r="K734" s="155">
        <f t="shared" si="73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74"/>
        <v>0</v>
      </c>
      <c r="O734" s="155">
        <f t="shared" si="75"/>
        <v>0</v>
      </c>
      <c r="P734" s="155">
        <f>IF(O734=1,SUM($O$6:O734),0)</f>
        <v>0</v>
      </c>
    </row>
    <row r="735" spans="1:16" ht="15" customHeight="1">
      <c r="A735" s="15"/>
      <c r="B735" s="174">
        <v>1</v>
      </c>
      <c r="C735" s="109" t="s">
        <v>676</v>
      </c>
      <c r="D735" s="226" t="s">
        <v>47</v>
      </c>
      <c r="E735" s="227" t="s">
        <v>14</v>
      </c>
      <c r="F735" s="228">
        <v>71900</v>
      </c>
      <c r="G735" s="228">
        <v>85500</v>
      </c>
      <c r="H735" s="171"/>
      <c r="I735" s="88">
        <f t="shared" si="71"/>
        <v>85500</v>
      </c>
      <c r="J735" s="163">
        <f t="shared" si="72"/>
        <v>0</v>
      </c>
      <c r="K735" s="155">
        <f t="shared" si="73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74"/>
        <v>0</v>
      </c>
      <c r="O735" s="155">
        <f t="shared" si="75"/>
        <v>0</v>
      </c>
      <c r="P735" s="155">
        <f>IF(O735=1,SUM($O$6:O735),0)</f>
        <v>0</v>
      </c>
    </row>
    <row r="736" spans="1:16" ht="15" customHeight="1">
      <c r="A736" s="15"/>
      <c r="B736" s="174">
        <v>2</v>
      </c>
      <c r="C736" s="109" t="s">
        <v>677</v>
      </c>
      <c r="D736" s="226" t="s">
        <v>47</v>
      </c>
      <c r="E736" s="227" t="s">
        <v>14</v>
      </c>
      <c r="F736" s="228">
        <v>64700</v>
      </c>
      <c r="G736" s="228">
        <v>64700</v>
      </c>
      <c r="H736" s="171"/>
      <c r="I736" s="88">
        <f t="shared" si="71"/>
        <v>64700</v>
      </c>
      <c r="J736" s="163">
        <f t="shared" si="72"/>
        <v>0</v>
      </c>
      <c r="K736" s="155">
        <f t="shared" si="73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74"/>
        <v>0</v>
      </c>
      <c r="O736" s="155">
        <f t="shared" si="75"/>
        <v>0</v>
      </c>
      <c r="P736" s="155">
        <f>IF(O736=1,SUM($O$6:O736),0)</f>
        <v>0</v>
      </c>
    </row>
    <row r="737" spans="1:16" ht="15" customHeight="1">
      <c r="A737" s="15"/>
      <c r="B737" s="174">
        <v>3</v>
      </c>
      <c r="C737" s="109" t="s">
        <v>678</v>
      </c>
      <c r="D737" s="226" t="s">
        <v>47</v>
      </c>
      <c r="E737" s="227" t="s">
        <v>14</v>
      </c>
      <c r="F737" s="228">
        <v>88700</v>
      </c>
      <c r="G737" s="228">
        <v>105500</v>
      </c>
      <c r="H737" s="171"/>
      <c r="I737" s="88">
        <f t="shared" si="71"/>
        <v>105500</v>
      </c>
      <c r="J737" s="163">
        <f t="shared" si="72"/>
        <v>0</v>
      </c>
      <c r="K737" s="155">
        <f t="shared" si="73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74"/>
        <v>0</v>
      </c>
      <c r="O737" s="155">
        <f t="shared" si="75"/>
        <v>0</v>
      </c>
      <c r="P737" s="155">
        <f>IF(O737=1,SUM($O$6:O737),0)</f>
        <v>0</v>
      </c>
    </row>
    <row r="738" spans="1:16" ht="15" customHeight="1">
      <c r="A738" s="15"/>
      <c r="B738" s="174">
        <v>4</v>
      </c>
      <c r="C738" s="109" t="s">
        <v>679</v>
      </c>
      <c r="D738" s="226" t="s">
        <v>47</v>
      </c>
      <c r="E738" s="227" t="s">
        <v>14</v>
      </c>
      <c r="F738" s="228">
        <v>92500</v>
      </c>
      <c r="G738" s="228">
        <v>110000</v>
      </c>
      <c r="H738" s="171"/>
      <c r="I738" s="88">
        <f t="shared" si="71"/>
        <v>110000</v>
      </c>
      <c r="J738" s="163">
        <f t="shared" si="72"/>
        <v>0</v>
      </c>
      <c r="K738" s="155">
        <f t="shared" si="73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74"/>
        <v>0</v>
      </c>
      <c r="O738" s="155">
        <f t="shared" si="75"/>
        <v>0</v>
      </c>
      <c r="P738" s="155">
        <f>IF(O738=1,SUM($O$6:O738),0)</f>
        <v>0</v>
      </c>
    </row>
    <row r="739" spans="1:16" ht="15" customHeight="1">
      <c r="A739" s="15"/>
      <c r="B739" s="174">
        <v>5</v>
      </c>
      <c r="C739" s="109" t="s">
        <v>680</v>
      </c>
      <c r="D739" s="226" t="s">
        <v>47</v>
      </c>
      <c r="E739" s="227" t="s">
        <v>14</v>
      </c>
      <c r="F739" s="228">
        <v>119100</v>
      </c>
      <c r="G739" s="228">
        <v>141700</v>
      </c>
      <c r="H739" s="171"/>
      <c r="I739" s="88">
        <f t="shared" si="71"/>
        <v>141700</v>
      </c>
      <c r="J739" s="163">
        <f t="shared" si="72"/>
        <v>0</v>
      </c>
      <c r="K739" s="155">
        <f t="shared" si="73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74"/>
        <v>0</v>
      </c>
      <c r="O739" s="155">
        <f t="shared" si="75"/>
        <v>0</v>
      </c>
      <c r="P739" s="155">
        <f>IF(O739=1,SUM($O$6:O739),0)</f>
        <v>0</v>
      </c>
    </row>
    <row r="740" spans="1:16" ht="15" customHeight="1">
      <c r="A740" s="15"/>
      <c r="B740" s="174">
        <v>6</v>
      </c>
      <c r="C740" s="109" t="s">
        <v>681</v>
      </c>
      <c r="D740" s="226" t="s">
        <v>47</v>
      </c>
      <c r="E740" s="227" t="s">
        <v>14</v>
      </c>
      <c r="F740" s="228">
        <v>202200</v>
      </c>
      <c r="G740" s="228">
        <v>214400</v>
      </c>
      <c r="H740" s="171"/>
      <c r="I740" s="88">
        <f t="shared" si="71"/>
        <v>214400</v>
      </c>
      <c r="J740" s="163">
        <f t="shared" si="72"/>
        <v>0</v>
      </c>
      <c r="K740" s="155">
        <f t="shared" si="73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74"/>
        <v>0</v>
      </c>
      <c r="O740" s="155">
        <f t="shared" si="75"/>
        <v>0</v>
      </c>
      <c r="P740" s="155">
        <f>IF(O740=1,SUM($O$6:O740),0)</f>
        <v>0</v>
      </c>
    </row>
    <row r="741" spans="1:16" ht="15" customHeight="1">
      <c r="A741" s="15"/>
      <c r="B741" s="183"/>
      <c r="C741" s="109" t="s">
        <v>48</v>
      </c>
      <c r="D741" s="226" t="s">
        <v>48</v>
      </c>
      <c r="E741" s="227"/>
      <c r="F741" s="228"/>
      <c r="G741" s="228"/>
      <c r="H741" s="171"/>
      <c r="I741" s="88">
        <f t="shared" si="71"/>
        <v>0</v>
      </c>
      <c r="J741" s="163">
        <f t="shared" si="72"/>
        <v>0</v>
      </c>
      <c r="K741" s="155">
        <f t="shared" si="73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74"/>
        <v>0</v>
      </c>
      <c r="O741" s="155">
        <f t="shared" si="75"/>
        <v>0</v>
      </c>
      <c r="P741" s="155">
        <f>IF(O741=1,SUM($O$6:O741),0)</f>
        <v>0</v>
      </c>
    </row>
    <row r="742" spans="1:16" ht="15" customHeight="1">
      <c r="A742" s="15"/>
      <c r="B742" s="183" t="s">
        <v>1031</v>
      </c>
      <c r="C742" s="109" t="s">
        <v>682</v>
      </c>
      <c r="D742" s="226" t="s">
        <v>48</v>
      </c>
      <c r="E742" s="227"/>
      <c r="F742" s="228"/>
      <c r="G742" s="228"/>
      <c r="H742" s="171"/>
      <c r="I742" s="88">
        <f t="shared" si="71"/>
        <v>0</v>
      </c>
      <c r="J742" s="163">
        <f t="shared" si="72"/>
        <v>0</v>
      </c>
      <c r="K742" s="155">
        <f t="shared" si="73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74"/>
        <v>0</v>
      </c>
      <c r="O742" s="155">
        <f t="shared" si="75"/>
        <v>0</v>
      </c>
      <c r="P742" s="155">
        <f>IF(O742=1,SUM($O$6:O742),0)</f>
        <v>0</v>
      </c>
    </row>
    <row r="743" spans="1:16" ht="15" customHeight="1">
      <c r="A743" s="15"/>
      <c r="B743" s="174">
        <v>1</v>
      </c>
      <c r="C743" s="109" t="s">
        <v>683</v>
      </c>
      <c r="D743" s="226" t="s">
        <v>47</v>
      </c>
      <c r="E743" s="227" t="s">
        <v>14</v>
      </c>
      <c r="F743" s="228">
        <v>83600</v>
      </c>
      <c r="G743" s="228">
        <v>99400</v>
      </c>
      <c r="H743" s="171"/>
      <c r="I743" s="88">
        <f t="shared" si="71"/>
        <v>99400</v>
      </c>
      <c r="J743" s="163">
        <f t="shared" si="72"/>
        <v>0</v>
      </c>
      <c r="K743" s="155">
        <f t="shared" si="73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74"/>
        <v>0</v>
      </c>
      <c r="O743" s="155">
        <f t="shared" si="75"/>
        <v>0</v>
      </c>
      <c r="P743" s="155">
        <f>IF(O743=1,SUM($O$6:O743),0)</f>
        <v>0</v>
      </c>
    </row>
    <row r="744" spans="1:16" ht="15" customHeight="1">
      <c r="A744" s="15"/>
      <c r="B744" s="174">
        <v>2</v>
      </c>
      <c r="C744" s="109" t="s">
        <v>684</v>
      </c>
      <c r="D744" s="226" t="s">
        <v>47</v>
      </c>
      <c r="E744" s="227" t="s">
        <v>14</v>
      </c>
      <c r="F744" s="228">
        <v>83300</v>
      </c>
      <c r="G744" s="228">
        <v>99400</v>
      </c>
      <c r="H744" s="171"/>
      <c r="I744" s="88">
        <f t="shared" si="71"/>
        <v>99400</v>
      </c>
      <c r="J744" s="163">
        <f t="shared" si="72"/>
        <v>0</v>
      </c>
      <c r="K744" s="155">
        <f t="shared" si="73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74"/>
        <v>0</v>
      </c>
      <c r="O744" s="155">
        <f t="shared" si="75"/>
        <v>0</v>
      </c>
      <c r="P744" s="155">
        <f>IF(O744=1,SUM($O$6:O744),0)</f>
        <v>0</v>
      </c>
    </row>
    <row r="745" spans="1:16" ht="15" customHeight="1">
      <c r="A745" s="15"/>
      <c r="B745" s="174">
        <v>3</v>
      </c>
      <c r="C745" s="109" t="s">
        <v>685</v>
      </c>
      <c r="D745" s="226" t="s">
        <v>47</v>
      </c>
      <c r="E745" s="227" t="s">
        <v>14</v>
      </c>
      <c r="F745" s="228">
        <v>83300</v>
      </c>
      <c r="G745" s="228">
        <v>99100</v>
      </c>
      <c r="H745" s="171"/>
      <c r="I745" s="88">
        <f t="shared" si="71"/>
        <v>99100</v>
      </c>
      <c r="J745" s="163">
        <f t="shared" si="72"/>
        <v>0</v>
      </c>
      <c r="K745" s="155">
        <f t="shared" si="73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74"/>
        <v>0</v>
      </c>
      <c r="O745" s="155">
        <f t="shared" si="75"/>
        <v>0</v>
      </c>
      <c r="P745" s="155">
        <f>IF(O745=1,SUM($O$6:O745),0)</f>
        <v>0</v>
      </c>
    </row>
    <row r="746" spans="1:16" ht="15" customHeight="1">
      <c r="A746" s="15"/>
      <c r="B746" s="174">
        <v>4</v>
      </c>
      <c r="C746" s="109" t="s">
        <v>686</v>
      </c>
      <c r="D746" s="226" t="s">
        <v>47</v>
      </c>
      <c r="E746" s="227" t="s">
        <v>14</v>
      </c>
      <c r="F746" s="228">
        <v>88300</v>
      </c>
      <c r="G746" s="228">
        <v>105000</v>
      </c>
      <c r="H746" s="171"/>
      <c r="I746" s="88">
        <f t="shared" si="71"/>
        <v>105000</v>
      </c>
      <c r="J746" s="163">
        <f t="shared" si="72"/>
        <v>0</v>
      </c>
      <c r="K746" s="155">
        <f t="shared" si="73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74"/>
        <v>0</v>
      </c>
      <c r="O746" s="155">
        <f t="shared" si="75"/>
        <v>0</v>
      </c>
      <c r="P746" s="155">
        <f>IF(O746=1,SUM($O$6:O746),0)</f>
        <v>0</v>
      </c>
    </row>
    <row r="747" spans="1:16" ht="15" customHeight="1">
      <c r="A747" s="15"/>
      <c r="B747" s="174">
        <v>5</v>
      </c>
      <c r="C747" s="109" t="s">
        <v>687</v>
      </c>
      <c r="D747" s="226" t="s">
        <v>47</v>
      </c>
      <c r="E747" s="227" t="s">
        <v>14</v>
      </c>
      <c r="F747" s="228">
        <v>93300</v>
      </c>
      <c r="G747" s="228">
        <v>111000</v>
      </c>
      <c r="H747" s="171"/>
      <c r="I747" s="88">
        <f t="shared" si="71"/>
        <v>111000</v>
      </c>
      <c r="J747" s="163">
        <f t="shared" si="72"/>
        <v>0</v>
      </c>
      <c r="K747" s="155">
        <f t="shared" si="73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74"/>
        <v>0</v>
      </c>
      <c r="O747" s="155">
        <f t="shared" si="75"/>
        <v>0</v>
      </c>
      <c r="P747" s="155">
        <f>IF(O747=1,SUM($O$6:O747),0)</f>
        <v>0</v>
      </c>
    </row>
    <row r="748" spans="1:16" ht="15" customHeight="1">
      <c r="A748" s="15"/>
      <c r="B748" s="174">
        <v>6</v>
      </c>
      <c r="C748" s="109" t="s">
        <v>688</v>
      </c>
      <c r="D748" s="226" t="s">
        <v>47</v>
      </c>
      <c r="E748" s="227" t="s">
        <v>14</v>
      </c>
      <c r="F748" s="228">
        <v>81300</v>
      </c>
      <c r="G748" s="228">
        <v>81300</v>
      </c>
      <c r="H748" s="171"/>
      <c r="I748" s="88">
        <f t="shared" si="71"/>
        <v>81300</v>
      </c>
      <c r="J748" s="163">
        <f t="shared" si="72"/>
        <v>0</v>
      </c>
      <c r="K748" s="155">
        <f t="shared" si="73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74"/>
        <v>0</v>
      </c>
      <c r="O748" s="155">
        <f t="shared" si="75"/>
        <v>0</v>
      </c>
      <c r="P748" s="155">
        <f>IF(O748=1,SUM($O$6:O748),0)</f>
        <v>0</v>
      </c>
    </row>
    <row r="749" spans="1:16" ht="15" customHeight="1">
      <c r="A749" s="15"/>
      <c r="B749" s="174">
        <v>7</v>
      </c>
      <c r="C749" s="109" t="s">
        <v>689</v>
      </c>
      <c r="D749" s="226" t="s">
        <v>47</v>
      </c>
      <c r="E749" s="227" t="s">
        <v>14</v>
      </c>
      <c r="F749" s="228">
        <v>84900</v>
      </c>
      <c r="G749" s="228">
        <v>84900</v>
      </c>
      <c r="H749" s="171"/>
      <c r="I749" s="88">
        <f t="shared" ref="I749:I826" si="76">IF($I$5=$G$4,G749,(IF($I$5=$F$4,F749,0)))</f>
        <v>84900</v>
      </c>
      <c r="J749" s="163">
        <f t="shared" si="72"/>
        <v>0</v>
      </c>
      <c r="K749" s="155">
        <f t="shared" si="73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74"/>
        <v>0</v>
      </c>
      <c r="O749" s="155">
        <f t="shared" si="75"/>
        <v>0</v>
      </c>
      <c r="P749" s="155">
        <f>IF(O749=1,SUM($O$6:O749),0)</f>
        <v>0</v>
      </c>
    </row>
    <row r="750" spans="1:16" ht="15" customHeight="1">
      <c r="A750" s="15"/>
      <c r="B750" s="174">
        <v>8</v>
      </c>
      <c r="C750" s="109" t="s">
        <v>690</v>
      </c>
      <c r="D750" s="226" t="s">
        <v>47</v>
      </c>
      <c r="E750" s="227" t="s">
        <v>14</v>
      </c>
      <c r="F750" s="228">
        <v>94400</v>
      </c>
      <c r="G750" s="228">
        <v>94400</v>
      </c>
      <c r="H750" s="171"/>
      <c r="I750" s="88">
        <f t="shared" si="76"/>
        <v>94400</v>
      </c>
      <c r="J750" s="163">
        <f t="shared" si="72"/>
        <v>0</v>
      </c>
      <c r="K750" s="155">
        <f t="shared" si="73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74"/>
        <v>0</v>
      </c>
      <c r="O750" s="155">
        <f t="shared" si="75"/>
        <v>0</v>
      </c>
      <c r="P750" s="155">
        <f>IF(O750=1,SUM($O$6:O750),0)</f>
        <v>0</v>
      </c>
    </row>
    <row r="751" spans="1:16" ht="15" customHeight="1">
      <c r="A751" s="15"/>
      <c r="B751" s="174">
        <v>9</v>
      </c>
      <c r="C751" s="109" t="s">
        <v>691</v>
      </c>
      <c r="D751" s="226" t="s">
        <v>47</v>
      </c>
      <c r="E751" s="227" t="s">
        <v>14</v>
      </c>
      <c r="F751" s="228">
        <v>89400</v>
      </c>
      <c r="G751" s="228">
        <v>106300</v>
      </c>
      <c r="H751" s="171"/>
      <c r="I751" s="88">
        <f t="shared" si="76"/>
        <v>106300</v>
      </c>
      <c r="J751" s="163">
        <f t="shared" si="72"/>
        <v>0</v>
      </c>
      <c r="K751" s="155">
        <f t="shared" si="73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74"/>
        <v>0</v>
      </c>
      <c r="O751" s="155">
        <f t="shared" si="75"/>
        <v>0</v>
      </c>
      <c r="P751" s="155">
        <f>IF(O751=1,SUM($O$6:O751),0)</f>
        <v>0</v>
      </c>
    </row>
    <row r="752" spans="1:16" ht="15" customHeight="1">
      <c r="A752" s="15"/>
      <c r="B752" s="174">
        <v>10</v>
      </c>
      <c r="C752" s="109" t="s">
        <v>692</v>
      </c>
      <c r="D752" s="226" t="s">
        <v>47</v>
      </c>
      <c r="E752" s="227" t="s">
        <v>14</v>
      </c>
      <c r="F752" s="228">
        <v>87600</v>
      </c>
      <c r="G752" s="228">
        <v>104200</v>
      </c>
      <c r="H752" s="171"/>
      <c r="I752" s="88">
        <f t="shared" si="76"/>
        <v>104200</v>
      </c>
      <c r="J752" s="163">
        <f t="shared" si="72"/>
        <v>0</v>
      </c>
      <c r="K752" s="155">
        <f t="shared" si="73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74"/>
        <v>0</v>
      </c>
      <c r="O752" s="155">
        <f t="shared" si="75"/>
        <v>0</v>
      </c>
      <c r="P752" s="155">
        <f>IF(O752=1,SUM($O$6:O752),0)</f>
        <v>0</v>
      </c>
    </row>
    <row r="753" spans="1:16" ht="15" customHeight="1">
      <c r="A753" s="15"/>
      <c r="B753" s="174">
        <v>11</v>
      </c>
      <c r="C753" s="231" t="s">
        <v>1509</v>
      </c>
      <c r="D753" s="226" t="s">
        <v>47</v>
      </c>
      <c r="E753" s="227" t="s">
        <v>14</v>
      </c>
      <c r="F753" s="228">
        <v>87600</v>
      </c>
      <c r="G753" s="228">
        <v>104200</v>
      </c>
      <c r="H753" s="171"/>
      <c r="I753" s="88">
        <f t="shared" si="76"/>
        <v>104200</v>
      </c>
      <c r="J753" s="163">
        <f t="shared" si="72"/>
        <v>0</v>
      </c>
      <c r="K753" s="155">
        <f t="shared" si="73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74"/>
        <v>0</v>
      </c>
      <c r="O753" s="155">
        <f t="shared" si="75"/>
        <v>0</v>
      </c>
      <c r="P753" s="155">
        <f>IF(O753=1,SUM($O$6:O753),0)</f>
        <v>0</v>
      </c>
    </row>
    <row r="754" spans="1:16" ht="15" customHeight="1">
      <c r="A754" s="15"/>
      <c r="B754" s="174">
        <v>12</v>
      </c>
      <c r="C754" s="109" t="s">
        <v>693</v>
      </c>
      <c r="D754" s="226" t="s">
        <v>47</v>
      </c>
      <c r="E754" s="227" t="s">
        <v>14</v>
      </c>
      <c r="F754" s="228">
        <v>111100</v>
      </c>
      <c r="G754" s="228">
        <v>132200</v>
      </c>
      <c r="H754" s="171"/>
      <c r="I754" s="88">
        <f t="shared" si="76"/>
        <v>132200</v>
      </c>
      <c r="J754" s="163">
        <f t="shared" si="72"/>
        <v>0</v>
      </c>
      <c r="K754" s="155">
        <f t="shared" si="73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74"/>
        <v>0</v>
      </c>
      <c r="O754" s="155">
        <f t="shared" si="75"/>
        <v>0</v>
      </c>
      <c r="P754" s="155">
        <f>IF(O754=1,SUM($O$6:O754),0)</f>
        <v>0</v>
      </c>
    </row>
    <row r="755" spans="1:16" ht="15" customHeight="1">
      <c r="A755" s="15"/>
      <c r="B755" s="174">
        <v>13</v>
      </c>
      <c r="C755" s="109" t="s">
        <v>694</v>
      </c>
      <c r="D755" s="226" t="s">
        <v>47</v>
      </c>
      <c r="E755" s="227" t="s">
        <v>14</v>
      </c>
      <c r="F755" s="228">
        <v>102000</v>
      </c>
      <c r="G755" s="228">
        <v>121300</v>
      </c>
      <c r="H755" s="171"/>
      <c r="I755" s="88">
        <f t="shared" si="76"/>
        <v>121300</v>
      </c>
      <c r="J755" s="163">
        <f t="shared" si="72"/>
        <v>0</v>
      </c>
      <c r="K755" s="155">
        <f t="shared" si="73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74"/>
        <v>0</v>
      </c>
      <c r="O755" s="155">
        <f t="shared" si="75"/>
        <v>0</v>
      </c>
      <c r="P755" s="155">
        <f>IF(O755=1,SUM($O$6:O755),0)</f>
        <v>0</v>
      </c>
    </row>
    <row r="756" spans="1:16" ht="15" customHeight="1">
      <c r="A756" s="15"/>
      <c r="B756" s="174">
        <v>14</v>
      </c>
      <c r="C756" s="109" t="s">
        <v>695</v>
      </c>
      <c r="D756" s="226" t="s">
        <v>47</v>
      </c>
      <c r="E756" s="227" t="s">
        <v>14</v>
      </c>
      <c r="F756" s="228">
        <v>82500</v>
      </c>
      <c r="G756" s="228">
        <v>82500</v>
      </c>
      <c r="H756" s="171"/>
      <c r="I756" s="88">
        <f t="shared" si="76"/>
        <v>82500</v>
      </c>
      <c r="J756" s="163">
        <f t="shared" si="72"/>
        <v>0</v>
      </c>
      <c r="K756" s="155">
        <f t="shared" si="73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74"/>
        <v>0</v>
      </c>
      <c r="O756" s="155">
        <f t="shared" si="75"/>
        <v>0</v>
      </c>
      <c r="P756" s="155">
        <f>IF(O756=1,SUM($O$6:O756),0)</f>
        <v>0</v>
      </c>
    </row>
    <row r="757" spans="1:16" ht="15" customHeight="1">
      <c r="A757" s="15"/>
      <c r="B757" s="174">
        <v>15</v>
      </c>
      <c r="C757" s="109" t="s">
        <v>696</v>
      </c>
      <c r="D757" s="226" t="s">
        <v>47</v>
      </c>
      <c r="E757" s="227" t="s">
        <v>14</v>
      </c>
      <c r="F757" s="228">
        <v>106900</v>
      </c>
      <c r="G757" s="228">
        <v>106900</v>
      </c>
      <c r="H757" s="175"/>
      <c r="I757" s="88">
        <f t="shared" si="76"/>
        <v>106900</v>
      </c>
      <c r="J757" s="163">
        <f t="shared" si="72"/>
        <v>0</v>
      </c>
      <c r="K757" s="155">
        <f t="shared" si="73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74"/>
        <v>0</v>
      </c>
      <c r="O757" s="155">
        <f t="shared" si="75"/>
        <v>0</v>
      </c>
      <c r="P757" s="155">
        <f>IF(O757=1,SUM($O$6:O757),0)</f>
        <v>0</v>
      </c>
    </row>
    <row r="758" spans="1:16" ht="15" customHeight="1">
      <c r="A758" s="15"/>
      <c r="B758" s="174">
        <v>16</v>
      </c>
      <c r="C758" s="109" t="s">
        <v>697</v>
      </c>
      <c r="D758" s="226" t="s">
        <v>47</v>
      </c>
      <c r="E758" s="227" t="s">
        <v>14</v>
      </c>
      <c r="F758" s="228">
        <v>109200</v>
      </c>
      <c r="G758" s="228">
        <v>109200</v>
      </c>
      <c r="H758" s="175"/>
      <c r="I758" s="88">
        <f t="shared" si="76"/>
        <v>109200</v>
      </c>
      <c r="J758" s="163">
        <f t="shared" si="72"/>
        <v>0</v>
      </c>
      <c r="K758" s="155">
        <f t="shared" si="73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74"/>
        <v>0</v>
      </c>
      <c r="O758" s="155">
        <f t="shared" si="75"/>
        <v>0</v>
      </c>
      <c r="P758" s="155">
        <f>IF(O758=1,SUM($O$6:O758),0)</f>
        <v>0</v>
      </c>
    </row>
    <row r="759" spans="1:16" ht="15" customHeight="1">
      <c r="A759" s="15"/>
      <c r="B759" s="174">
        <v>17</v>
      </c>
      <c r="C759" s="109" t="s">
        <v>698</v>
      </c>
      <c r="D759" s="226" t="s">
        <v>47</v>
      </c>
      <c r="E759" s="227" t="s">
        <v>14</v>
      </c>
      <c r="F759" s="228">
        <v>96900</v>
      </c>
      <c r="G759" s="228">
        <v>96900</v>
      </c>
      <c r="H759" s="175"/>
      <c r="I759" s="88">
        <f t="shared" si="76"/>
        <v>96900</v>
      </c>
      <c r="J759" s="163">
        <f t="shared" si="72"/>
        <v>0</v>
      </c>
      <c r="K759" s="155">
        <f t="shared" si="73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74"/>
        <v>0</v>
      </c>
      <c r="O759" s="155">
        <f t="shared" si="75"/>
        <v>0</v>
      </c>
      <c r="P759" s="155">
        <f>IF(O759=1,SUM($O$6:O759),0)</f>
        <v>0</v>
      </c>
    </row>
    <row r="760" spans="1:16" ht="15" customHeight="1">
      <c r="A760" s="15"/>
      <c r="B760" s="174">
        <v>18</v>
      </c>
      <c r="C760" s="109" t="s">
        <v>699</v>
      </c>
      <c r="D760" s="226" t="s">
        <v>47</v>
      </c>
      <c r="E760" s="227" t="s">
        <v>14</v>
      </c>
      <c r="F760" s="228">
        <v>107700</v>
      </c>
      <c r="G760" s="228">
        <v>128100</v>
      </c>
      <c r="H760" s="175"/>
      <c r="I760" s="88">
        <f t="shared" si="76"/>
        <v>128100</v>
      </c>
      <c r="J760" s="163">
        <f t="shared" si="72"/>
        <v>0</v>
      </c>
      <c r="K760" s="155">
        <f t="shared" si="73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74"/>
        <v>0</v>
      </c>
      <c r="O760" s="155">
        <f t="shared" si="75"/>
        <v>0</v>
      </c>
      <c r="P760" s="155">
        <f>IF(O760=1,SUM($O$6:O760),0)</f>
        <v>0</v>
      </c>
    </row>
    <row r="761" spans="1:16" ht="15" customHeight="1">
      <c r="A761" s="15"/>
      <c r="B761" s="174">
        <v>19</v>
      </c>
      <c r="C761" s="109" t="s">
        <v>700</v>
      </c>
      <c r="D761" s="226" t="s">
        <v>47</v>
      </c>
      <c r="E761" s="227" t="s">
        <v>14</v>
      </c>
      <c r="F761" s="228">
        <v>104400</v>
      </c>
      <c r="G761" s="228">
        <v>104400</v>
      </c>
      <c r="H761" s="175"/>
      <c r="I761" s="88">
        <f t="shared" si="76"/>
        <v>104400</v>
      </c>
      <c r="J761" s="163">
        <f t="shared" si="72"/>
        <v>0</v>
      </c>
      <c r="K761" s="155">
        <f t="shared" si="73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74"/>
        <v>0</v>
      </c>
      <c r="O761" s="155">
        <f t="shared" si="75"/>
        <v>0</v>
      </c>
      <c r="P761" s="155">
        <f>IF(O761=1,SUM($O$6:O761),0)</f>
        <v>0</v>
      </c>
    </row>
    <row r="762" spans="1:16" ht="15" customHeight="1">
      <c r="A762" s="15"/>
      <c r="B762" s="174">
        <v>20</v>
      </c>
      <c r="C762" s="109" t="s">
        <v>701</v>
      </c>
      <c r="D762" s="226" t="s">
        <v>47</v>
      </c>
      <c r="E762" s="227" t="s">
        <v>14</v>
      </c>
      <c r="F762" s="228">
        <v>194600</v>
      </c>
      <c r="G762" s="228">
        <v>214400</v>
      </c>
      <c r="H762" s="175"/>
      <c r="I762" s="88">
        <f t="shared" si="76"/>
        <v>214400</v>
      </c>
      <c r="J762" s="163">
        <f t="shared" si="72"/>
        <v>0</v>
      </c>
      <c r="K762" s="155">
        <f t="shared" si="73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74"/>
        <v>0</v>
      </c>
      <c r="O762" s="155">
        <f t="shared" si="75"/>
        <v>0</v>
      </c>
      <c r="P762" s="155">
        <f>IF(O762=1,SUM($O$6:O762),0)</f>
        <v>0</v>
      </c>
    </row>
    <row r="763" spans="1:16" ht="15" customHeight="1">
      <c r="A763" s="15"/>
      <c r="B763" s="174">
        <v>21</v>
      </c>
      <c r="C763" s="109" t="s">
        <v>702</v>
      </c>
      <c r="D763" s="226" t="s">
        <v>47</v>
      </c>
      <c r="E763" s="227" t="s">
        <v>14</v>
      </c>
      <c r="F763" s="228">
        <v>106600</v>
      </c>
      <c r="G763" s="228">
        <v>122500</v>
      </c>
      <c r="H763" s="175"/>
      <c r="I763" s="88">
        <f t="shared" si="76"/>
        <v>122500</v>
      </c>
      <c r="J763" s="163">
        <f t="shared" si="72"/>
        <v>0</v>
      </c>
      <c r="K763" s="155">
        <f t="shared" si="73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74"/>
        <v>0</v>
      </c>
      <c r="O763" s="155">
        <f t="shared" si="75"/>
        <v>0</v>
      </c>
      <c r="P763" s="155">
        <f>IF(O763=1,SUM($O$6:O763),0)</f>
        <v>0</v>
      </c>
    </row>
    <row r="764" spans="1:16" ht="15" customHeight="1">
      <c r="A764" s="15"/>
      <c r="B764" s="174">
        <v>22</v>
      </c>
      <c r="C764" s="109" t="s">
        <v>703</v>
      </c>
      <c r="D764" s="226" t="s">
        <v>47</v>
      </c>
      <c r="E764" s="227" t="s">
        <v>14</v>
      </c>
      <c r="F764" s="228">
        <v>113200</v>
      </c>
      <c r="G764" s="228">
        <v>134700</v>
      </c>
      <c r="H764" s="175"/>
      <c r="I764" s="88">
        <f t="shared" si="76"/>
        <v>134700</v>
      </c>
      <c r="J764" s="163">
        <f t="shared" si="72"/>
        <v>0</v>
      </c>
      <c r="K764" s="155">
        <f t="shared" si="73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74"/>
        <v>0</v>
      </c>
      <c r="O764" s="155">
        <f t="shared" si="75"/>
        <v>0</v>
      </c>
      <c r="P764" s="155">
        <f>IF(O764=1,SUM($O$6:O764),0)</f>
        <v>0</v>
      </c>
    </row>
    <row r="765" spans="1:16" ht="15" customHeight="1">
      <c r="A765" s="15"/>
      <c r="B765" s="174">
        <v>23</v>
      </c>
      <c r="C765" s="109" t="s">
        <v>704</v>
      </c>
      <c r="D765" s="226" t="s">
        <v>47</v>
      </c>
      <c r="E765" s="227" t="s">
        <v>14</v>
      </c>
      <c r="F765" s="228">
        <v>133200</v>
      </c>
      <c r="G765" s="228">
        <v>158500</v>
      </c>
      <c r="H765" s="175"/>
      <c r="I765" s="88">
        <f t="shared" si="76"/>
        <v>158500</v>
      </c>
      <c r="J765" s="163">
        <f t="shared" si="72"/>
        <v>0</v>
      </c>
      <c r="K765" s="155">
        <f t="shared" si="73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74"/>
        <v>0</v>
      </c>
      <c r="O765" s="155">
        <f t="shared" si="75"/>
        <v>0</v>
      </c>
      <c r="P765" s="155">
        <f>IF(O765=1,SUM($O$6:O765),0)</f>
        <v>0</v>
      </c>
    </row>
    <row r="766" spans="1:16" ht="15" customHeight="1">
      <c r="A766" s="15"/>
      <c r="B766" s="174">
        <v>24</v>
      </c>
      <c r="C766" s="109" t="s">
        <v>705</v>
      </c>
      <c r="D766" s="226" t="s">
        <v>47</v>
      </c>
      <c r="E766" s="227" t="s">
        <v>14</v>
      </c>
      <c r="F766" s="228">
        <v>113200</v>
      </c>
      <c r="G766" s="228">
        <v>134700</v>
      </c>
      <c r="H766" s="171"/>
      <c r="I766" s="88">
        <f>IF($I$5=$G$4,G766,(IF($I$5=$F$4,F766,0)))</f>
        <v>134700</v>
      </c>
      <c r="J766" s="163">
        <f t="shared" si="72"/>
        <v>0</v>
      </c>
      <c r="K766" s="155">
        <f t="shared" si="73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74"/>
        <v>0</v>
      </c>
      <c r="O766" s="155">
        <f t="shared" si="75"/>
        <v>0</v>
      </c>
      <c r="P766" s="155">
        <f>IF(O766=1,SUM($O$6:O766),0)</f>
        <v>0</v>
      </c>
    </row>
    <row r="767" spans="1:16" ht="15" customHeight="1">
      <c r="A767" s="15"/>
      <c r="B767" s="174">
        <v>25</v>
      </c>
      <c r="C767" s="109" t="s">
        <v>706</v>
      </c>
      <c r="D767" s="226" t="s">
        <v>47</v>
      </c>
      <c r="E767" s="227" t="s">
        <v>14</v>
      </c>
      <c r="F767" s="228">
        <v>103500</v>
      </c>
      <c r="G767" s="228">
        <v>103500</v>
      </c>
      <c r="H767" s="171"/>
      <c r="I767" s="88">
        <f t="shared" si="76"/>
        <v>103500</v>
      </c>
      <c r="J767" s="163">
        <f t="shared" si="72"/>
        <v>0</v>
      </c>
      <c r="K767" s="155">
        <f t="shared" si="73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74"/>
        <v>0</v>
      </c>
      <c r="O767" s="155">
        <f t="shared" si="75"/>
        <v>0</v>
      </c>
      <c r="P767" s="155">
        <f>IF(O767=1,SUM($O$6:O767),0)</f>
        <v>0</v>
      </c>
    </row>
    <row r="768" spans="1:16" ht="15" customHeight="1">
      <c r="A768" s="15"/>
      <c r="B768" s="174">
        <v>26</v>
      </c>
      <c r="C768" s="109" t="s">
        <v>707</v>
      </c>
      <c r="D768" s="226" t="s">
        <v>47</v>
      </c>
      <c r="E768" s="227" t="s">
        <v>14</v>
      </c>
      <c r="F768" s="228">
        <v>108700</v>
      </c>
      <c r="G768" s="228">
        <v>108700</v>
      </c>
      <c r="H768" s="171"/>
      <c r="I768" s="88">
        <f t="shared" si="76"/>
        <v>108700</v>
      </c>
      <c r="J768" s="163">
        <f t="shared" si="72"/>
        <v>0</v>
      </c>
      <c r="K768" s="155">
        <f t="shared" si="73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74"/>
        <v>0</v>
      </c>
      <c r="O768" s="155">
        <f t="shared" si="75"/>
        <v>0</v>
      </c>
      <c r="P768" s="155">
        <f>IF(O768=1,SUM($O$6:O768),0)</f>
        <v>0</v>
      </c>
    </row>
    <row r="769" spans="1:16" ht="15" customHeight="1">
      <c r="A769" s="15"/>
      <c r="B769" s="174">
        <v>27</v>
      </c>
      <c r="C769" s="231" t="s">
        <v>1510</v>
      </c>
      <c r="D769" s="226" t="s">
        <v>47</v>
      </c>
      <c r="E769" s="227" t="s">
        <v>14</v>
      </c>
      <c r="F769" s="228">
        <v>111100</v>
      </c>
      <c r="G769" s="228">
        <v>111100</v>
      </c>
      <c r="H769" s="171"/>
      <c r="I769" s="88">
        <f t="shared" si="76"/>
        <v>111100</v>
      </c>
      <c r="J769" s="163">
        <f t="shared" si="72"/>
        <v>0</v>
      </c>
      <c r="K769" s="155">
        <f t="shared" si="73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74"/>
        <v>0</v>
      </c>
      <c r="O769" s="155">
        <f t="shared" si="75"/>
        <v>0</v>
      </c>
      <c r="P769" s="155">
        <f>IF(O769=1,SUM($O$6:O769),0)</f>
        <v>0</v>
      </c>
    </row>
    <row r="770" spans="1:16" ht="15" customHeight="1">
      <c r="A770" s="15"/>
      <c r="B770" s="174">
        <v>28</v>
      </c>
      <c r="C770" s="109" t="s">
        <v>708</v>
      </c>
      <c r="D770" s="226" t="s">
        <v>47</v>
      </c>
      <c r="E770" s="227" t="s">
        <v>14</v>
      </c>
      <c r="F770" s="228">
        <v>214300</v>
      </c>
      <c r="G770" s="228">
        <v>254900</v>
      </c>
      <c r="H770" s="171"/>
      <c r="I770" s="88">
        <f t="shared" si="76"/>
        <v>254900</v>
      </c>
      <c r="J770" s="163">
        <f t="shared" si="72"/>
        <v>0</v>
      </c>
      <c r="K770" s="155">
        <f t="shared" si="73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74"/>
        <v>0</v>
      </c>
      <c r="O770" s="155">
        <f t="shared" si="75"/>
        <v>0</v>
      </c>
      <c r="P770" s="155">
        <f>IF(O770=1,SUM($O$6:O770),0)</f>
        <v>0</v>
      </c>
    </row>
    <row r="771" spans="1:16" ht="15" customHeight="1">
      <c r="A771" s="15"/>
      <c r="B771" s="174">
        <v>29</v>
      </c>
      <c r="C771" s="109" t="s">
        <v>709</v>
      </c>
      <c r="D771" s="226" t="s">
        <v>47</v>
      </c>
      <c r="E771" s="227" t="s">
        <v>14</v>
      </c>
      <c r="F771" s="228">
        <v>197500</v>
      </c>
      <c r="G771" s="228">
        <v>197500</v>
      </c>
      <c r="H771" s="171"/>
      <c r="I771" s="88">
        <f t="shared" si="76"/>
        <v>197500</v>
      </c>
      <c r="J771" s="163">
        <f t="shared" si="72"/>
        <v>0</v>
      </c>
      <c r="K771" s="155">
        <f t="shared" si="73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74"/>
        <v>0</v>
      </c>
      <c r="O771" s="155">
        <f t="shared" si="75"/>
        <v>0</v>
      </c>
      <c r="P771" s="155">
        <f>IF(O771=1,SUM($O$6:O771),0)</f>
        <v>0</v>
      </c>
    </row>
    <row r="772" spans="1:16" ht="15" customHeight="1">
      <c r="A772" s="15"/>
      <c r="B772" s="174">
        <v>30</v>
      </c>
      <c r="C772" s="109" t="s">
        <v>710</v>
      </c>
      <c r="D772" s="226" t="s">
        <v>47</v>
      </c>
      <c r="E772" s="227" t="s">
        <v>14</v>
      </c>
      <c r="F772" s="228">
        <v>219500</v>
      </c>
      <c r="G772" s="228">
        <v>261100</v>
      </c>
      <c r="H772" s="171"/>
      <c r="I772" s="88">
        <f t="shared" si="76"/>
        <v>261100</v>
      </c>
      <c r="J772" s="163">
        <f t="shared" si="72"/>
        <v>0</v>
      </c>
      <c r="K772" s="155">
        <f t="shared" si="73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74"/>
        <v>0</v>
      </c>
      <c r="O772" s="155">
        <f t="shared" si="75"/>
        <v>0</v>
      </c>
      <c r="P772" s="155">
        <f>IF(O772=1,SUM($O$6:O772),0)</f>
        <v>0</v>
      </c>
    </row>
    <row r="773" spans="1:16" ht="15" customHeight="1">
      <c r="A773" s="15"/>
      <c r="B773" s="174">
        <v>31</v>
      </c>
      <c r="C773" s="231" t="s">
        <v>1511</v>
      </c>
      <c r="D773" s="226" t="s">
        <v>47</v>
      </c>
      <c r="E773" s="227" t="s">
        <v>14</v>
      </c>
      <c r="F773" s="228">
        <v>197500</v>
      </c>
      <c r="G773" s="228">
        <v>197500</v>
      </c>
      <c r="H773" s="171"/>
      <c r="I773" s="88">
        <f t="shared" si="76"/>
        <v>197500</v>
      </c>
      <c r="J773" s="163">
        <f t="shared" si="72"/>
        <v>0</v>
      </c>
      <c r="K773" s="155">
        <f t="shared" si="73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74"/>
        <v>0</v>
      </c>
      <c r="O773" s="155">
        <f t="shared" si="75"/>
        <v>0</v>
      </c>
      <c r="P773" s="155">
        <f>IF(O773=1,SUM($O$6:O773),0)</f>
        <v>0</v>
      </c>
    </row>
    <row r="774" spans="1:16" ht="15" customHeight="1">
      <c r="A774" s="15"/>
      <c r="B774" s="174">
        <v>32</v>
      </c>
      <c r="C774" s="109" t="s">
        <v>711</v>
      </c>
      <c r="D774" s="226" t="s">
        <v>47</v>
      </c>
      <c r="E774" s="227" t="s">
        <v>14</v>
      </c>
      <c r="F774" s="228">
        <v>218400</v>
      </c>
      <c r="G774" s="228">
        <v>218400</v>
      </c>
      <c r="H774" s="171"/>
      <c r="I774" s="88">
        <f t="shared" si="76"/>
        <v>218400</v>
      </c>
      <c r="J774" s="163">
        <f t="shared" si="72"/>
        <v>0</v>
      </c>
      <c r="K774" s="155">
        <f t="shared" si="73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74"/>
        <v>0</v>
      </c>
      <c r="O774" s="155">
        <f t="shared" si="75"/>
        <v>0</v>
      </c>
      <c r="P774" s="155">
        <f>IF(O774=1,SUM($O$6:O774),0)</f>
        <v>0</v>
      </c>
    </row>
    <row r="775" spans="1:16" ht="15" customHeight="1">
      <c r="A775" s="15"/>
      <c r="B775" s="174">
        <v>33</v>
      </c>
      <c r="C775" s="109" t="s">
        <v>712</v>
      </c>
      <c r="D775" s="226" t="s">
        <v>47</v>
      </c>
      <c r="E775" s="227" t="s">
        <v>14</v>
      </c>
      <c r="F775" s="228">
        <v>222500</v>
      </c>
      <c r="G775" s="228">
        <v>222500</v>
      </c>
      <c r="H775" s="171"/>
      <c r="I775" s="88">
        <f t="shared" si="76"/>
        <v>222500</v>
      </c>
      <c r="J775" s="163">
        <f t="shared" si="72"/>
        <v>0</v>
      </c>
      <c r="K775" s="155">
        <f t="shared" si="73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74"/>
        <v>0</v>
      </c>
      <c r="O775" s="155">
        <f t="shared" si="75"/>
        <v>0</v>
      </c>
      <c r="P775" s="155">
        <f>IF(O775=1,SUM($O$6:O775),0)</f>
        <v>0</v>
      </c>
    </row>
    <row r="776" spans="1:16" ht="15" customHeight="1">
      <c r="A776" s="15"/>
      <c r="B776" s="174">
        <v>34</v>
      </c>
      <c r="C776" s="231" t="s">
        <v>1512</v>
      </c>
      <c r="D776" s="226" t="s">
        <v>47</v>
      </c>
      <c r="E776" s="227" t="s">
        <v>14</v>
      </c>
      <c r="F776" s="228">
        <v>173300</v>
      </c>
      <c r="G776" s="228">
        <v>173300</v>
      </c>
      <c r="H776" s="171"/>
      <c r="I776" s="88">
        <f t="shared" si="76"/>
        <v>173300</v>
      </c>
      <c r="J776" s="163">
        <f t="shared" si="72"/>
        <v>0</v>
      </c>
      <c r="K776" s="155">
        <f t="shared" si="73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74"/>
        <v>0</v>
      </c>
      <c r="O776" s="155">
        <f t="shared" si="75"/>
        <v>0</v>
      </c>
      <c r="P776" s="155">
        <f>IF(O776=1,SUM($O$6:O776),0)</f>
        <v>0</v>
      </c>
    </row>
    <row r="777" spans="1:16" ht="15" customHeight="1">
      <c r="A777" s="15"/>
      <c r="B777" s="174">
        <v>35</v>
      </c>
      <c r="C777" s="231" t="s">
        <v>1513</v>
      </c>
      <c r="D777" s="226" t="s">
        <v>47</v>
      </c>
      <c r="E777" s="227" t="s">
        <v>14</v>
      </c>
      <c r="F777" s="228">
        <v>279500</v>
      </c>
      <c r="G777" s="228">
        <v>279500</v>
      </c>
      <c r="H777" s="171"/>
      <c r="I777" s="88">
        <f t="shared" si="76"/>
        <v>279500</v>
      </c>
      <c r="J777" s="163">
        <f t="shared" si="72"/>
        <v>0</v>
      </c>
      <c r="K777" s="155">
        <f t="shared" si="73"/>
        <v>0</v>
      </c>
      <c r="L777" s="155">
        <f>IF(J777=1,SUM($J$6:J777),0)</f>
        <v>0</v>
      </c>
      <c r="M777" s="155">
        <f>IF(K777=1,SUM($K$6:K777),0)</f>
        <v>0</v>
      </c>
      <c r="N777" s="165">
        <f t="shared" si="74"/>
        <v>0</v>
      </c>
      <c r="O777" s="155">
        <f t="shared" si="75"/>
        <v>0</v>
      </c>
      <c r="P777" s="155">
        <f>IF(O777=1,SUM($O$6:O777),0)</f>
        <v>0</v>
      </c>
    </row>
    <row r="778" spans="1:16" ht="15" customHeight="1">
      <c r="A778" s="15"/>
      <c r="B778" s="174">
        <v>36</v>
      </c>
      <c r="C778" s="109" t="s">
        <v>713</v>
      </c>
      <c r="D778" s="226" t="s">
        <v>47</v>
      </c>
      <c r="E778" s="227" t="s">
        <v>14</v>
      </c>
      <c r="F778" s="228">
        <v>93500</v>
      </c>
      <c r="G778" s="228">
        <v>111200</v>
      </c>
      <c r="H778" s="171"/>
      <c r="I778" s="88">
        <f t="shared" si="76"/>
        <v>111200</v>
      </c>
      <c r="J778" s="163">
        <f t="shared" si="72"/>
        <v>0</v>
      </c>
      <c r="K778" s="155">
        <f t="shared" si="7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74"/>
        <v>0</v>
      </c>
      <c r="O778" s="155">
        <f t="shared" si="75"/>
        <v>0</v>
      </c>
      <c r="P778" s="155">
        <f>IF(O778=1,SUM($O$6:O778),0)</f>
        <v>0</v>
      </c>
    </row>
    <row r="779" spans="1:16" ht="15" customHeight="1">
      <c r="A779" s="15"/>
      <c r="B779" s="174">
        <v>37</v>
      </c>
      <c r="C779" s="109" t="s">
        <v>714</v>
      </c>
      <c r="D779" s="226" t="s">
        <v>47</v>
      </c>
      <c r="E779" s="227" t="s">
        <v>14</v>
      </c>
      <c r="F779" s="228">
        <v>93500</v>
      </c>
      <c r="G779" s="228">
        <v>111200</v>
      </c>
      <c r="H779" s="171"/>
      <c r="I779" s="88">
        <f t="shared" si="76"/>
        <v>111200</v>
      </c>
      <c r="J779" s="163">
        <f t="shared" si="72"/>
        <v>0</v>
      </c>
      <c r="K779" s="155">
        <f t="shared" si="7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74"/>
        <v>0</v>
      </c>
      <c r="O779" s="155">
        <f t="shared" si="75"/>
        <v>0</v>
      </c>
      <c r="P779" s="155">
        <f>IF(O779=1,SUM($O$6:O779),0)</f>
        <v>0</v>
      </c>
    </row>
    <row r="780" spans="1:16" ht="15" customHeight="1">
      <c r="A780" s="15"/>
      <c r="B780" s="174">
        <v>38</v>
      </c>
      <c r="C780" s="109" t="s">
        <v>715</v>
      </c>
      <c r="D780" s="226" t="s">
        <v>47</v>
      </c>
      <c r="E780" s="227" t="s">
        <v>14</v>
      </c>
      <c r="F780" s="228">
        <v>89800</v>
      </c>
      <c r="G780" s="228">
        <v>89800</v>
      </c>
      <c r="H780" s="171"/>
      <c r="I780" s="88">
        <f t="shared" si="76"/>
        <v>89800</v>
      </c>
      <c r="J780" s="163">
        <f t="shared" ref="J780:J843" si="77">IF(D780="MDU-KD",1,0)</f>
        <v>0</v>
      </c>
      <c r="K780" s="155">
        <f t="shared" ref="K780:K843" si="78">IF(D780="HDW",1,0)</f>
        <v>0</v>
      </c>
      <c r="L780" s="155">
        <f>IF(J780=1,SUM($J$6:J780),0)</f>
        <v>0</v>
      </c>
      <c r="M780" s="155">
        <f>IF(K780=1,SUM($K$6:K780),0)</f>
        <v>0</v>
      </c>
      <c r="N780" s="165">
        <f t="shared" ref="N780:N843" si="79">IF(L780=0,M780,L780)</f>
        <v>0</v>
      </c>
      <c r="O780" s="155">
        <f t="shared" ref="O780:O843" si="80">IF(E780=0,0,IF(LEFT(C780,11)="Tiang Beton",1,0))</f>
        <v>0</v>
      </c>
      <c r="P780" s="155">
        <f>IF(O780=1,SUM($O$6:O780),0)</f>
        <v>0</v>
      </c>
    </row>
    <row r="781" spans="1:16" ht="15" customHeight="1">
      <c r="A781" s="15"/>
      <c r="B781" s="174">
        <v>39</v>
      </c>
      <c r="C781" s="109" t="s">
        <v>716</v>
      </c>
      <c r="D781" s="226" t="s">
        <v>47</v>
      </c>
      <c r="E781" s="227" t="s">
        <v>14</v>
      </c>
      <c r="F781" s="228">
        <v>113300</v>
      </c>
      <c r="G781" s="228">
        <v>134800</v>
      </c>
      <c r="H781" s="171"/>
      <c r="I781" s="88">
        <f t="shared" si="76"/>
        <v>134800</v>
      </c>
      <c r="J781" s="163">
        <f t="shared" si="77"/>
        <v>0</v>
      </c>
      <c r="K781" s="155">
        <f t="shared" si="78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79"/>
        <v>0</v>
      </c>
      <c r="O781" s="155">
        <f t="shared" si="80"/>
        <v>0</v>
      </c>
      <c r="P781" s="155">
        <f>IF(O781=1,SUM($O$6:O781),0)</f>
        <v>0</v>
      </c>
    </row>
    <row r="782" spans="1:16" ht="15" customHeight="1">
      <c r="A782" s="17"/>
      <c r="B782" s="174">
        <v>40</v>
      </c>
      <c r="C782" s="109" t="s">
        <v>717</v>
      </c>
      <c r="D782" s="226" t="s">
        <v>47</v>
      </c>
      <c r="E782" s="227" t="s">
        <v>14</v>
      </c>
      <c r="F782" s="228">
        <v>113300</v>
      </c>
      <c r="G782" s="228">
        <v>134800</v>
      </c>
      <c r="H782" s="171"/>
      <c r="I782" s="88">
        <f t="shared" si="76"/>
        <v>134800</v>
      </c>
      <c r="J782" s="163">
        <f t="shared" si="77"/>
        <v>0</v>
      </c>
      <c r="K782" s="155">
        <f t="shared" si="78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79"/>
        <v>0</v>
      </c>
      <c r="O782" s="155">
        <f t="shared" si="80"/>
        <v>0</v>
      </c>
      <c r="P782" s="155">
        <f>IF(O782=1,SUM($O$6:O782),0)</f>
        <v>0</v>
      </c>
    </row>
    <row r="783" spans="1:16" ht="15" customHeight="1">
      <c r="A783" s="15"/>
      <c r="B783" s="174">
        <v>41</v>
      </c>
      <c r="C783" s="109" t="s">
        <v>718</v>
      </c>
      <c r="D783" s="226" t="s">
        <v>47</v>
      </c>
      <c r="E783" s="227" t="s">
        <v>14</v>
      </c>
      <c r="F783" s="228">
        <v>102600</v>
      </c>
      <c r="G783" s="228">
        <v>102600</v>
      </c>
      <c r="H783" s="171"/>
      <c r="I783" s="88">
        <f t="shared" si="76"/>
        <v>102600</v>
      </c>
      <c r="J783" s="163">
        <f t="shared" si="77"/>
        <v>0</v>
      </c>
      <c r="K783" s="155">
        <f t="shared" si="78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79"/>
        <v>0</v>
      </c>
      <c r="O783" s="155">
        <f t="shared" si="80"/>
        <v>0</v>
      </c>
      <c r="P783" s="155">
        <f>IF(O783=1,SUM($O$6:O783),0)</f>
        <v>0</v>
      </c>
    </row>
    <row r="784" spans="1:16" ht="15" customHeight="1">
      <c r="A784" s="15"/>
      <c r="B784" s="174">
        <v>42</v>
      </c>
      <c r="C784" s="109" t="s">
        <v>719</v>
      </c>
      <c r="D784" s="226" t="s">
        <v>47</v>
      </c>
      <c r="E784" s="227" t="s">
        <v>14</v>
      </c>
      <c r="F784" s="228">
        <v>114600</v>
      </c>
      <c r="G784" s="228">
        <v>136300</v>
      </c>
      <c r="H784" s="171"/>
      <c r="I784" s="88">
        <f t="shared" si="76"/>
        <v>136300</v>
      </c>
      <c r="J784" s="163">
        <f t="shared" si="77"/>
        <v>0</v>
      </c>
      <c r="K784" s="155">
        <f t="shared" si="78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79"/>
        <v>0</v>
      </c>
      <c r="O784" s="155">
        <f t="shared" si="80"/>
        <v>0</v>
      </c>
      <c r="P784" s="155">
        <f>IF(O784=1,SUM($O$6:O784),0)</f>
        <v>0</v>
      </c>
    </row>
    <row r="785" spans="1:16" ht="15" customHeight="1">
      <c r="A785" s="15"/>
      <c r="B785" s="174">
        <v>43</v>
      </c>
      <c r="C785" s="109" t="s">
        <v>720</v>
      </c>
      <c r="D785" s="226" t="s">
        <v>47</v>
      </c>
      <c r="E785" s="227" t="s">
        <v>14</v>
      </c>
      <c r="F785" s="228">
        <v>118400</v>
      </c>
      <c r="G785" s="228">
        <v>140800</v>
      </c>
      <c r="H785" s="171"/>
      <c r="I785" s="88">
        <f t="shared" si="76"/>
        <v>140800</v>
      </c>
      <c r="J785" s="163">
        <f t="shared" si="77"/>
        <v>0</v>
      </c>
      <c r="K785" s="155">
        <f t="shared" si="78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79"/>
        <v>0</v>
      </c>
      <c r="O785" s="155">
        <f t="shared" si="80"/>
        <v>0</v>
      </c>
      <c r="P785" s="155">
        <f>IF(O785=1,SUM($O$6:O785),0)</f>
        <v>0</v>
      </c>
    </row>
    <row r="786" spans="1:16" ht="15" customHeight="1">
      <c r="A786" s="15"/>
      <c r="B786" s="174">
        <v>44</v>
      </c>
      <c r="C786" s="109" t="s">
        <v>721</v>
      </c>
      <c r="D786" s="226" t="s">
        <v>47</v>
      </c>
      <c r="E786" s="227" t="s">
        <v>14</v>
      </c>
      <c r="F786" s="228">
        <v>109700</v>
      </c>
      <c r="G786" s="228">
        <v>109700</v>
      </c>
      <c r="H786" s="171"/>
      <c r="I786" s="88">
        <f t="shared" si="76"/>
        <v>109700</v>
      </c>
      <c r="J786" s="163">
        <f t="shared" si="77"/>
        <v>0</v>
      </c>
      <c r="K786" s="155">
        <f t="shared" si="78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79"/>
        <v>0</v>
      </c>
      <c r="O786" s="155">
        <f t="shared" si="80"/>
        <v>0</v>
      </c>
      <c r="P786" s="155">
        <f>IF(O786=1,SUM($O$6:O786),0)</f>
        <v>0</v>
      </c>
    </row>
    <row r="787" spans="1:16" ht="15" customHeight="1">
      <c r="A787" s="15"/>
      <c r="B787" s="183"/>
      <c r="C787" s="109" t="s">
        <v>48</v>
      </c>
      <c r="D787" s="226" t="s">
        <v>48</v>
      </c>
      <c r="E787" s="227"/>
      <c r="F787" s="228"/>
      <c r="G787" s="228"/>
      <c r="H787" s="171"/>
      <c r="I787" s="88">
        <f t="shared" si="76"/>
        <v>0</v>
      </c>
      <c r="J787" s="163">
        <f t="shared" si="77"/>
        <v>0</v>
      </c>
      <c r="K787" s="155">
        <f t="shared" si="78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79"/>
        <v>0</v>
      </c>
      <c r="O787" s="155">
        <f t="shared" si="80"/>
        <v>0</v>
      </c>
      <c r="P787" s="155">
        <f>IF(O787=1,SUM($O$6:O787),0)</f>
        <v>0</v>
      </c>
    </row>
    <row r="788" spans="1:16" ht="15" customHeight="1">
      <c r="A788" s="15"/>
      <c r="B788" s="183" t="s">
        <v>1031</v>
      </c>
      <c r="C788" s="109" t="s">
        <v>722</v>
      </c>
      <c r="D788" s="226" t="s">
        <v>48</v>
      </c>
      <c r="E788" s="227"/>
      <c r="F788" s="228"/>
      <c r="G788" s="228"/>
      <c r="H788" s="171"/>
      <c r="I788" s="88">
        <f t="shared" si="76"/>
        <v>0</v>
      </c>
      <c r="J788" s="163">
        <f t="shared" si="77"/>
        <v>0</v>
      </c>
      <c r="K788" s="155">
        <f t="shared" si="78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79"/>
        <v>0</v>
      </c>
      <c r="O788" s="155">
        <f t="shared" si="80"/>
        <v>0</v>
      </c>
      <c r="P788" s="155">
        <f>IF(O788=1,SUM($O$6:O788),0)</f>
        <v>0</v>
      </c>
    </row>
    <row r="789" spans="1:16" ht="15" customHeight="1">
      <c r="A789" s="15"/>
      <c r="B789" s="174">
        <v>1</v>
      </c>
      <c r="C789" s="109" t="s">
        <v>723</v>
      </c>
      <c r="D789" s="226" t="s">
        <v>47</v>
      </c>
      <c r="E789" s="227" t="s">
        <v>14</v>
      </c>
      <c r="F789" s="228">
        <v>166200</v>
      </c>
      <c r="G789" s="228">
        <v>197700</v>
      </c>
      <c r="H789" s="171"/>
      <c r="I789" s="88">
        <f t="shared" si="76"/>
        <v>197700</v>
      </c>
      <c r="J789" s="163">
        <f t="shared" si="77"/>
        <v>0</v>
      </c>
      <c r="K789" s="155">
        <f t="shared" si="78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79"/>
        <v>0</v>
      </c>
      <c r="O789" s="155">
        <f t="shared" si="80"/>
        <v>0</v>
      </c>
      <c r="P789" s="155">
        <f>IF(O789=1,SUM($O$6:O789),0)</f>
        <v>0</v>
      </c>
    </row>
    <row r="790" spans="1:16" ht="15" customHeight="1">
      <c r="A790" s="15"/>
      <c r="B790" s="174">
        <v>2</v>
      </c>
      <c r="C790" s="109" t="s">
        <v>724</v>
      </c>
      <c r="D790" s="226" t="s">
        <v>47</v>
      </c>
      <c r="E790" s="227" t="s">
        <v>14</v>
      </c>
      <c r="F790" s="228">
        <v>169000</v>
      </c>
      <c r="G790" s="228">
        <v>201000</v>
      </c>
      <c r="H790" s="171"/>
      <c r="I790" s="88">
        <f t="shared" si="76"/>
        <v>201000</v>
      </c>
      <c r="J790" s="163">
        <f t="shared" si="77"/>
        <v>0</v>
      </c>
      <c r="K790" s="155">
        <f t="shared" si="78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79"/>
        <v>0</v>
      </c>
      <c r="O790" s="155">
        <f t="shared" si="80"/>
        <v>0</v>
      </c>
      <c r="P790" s="155">
        <f>IF(O790=1,SUM($O$6:O790),0)</f>
        <v>0</v>
      </c>
    </row>
    <row r="791" spans="1:16" ht="15" customHeight="1">
      <c r="A791" s="15"/>
      <c r="B791" s="174">
        <v>3</v>
      </c>
      <c r="C791" s="109" t="s">
        <v>1514</v>
      </c>
      <c r="D791" s="226" t="s">
        <v>47</v>
      </c>
      <c r="E791" s="227" t="s">
        <v>14</v>
      </c>
      <c r="F791" s="228">
        <v>169000</v>
      </c>
      <c r="G791" s="228">
        <v>201000</v>
      </c>
      <c r="H791" s="171"/>
      <c r="I791" s="88">
        <f t="shared" si="76"/>
        <v>201000</v>
      </c>
      <c r="J791" s="163">
        <f t="shared" si="77"/>
        <v>0</v>
      </c>
      <c r="K791" s="155">
        <f t="shared" si="78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79"/>
        <v>0</v>
      </c>
      <c r="O791" s="155">
        <f t="shared" si="80"/>
        <v>0</v>
      </c>
      <c r="P791" s="155">
        <f>IF(O791=1,SUM($O$6:O791),0)</f>
        <v>0</v>
      </c>
    </row>
    <row r="792" spans="1:16" ht="15" customHeight="1">
      <c r="A792" s="15"/>
      <c r="B792" s="174">
        <v>4</v>
      </c>
      <c r="C792" s="109" t="s">
        <v>725</v>
      </c>
      <c r="D792" s="226" t="s">
        <v>47</v>
      </c>
      <c r="E792" s="227" t="s">
        <v>14</v>
      </c>
      <c r="F792" s="228">
        <v>177200</v>
      </c>
      <c r="G792" s="228">
        <v>210800</v>
      </c>
      <c r="H792" s="171"/>
      <c r="I792" s="88">
        <f t="shared" si="76"/>
        <v>210800</v>
      </c>
      <c r="J792" s="163">
        <f t="shared" si="77"/>
        <v>0</v>
      </c>
      <c r="K792" s="155">
        <f t="shared" si="78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79"/>
        <v>0</v>
      </c>
      <c r="O792" s="155">
        <f t="shared" si="80"/>
        <v>0</v>
      </c>
      <c r="P792" s="155">
        <f>IF(O792=1,SUM($O$6:O792),0)</f>
        <v>0</v>
      </c>
    </row>
    <row r="793" spans="1:16" ht="15" customHeight="1">
      <c r="A793" s="15"/>
      <c r="B793" s="174">
        <v>5</v>
      </c>
      <c r="C793" s="109" t="s">
        <v>726</v>
      </c>
      <c r="D793" s="226" t="s">
        <v>47</v>
      </c>
      <c r="E793" s="227" t="s">
        <v>14</v>
      </c>
      <c r="F793" s="228">
        <v>177200</v>
      </c>
      <c r="G793" s="228">
        <v>210800</v>
      </c>
      <c r="H793" s="171"/>
      <c r="I793" s="88">
        <f t="shared" si="76"/>
        <v>210800</v>
      </c>
      <c r="J793" s="163">
        <f t="shared" si="77"/>
        <v>0</v>
      </c>
      <c r="K793" s="155">
        <f t="shared" si="78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79"/>
        <v>0</v>
      </c>
      <c r="O793" s="155">
        <f t="shared" si="80"/>
        <v>0</v>
      </c>
      <c r="P793" s="155">
        <f>IF(O793=1,SUM($O$6:O793),0)</f>
        <v>0</v>
      </c>
    </row>
    <row r="794" spans="1:16" ht="15" customHeight="1">
      <c r="A794" s="15"/>
      <c r="B794" s="174">
        <v>6</v>
      </c>
      <c r="C794" s="109" t="s">
        <v>727</v>
      </c>
      <c r="D794" s="226" t="s">
        <v>47</v>
      </c>
      <c r="E794" s="227" t="s">
        <v>14</v>
      </c>
      <c r="F794" s="228">
        <v>215500</v>
      </c>
      <c r="G794" s="228">
        <v>256400</v>
      </c>
      <c r="H794" s="171"/>
      <c r="I794" s="88">
        <f t="shared" si="76"/>
        <v>256400</v>
      </c>
      <c r="J794" s="163">
        <f t="shared" si="77"/>
        <v>0</v>
      </c>
      <c r="K794" s="155">
        <f t="shared" si="78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79"/>
        <v>0</v>
      </c>
      <c r="O794" s="155">
        <f t="shared" si="80"/>
        <v>0</v>
      </c>
      <c r="P794" s="155">
        <f>IF(O794=1,SUM($O$6:O794),0)</f>
        <v>0</v>
      </c>
    </row>
    <row r="795" spans="1:16" ht="15" customHeight="1">
      <c r="A795" s="15"/>
      <c r="B795" s="174">
        <v>7</v>
      </c>
      <c r="C795" s="109" t="s">
        <v>728</v>
      </c>
      <c r="D795" s="226" t="s">
        <v>47</v>
      </c>
      <c r="E795" s="227" t="s">
        <v>14</v>
      </c>
      <c r="F795" s="228">
        <v>213100</v>
      </c>
      <c r="G795" s="228">
        <v>253500</v>
      </c>
      <c r="H795" s="171"/>
      <c r="I795" s="88">
        <f t="shared" si="76"/>
        <v>253500</v>
      </c>
      <c r="J795" s="163">
        <f t="shared" si="77"/>
        <v>0</v>
      </c>
      <c r="K795" s="155">
        <f t="shared" si="78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79"/>
        <v>0</v>
      </c>
      <c r="O795" s="155">
        <f t="shared" si="80"/>
        <v>0</v>
      </c>
      <c r="P795" s="155">
        <f>IF(O795=1,SUM($O$6:O795),0)</f>
        <v>0</v>
      </c>
    </row>
    <row r="796" spans="1:16" ht="15" customHeight="1">
      <c r="A796" s="15"/>
      <c r="B796" s="174">
        <v>8</v>
      </c>
      <c r="C796" s="109" t="s">
        <v>729</v>
      </c>
      <c r="D796" s="226" t="s">
        <v>47</v>
      </c>
      <c r="E796" s="227" t="s">
        <v>14</v>
      </c>
      <c r="F796" s="228">
        <v>213100</v>
      </c>
      <c r="G796" s="228">
        <v>253500</v>
      </c>
      <c r="H796" s="171"/>
      <c r="I796" s="88">
        <f t="shared" si="76"/>
        <v>253500</v>
      </c>
      <c r="J796" s="163">
        <f t="shared" si="77"/>
        <v>0</v>
      </c>
      <c r="K796" s="155">
        <f t="shared" si="78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79"/>
        <v>0</v>
      </c>
      <c r="O796" s="155">
        <f t="shared" si="80"/>
        <v>0</v>
      </c>
      <c r="P796" s="155">
        <f>IF(O796=1,SUM($O$6:O796),0)</f>
        <v>0</v>
      </c>
    </row>
    <row r="797" spans="1:16" ht="15" customHeight="1">
      <c r="A797" s="15"/>
      <c r="B797" s="174">
        <v>9</v>
      </c>
      <c r="C797" s="109" t="s">
        <v>1516</v>
      </c>
      <c r="D797" s="226" t="s">
        <v>47</v>
      </c>
      <c r="E797" s="227" t="s">
        <v>14</v>
      </c>
      <c r="F797" s="228">
        <v>213100</v>
      </c>
      <c r="G797" s="228">
        <v>253500</v>
      </c>
      <c r="H797" s="171"/>
      <c r="I797" s="88">
        <f t="shared" si="76"/>
        <v>253500</v>
      </c>
      <c r="J797" s="163">
        <f t="shared" si="77"/>
        <v>0</v>
      </c>
      <c r="K797" s="155">
        <f t="shared" si="78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79"/>
        <v>0</v>
      </c>
      <c r="O797" s="155">
        <f t="shared" si="80"/>
        <v>0</v>
      </c>
      <c r="P797" s="155">
        <f>IF(O797=1,SUM($O$6:O797),0)</f>
        <v>0</v>
      </c>
    </row>
    <row r="798" spans="1:16" ht="15" customHeight="1">
      <c r="A798" s="15"/>
      <c r="B798" s="174">
        <v>10</v>
      </c>
      <c r="C798" s="231" t="s">
        <v>1515</v>
      </c>
      <c r="D798" s="226" t="s">
        <v>47</v>
      </c>
      <c r="E798" s="227" t="s">
        <v>14</v>
      </c>
      <c r="F798" s="228">
        <v>213100</v>
      </c>
      <c r="G798" s="228">
        <v>253500</v>
      </c>
      <c r="H798" s="171"/>
      <c r="I798" s="88">
        <f t="shared" si="76"/>
        <v>253500</v>
      </c>
      <c r="J798" s="163">
        <f t="shared" si="77"/>
        <v>0</v>
      </c>
      <c r="K798" s="155">
        <f t="shared" si="78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79"/>
        <v>0</v>
      </c>
      <c r="O798" s="155">
        <f t="shared" si="80"/>
        <v>0</v>
      </c>
      <c r="P798" s="155">
        <f>IF(O798=1,SUM($O$6:O798),0)</f>
        <v>0</v>
      </c>
    </row>
    <row r="799" spans="1:16" ht="15" customHeight="1">
      <c r="A799" s="15"/>
      <c r="B799" s="174">
        <v>12</v>
      </c>
      <c r="C799" s="109" t="s">
        <v>730</v>
      </c>
      <c r="D799" s="226" t="s">
        <v>47</v>
      </c>
      <c r="E799" s="227" t="s">
        <v>14</v>
      </c>
      <c r="F799" s="228">
        <v>218400</v>
      </c>
      <c r="G799" s="228">
        <v>259800</v>
      </c>
      <c r="H799" s="171"/>
      <c r="I799" s="88">
        <f t="shared" si="76"/>
        <v>259800</v>
      </c>
      <c r="J799" s="163">
        <f t="shared" si="77"/>
        <v>0</v>
      </c>
      <c r="K799" s="155">
        <f t="shared" si="78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79"/>
        <v>0</v>
      </c>
      <c r="O799" s="155">
        <f t="shared" si="80"/>
        <v>0</v>
      </c>
      <c r="P799" s="155">
        <f>IF(O799=1,SUM($O$6:O799),0)</f>
        <v>0</v>
      </c>
    </row>
    <row r="800" spans="1:16" ht="15" customHeight="1">
      <c r="A800" s="15"/>
      <c r="B800" s="174">
        <v>13</v>
      </c>
      <c r="C800" s="109" t="s">
        <v>731</v>
      </c>
      <c r="D800" s="226" t="s">
        <v>47</v>
      </c>
      <c r="E800" s="227" t="s">
        <v>14</v>
      </c>
      <c r="F800" s="228">
        <v>253600</v>
      </c>
      <c r="G800" s="228">
        <v>285900</v>
      </c>
      <c r="H800" s="171"/>
      <c r="I800" s="88">
        <f t="shared" si="76"/>
        <v>285900</v>
      </c>
      <c r="J800" s="163">
        <f t="shared" si="77"/>
        <v>0</v>
      </c>
      <c r="K800" s="155">
        <f t="shared" si="78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79"/>
        <v>0</v>
      </c>
      <c r="O800" s="155">
        <f t="shared" si="80"/>
        <v>0</v>
      </c>
      <c r="P800" s="155">
        <f>IF(O800=1,SUM($O$6:O800),0)</f>
        <v>0</v>
      </c>
    </row>
    <row r="801" spans="1:16" ht="15" customHeight="1">
      <c r="A801" s="15"/>
      <c r="B801" s="174">
        <v>14</v>
      </c>
      <c r="C801" s="109" t="s">
        <v>732</v>
      </c>
      <c r="D801" s="226" t="s">
        <v>47</v>
      </c>
      <c r="E801" s="227" t="s">
        <v>14</v>
      </c>
      <c r="F801" s="228">
        <v>404400</v>
      </c>
      <c r="G801" s="228">
        <v>428800</v>
      </c>
      <c r="H801" s="171"/>
      <c r="I801" s="88">
        <f t="shared" si="76"/>
        <v>428800</v>
      </c>
      <c r="J801" s="163">
        <f t="shared" si="77"/>
        <v>0</v>
      </c>
      <c r="K801" s="155">
        <f t="shared" si="78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79"/>
        <v>0</v>
      </c>
      <c r="O801" s="155">
        <f t="shared" si="80"/>
        <v>0</v>
      </c>
      <c r="P801" s="155">
        <f>IF(O801=1,SUM($O$6:O801),0)</f>
        <v>0</v>
      </c>
    </row>
    <row r="802" spans="1:16" ht="15" customHeight="1">
      <c r="A802" s="15"/>
      <c r="B802" s="174">
        <v>15</v>
      </c>
      <c r="C802" s="109" t="s">
        <v>733</v>
      </c>
      <c r="D802" s="226" t="s">
        <v>47</v>
      </c>
      <c r="E802" s="227" t="s">
        <v>14</v>
      </c>
      <c r="F802" s="228">
        <v>404400</v>
      </c>
      <c r="G802" s="228">
        <v>428800</v>
      </c>
      <c r="H802" s="171"/>
      <c r="I802" s="88">
        <f t="shared" si="76"/>
        <v>428800</v>
      </c>
      <c r="J802" s="163">
        <f t="shared" si="77"/>
        <v>0</v>
      </c>
      <c r="K802" s="155">
        <f t="shared" si="78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79"/>
        <v>0</v>
      </c>
      <c r="O802" s="155">
        <f t="shared" si="80"/>
        <v>0</v>
      </c>
      <c r="P802" s="155">
        <f>IF(O802=1,SUM($O$6:O802),0)</f>
        <v>0</v>
      </c>
    </row>
    <row r="803" spans="1:16" ht="15" customHeight="1">
      <c r="A803" s="15"/>
      <c r="B803" s="183"/>
      <c r="C803" s="109"/>
      <c r="D803" s="226" t="s">
        <v>48</v>
      </c>
      <c r="E803" s="227"/>
      <c r="F803" s="228"/>
      <c r="G803" s="228"/>
      <c r="H803" s="171"/>
      <c r="I803" s="88">
        <f t="shared" si="76"/>
        <v>0</v>
      </c>
      <c r="J803" s="163">
        <f t="shared" si="77"/>
        <v>0</v>
      </c>
      <c r="K803" s="155">
        <f t="shared" si="78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79"/>
        <v>0</v>
      </c>
      <c r="O803" s="155">
        <f t="shared" si="80"/>
        <v>0</v>
      </c>
      <c r="P803" s="155">
        <f>IF(O803=1,SUM($O$6:O803),0)</f>
        <v>0</v>
      </c>
    </row>
    <row r="804" spans="1:16" ht="15" customHeight="1">
      <c r="A804" s="15"/>
      <c r="B804" s="183" t="s">
        <v>1031</v>
      </c>
      <c r="C804" s="109" t="s">
        <v>1059</v>
      </c>
      <c r="D804" s="226" t="s">
        <v>48</v>
      </c>
      <c r="E804" s="227"/>
      <c r="F804" s="228"/>
      <c r="G804" s="228"/>
      <c r="H804" s="171"/>
      <c r="I804" s="88">
        <f>IF($I$5=$G$4,G804,(IF($I$5=$F$4,F804,0)))</f>
        <v>0</v>
      </c>
      <c r="J804" s="163">
        <f t="shared" si="77"/>
        <v>0</v>
      </c>
      <c r="K804" s="155">
        <f t="shared" si="78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79"/>
        <v>0</v>
      </c>
      <c r="O804" s="155">
        <f t="shared" si="80"/>
        <v>0</v>
      </c>
      <c r="P804" s="155">
        <f>IF(O804=1,SUM($O$6:O804),0)</f>
        <v>0</v>
      </c>
    </row>
    <row r="805" spans="1:16" ht="15" customHeight="1">
      <c r="A805" s="15"/>
      <c r="B805" s="183">
        <v>1</v>
      </c>
      <c r="C805" s="109" t="s">
        <v>1060</v>
      </c>
      <c r="D805" s="226" t="s">
        <v>47</v>
      </c>
      <c r="E805" s="227" t="s">
        <v>14</v>
      </c>
      <c r="F805" s="228">
        <v>36000</v>
      </c>
      <c r="G805" s="228">
        <v>42800</v>
      </c>
      <c r="H805" s="171"/>
      <c r="I805" s="88">
        <f t="shared" si="76"/>
        <v>42800</v>
      </c>
      <c r="J805" s="163">
        <f t="shared" si="77"/>
        <v>0</v>
      </c>
      <c r="K805" s="155">
        <f t="shared" si="78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79"/>
        <v>0</v>
      </c>
      <c r="O805" s="155">
        <f t="shared" si="80"/>
        <v>0</v>
      </c>
      <c r="P805" s="155">
        <f>IF(O805=1,SUM($O$6:O805),0)</f>
        <v>0</v>
      </c>
    </row>
    <row r="806" spans="1:16" ht="15" customHeight="1">
      <c r="A806" s="15"/>
      <c r="B806" s="183">
        <v>2</v>
      </c>
      <c r="C806" s="109" t="s">
        <v>1061</v>
      </c>
      <c r="D806" s="226" t="s">
        <v>47</v>
      </c>
      <c r="E806" s="227" t="s">
        <v>14</v>
      </c>
      <c r="F806" s="228">
        <v>48100</v>
      </c>
      <c r="G806" s="228">
        <v>48100</v>
      </c>
      <c r="H806" s="171"/>
      <c r="I806" s="88">
        <f t="shared" si="76"/>
        <v>48100</v>
      </c>
      <c r="J806" s="163">
        <f t="shared" si="77"/>
        <v>0</v>
      </c>
      <c r="K806" s="155">
        <f t="shared" si="78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79"/>
        <v>0</v>
      </c>
      <c r="O806" s="155">
        <f t="shared" si="80"/>
        <v>0</v>
      </c>
      <c r="P806" s="155">
        <f>IF(O806=1,SUM($O$6:O806),0)</f>
        <v>0</v>
      </c>
    </row>
    <row r="807" spans="1:16" ht="15" customHeight="1">
      <c r="A807" s="15"/>
      <c r="B807" s="183">
        <v>3</v>
      </c>
      <c r="C807" s="109" t="s">
        <v>1062</v>
      </c>
      <c r="D807" s="226" t="s">
        <v>47</v>
      </c>
      <c r="E807" s="227" t="s">
        <v>14</v>
      </c>
      <c r="F807" s="228">
        <v>55300</v>
      </c>
      <c r="G807" s="228">
        <v>55300</v>
      </c>
      <c r="H807" s="171"/>
      <c r="I807" s="88">
        <f t="shared" si="76"/>
        <v>55300</v>
      </c>
      <c r="J807" s="163">
        <f t="shared" si="77"/>
        <v>0</v>
      </c>
      <c r="K807" s="155">
        <f t="shared" si="78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79"/>
        <v>0</v>
      </c>
      <c r="O807" s="155">
        <f t="shared" si="80"/>
        <v>0</v>
      </c>
      <c r="P807" s="155">
        <f>IF(O807=1,SUM($O$6:O807),0)</f>
        <v>0</v>
      </c>
    </row>
    <row r="808" spans="1:16" ht="15" customHeight="1">
      <c r="A808" s="15"/>
      <c r="B808" s="183">
        <v>4</v>
      </c>
      <c r="C808" s="109" t="s">
        <v>1063</v>
      </c>
      <c r="D808" s="226" t="s">
        <v>47</v>
      </c>
      <c r="E808" s="227" t="s">
        <v>14</v>
      </c>
      <c r="F808" s="228">
        <v>51500</v>
      </c>
      <c r="G808" s="228">
        <v>51500</v>
      </c>
      <c r="H808" s="171"/>
      <c r="I808" s="88">
        <f t="shared" si="76"/>
        <v>51500</v>
      </c>
      <c r="J808" s="163">
        <f t="shared" si="77"/>
        <v>0</v>
      </c>
      <c r="K808" s="155">
        <f t="shared" si="78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79"/>
        <v>0</v>
      </c>
      <c r="O808" s="155">
        <f t="shared" si="80"/>
        <v>0</v>
      </c>
      <c r="P808" s="155">
        <f>IF(O808=1,SUM($O$6:O808),0)</f>
        <v>0</v>
      </c>
    </row>
    <row r="809" spans="1:16" ht="15" customHeight="1">
      <c r="A809" s="15"/>
      <c r="B809" s="183">
        <v>5</v>
      </c>
      <c r="C809" s="109" t="s">
        <v>1064</v>
      </c>
      <c r="D809" s="226" t="s">
        <v>47</v>
      </c>
      <c r="E809" s="227" t="s">
        <v>14</v>
      </c>
      <c r="F809" s="228">
        <v>67900</v>
      </c>
      <c r="G809" s="228">
        <v>67900</v>
      </c>
      <c r="H809" s="171"/>
      <c r="I809" s="88">
        <f t="shared" ref="I809:I814" si="81">IF($I$5=$G$4,G809,(IF($I$5=$F$4,F809,0)))</f>
        <v>67900</v>
      </c>
      <c r="J809" s="163">
        <f t="shared" si="77"/>
        <v>0</v>
      </c>
      <c r="K809" s="155">
        <f t="shared" si="78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79"/>
        <v>0</v>
      </c>
      <c r="O809" s="155">
        <f t="shared" si="80"/>
        <v>0</v>
      </c>
      <c r="P809" s="155">
        <f>IF(O809=1,SUM($O$6:O809),0)</f>
        <v>0</v>
      </c>
    </row>
    <row r="810" spans="1:16" ht="15" customHeight="1">
      <c r="A810" s="15"/>
      <c r="B810" s="183">
        <v>6</v>
      </c>
      <c r="C810" s="109" t="s">
        <v>1065</v>
      </c>
      <c r="D810" s="226" t="s">
        <v>47</v>
      </c>
      <c r="E810" s="227" t="s">
        <v>14</v>
      </c>
      <c r="F810" s="228">
        <v>56700</v>
      </c>
      <c r="G810" s="228">
        <v>56700</v>
      </c>
      <c r="H810" s="171"/>
      <c r="I810" s="88">
        <f t="shared" si="81"/>
        <v>56700</v>
      </c>
      <c r="J810" s="163">
        <f t="shared" si="77"/>
        <v>0</v>
      </c>
      <c r="K810" s="155">
        <f t="shared" si="78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79"/>
        <v>0</v>
      </c>
      <c r="O810" s="155">
        <f t="shared" si="80"/>
        <v>0</v>
      </c>
      <c r="P810" s="155">
        <f>IF(O810=1,SUM($O$6:O810),0)</f>
        <v>0</v>
      </c>
    </row>
    <row r="811" spans="1:16" ht="15" customHeight="1">
      <c r="A811" s="15"/>
      <c r="B811" s="183">
        <v>7</v>
      </c>
      <c r="C811" s="109" t="s">
        <v>1161</v>
      </c>
      <c r="D811" s="226" t="s">
        <v>47</v>
      </c>
      <c r="E811" s="227" t="s">
        <v>14</v>
      </c>
      <c r="F811" s="228">
        <v>596900</v>
      </c>
      <c r="G811" s="228">
        <v>596900</v>
      </c>
      <c r="H811" s="171"/>
      <c r="I811" s="88">
        <f t="shared" si="81"/>
        <v>596900</v>
      </c>
      <c r="J811" s="163">
        <f t="shared" si="77"/>
        <v>0</v>
      </c>
      <c r="K811" s="155">
        <f t="shared" si="78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79"/>
        <v>0</v>
      </c>
      <c r="O811" s="155">
        <f t="shared" si="80"/>
        <v>0</v>
      </c>
      <c r="P811" s="155">
        <f>IF(O811=1,SUM($O$6:O811),0)</f>
        <v>0</v>
      </c>
    </row>
    <row r="812" spans="1:16" ht="15" customHeight="1">
      <c r="A812" s="15"/>
      <c r="B812" s="183">
        <v>8</v>
      </c>
      <c r="C812" s="109" t="s">
        <v>1162</v>
      </c>
      <c r="D812" s="226" t="s">
        <v>47</v>
      </c>
      <c r="E812" s="227" t="s">
        <v>14</v>
      </c>
      <c r="F812" s="228">
        <v>401500</v>
      </c>
      <c r="G812" s="228">
        <v>401500</v>
      </c>
      <c r="H812" s="171"/>
      <c r="I812" s="88">
        <f t="shared" si="81"/>
        <v>401500</v>
      </c>
      <c r="J812" s="163">
        <f t="shared" si="77"/>
        <v>0</v>
      </c>
      <c r="K812" s="155">
        <f t="shared" si="78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79"/>
        <v>0</v>
      </c>
      <c r="O812" s="155">
        <f t="shared" si="80"/>
        <v>0</v>
      </c>
      <c r="P812" s="155">
        <f>IF(O812=1,SUM($O$6:O812),0)</f>
        <v>0</v>
      </c>
    </row>
    <row r="813" spans="1:16" ht="15" customHeight="1">
      <c r="A813" s="15"/>
      <c r="B813" s="183"/>
      <c r="C813" s="109"/>
      <c r="D813" s="226" t="s">
        <v>48</v>
      </c>
      <c r="E813" s="227"/>
      <c r="F813" s="228"/>
      <c r="G813" s="228"/>
      <c r="H813" s="171"/>
      <c r="I813" s="88">
        <f t="shared" si="81"/>
        <v>0</v>
      </c>
      <c r="J813" s="163">
        <f t="shared" si="77"/>
        <v>0</v>
      </c>
      <c r="K813" s="155">
        <f t="shared" si="78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79"/>
        <v>0</v>
      </c>
      <c r="O813" s="155">
        <f t="shared" si="80"/>
        <v>0</v>
      </c>
      <c r="P813" s="155">
        <f>IF(O813=1,SUM($O$6:O813),0)</f>
        <v>0</v>
      </c>
    </row>
    <row r="814" spans="1:16" ht="15" customHeight="1">
      <c r="A814" s="15"/>
      <c r="B814" s="183" t="s">
        <v>1031</v>
      </c>
      <c r="C814" s="109" t="s">
        <v>734</v>
      </c>
      <c r="D814" s="226" t="s">
        <v>48</v>
      </c>
      <c r="E814" s="227"/>
      <c r="F814" s="228"/>
      <c r="G814" s="228"/>
      <c r="H814" s="171"/>
      <c r="I814" s="88">
        <f t="shared" si="81"/>
        <v>0</v>
      </c>
      <c r="J814" s="163">
        <f t="shared" si="77"/>
        <v>0</v>
      </c>
      <c r="K814" s="155">
        <f t="shared" si="78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79"/>
        <v>0</v>
      </c>
      <c r="O814" s="155">
        <f t="shared" si="80"/>
        <v>0</v>
      </c>
      <c r="P814" s="155">
        <f>IF(O814=1,SUM($O$6:O814),0)</f>
        <v>0</v>
      </c>
    </row>
    <row r="815" spans="1:16" ht="15" customHeight="1">
      <c r="A815" s="15"/>
      <c r="B815" s="183">
        <v>1</v>
      </c>
      <c r="C815" s="109" t="s">
        <v>735</v>
      </c>
      <c r="D815" s="226" t="s">
        <v>47</v>
      </c>
      <c r="E815" s="227" t="s">
        <v>14</v>
      </c>
      <c r="F815" s="228">
        <v>56400</v>
      </c>
      <c r="G815" s="228">
        <v>56400</v>
      </c>
      <c r="H815" s="171"/>
      <c r="I815" s="88">
        <f t="shared" si="76"/>
        <v>56400</v>
      </c>
      <c r="J815" s="163">
        <f t="shared" si="77"/>
        <v>0</v>
      </c>
      <c r="K815" s="155">
        <f t="shared" si="78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79"/>
        <v>0</v>
      </c>
      <c r="O815" s="155">
        <f t="shared" si="80"/>
        <v>0</v>
      </c>
      <c r="P815" s="155">
        <f>IF(O815=1,SUM($O$6:O815),0)</f>
        <v>0</v>
      </c>
    </row>
    <row r="816" spans="1:16" ht="15" customHeight="1">
      <c r="A816" s="15"/>
      <c r="B816" s="183">
        <v>2</v>
      </c>
      <c r="C816" s="109" t="s">
        <v>736</v>
      </c>
      <c r="D816" s="226" t="s">
        <v>47</v>
      </c>
      <c r="E816" s="227" t="s">
        <v>14</v>
      </c>
      <c r="F816" s="228">
        <v>65400</v>
      </c>
      <c r="G816" s="228">
        <v>65400</v>
      </c>
      <c r="H816" s="171"/>
      <c r="I816" s="88">
        <f t="shared" si="76"/>
        <v>65400</v>
      </c>
      <c r="J816" s="163">
        <f t="shared" si="77"/>
        <v>0</v>
      </c>
      <c r="K816" s="155">
        <f t="shared" si="78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79"/>
        <v>0</v>
      </c>
      <c r="O816" s="155">
        <f t="shared" si="80"/>
        <v>0</v>
      </c>
      <c r="P816" s="155">
        <f>IF(O816=1,SUM($O$6:O816),0)</f>
        <v>0</v>
      </c>
    </row>
    <row r="817" spans="1:16" ht="15" customHeight="1">
      <c r="A817" s="15"/>
      <c r="B817" s="183">
        <v>3</v>
      </c>
      <c r="C817" s="109" t="s">
        <v>737</v>
      </c>
      <c r="D817" s="226" t="s">
        <v>47</v>
      </c>
      <c r="E817" s="227" t="s">
        <v>14</v>
      </c>
      <c r="F817" s="228">
        <v>13600</v>
      </c>
      <c r="G817" s="228">
        <v>16200</v>
      </c>
      <c r="H817" s="171"/>
      <c r="I817" s="88">
        <f t="shared" si="76"/>
        <v>16200</v>
      </c>
      <c r="J817" s="163">
        <f t="shared" si="77"/>
        <v>0</v>
      </c>
      <c r="K817" s="155">
        <f t="shared" si="78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79"/>
        <v>0</v>
      </c>
      <c r="O817" s="155">
        <f t="shared" si="80"/>
        <v>0</v>
      </c>
      <c r="P817" s="155">
        <f>IF(O817=1,SUM($O$6:O817),0)</f>
        <v>0</v>
      </c>
    </row>
    <row r="818" spans="1:16" ht="15" customHeight="1">
      <c r="A818" s="15"/>
      <c r="B818" s="183">
        <v>4</v>
      </c>
      <c r="C818" s="109" t="s">
        <v>738</v>
      </c>
      <c r="D818" s="226" t="s">
        <v>47</v>
      </c>
      <c r="E818" s="227" t="s">
        <v>14</v>
      </c>
      <c r="F818" s="228">
        <v>17800</v>
      </c>
      <c r="G818" s="228">
        <v>21200</v>
      </c>
      <c r="H818" s="171"/>
      <c r="I818" s="88">
        <f t="shared" si="76"/>
        <v>21200</v>
      </c>
      <c r="J818" s="163">
        <f t="shared" si="77"/>
        <v>0</v>
      </c>
      <c r="K818" s="155">
        <f t="shared" si="78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79"/>
        <v>0</v>
      </c>
      <c r="O818" s="155">
        <f t="shared" si="80"/>
        <v>0</v>
      </c>
      <c r="P818" s="155">
        <f>IF(O818=1,SUM($O$6:O818),0)</f>
        <v>0</v>
      </c>
    </row>
    <row r="819" spans="1:16" ht="15" customHeight="1">
      <c r="A819" s="15"/>
      <c r="B819" s="183">
        <v>5</v>
      </c>
      <c r="C819" s="109" t="s">
        <v>739</v>
      </c>
      <c r="D819" s="226" t="s">
        <v>47</v>
      </c>
      <c r="E819" s="227" t="s">
        <v>14</v>
      </c>
      <c r="F819" s="228">
        <v>173100</v>
      </c>
      <c r="G819" s="228">
        <v>173100</v>
      </c>
      <c r="H819" s="171"/>
      <c r="I819" s="88">
        <f t="shared" si="76"/>
        <v>173100</v>
      </c>
      <c r="J819" s="163">
        <f t="shared" si="77"/>
        <v>0</v>
      </c>
      <c r="K819" s="155">
        <f t="shared" si="78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79"/>
        <v>0</v>
      </c>
      <c r="O819" s="155">
        <f t="shared" si="80"/>
        <v>0</v>
      </c>
      <c r="P819" s="155">
        <f>IF(O819=1,SUM($O$6:O819),0)</f>
        <v>0</v>
      </c>
    </row>
    <row r="820" spans="1:16" ht="15" customHeight="1">
      <c r="A820" s="15"/>
      <c r="B820" s="183">
        <v>6</v>
      </c>
      <c r="C820" s="109" t="s">
        <v>740</v>
      </c>
      <c r="D820" s="226" t="s">
        <v>47</v>
      </c>
      <c r="E820" s="227" t="s">
        <v>14</v>
      </c>
      <c r="F820" s="228">
        <v>1539900</v>
      </c>
      <c r="G820" s="228">
        <v>1539900</v>
      </c>
      <c r="H820" s="171"/>
      <c r="I820" s="88">
        <f t="shared" si="76"/>
        <v>1539900</v>
      </c>
      <c r="J820" s="163">
        <f t="shared" si="77"/>
        <v>0</v>
      </c>
      <c r="K820" s="155">
        <f t="shared" si="78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79"/>
        <v>0</v>
      </c>
      <c r="O820" s="155">
        <f t="shared" si="80"/>
        <v>0</v>
      </c>
      <c r="P820" s="155">
        <f>IF(O820=1,SUM($O$6:O820),0)</f>
        <v>0</v>
      </c>
    </row>
    <row r="821" spans="1:16" ht="15" customHeight="1">
      <c r="A821" s="15"/>
      <c r="B821" s="183">
        <v>7</v>
      </c>
      <c r="C821" s="109" t="s">
        <v>741</v>
      </c>
      <c r="D821" s="226" t="s">
        <v>47</v>
      </c>
      <c r="E821" s="227" t="s">
        <v>14</v>
      </c>
      <c r="F821" s="228">
        <v>26200</v>
      </c>
      <c r="G821" s="228">
        <v>31200</v>
      </c>
      <c r="H821" s="171"/>
      <c r="I821" s="88">
        <f t="shared" si="76"/>
        <v>31200</v>
      </c>
      <c r="J821" s="163">
        <f t="shared" si="77"/>
        <v>0</v>
      </c>
      <c r="K821" s="155">
        <f t="shared" si="78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79"/>
        <v>0</v>
      </c>
      <c r="O821" s="155">
        <f t="shared" si="80"/>
        <v>0</v>
      </c>
      <c r="P821" s="155">
        <f>IF(O821=1,SUM($O$6:O821),0)</f>
        <v>0</v>
      </c>
    </row>
    <row r="822" spans="1:16" ht="15" customHeight="1">
      <c r="A822" s="15"/>
      <c r="B822" s="183">
        <v>8</v>
      </c>
      <c r="C822" s="109" t="s">
        <v>742</v>
      </c>
      <c r="D822" s="226" t="s">
        <v>47</v>
      </c>
      <c r="E822" s="227" t="s">
        <v>14</v>
      </c>
      <c r="F822" s="228">
        <v>22300</v>
      </c>
      <c r="G822" s="228">
        <v>26500</v>
      </c>
      <c r="H822" s="171"/>
      <c r="I822" s="88">
        <f t="shared" si="76"/>
        <v>26500</v>
      </c>
      <c r="J822" s="163">
        <f t="shared" si="77"/>
        <v>0</v>
      </c>
      <c r="K822" s="155">
        <f t="shared" si="78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79"/>
        <v>0</v>
      </c>
      <c r="O822" s="155">
        <f t="shared" si="80"/>
        <v>0</v>
      </c>
      <c r="P822" s="155">
        <f>IF(O822=1,SUM($O$6:O822),0)</f>
        <v>0</v>
      </c>
    </row>
    <row r="823" spans="1:16" ht="15" customHeight="1">
      <c r="A823" s="15"/>
      <c r="B823" s="183">
        <v>9</v>
      </c>
      <c r="C823" s="109" t="s">
        <v>743</v>
      </c>
      <c r="D823" s="226" t="s">
        <v>47</v>
      </c>
      <c r="E823" s="227" t="s">
        <v>14</v>
      </c>
      <c r="F823" s="228">
        <v>26200</v>
      </c>
      <c r="G823" s="228">
        <v>31200</v>
      </c>
      <c r="H823" s="171"/>
      <c r="I823" s="88">
        <f t="shared" si="76"/>
        <v>31200</v>
      </c>
      <c r="J823" s="163">
        <f t="shared" si="77"/>
        <v>0</v>
      </c>
      <c r="K823" s="155">
        <f t="shared" si="78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79"/>
        <v>0</v>
      </c>
      <c r="O823" s="155">
        <f t="shared" si="80"/>
        <v>0</v>
      </c>
      <c r="P823" s="155">
        <f>IF(O823=1,SUM($O$6:O823),0)</f>
        <v>0</v>
      </c>
    </row>
    <row r="824" spans="1:16" ht="15" customHeight="1">
      <c r="A824" s="15"/>
      <c r="B824" s="183">
        <v>10</v>
      </c>
      <c r="C824" s="109" t="s">
        <v>744</v>
      </c>
      <c r="D824" s="226" t="s">
        <v>47</v>
      </c>
      <c r="E824" s="227" t="s">
        <v>14</v>
      </c>
      <c r="F824" s="228">
        <v>26200</v>
      </c>
      <c r="G824" s="228">
        <v>31200</v>
      </c>
      <c r="H824" s="171"/>
      <c r="I824" s="88">
        <f t="shared" si="76"/>
        <v>31200</v>
      </c>
      <c r="J824" s="163">
        <f t="shared" si="77"/>
        <v>0</v>
      </c>
      <c r="K824" s="155">
        <f t="shared" si="78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79"/>
        <v>0</v>
      </c>
      <c r="O824" s="155">
        <f t="shared" si="80"/>
        <v>0</v>
      </c>
      <c r="P824" s="155">
        <f>IF(O824=1,SUM($O$6:O824),0)</f>
        <v>0</v>
      </c>
    </row>
    <row r="825" spans="1:16" ht="15" customHeight="1">
      <c r="A825" s="15"/>
      <c r="B825" s="183">
        <v>11</v>
      </c>
      <c r="C825" s="109" t="s">
        <v>745</v>
      </c>
      <c r="D825" s="226" t="s">
        <v>47</v>
      </c>
      <c r="E825" s="227" t="s">
        <v>14</v>
      </c>
      <c r="F825" s="228">
        <v>58400</v>
      </c>
      <c r="G825" s="228">
        <v>58400</v>
      </c>
      <c r="H825" s="171"/>
      <c r="I825" s="88">
        <f t="shared" si="76"/>
        <v>58400</v>
      </c>
      <c r="J825" s="163">
        <f t="shared" si="77"/>
        <v>0</v>
      </c>
      <c r="K825" s="155">
        <f t="shared" si="78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79"/>
        <v>0</v>
      </c>
      <c r="O825" s="155">
        <f t="shared" si="80"/>
        <v>0</v>
      </c>
      <c r="P825" s="155">
        <f>IF(O825=1,SUM($O$6:O825),0)</f>
        <v>0</v>
      </c>
    </row>
    <row r="826" spans="1:16" ht="15" customHeight="1">
      <c r="A826" s="15"/>
      <c r="B826" s="183">
        <v>12</v>
      </c>
      <c r="C826" s="109" t="s">
        <v>746</v>
      </c>
      <c r="D826" s="226" t="s">
        <v>47</v>
      </c>
      <c r="E826" s="227" t="s">
        <v>14</v>
      </c>
      <c r="F826" s="228">
        <v>45900</v>
      </c>
      <c r="G826" s="228">
        <v>48800</v>
      </c>
      <c r="H826" s="171"/>
      <c r="I826" s="88">
        <f t="shared" si="76"/>
        <v>48800</v>
      </c>
      <c r="J826" s="163">
        <f t="shared" si="77"/>
        <v>0</v>
      </c>
      <c r="K826" s="155">
        <f t="shared" si="78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79"/>
        <v>0</v>
      </c>
      <c r="O826" s="155">
        <f t="shared" si="80"/>
        <v>0</v>
      </c>
      <c r="P826" s="155">
        <f>IF(O826=1,SUM($O$6:O826),0)</f>
        <v>0</v>
      </c>
    </row>
    <row r="827" spans="1:16" ht="15" customHeight="1">
      <c r="A827" s="15"/>
      <c r="B827" s="183">
        <v>13</v>
      </c>
      <c r="C827" s="109" t="s">
        <v>747</v>
      </c>
      <c r="D827" s="226" t="s">
        <v>47</v>
      </c>
      <c r="E827" s="227" t="s">
        <v>14</v>
      </c>
      <c r="F827" s="228">
        <v>58400</v>
      </c>
      <c r="G827" s="228">
        <v>58400</v>
      </c>
      <c r="H827" s="171"/>
      <c r="I827" s="88">
        <f t="shared" ref="I827:I879" si="82">IF($I$5=$G$4,G827,(IF($I$5=$F$4,F827,0)))</f>
        <v>58400</v>
      </c>
      <c r="J827" s="163">
        <f t="shared" si="77"/>
        <v>0</v>
      </c>
      <c r="K827" s="155">
        <f t="shared" si="78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79"/>
        <v>0</v>
      </c>
      <c r="O827" s="155">
        <f t="shared" si="80"/>
        <v>0</v>
      </c>
      <c r="P827" s="155">
        <f>IF(O827=1,SUM($O$6:O827),0)</f>
        <v>0</v>
      </c>
    </row>
    <row r="828" spans="1:16" ht="15" customHeight="1">
      <c r="A828" s="15"/>
      <c r="B828" s="183">
        <v>14</v>
      </c>
      <c r="C828" s="109" t="s">
        <v>748</v>
      </c>
      <c r="D828" s="226" t="s">
        <v>47</v>
      </c>
      <c r="E828" s="227" t="s">
        <v>14</v>
      </c>
      <c r="F828" s="228">
        <v>58400</v>
      </c>
      <c r="G828" s="228">
        <v>58400</v>
      </c>
      <c r="H828" s="171"/>
      <c r="I828" s="88">
        <f t="shared" si="82"/>
        <v>58400</v>
      </c>
      <c r="J828" s="163">
        <f t="shared" si="77"/>
        <v>0</v>
      </c>
      <c r="K828" s="155">
        <f t="shared" si="78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79"/>
        <v>0</v>
      </c>
      <c r="O828" s="155">
        <f t="shared" si="80"/>
        <v>0</v>
      </c>
      <c r="P828" s="155">
        <f>IF(O828=1,SUM($O$6:O828),0)</f>
        <v>0</v>
      </c>
    </row>
    <row r="829" spans="1:16" ht="15" customHeight="1">
      <c r="A829" s="15"/>
      <c r="B829" s="183">
        <v>15</v>
      </c>
      <c r="C829" s="109" t="s">
        <v>749</v>
      </c>
      <c r="D829" s="226" t="s">
        <v>47</v>
      </c>
      <c r="E829" s="227" t="s">
        <v>14</v>
      </c>
      <c r="F829" s="228">
        <v>45900</v>
      </c>
      <c r="G829" s="228">
        <v>45900</v>
      </c>
      <c r="H829" s="171"/>
      <c r="I829" s="88">
        <f t="shared" si="82"/>
        <v>45900</v>
      </c>
      <c r="J829" s="163">
        <f t="shared" si="77"/>
        <v>0</v>
      </c>
      <c r="K829" s="155">
        <f t="shared" si="78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79"/>
        <v>0</v>
      </c>
      <c r="O829" s="155">
        <f t="shared" si="80"/>
        <v>0</v>
      </c>
      <c r="P829" s="155">
        <f>IF(O829=1,SUM($O$6:O829),0)</f>
        <v>0</v>
      </c>
    </row>
    <row r="830" spans="1:16" ht="15" customHeight="1">
      <c r="A830" s="15"/>
      <c r="B830" s="183">
        <v>16</v>
      </c>
      <c r="C830" s="109" t="s">
        <v>750</v>
      </c>
      <c r="D830" s="226" t="s">
        <v>47</v>
      </c>
      <c r="E830" s="227" t="s">
        <v>14</v>
      </c>
      <c r="F830" s="228">
        <v>43100</v>
      </c>
      <c r="G830" s="228">
        <v>43100</v>
      </c>
      <c r="H830" s="171"/>
      <c r="I830" s="88">
        <f t="shared" si="82"/>
        <v>43100</v>
      </c>
      <c r="J830" s="163">
        <f t="shared" si="77"/>
        <v>0</v>
      </c>
      <c r="K830" s="155">
        <f t="shared" si="78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79"/>
        <v>0</v>
      </c>
      <c r="O830" s="155">
        <f t="shared" si="80"/>
        <v>0</v>
      </c>
      <c r="P830" s="155">
        <f>IF(O830=1,SUM($O$6:O830),0)</f>
        <v>0</v>
      </c>
    </row>
    <row r="831" spans="1:16" ht="15" customHeight="1">
      <c r="A831" s="15"/>
      <c r="B831" s="183">
        <v>17</v>
      </c>
      <c r="C831" s="109" t="s">
        <v>751</v>
      </c>
      <c r="D831" s="226" t="s">
        <v>47</v>
      </c>
      <c r="E831" s="227" t="s">
        <v>14</v>
      </c>
      <c r="F831" s="228">
        <v>57400</v>
      </c>
      <c r="G831" s="228">
        <v>68300</v>
      </c>
      <c r="H831" s="171"/>
      <c r="I831" s="88">
        <f t="shared" si="82"/>
        <v>68300</v>
      </c>
      <c r="J831" s="163">
        <f t="shared" si="77"/>
        <v>0</v>
      </c>
      <c r="K831" s="155">
        <f t="shared" si="78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79"/>
        <v>0</v>
      </c>
      <c r="O831" s="155">
        <f t="shared" si="80"/>
        <v>0</v>
      </c>
      <c r="P831" s="155">
        <f>IF(O831=1,SUM($O$6:O831),0)</f>
        <v>0</v>
      </c>
    </row>
    <row r="832" spans="1:16" ht="15" customHeight="1">
      <c r="A832" s="15"/>
      <c r="B832" s="183">
        <v>18</v>
      </c>
      <c r="C832" s="109" t="s">
        <v>752</v>
      </c>
      <c r="D832" s="226" t="s">
        <v>47</v>
      </c>
      <c r="E832" s="227" t="s">
        <v>14</v>
      </c>
      <c r="F832" s="228">
        <v>45900</v>
      </c>
      <c r="G832" s="228">
        <v>48800</v>
      </c>
      <c r="H832" s="171"/>
      <c r="I832" s="88">
        <f t="shared" si="82"/>
        <v>48800</v>
      </c>
      <c r="J832" s="163">
        <f t="shared" si="77"/>
        <v>0</v>
      </c>
      <c r="K832" s="155">
        <f t="shared" si="78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79"/>
        <v>0</v>
      </c>
      <c r="O832" s="155">
        <f t="shared" si="80"/>
        <v>0</v>
      </c>
      <c r="P832" s="155">
        <f>IF(O832=1,SUM($O$6:O832),0)</f>
        <v>0</v>
      </c>
    </row>
    <row r="833" spans="1:16" ht="15" customHeight="1">
      <c r="A833" s="15"/>
      <c r="B833" s="183">
        <v>19</v>
      </c>
      <c r="C833" s="109" t="s">
        <v>753</v>
      </c>
      <c r="D833" s="226" t="s">
        <v>47</v>
      </c>
      <c r="E833" s="227" t="s">
        <v>14</v>
      </c>
      <c r="F833" s="228">
        <v>3843100</v>
      </c>
      <c r="G833" s="228">
        <v>3843100</v>
      </c>
      <c r="H833" s="171"/>
      <c r="I833" s="88">
        <f t="shared" si="82"/>
        <v>3843100</v>
      </c>
      <c r="J833" s="163">
        <f t="shared" si="77"/>
        <v>0</v>
      </c>
      <c r="K833" s="155">
        <f t="shared" si="78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79"/>
        <v>0</v>
      </c>
      <c r="O833" s="155">
        <f t="shared" si="80"/>
        <v>0</v>
      </c>
      <c r="P833" s="155">
        <f>IF(O833=1,SUM($O$6:O833),0)</f>
        <v>0</v>
      </c>
    </row>
    <row r="834" spans="1:16" ht="15" customHeight="1">
      <c r="A834" s="15"/>
      <c r="B834" s="183">
        <v>20</v>
      </c>
      <c r="C834" s="109" t="s">
        <v>754</v>
      </c>
      <c r="D834" s="226" t="s">
        <v>47</v>
      </c>
      <c r="E834" s="227" t="s">
        <v>14</v>
      </c>
      <c r="F834" s="228">
        <v>39700</v>
      </c>
      <c r="G834" s="228">
        <v>47200</v>
      </c>
      <c r="H834" s="171"/>
      <c r="I834" s="88">
        <f t="shared" si="82"/>
        <v>47200</v>
      </c>
      <c r="J834" s="163">
        <f t="shared" si="77"/>
        <v>0</v>
      </c>
      <c r="K834" s="155">
        <f t="shared" si="78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79"/>
        <v>0</v>
      </c>
      <c r="O834" s="155">
        <f t="shared" si="80"/>
        <v>0</v>
      </c>
      <c r="P834" s="155">
        <f>IF(O834=1,SUM($O$6:O834),0)</f>
        <v>0</v>
      </c>
    </row>
    <row r="835" spans="1:16" ht="15" customHeight="1">
      <c r="A835" s="15"/>
      <c r="B835" s="183">
        <v>21</v>
      </c>
      <c r="C835" s="109" t="s">
        <v>755</v>
      </c>
      <c r="D835" s="226" t="s">
        <v>47</v>
      </c>
      <c r="E835" s="227" t="s">
        <v>14</v>
      </c>
      <c r="F835" s="228">
        <v>58000</v>
      </c>
      <c r="G835" s="228">
        <v>69000</v>
      </c>
      <c r="H835" s="171"/>
      <c r="I835" s="88">
        <f t="shared" si="82"/>
        <v>69000</v>
      </c>
      <c r="J835" s="163">
        <f t="shared" si="77"/>
        <v>0</v>
      </c>
      <c r="K835" s="155">
        <f t="shared" si="78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79"/>
        <v>0</v>
      </c>
      <c r="O835" s="155">
        <f t="shared" si="80"/>
        <v>0</v>
      </c>
      <c r="P835" s="155">
        <f>IF(O835=1,SUM($O$6:O835),0)</f>
        <v>0</v>
      </c>
    </row>
    <row r="836" spans="1:16" ht="15" customHeight="1">
      <c r="A836" s="15"/>
      <c r="B836" s="183">
        <v>22</v>
      </c>
      <c r="C836" s="109" t="s">
        <v>756</v>
      </c>
      <c r="D836" s="226" t="s">
        <v>47</v>
      </c>
      <c r="E836" s="227" t="s">
        <v>14</v>
      </c>
      <c r="F836" s="228">
        <v>31300</v>
      </c>
      <c r="G836" s="228">
        <v>31300</v>
      </c>
      <c r="H836" s="171"/>
      <c r="I836" s="88">
        <f t="shared" si="82"/>
        <v>31300</v>
      </c>
      <c r="J836" s="163">
        <f t="shared" si="77"/>
        <v>0</v>
      </c>
      <c r="K836" s="155">
        <f t="shared" si="78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79"/>
        <v>0</v>
      </c>
      <c r="O836" s="155">
        <f t="shared" si="80"/>
        <v>0</v>
      </c>
      <c r="P836" s="155">
        <f>IF(O836=1,SUM($O$6:O836),0)</f>
        <v>0</v>
      </c>
    </row>
    <row r="837" spans="1:16" ht="15" customHeight="1">
      <c r="A837" s="15"/>
      <c r="B837" s="183">
        <v>23</v>
      </c>
      <c r="C837" s="109" t="s">
        <v>757</v>
      </c>
      <c r="D837" s="226" t="s">
        <v>47</v>
      </c>
      <c r="E837" s="227" t="s">
        <v>14</v>
      </c>
      <c r="F837" s="228">
        <v>45600</v>
      </c>
      <c r="G837" s="228">
        <v>45600</v>
      </c>
      <c r="H837" s="171"/>
      <c r="I837" s="88">
        <f t="shared" si="82"/>
        <v>45600</v>
      </c>
      <c r="J837" s="163">
        <f t="shared" si="77"/>
        <v>0</v>
      </c>
      <c r="K837" s="155">
        <f t="shared" si="78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79"/>
        <v>0</v>
      </c>
      <c r="O837" s="155">
        <f t="shared" si="80"/>
        <v>0</v>
      </c>
      <c r="P837" s="155">
        <f>IF(O837=1,SUM($O$6:O837),0)</f>
        <v>0</v>
      </c>
    </row>
    <row r="838" spans="1:16" ht="15" customHeight="1">
      <c r="A838" s="15"/>
      <c r="B838" s="183">
        <v>24</v>
      </c>
      <c r="C838" s="109" t="s">
        <v>758</v>
      </c>
      <c r="D838" s="226" t="s">
        <v>47</v>
      </c>
      <c r="E838" s="227" t="s">
        <v>14</v>
      </c>
      <c r="F838" s="228">
        <v>36600</v>
      </c>
      <c r="G838" s="228">
        <v>43500</v>
      </c>
      <c r="H838" s="171"/>
      <c r="I838" s="88">
        <f t="shared" si="82"/>
        <v>43500</v>
      </c>
      <c r="J838" s="163">
        <f t="shared" si="77"/>
        <v>0</v>
      </c>
      <c r="K838" s="155">
        <f t="shared" si="78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79"/>
        <v>0</v>
      </c>
      <c r="O838" s="155">
        <f t="shared" si="80"/>
        <v>0</v>
      </c>
      <c r="P838" s="155">
        <f>IF(O838=1,SUM($O$6:O838),0)</f>
        <v>0</v>
      </c>
    </row>
    <row r="839" spans="1:16" ht="15" customHeight="1">
      <c r="A839" s="15"/>
      <c r="B839" s="183">
        <v>25</v>
      </c>
      <c r="C839" s="109" t="s">
        <v>759</v>
      </c>
      <c r="D839" s="226" t="s">
        <v>47</v>
      </c>
      <c r="E839" s="227" t="s">
        <v>14</v>
      </c>
      <c r="F839" s="228">
        <v>36600</v>
      </c>
      <c r="G839" s="228">
        <v>43500</v>
      </c>
      <c r="H839" s="171"/>
      <c r="I839" s="88">
        <f t="shared" si="82"/>
        <v>43500</v>
      </c>
      <c r="J839" s="163">
        <f t="shared" si="77"/>
        <v>0</v>
      </c>
      <c r="K839" s="155">
        <f t="shared" si="78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79"/>
        <v>0</v>
      </c>
      <c r="O839" s="155">
        <f t="shared" si="80"/>
        <v>0</v>
      </c>
      <c r="P839" s="155">
        <f>IF(O839=1,SUM($O$6:O839),0)</f>
        <v>0</v>
      </c>
    </row>
    <row r="840" spans="1:16" ht="15" customHeight="1">
      <c r="A840" s="15"/>
      <c r="B840" s="183">
        <v>26</v>
      </c>
      <c r="C840" s="109" t="s">
        <v>760</v>
      </c>
      <c r="D840" s="226" t="s">
        <v>47</v>
      </c>
      <c r="E840" s="227" t="s">
        <v>14</v>
      </c>
      <c r="F840" s="228">
        <v>36600</v>
      </c>
      <c r="G840" s="228">
        <v>36600</v>
      </c>
      <c r="H840" s="171"/>
      <c r="I840" s="88">
        <f t="shared" si="82"/>
        <v>36600</v>
      </c>
      <c r="J840" s="163">
        <f t="shared" si="77"/>
        <v>0</v>
      </c>
      <c r="K840" s="155">
        <f t="shared" si="78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79"/>
        <v>0</v>
      </c>
      <c r="O840" s="155">
        <f t="shared" si="80"/>
        <v>0</v>
      </c>
      <c r="P840" s="155">
        <f>IF(O840=1,SUM($O$6:O840),0)</f>
        <v>0</v>
      </c>
    </row>
    <row r="841" spans="1:16" ht="15" customHeight="1">
      <c r="A841" s="15"/>
      <c r="B841" s="183">
        <v>27</v>
      </c>
      <c r="C841" s="109" t="s">
        <v>761</v>
      </c>
      <c r="D841" s="226" t="s">
        <v>47</v>
      </c>
      <c r="E841" s="227" t="s">
        <v>14</v>
      </c>
      <c r="F841" s="228">
        <v>50900</v>
      </c>
      <c r="G841" s="228">
        <v>60500</v>
      </c>
      <c r="H841" s="171"/>
      <c r="I841" s="88">
        <f t="shared" si="82"/>
        <v>60500</v>
      </c>
      <c r="J841" s="163">
        <f t="shared" si="77"/>
        <v>0</v>
      </c>
      <c r="K841" s="155">
        <f t="shared" si="78"/>
        <v>0</v>
      </c>
      <c r="L841" s="155">
        <f>IF(J841=1,SUM($J$6:J841),0)</f>
        <v>0</v>
      </c>
      <c r="M841" s="155">
        <f>IF(K841=1,SUM($K$6:K841),0)</f>
        <v>0</v>
      </c>
      <c r="N841" s="165">
        <f t="shared" si="79"/>
        <v>0</v>
      </c>
      <c r="O841" s="155">
        <f t="shared" si="80"/>
        <v>0</v>
      </c>
      <c r="P841" s="155">
        <f>IF(O841=1,SUM($O$6:O841),0)</f>
        <v>0</v>
      </c>
    </row>
    <row r="842" spans="1:16" ht="15" customHeight="1">
      <c r="A842" s="17"/>
      <c r="B842" s="183">
        <v>28</v>
      </c>
      <c r="C842" s="109" t="s">
        <v>762</v>
      </c>
      <c r="D842" s="226" t="s">
        <v>47</v>
      </c>
      <c r="E842" s="227" t="s">
        <v>14</v>
      </c>
      <c r="F842" s="228">
        <v>50900</v>
      </c>
      <c r="G842" s="228">
        <v>60500</v>
      </c>
      <c r="H842" s="171"/>
      <c r="I842" s="88">
        <f t="shared" si="82"/>
        <v>60500</v>
      </c>
      <c r="J842" s="163">
        <f t="shared" si="77"/>
        <v>0</v>
      </c>
      <c r="K842" s="155">
        <f t="shared" si="78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9"/>
        <v>0</v>
      </c>
      <c r="O842" s="155">
        <f t="shared" si="80"/>
        <v>0</v>
      </c>
      <c r="P842" s="155">
        <f>IF(O842=1,SUM($O$6:O842),0)</f>
        <v>0</v>
      </c>
    </row>
    <row r="843" spans="1:16" ht="15" customHeight="1">
      <c r="A843" s="15"/>
      <c r="B843" s="183">
        <v>29</v>
      </c>
      <c r="C843" s="109" t="s">
        <v>763</v>
      </c>
      <c r="D843" s="226" t="s">
        <v>47</v>
      </c>
      <c r="E843" s="227" t="s">
        <v>14</v>
      </c>
      <c r="F843" s="228">
        <v>50900</v>
      </c>
      <c r="G843" s="228">
        <v>60500</v>
      </c>
      <c r="H843" s="171"/>
      <c r="I843" s="88">
        <f t="shared" si="82"/>
        <v>60500</v>
      </c>
      <c r="J843" s="163">
        <f t="shared" si="77"/>
        <v>0</v>
      </c>
      <c r="K843" s="155">
        <f t="shared" si="78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9"/>
        <v>0</v>
      </c>
      <c r="O843" s="155">
        <f t="shared" si="80"/>
        <v>0</v>
      </c>
      <c r="P843" s="155">
        <f>IF(O843=1,SUM($O$6:O843),0)</f>
        <v>0</v>
      </c>
    </row>
    <row r="844" spans="1:16" ht="15" customHeight="1">
      <c r="A844" s="15"/>
      <c r="B844" s="183">
        <v>30</v>
      </c>
      <c r="C844" s="109" t="s">
        <v>764</v>
      </c>
      <c r="D844" s="226" t="s">
        <v>47</v>
      </c>
      <c r="E844" s="227" t="s">
        <v>14</v>
      </c>
      <c r="F844" s="228">
        <v>142600</v>
      </c>
      <c r="G844" s="228">
        <v>169600</v>
      </c>
      <c r="H844" s="171"/>
      <c r="I844" s="88">
        <f t="shared" si="82"/>
        <v>169600</v>
      </c>
      <c r="J844" s="163">
        <f t="shared" ref="J844:J907" si="83">IF(D844="MDU-KD",1,0)</f>
        <v>0</v>
      </c>
      <c r="K844" s="155">
        <f t="shared" ref="K844:K907" si="84">IF(D844="HDW",1,0)</f>
        <v>0</v>
      </c>
      <c r="L844" s="155">
        <f>IF(J844=1,SUM($J$6:J844),0)</f>
        <v>0</v>
      </c>
      <c r="M844" s="155">
        <f>IF(K844=1,SUM($K$6:K844),0)</f>
        <v>0</v>
      </c>
      <c r="N844" s="165">
        <f t="shared" ref="N844:N907" si="85">IF(L844=0,M844,L844)</f>
        <v>0</v>
      </c>
      <c r="O844" s="155">
        <f t="shared" ref="O844:O907" si="86">IF(E844=0,0,IF(LEFT(C844,11)="Tiang Beton",1,0))</f>
        <v>0</v>
      </c>
      <c r="P844" s="155">
        <f>IF(O844=1,SUM($O$6:O844),0)</f>
        <v>0</v>
      </c>
    </row>
    <row r="845" spans="1:16" ht="15" customHeight="1">
      <c r="A845" s="15"/>
      <c r="B845" s="183">
        <v>31</v>
      </c>
      <c r="C845" s="109" t="s">
        <v>765</v>
      </c>
      <c r="D845" s="226" t="s">
        <v>47</v>
      </c>
      <c r="E845" s="227" t="s">
        <v>14</v>
      </c>
      <c r="F845" s="228">
        <v>142600</v>
      </c>
      <c r="G845" s="228">
        <v>169600</v>
      </c>
      <c r="H845" s="171"/>
      <c r="I845" s="88">
        <f t="shared" si="82"/>
        <v>169600</v>
      </c>
      <c r="J845" s="163">
        <f t="shared" si="83"/>
        <v>0</v>
      </c>
      <c r="K845" s="155">
        <f t="shared" si="84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85"/>
        <v>0</v>
      </c>
      <c r="O845" s="155">
        <f t="shared" si="86"/>
        <v>0</v>
      </c>
      <c r="P845" s="155">
        <f>IF(O845=1,SUM($O$6:O845),0)</f>
        <v>0</v>
      </c>
    </row>
    <row r="846" spans="1:16" ht="15" customHeight="1">
      <c r="A846" s="15"/>
      <c r="B846" s="183">
        <v>32</v>
      </c>
      <c r="C846" s="109" t="s">
        <v>766</v>
      </c>
      <c r="D846" s="226" t="s">
        <v>47</v>
      </c>
      <c r="E846" s="227" t="s">
        <v>14</v>
      </c>
      <c r="F846" s="228">
        <v>54400</v>
      </c>
      <c r="G846" s="228">
        <v>64700</v>
      </c>
      <c r="H846" s="171"/>
      <c r="I846" s="88">
        <f t="shared" si="82"/>
        <v>64700</v>
      </c>
      <c r="J846" s="163">
        <f t="shared" si="83"/>
        <v>0</v>
      </c>
      <c r="K846" s="155">
        <f t="shared" si="84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85"/>
        <v>0</v>
      </c>
      <c r="O846" s="155">
        <f t="shared" si="86"/>
        <v>0</v>
      </c>
      <c r="P846" s="155">
        <f>IF(O846=1,SUM($O$6:O846),0)</f>
        <v>0</v>
      </c>
    </row>
    <row r="847" spans="1:16" ht="15" customHeight="1">
      <c r="A847" s="15"/>
      <c r="B847" s="183">
        <v>33</v>
      </c>
      <c r="C847" s="109" t="s">
        <v>767</v>
      </c>
      <c r="D847" s="226" t="s">
        <v>47</v>
      </c>
      <c r="E847" s="227" t="s">
        <v>14</v>
      </c>
      <c r="F847" s="228">
        <v>50700</v>
      </c>
      <c r="G847" s="228">
        <v>55500</v>
      </c>
      <c r="H847" s="171"/>
      <c r="I847" s="88">
        <f t="shared" si="82"/>
        <v>55500</v>
      </c>
      <c r="J847" s="163">
        <f t="shared" si="83"/>
        <v>0</v>
      </c>
      <c r="K847" s="155">
        <f t="shared" si="84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85"/>
        <v>0</v>
      </c>
      <c r="O847" s="155">
        <f t="shared" si="86"/>
        <v>0</v>
      </c>
      <c r="P847" s="155">
        <f>IF(O847=1,SUM($O$6:O847),0)</f>
        <v>0</v>
      </c>
    </row>
    <row r="848" spans="1:16" ht="15" customHeight="1">
      <c r="A848" s="15"/>
      <c r="B848" s="183">
        <v>34</v>
      </c>
      <c r="C848" s="109" t="s">
        <v>768</v>
      </c>
      <c r="D848" s="226" t="s">
        <v>47</v>
      </c>
      <c r="E848" s="227" t="s">
        <v>14</v>
      </c>
      <c r="F848" s="228">
        <v>50700</v>
      </c>
      <c r="G848" s="228">
        <v>55500</v>
      </c>
      <c r="H848" s="171"/>
      <c r="I848" s="88">
        <f t="shared" si="82"/>
        <v>55500</v>
      </c>
      <c r="J848" s="163">
        <f t="shared" si="83"/>
        <v>0</v>
      </c>
      <c r="K848" s="155">
        <f t="shared" si="84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85"/>
        <v>0</v>
      </c>
      <c r="O848" s="155">
        <f t="shared" si="86"/>
        <v>0</v>
      </c>
      <c r="P848" s="155">
        <f>IF(O848=1,SUM($O$6:O848),0)</f>
        <v>0</v>
      </c>
    </row>
    <row r="849" spans="1:16" ht="15" customHeight="1">
      <c r="A849" s="15"/>
      <c r="B849" s="183">
        <v>35</v>
      </c>
      <c r="C849" s="109" t="s">
        <v>769</v>
      </c>
      <c r="D849" s="226" t="s">
        <v>47</v>
      </c>
      <c r="E849" s="227" t="s">
        <v>14</v>
      </c>
      <c r="F849" s="228">
        <v>762100</v>
      </c>
      <c r="G849" s="228">
        <v>762100</v>
      </c>
      <c r="H849" s="171"/>
      <c r="I849" s="88">
        <f t="shared" si="82"/>
        <v>762100</v>
      </c>
      <c r="J849" s="163">
        <f t="shared" si="83"/>
        <v>0</v>
      </c>
      <c r="K849" s="155">
        <f t="shared" si="84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85"/>
        <v>0</v>
      </c>
      <c r="O849" s="155">
        <f t="shared" si="86"/>
        <v>0</v>
      </c>
      <c r="P849" s="155">
        <f>IF(O849=1,SUM($O$6:O849),0)</f>
        <v>0</v>
      </c>
    </row>
    <row r="850" spans="1:16" ht="15" customHeight="1">
      <c r="A850" s="15"/>
      <c r="B850" s="183">
        <v>36</v>
      </c>
      <c r="C850" s="109" t="s">
        <v>296</v>
      </c>
      <c r="D850" s="226" t="s">
        <v>47</v>
      </c>
      <c r="E850" s="227" t="s">
        <v>14</v>
      </c>
      <c r="F850" s="228">
        <v>13000</v>
      </c>
      <c r="G850" s="228">
        <v>14900</v>
      </c>
      <c r="H850" s="171"/>
      <c r="I850" s="88">
        <f t="shared" si="82"/>
        <v>14900</v>
      </c>
      <c r="J850" s="163">
        <f t="shared" si="83"/>
        <v>0</v>
      </c>
      <c r="K850" s="155">
        <f t="shared" si="84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85"/>
        <v>0</v>
      </c>
      <c r="O850" s="155">
        <f t="shared" si="86"/>
        <v>0</v>
      </c>
      <c r="P850" s="155">
        <f>IF(O850=1,SUM($O$6:O850),0)</f>
        <v>0</v>
      </c>
    </row>
    <row r="851" spans="1:16" ht="15" customHeight="1">
      <c r="A851" s="15"/>
      <c r="B851" s="183">
        <v>38</v>
      </c>
      <c r="C851" s="109" t="s">
        <v>1164</v>
      </c>
      <c r="D851" s="226" t="s">
        <v>47</v>
      </c>
      <c r="E851" s="227" t="s">
        <v>14</v>
      </c>
      <c r="F851" s="228">
        <v>614700</v>
      </c>
      <c r="G851" s="228">
        <v>614700</v>
      </c>
      <c r="H851" s="171"/>
      <c r="I851" s="88">
        <f t="shared" si="82"/>
        <v>614700</v>
      </c>
      <c r="J851" s="163">
        <f t="shared" si="83"/>
        <v>0</v>
      </c>
      <c r="K851" s="155">
        <f t="shared" si="84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85"/>
        <v>0</v>
      </c>
      <c r="O851" s="155">
        <f t="shared" si="86"/>
        <v>0</v>
      </c>
      <c r="P851" s="155">
        <f>IF(O851=1,SUM($O$6:O851),0)</f>
        <v>0</v>
      </c>
    </row>
    <row r="852" spans="1:16" ht="15" customHeight="1">
      <c r="A852" s="15"/>
      <c r="B852" s="183">
        <v>39</v>
      </c>
      <c r="C852" s="109" t="s">
        <v>1165</v>
      </c>
      <c r="D852" s="226" t="s">
        <v>47</v>
      </c>
      <c r="E852" s="227" t="s">
        <v>14</v>
      </c>
      <c r="F852" s="228">
        <v>829000</v>
      </c>
      <c r="G852" s="228">
        <v>829000</v>
      </c>
      <c r="H852" s="171"/>
      <c r="I852" s="88">
        <f t="shared" si="82"/>
        <v>829000</v>
      </c>
      <c r="J852" s="163">
        <f t="shared" si="83"/>
        <v>0</v>
      </c>
      <c r="K852" s="155">
        <f t="shared" si="84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85"/>
        <v>0</v>
      </c>
      <c r="O852" s="155">
        <f t="shared" si="86"/>
        <v>0</v>
      </c>
      <c r="P852" s="155">
        <f>IF(O852=1,SUM($O$6:O852),0)</f>
        <v>0</v>
      </c>
    </row>
    <row r="853" spans="1:16" ht="15" customHeight="1">
      <c r="A853" s="15"/>
      <c r="B853" s="183">
        <v>41</v>
      </c>
      <c r="C853" s="109" t="s">
        <v>1020</v>
      </c>
      <c r="D853" s="226" t="s">
        <v>47</v>
      </c>
      <c r="E853" s="227" t="s">
        <v>14</v>
      </c>
      <c r="F853" s="228">
        <v>179200</v>
      </c>
      <c r="G853" s="228">
        <v>179200</v>
      </c>
      <c r="H853" s="171"/>
      <c r="I853" s="88">
        <f t="shared" si="82"/>
        <v>179200</v>
      </c>
      <c r="J853" s="163">
        <f t="shared" si="83"/>
        <v>0</v>
      </c>
      <c r="K853" s="155">
        <f t="shared" si="84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85"/>
        <v>0</v>
      </c>
      <c r="O853" s="155">
        <f t="shared" si="86"/>
        <v>0</v>
      </c>
      <c r="P853" s="155">
        <f>IF(O853=1,SUM($O$6:O853),0)</f>
        <v>0</v>
      </c>
    </row>
    <row r="854" spans="1:16" ht="15" customHeight="1">
      <c r="A854" s="15"/>
      <c r="B854" s="183">
        <v>42</v>
      </c>
      <c r="C854" s="109" t="s">
        <v>1021</v>
      </c>
      <c r="D854" s="226" t="s">
        <v>47</v>
      </c>
      <c r="E854" s="227" t="s">
        <v>473</v>
      </c>
      <c r="F854" s="228">
        <v>14370.766666666666</v>
      </c>
      <c r="G854" s="228">
        <v>14370.766666666666</v>
      </c>
      <c r="H854" s="171"/>
      <c r="I854" s="88">
        <f t="shared" si="82"/>
        <v>14370.766666666666</v>
      </c>
      <c r="J854" s="163">
        <f t="shared" si="83"/>
        <v>0</v>
      </c>
      <c r="K854" s="155">
        <f t="shared" si="84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85"/>
        <v>0</v>
      </c>
      <c r="O854" s="155">
        <f t="shared" si="86"/>
        <v>0</v>
      </c>
      <c r="P854" s="155">
        <f>IF(O854=1,SUM($O$6:O854),0)</f>
        <v>0</v>
      </c>
    </row>
    <row r="855" spans="1:16" ht="15" customHeight="1">
      <c r="A855" s="15"/>
      <c r="B855" s="183"/>
      <c r="C855" s="109"/>
      <c r="D855" s="226" t="s">
        <v>48</v>
      </c>
      <c r="E855" s="227"/>
      <c r="F855" s="228"/>
      <c r="G855" s="228"/>
      <c r="H855" s="171"/>
      <c r="I855" s="88">
        <f t="shared" si="82"/>
        <v>0</v>
      </c>
      <c r="J855" s="163">
        <f t="shared" si="83"/>
        <v>0</v>
      </c>
      <c r="K855" s="155">
        <f t="shared" si="84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85"/>
        <v>0</v>
      </c>
      <c r="O855" s="155">
        <f t="shared" si="86"/>
        <v>0</v>
      </c>
      <c r="P855" s="155">
        <f>IF(O855=1,SUM($O$6:O855),0)</f>
        <v>0</v>
      </c>
    </row>
    <row r="856" spans="1:16" ht="15" customHeight="1">
      <c r="A856" s="15"/>
      <c r="B856" s="183" t="s">
        <v>1031</v>
      </c>
      <c r="C856" s="109" t="s">
        <v>1167</v>
      </c>
      <c r="D856" s="226" t="s">
        <v>48</v>
      </c>
      <c r="E856" s="227"/>
      <c r="F856" s="228"/>
      <c r="G856" s="228"/>
      <c r="H856" s="171"/>
      <c r="I856" s="88">
        <f t="shared" si="82"/>
        <v>0</v>
      </c>
      <c r="J856" s="163">
        <f t="shared" si="83"/>
        <v>0</v>
      </c>
      <c r="K856" s="155">
        <f t="shared" si="84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85"/>
        <v>0</v>
      </c>
      <c r="O856" s="155">
        <f t="shared" si="86"/>
        <v>0</v>
      </c>
      <c r="P856" s="155">
        <f>IF(O856=1,SUM($O$6:O856),0)</f>
        <v>0</v>
      </c>
    </row>
    <row r="857" spans="1:16" ht="15" customHeight="1">
      <c r="A857" s="15"/>
      <c r="B857" s="183">
        <v>1</v>
      </c>
      <c r="C857" s="109" t="s">
        <v>1168</v>
      </c>
      <c r="D857" s="226" t="s">
        <v>47</v>
      </c>
      <c r="E857" s="227" t="s">
        <v>14</v>
      </c>
      <c r="F857" s="228">
        <v>1568200</v>
      </c>
      <c r="G857" s="228">
        <v>1568200</v>
      </c>
      <c r="H857" s="171"/>
      <c r="I857" s="88">
        <f t="shared" si="82"/>
        <v>1568200</v>
      </c>
      <c r="J857" s="163">
        <f t="shared" si="83"/>
        <v>0</v>
      </c>
      <c r="K857" s="155">
        <f t="shared" si="84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85"/>
        <v>0</v>
      </c>
      <c r="O857" s="155">
        <f t="shared" si="86"/>
        <v>0</v>
      </c>
      <c r="P857" s="155">
        <f>IF(O857=1,SUM($O$6:O857),0)</f>
        <v>0</v>
      </c>
    </row>
    <row r="858" spans="1:16" ht="15" customHeight="1">
      <c r="A858" s="15"/>
      <c r="B858" s="183">
        <v>2</v>
      </c>
      <c r="C858" s="109" t="s">
        <v>1169</v>
      </c>
      <c r="D858" s="226" t="s">
        <v>47</v>
      </c>
      <c r="E858" s="227" t="s">
        <v>14</v>
      </c>
      <c r="F858" s="228">
        <v>3467100</v>
      </c>
      <c r="G858" s="228">
        <v>3467100</v>
      </c>
      <c r="H858" s="171"/>
      <c r="I858" s="88">
        <f t="shared" si="82"/>
        <v>3467100</v>
      </c>
      <c r="J858" s="163">
        <f t="shared" si="83"/>
        <v>0</v>
      </c>
      <c r="K858" s="155">
        <f t="shared" si="84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85"/>
        <v>0</v>
      </c>
      <c r="O858" s="155">
        <f t="shared" si="86"/>
        <v>0</v>
      </c>
      <c r="P858" s="155">
        <f>IF(O858=1,SUM($O$6:O858),0)</f>
        <v>0</v>
      </c>
    </row>
    <row r="859" spans="1:16" ht="15" customHeight="1">
      <c r="A859" s="15"/>
      <c r="B859" s="183">
        <v>3</v>
      </c>
      <c r="C859" s="109" t="s">
        <v>1170</v>
      </c>
      <c r="D859" s="226" t="s">
        <v>47</v>
      </c>
      <c r="E859" s="227" t="s">
        <v>14</v>
      </c>
      <c r="F859" s="228">
        <v>3467100</v>
      </c>
      <c r="G859" s="228">
        <v>3467100</v>
      </c>
      <c r="H859" s="171"/>
      <c r="I859" s="88">
        <f t="shared" si="82"/>
        <v>3467100</v>
      </c>
      <c r="J859" s="163">
        <f t="shared" si="83"/>
        <v>0</v>
      </c>
      <c r="K859" s="155">
        <f t="shared" si="84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85"/>
        <v>0</v>
      </c>
      <c r="O859" s="155">
        <f t="shared" si="86"/>
        <v>0</v>
      </c>
      <c r="P859" s="155">
        <f>IF(O859=1,SUM($O$6:O859),0)</f>
        <v>0</v>
      </c>
    </row>
    <row r="860" spans="1:16" ht="15" customHeight="1">
      <c r="A860" s="15"/>
      <c r="B860" s="183">
        <v>4</v>
      </c>
      <c r="C860" s="109" t="s">
        <v>1171</v>
      </c>
      <c r="D860" s="226" t="s">
        <v>47</v>
      </c>
      <c r="E860" s="227" t="s">
        <v>14</v>
      </c>
      <c r="F860" s="228">
        <v>1515700</v>
      </c>
      <c r="G860" s="228">
        <v>1515700</v>
      </c>
      <c r="H860" s="171"/>
      <c r="I860" s="88">
        <f t="shared" si="82"/>
        <v>1515700</v>
      </c>
      <c r="J860" s="163">
        <f t="shared" si="83"/>
        <v>0</v>
      </c>
      <c r="K860" s="155">
        <f t="shared" si="84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85"/>
        <v>0</v>
      </c>
      <c r="O860" s="155">
        <f t="shared" si="86"/>
        <v>0</v>
      </c>
      <c r="P860" s="155">
        <f>IF(O860=1,SUM($O$6:O860),0)</f>
        <v>0</v>
      </c>
    </row>
    <row r="861" spans="1:16" ht="15" customHeight="1">
      <c r="A861" s="15"/>
      <c r="B861" s="183"/>
      <c r="C861" s="109"/>
      <c r="D861" s="226"/>
      <c r="E861" s="227"/>
      <c r="F861" s="228"/>
      <c r="G861" s="228"/>
      <c r="H861" s="171"/>
      <c r="I861" s="88">
        <f t="shared" si="82"/>
        <v>0</v>
      </c>
      <c r="J861" s="163">
        <f t="shared" si="83"/>
        <v>0</v>
      </c>
      <c r="K861" s="155">
        <f t="shared" si="84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85"/>
        <v>0</v>
      </c>
      <c r="O861" s="155">
        <f t="shared" si="86"/>
        <v>0</v>
      </c>
      <c r="P861" s="155">
        <f>IF(O861=1,SUM($O$6:O861),0)</f>
        <v>0</v>
      </c>
    </row>
    <row r="862" spans="1:16" ht="15" customHeight="1">
      <c r="A862" s="15"/>
      <c r="B862" s="183" t="s">
        <v>1031</v>
      </c>
      <c r="C862" s="109" t="s">
        <v>770</v>
      </c>
      <c r="D862" s="226" t="s">
        <v>48</v>
      </c>
      <c r="E862" s="227"/>
      <c r="F862" s="228"/>
      <c r="G862" s="228"/>
      <c r="H862" s="171"/>
      <c r="I862" s="88">
        <f t="shared" si="82"/>
        <v>0</v>
      </c>
      <c r="J862" s="163">
        <f t="shared" si="83"/>
        <v>0</v>
      </c>
      <c r="K862" s="155">
        <f t="shared" si="84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85"/>
        <v>0</v>
      </c>
      <c r="O862" s="155">
        <f t="shared" si="86"/>
        <v>0</v>
      </c>
      <c r="P862" s="155">
        <f>IF(O862=1,SUM($O$6:O862),0)</f>
        <v>0</v>
      </c>
    </row>
    <row r="863" spans="1:16" ht="15" customHeight="1">
      <c r="A863" s="17"/>
      <c r="B863" s="183">
        <v>1</v>
      </c>
      <c r="C863" s="109" t="s">
        <v>771</v>
      </c>
      <c r="D863" s="226" t="s">
        <v>47</v>
      </c>
      <c r="E863" s="227" t="s">
        <v>297</v>
      </c>
      <c r="F863" s="228">
        <v>475700</v>
      </c>
      <c r="G863" s="228">
        <v>475700</v>
      </c>
      <c r="H863" s="171"/>
      <c r="I863" s="88">
        <f t="shared" si="82"/>
        <v>475700</v>
      </c>
      <c r="J863" s="163">
        <f t="shared" si="83"/>
        <v>0</v>
      </c>
      <c r="K863" s="155">
        <f t="shared" si="84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85"/>
        <v>0</v>
      </c>
      <c r="O863" s="155">
        <f t="shared" si="86"/>
        <v>0</v>
      </c>
      <c r="P863" s="155">
        <f>IF(O863=1,SUM($O$6:O863),0)</f>
        <v>0</v>
      </c>
    </row>
    <row r="864" spans="1:16" ht="15" customHeight="1">
      <c r="A864" s="15"/>
      <c r="B864" s="183">
        <v>2</v>
      </c>
      <c r="C864" s="109" t="s">
        <v>298</v>
      </c>
      <c r="D864" s="226" t="s">
        <v>47</v>
      </c>
      <c r="E864" s="227" t="s">
        <v>297</v>
      </c>
      <c r="F864" s="228">
        <v>475700</v>
      </c>
      <c r="G864" s="228">
        <v>475700</v>
      </c>
      <c r="H864" s="171"/>
      <c r="I864" s="88">
        <f t="shared" si="82"/>
        <v>475700</v>
      </c>
      <c r="J864" s="163">
        <f t="shared" si="83"/>
        <v>0</v>
      </c>
      <c r="K864" s="155">
        <f t="shared" si="84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85"/>
        <v>0</v>
      </c>
      <c r="O864" s="155">
        <f t="shared" si="86"/>
        <v>0</v>
      </c>
      <c r="P864" s="155">
        <f>IF(O864=1,SUM($O$6:O864),0)</f>
        <v>0</v>
      </c>
    </row>
    <row r="865" spans="1:16" ht="15" customHeight="1">
      <c r="A865" s="15"/>
      <c r="B865" s="183">
        <v>3</v>
      </c>
      <c r="C865" s="109" t="s">
        <v>299</v>
      </c>
      <c r="D865" s="226" t="s">
        <v>47</v>
      </c>
      <c r="E865" s="227" t="s">
        <v>297</v>
      </c>
      <c r="F865" s="228">
        <v>371300</v>
      </c>
      <c r="G865" s="228">
        <v>371300</v>
      </c>
      <c r="H865" s="171"/>
      <c r="I865" s="88">
        <f t="shared" si="82"/>
        <v>371300</v>
      </c>
      <c r="J865" s="163">
        <f t="shared" si="83"/>
        <v>0</v>
      </c>
      <c r="K865" s="155">
        <f t="shared" si="84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85"/>
        <v>0</v>
      </c>
      <c r="O865" s="155">
        <f t="shared" si="86"/>
        <v>0</v>
      </c>
      <c r="P865" s="155">
        <f>IF(O865=1,SUM($O$6:O865),0)</f>
        <v>0</v>
      </c>
    </row>
    <row r="866" spans="1:16" ht="15" customHeight="1">
      <c r="A866" s="15"/>
      <c r="B866" s="183">
        <v>4</v>
      </c>
      <c r="C866" s="109" t="s">
        <v>300</v>
      </c>
      <c r="D866" s="226" t="s">
        <v>47</v>
      </c>
      <c r="E866" s="227" t="s">
        <v>297</v>
      </c>
      <c r="F866" s="228">
        <v>351700</v>
      </c>
      <c r="G866" s="228">
        <v>351700</v>
      </c>
      <c r="H866" s="171"/>
      <c r="I866" s="88">
        <f t="shared" si="82"/>
        <v>351700</v>
      </c>
      <c r="J866" s="163">
        <f t="shared" si="83"/>
        <v>0</v>
      </c>
      <c r="K866" s="155">
        <f t="shared" si="84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85"/>
        <v>0</v>
      </c>
      <c r="O866" s="155">
        <f t="shared" si="86"/>
        <v>0</v>
      </c>
      <c r="P866" s="155">
        <f>IF(O866=1,SUM($O$6:O866),0)</f>
        <v>0</v>
      </c>
    </row>
    <row r="867" spans="1:16" ht="15" customHeight="1">
      <c r="A867" s="15"/>
      <c r="B867" s="183">
        <v>5</v>
      </c>
      <c r="C867" s="109" t="s">
        <v>301</v>
      </c>
      <c r="D867" s="226" t="s">
        <v>47</v>
      </c>
      <c r="E867" s="227" t="s">
        <v>297</v>
      </c>
      <c r="F867" s="228">
        <v>300100</v>
      </c>
      <c r="G867" s="228">
        <v>300100</v>
      </c>
      <c r="H867" s="171"/>
      <c r="I867" s="88">
        <f t="shared" si="82"/>
        <v>300100</v>
      </c>
      <c r="J867" s="163">
        <f t="shared" si="83"/>
        <v>0</v>
      </c>
      <c r="K867" s="155">
        <f t="shared" si="84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85"/>
        <v>0</v>
      </c>
      <c r="O867" s="155">
        <f t="shared" si="86"/>
        <v>0</v>
      </c>
      <c r="P867" s="155">
        <f>IF(O867=1,SUM($O$6:O867),0)</f>
        <v>0</v>
      </c>
    </row>
    <row r="868" spans="1:16" ht="15" customHeight="1">
      <c r="A868" s="15"/>
      <c r="B868" s="183">
        <v>6</v>
      </c>
      <c r="C868" s="109" t="s">
        <v>302</v>
      </c>
      <c r="D868" s="226" t="s">
        <v>47</v>
      </c>
      <c r="E868" s="227" t="s">
        <v>297</v>
      </c>
      <c r="F868" s="228">
        <v>290900</v>
      </c>
      <c r="G868" s="228">
        <v>290900</v>
      </c>
      <c r="H868" s="171"/>
      <c r="I868" s="88">
        <f t="shared" si="82"/>
        <v>290900</v>
      </c>
      <c r="J868" s="163">
        <f t="shared" si="83"/>
        <v>0</v>
      </c>
      <c r="K868" s="155">
        <f t="shared" si="84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85"/>
        <v>0</v>
      </c>
      <c r="O868" s="155">
        <f t="shared" si="86"/>
        <v>0</v>
      </c>
      <c r="P868" s="155">
        <f>IF(O868=1,SUM($O$6:O868),0)</f>
        <v>0</v>
      </c>
    </row>
    <row r="869" spans="1:16" ht="15" customHeight="1">
      <c r="A869" s="15"/>
      <c r="B869" s="183">
        <v>7</v>
      </c>
      <c r="C869" s="109" t="s">
        <v>303</v>
      </c>
      <c r="D869" s="226" t="s">
        <v>47</v>
      </c>
      <c r="E869" s="227" t="s">
        <v>297</v>
      </c>
      <c r="F869" s="228">
        <v>290600</v>
      </c>
      <c r="G869" s="228">
        <v>290600</v>
      </c>
      <c r="H869" s="171"/>
      <c r="I869" s="88">
        <f t="shared" si="82"/>
        <v>290600</v>
      </c>
      <c r="J869" s="163">
        <f t="shared" si="83"/>
        <v>0</v>
      </c>
      <c r="K869" s="155">
        <f t="shared" si="84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85"/>
        <v>0</v>
      </c>
      <c r="O869" s="155">
        <f t="shared" si="86"/>
        <v>0</v>
      </c>
      <c r="P869" s="155">
        <f>IF(O869=1,SUM($O$6:O869),0)</f>
        <v>0</v>
      </c>
    </row>
    <row r="870" spans="1:16" ht="15" customHeight="1">
      <c r="A870" s="15"/>
      <c r="B870" s="183">
        <v>8</v>
      </c>
      <c r="C870" s="109" t="s">
        <v>304</v>
      </c>
      <c r="D870" s="226" t="s">
        <v>47</v>
      </c>
      <c r="E870" s="227" t="s">
        <v>297</v>
      </c>
      <c r="F870" s="228">
        <v>247000</v>
      </c>
      <c r="G870" s="228">
        <v>247000</v>
      </c>
      <c r="H870" s="171"/>
      <c r="I870" s="88">
        <f>IF($I$5=$G$4,G870,(IF($I$5=$F$4,F870,0)))</f>
        <v>247000</v>
      </c>
      <c r="J870" s="163">
        <f t="shared" si="83"/>
        <v>0</v>
      </c>
      <c r="K870" s="155">
        <f t="shared" si="84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85"/>
        <v>0</v>
      </c>
      <c r="O870" s="155">
        <f t="shared" si="86"/>
        <v>0</v>
      </c>
      <c r="P870" s="155">
        <f>IF(O870=1,SUM($O$6:O870),0)</f>
        <v>0</v>
      </c>
    </row>
    <row r="871" spans="1:16" ht="15" customHeight="1">
      <c r="A871" s="15"/>
      <c r="B871" s="183">
        <v>9</v>
      </c>
      <c r="C871" s="109" t="s">
        <v>305</v>
      </c>
      <c r="D871" s="226" t="s">
        <v>47</v>
      </c>
      <c r="E871" s="227" t="s">
        <v>297</v>
      </c>
      <c r="F871" s="228">
        <v>276000</v>
      </c>
      <c r="G871" s="228">
        <v>276000</v>
      </c>
      <c r="H871" s="171"/>
      <c r="I871" s="88">
        <f t="shared" si="82"/>
        <v>276000</v>
      </c>
      <c r="J871" s="163">
        <f t="shared" si="83"/>
        <v>0</v>
      </c>
      <c r="K871" s="155">
        <f t="shared" si="84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85"/>
        <v>0</v>
      </c>
      <c r="O871" s="155">
        <f t="shared" si="86"/>
        <v>0</v>
      </c>
      <c r="P871" s="155">
        <f>IF(O871=1,SUM($O$6:O871),0)</f>
        <v>0</v>
      </c>
    </row>
    <row r="872" spans="1:16" ht="15" customHeight="1">
      <c r="A872" s="15"/>
      <c r="B872" s="183">
        <v>10</v>
      </c>
      <c r="C872" s="109" t="s">
        <v>306</v>
      </c>
      <c r="D872" s="226" t="s">
        <v>47</v>
      </c>
      <c r="E872" s="227" t="s">
        <v>297</v>
      </c>
      <c r="F872" s="228">
        <v>268100</v>
      </c>
      <c r="G872" s="228">
        <v>268100</v>
      </c>
      <c r="H872" s="171"/>
      <c r="I872" s="88">
        <f t="shared" si="82"/>
        <v>268100</v>
      </c>
      <c r="J872" s="163">
        <f t="shared" si="83"/>
        <v>0</v>
      </c>
      <c r="K872" s="155">
        <f t="shared" si="84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85"/>
        <v>0</v>
      </c>
      <c r="O872" s="155">
        <f t="shared" si="86"/>
        <v>0</v>
      </c>
      <c r="P872" s="155">
        <f>IF(O872=1,SUM($O$6:O872),0)</f>
        <v>0</v>
      </c>
    </row>
    <row r="873" spans="1:16" ht="15" customHeight="1">
      <c r="A873" s="15"/>
      <c r="B873" s="183">
        <v>11</v>
      </c>
      <c r="C873" s="109" t="s">
        <v>307</v>
      </c>
      <c r="D873" s="226" t="s">
        <v>47</v>
      </c>
      <c r="E873" s="227" t="s">
        <v>297</v>
      </c>
      <c r="F873" s="228">
        <v>222400</v>
      </c>
      <c r="G873" s="228">
        <v>222400</v>
      </c>
      <c r="H873" s="171"/>
      <c r="I873" s="88">
        <f t="shared" si="82"/>
        <v>222400</v>
      </c>
      <c r="J873" s="163">
        <f t="shared" si="83"/>
        <v>0</v>
      </c>
      <c r="K873" s="155">
        <f t="shared" si="84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85"/>
        <v>0</v>
      </c>
      <c r="O873" s="155">
        <f t="shared" si="86"/>
        <v>0</v>
      </c>
      <c r="P873" s="155">
        <f>IF(O873=1,SUM($O$6:O873),0)</f>
        <v>0</v>
      </c>
    </row>
    <row r="874" spans="1:16" ht="15" customHeight="1">
      <c r="A874" s="15"/>
      <c r="B874" s="183">
        <v>12</v>
      </c>
      <c r="C874" s="109" t="s">
        <v>308</v>
      </c>
      <c r="D874" s="226" t="s">
        <v>47</v>
      </c>
      <c r="E874" s="227" t="s">
        <v>297</v>
      </c>
      <c r="F874" s="228">
        <v>222400</v>
      </c>
      <c r="G874" s="228">
        <v>222400</v>
      </c>
      <c r="H874" s="171"/>
      <c r="I874" s="88">
        <f t="shared" si="82"/>
        <v>222400</v>
      </c>
      <c r="J874" s="163">
        <f t="shared" si="83"/>
        <v>0</v>
      </c>
      <c r="K874" s="155">
        <f t="shared" si="84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85"/>
        <v>0</v>
      </c>
      <c r="O874" s="155">
        <f t="shared" si="86"/>
        <v>0</v>
      </c>
      <c r="P874" s="155">
        <f>IF(O874=1,SUM($O$6:O874),0)</f>
        <v>0</v>
      </c>
    </row>
    <row r="875" spans="1:16" ht="15" customHeight="1">
      <c r="A875" s="17"/>
      <c r="B875" s="183">
        <v>13</v>
      </c>
      <c r="C875" s="109" t="s">
        <v>309</v>
      </c>
      <c r="D875" s="226" t="s">
        <v>47</v>
      </c>
      <c r="E875" s="227" t="s">
        <v>297</v>
      </c>
      <c r="F875" s="228">
        <v>197300</v>
      </c>
      <c r="G875" s="228">
        <v>197300</v>
      </c>
      <c r="H875" s="171"/>
      <c r="I875" s="88">
        <f t="shared" si="82"/>
        <v>197300</v>
      </c>
      <c r="J875" s="163">
        <f t="shared" si="83"/>
        <v>0</v>
      </c>
      <c r="K875" s="155">
        <f t="shared" si="84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85"/>
        <v>0</v>
      </c>
      <c r="O875" s="155">
        <f t="shared" si="86"/>
        <v>0</v>
      </c>
      <c r="P875" s="155">
        <f>IF(O875=1,SUM($O$6:O875),0)</f>
        <v>0</v>
      </c>
    </row>
    <row r="876" spans="1:16" ht="15" customHeight="1">
      <c r="A876" s="15"/>
      <c r="B876" s="183">
        <v>14</v>
      </c>
      <c r="C876" s="109" t="s">
        <v>310</v>
      </c>
      <c r="D876" s="226" t="s">
        <v>47</v>
      </c>
      <c r="E876" s="227" t="s">
        <v>297</v>
      </c>
      <c r="F876" s="228">
        <v>149200</v>
      </c>
      <c r="G876" s="228">
        <v>149200</v>
      </c>
      <c r="H876" s="171"/>
      <c r="I876" s="88">
        <f t="shared" si="82"/>
        <v>149200</v>
      </c>
      <c r="J876" s="163">
        <f t="shared" si="83"/>
        <v>0</v>
      </c>
      <c r="K876" s="155">
        <f t="shared" si="84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85"/>
        <v>0</v>
      </c>
      <c r="O876" s="155">
        <f t="shared" si="86"/>
        <v>0</v>
      </c>
      <c r="P876" s="155">
        <f>IF(O876=1,SUM($O$6:O876),0)</f>
        <v>0</v>
      </c>
    </row>
    <row r="877" spans="1:16" ht="15" customHeight="1">
      <c r="A877" s="15"/>
      <c r="B877" s="183">
        <v>15</v>
      </c>
      <c r="C877" s="109" t="s">
        <v>311</v>
      </c>
      <c r="D877" s="226" t="s">
        <v>47</v>
      </c>
      <c r="E877" s="227" t="s">
        <v>297</v>
      </c>
      <c r="F877" s="228">
        <v>390200</v>
      </c>
      <c r="G877" s="228">
        <v>390200</v>
      </c>
      <c r="H877" s="171"/>
      <c r="I877" s="88">
        <f t="shared" si="82"/>
        <v>390200</v>
      </c>
      <c r="J877" s="163">
        <f t="shared" si="83"/>
        <v>0</v>
      </c>
      <c r="K877" s="155">
        <f t="shared" si="84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85"/>
        <v>0</v>
      </c>
      <c r="O877" s="155">
        <f t="shared" si="86"/>
        <v>0</v>
      </c>
      <c r="P877" s="155">
        <f>IF(O877=1,SUM($O$6:O877),0)</f>
        <v>0</v>
      </c>
    </row>
    <row r="878" spans="1:16" ht="15" customHeight="1">
      <c r="A878" s="15"/>
      <c r="B878" s="183">
        <v>16</v>
      </c>
      <c r="C878" s="109" t="s">
        <v>313</v>
      </c>
      <c r="D878" s="226" t="s">
        <v>47</v>
      </c>
      <c r="E878" s="227" t="s">
        <v>297</v>
      </c>
      <c r="F878" s="228">
        <v>307600</v>
      </c>
      <c r="G878" s="228">
        <v>307600</v>
      </c>
      <c r="H878" s="171"/>
      <c r="I878" s="88">
        <f t="shared" si="82"/>
        <v>307600</v>
      </c>
      <c r="J878" s="163">
        <f t="shared" si="83"/>
        <v>0</v>
      </c>
      <c r="K878" s="155">
        <f t="shared" si="84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85"/>
        <v>0</v>
      </c>
      <c r="O878" s="155">
        <f t="shared" si="86"/>
        <v>0</v>
      </c>
      <c r="P878" s="155">
        <f>IF(O878=1,SUM($O$6:O878),0)</f>
        <v>0</v>
      </c>
    </row>
    <row r="879" spans="1:16" ht="15" customHeight="1">
      <c r="A879" s="15"/>
      <c r="B879" s="183">
        <v>17</v>
      </c>
      <c r="C879" s="109" t="s">
        <v>315</v>
      </c>
      <c r="D879" s="226" t="s">
        <v>47</v>
      </c>
      <c r="E879" s="227" t="s">
        <v>297</v>
      </c>
      <c r="F879" s="228">
        <v>261600</v>
      </c>
      <c r="G879" s="228">
        <v>261600</v>
      </c>
      <c r="H879" s="171"/>
      <c r="I879" s="88">
        <f t="shared" si="82"/>
        <v>261600</v>
      </c>
      <c r="J879" s="163">
        <f t="shared" si="83"/>
        <v>0</v>
      </c>
      <c r="K879" s="155">
        <f t="shared" si="84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85"/>
        <v>0</v>
      </c>
      <c r="O879" s="155">
        <f t="shared" si="86"/>
        <v>0</v>
      </c>
      <c r="P879" s="155">
        <f>IF(O879=1,SUM($O$6:O879),0)</f>
        <v>0</v>
      </c>
    </row>
    <row r="880" spans="1:16" ht="15" customHeight="1">
      <c r="A880" s="15"/>
      <c r="B880" s="183">
        <v>18</v>
      </c>
      <c r="C880" s="109" t="s">
        <v>317</v>
      </c>
      <c r="D880" s="226" t="s">
        <v>47</v>
      </c>
      <c r="E880" s="227" t="s">
        <v>297</v>
      </c>
      <c r="F880" s="228">
        <v>198700</v>
      </c>
      <c r="G880" s="228">
        <v>198700</v>
      </c>
      <c r="H880" s="171"/>
      <c r="I880" s="88">
        <f t="shared" ref="I880:I944" si="87">IF($I$5=$G$4,G880,(IF($I$5=$F$4,F880,0)))</f>
        <v>198700</v>
      </c>
      <c r="J880" s="163">
        <f t="shared" si="83"/>
        <v>0</v>
      </c>
      <c r="K880" s="155">
        <f t="shared" si="84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85"/>
        <v>0</v>
      </c>
      <c r="O880" s="155">
        <f t="shared" si="86"/>
        <v>0</v>
      </c>
      <c r="P880" s="155">
        <f>IF(O880=1,SUM($O$6:O880),0)</f>
        <v>0</v>
      </c>
    </row>
    <row r="881" spans="1:16" ht="15" customHeight="1">
      <c r="A881" s="15"/>
      <c r="B881" s="183">
        <v>19</v>
      </c>
      <c r="C881" s="109" t="s">
        <v>312</v>
      </c>
      <c r="D881" s="226" t="s">
        <v>47</v>
      </c>
      <c r="E881" s="227" t="s">
        <v>297</v>
      </c>
      <c r="F881" s="228">
        <v>272600</v>
      </c>
      <c r="G881" s="228">
        <v>272600</v>
      </c>
      <c r="H881" s="171"/>
      <c r="I881" s="88">
        <f t="shared" si="87"/>
        <v>272600</v>
      </c>
      <c r="J881" s="163">
        <f t="shared" si="83"/>
        <v>0</v>
      </c>
      <c r="K881" s="155">
        <f t="shared" si="84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85"/>
        <v>0</v>
      </c>
      <c r="O881" s="155">
        <f t="shared" si="86"/>
        <v>0</v>
      </c>
      <c r="P881" s="155">
        <f>IF(O881=1,SUM($O$6:O881),0)</f>
        <v>0</v>
      </c>
    </row>
    <row r="882" spans="1:16" ht="15" customHeight="1">
      <c r="A882" s="15"/>
      <c r="B882" s="183">
        <v>20</v>
      </c>
      <c r="C882" s="109" t="s">
        <v>314</v>
      </c>
      <c r="D882" s="226" t="s">
        <v>47</v>
      </c>
      <c r="E882" s="227" t="s">
        <v>297</v>
      </c>
      <c r="F882" s="228">
        <v>243400</v>
      </c>
      <c r="G882" s="228">
        <v>243400</v>
      </c>
      <c r="H882" s="171"/>
      <c r="I882" s="88">
        <f t="shared" si="87"/>
        <v>243400</v>
      </c>
      <c r="J882" s="163">
        <f t="shared" si="83"/>
        <v>0</v>
      </c>
      <c r="K882" s="155">
        <f t="shared" si="84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85"/>
        <v>0</v>
      </c>
      <c r="O882" s="155">
        <f t="shared" si="86"/>
        <v>0</v>
      </c>
      <c r="P882" s="155">
        <f>IF(O882=1,SUM($O$6:O882),0)</f>
        <v>0</v>
      </c>
    </row>
    <row r="883" spans="1:16" ht="15" customHeight="1">
      <c r="A883" s="15"/>
      <c r="B883" s="183">
        <v>21</v>
      </c>
      <c r="C883" s="109" t="s">
        <v>316</v>
      </c>
      <c r="D883" s="226" t="s">
        <v>47</v>
      </c>
      <c r="E883" s="227" t="s">
        <v>297</v>
      </c>
      <c r="F883" s="228">
        <v>179300</v>
      </c>
      <c r="G883" s="228">
        <v>179300</v>
      </c>
      <c r="H883" s="171"/>
      <c r="I883" s="88">
        <f t="shared" si="87"/>
        <v>179300</v>
      </c>
      <c r="J883" s="163">
        <f t="shared" si="83"/>
        <v>0</v>
      </c>
      <c r="K883" s="155">
        <f t="shared" si="84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85"/>
        <v>0</v>
      </c>
      <c r="O883" s="155">
        <f t="shared" si="86"/>
        <v>0</v>
      </c>
      <c r="P883" s="155">
        <f>IF(O883=1,SUM($O$6:O883),0)</f>
        <v>0</v>
      </c>
    </row>
    <row r="884" spans="1:16" ht="15" customHeight="1">
      <c r="A884" s="15"/>
      <c r="B884" s="183">
        <v>22</v>
      </c>
      <c r="C884" s="109" t="s">
        <v>318</v>
      </c>
      <c r="D884" s="226" t="s">
        <v>47</v>
      </c>
      <c r="E884" s="227" t="s">
        <v>297</v>
      </c>
      <c r="F884" s="228">
        <v>151900</v>
      </c>
      <c r="G884" s="228">
        <v>151900</v>
      </c>
      <c r="H884" s="171"/>
      <c r="I884" s="88">
        <f t="shared" si="87"/>
        <v>151900</v>
      </c>
      <c r="J884" s="163">
        <f t="shared" si="83"/>
        <v>0</v>
      </c>
      <c r="K884" s="155">
        <f t="shared" si="84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85"/>
        <v>0</v>
      </c>
      <c r="O884" s="155">
        <f t="shared" si="86"/>
        <v>0</v>
      </c>
      <c r="P884" s="155">
        <f>IF(O884=1,SUM($O$6:O884),0)</f>
        <v>0</v>
      </c>
    </row>
    <row r="885" spans="1:16" ht="15" customHeight="1">
      <c r="A885" s="15"/>
      <c r="B885" s="183">
        <v>23</v>
      </c>
      <c r="C885" s="109" t="s">
        <v>772</v>
      </c>
      <c r="D885" s="226" t="s">
        <v>47</v>
      </c>
      <c r="E885" s="227" t="s">
        <v>297</v>
      </c>
      <c r="F885" s="228">
        <v>136485.10978061482</v>
      </c>
      <c r="G885" s="228">
        <v>136485.10978061482</v>
      </c>
      <c r="H885" s="171"/>
      <c r="I885" s="88">
        <f t="shared" si="87"/>
        <v>136485.10978061482</v>
      </c>
      <c r="J885" s="163">
        <f t="shared" si="83"/>
        <v>0</v>
      </c>
      <c r="K885" s="155">
        <f t="shared" si="84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85"/>
        <v>0</v>
      </c>
      <c r="O885" s="155">
        <f t="shared" si="86"/>
        <v>0</v>
      </c>
      <c r="P885" s="155">
        <f>IF(O885=1,SUM($O$6:O885),0)</f>
        <v>0</v>
      </c>
    </row>
    <row r="886" spans="1:16" ht="15" customHeight="1">
      <c r="A886" s="15"/>
      <c r="B886" s="183">
        <v>24</v>
      </c>
      <c r="C886" s="109" t="s">
        <v>773</v>
      </c>
      <c r="D886" s="226" t="s">
        <v>47</v>
      </c>
      <c r="E886" s="227" t="s">
        <v>297</v>
      </c>
      <c r="F886" s="228">
        <v>125481.16630030893</v>
      </c>
      <c r="G886" s="228">
        <v>125481.16630030893</v>
      </c>
      <c r="H886" s="171"/>
      <c r="I886" s="88">
        <f t="shared" si="87"/>
        <v>125481.16630030893</v>
      </c>
      <c r="J886" s="163">
        <f t="shared" si="83"/>
        <v>0</v>
      </c>
      <c r="K886" s="155">
        <f t="shared" si="84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85"/>
        <v>0</v>
      </c>
      <c r="O886" s="155">
        <f t="shared" si="86"/>
        <v>0</v>
      </c>
      <c r="P886" s="155">
        <f>IF(O886=1,SUM($O$6:O886),0)</f>
        <v>0</v>
      </c>
    </row>
    <row r="887" spans="1:16" ht="15" customHeight="1">
      <c r="A887" s="15"/>
      <c r="B887" s="183">
        <v>25</v>
      </c>
      <c r="C887" s="109" t="s">
        <v>476</v>
      </c>
      <c r="D887" s="226" t="s">
        <v>47</v>
      </c>
      <c r="E887" s="227" t="s">
        <v>297</v>
      </c>
      <c r="F887" s="228">
        <v>115200</v>
      </c>
      <c r="G887" s="228">
        <v>115200</v>
      </c>
      <c r="H887" s="171"/>
      <c r="I887" s="88">
        <f t="shared" si="87"/>
        <v>115200</v>
      </c>
      <c r="J887" s="163">
        <f t="shared" si="83"/>
        <v>0</v>
      </c>
      <c r="K887" s="155">
        <f t="shared" si="84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85"/>
        <v>0</v>
      </c>
      <c r="O887" s="155">
        <f t="shared" si="86"/>
        <v>0</v>
      </c>
      <c r="P887" s="155">
        <f>IF(O887=1,SUM($O$6:O887),0)</f>
        <v>0</v>
      </c>
    </row>
    <row r="888" spans="1:16" ht="15" customHeight="1">
      <c r="A888" s="15"/>
      <c r="B888" s="183">
        <v>26</v>
      </c>
      <c r="C888" s="109" t="s">
        <v>477</v>
      </c>
      <c r="D888" s="226" t="s">
        <v>47</v>
      </c>
      <c r="E888" s="227" t="s">
        <v>297</v>
      </c>
      <c r="F888" s="228">
        <v>115000</v>
      </c>
      <c r="G888" s="228">
        <v>115000</v>
      </c>
      <c r="H888" s="171"/>
      <c r="I888" s="88">
        <f t="shared" si="87"/>
        <v>115000</v>
      </c>
      <c r="J888" s="163">
        <f t="shared" si="83"/>
        <v>0</v>
      </c>
      <c r="K888" s="155">
        <f t="shared" si="84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85"/>
        <v>0</v>
      </c>
      <c r="O888" s="155">
        <f t="shared" si="86"/>
        <v>0</v>
      </c>
      <c r="P888" s="155">
        <f>IF(O888=1,SUM($O$6:O888),0)</f>
        <v>0</v>
      </c>
    </row>
    <row r="889" spans="1:16" ht="15" customHeight="1">
      <c r="A889" s="17"/>
      <c r="B889" s="183">
        <v>27</v>
      </c>
      <c r="C889" s="109" t="s">
        <v>478</v>
      </c>
      <c r="D889" s="226" t="s">
        <v>47</v>
      </c>
      <c r="E889" s="227" t="s">
        <v>297</v>
      </c>
      <c r="F889" s="228">
        <v>101800</v>
      </c>
      <c r="G889" s="228">
        <v>101800</v>
      </c>
      <c r="H889" s="171"/>
      <c r="I889" s="88">
        <f t="shared" si="87"/>
        <v>101800</v>
      </c>
      <c r="J889" s="163">
        <f t="shared" si="83"/>
        <v>0</v>
      </c>
      <c r="K889" s="155">
        <f t="shared" si="84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85"/>
        <v>0</v>
      </c>
      <c r="O889" s="155">
        <f t="shared" si="86"/>
        <v>0</v>
      </c>
      <c r="P889" s="155">
        <f>IF(O889=1,SUM($O$6:O889),0)</f>
        <v>0</v>
      </c>
    </row>
    <row r="890" spans="1:16" ht="15" customHeight="1">
      <c r="A890" s="15"/>
      <c r="B890" s="183">
        <v>28</v>
      </c>
      <c r="C890" s="109" t="s">
        <v>319</v>
      </c>
      <c r="D890" s="226" t="s">
        <v>47</v>
      </c>
      <c r="E890" s="227" t="s">
        <v>297</v>
      </c>
      <c r="F890" s="228">
        <v>523270.00000000006</v>
      </c>
      <c r="G890" s="228">
        <v>523270.00000000006</v>
      </c>
      <c r="H890" s="171"/>
      <c r="I890" s="88">
        <f t="shared" si="87"/>
        <v>523270.00000000006</v>
      </c>
      <c r="J890" s="163">
        <f t="shared" si="83"/>
        <v>0</v>
      </c>
      <c r="K890" s="155">
        <f t="shared" si="84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85"/>
        <v>0</v>
      </c>
      <c r="O890" s="155">
        <f t="shared" si="86"/>
        <v>0</v>
      </c>
      <c r="P890" s="155">
        <f>IF(O890=1,SUM($O$6:O890),0)</f>
        <v>0</v>
      </c>
    </row>
    <row r="891" spans="1:16" ht="15" customHeight="1">
      <c r="A891" s="15"/>
      <c r="B891" s="183">
        <v>29</v>
      </c>
      <c r="C891" s="109" t="s">
        <v>320</v>
      </c>
      <c r="D891" s="226" t="s">
        <v>47</v>
      </c>
      <c r="E891" s="227" t="s">
        <v>297</v>
      </c>
      <c r="F891" s="228">
        <v>523270.00000000006</v>
      </c>
      <c r="G891" s="228">
        <v>523270.00000000006</v>
      </c>
      <c r="H891" s="171"/>
      <c r="I891" s="88">
        <f t="shared" si="87"/>
        <v>523270.00000000006</v>
      </c>
      <c r="J891" s="163">
        <f t="shared" si="83"/>
        <v>0</v>
      </c>
      <c r="K891" s="155">
        <f t="shared" si="84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85"/>
        <v>0</v>
      </c>
      <c r="O891" s="155">
        <f t="shared" si="86"/>
        <v>0</v>
      </c>
      <c r="P891" s="155">
        <f>IF(O891=1,SUM($O$6:O891),0)</f>
        <v>0</v>
      </c>
    </row>
    <row r="892" spans="1:16" ht="15" customHeight="1">
      <c r="A892" s="15"/>
      <c r="B892" s="183">
        <v>30</v>
      </c>
      <c r="C892" s="109" t="s">
        <v>321</v>
      </c>
      <c r="D892" s="226" t="s">
        <v>47</v>
      </c>
      <c r="E892" s="227" t="s">
        <v>297</v>
      </c>
      <c r="F892" s="228">
        <v>408430.00000000006</v>
      </c>
      <c r="G892" s="228">
        <v>408430.00000000006</v>
      </c>
      <c r="H892" s="171"/>
      <c r="I892" s="88">
        <f t="shared" si="87"/>
        <v>408430.00000000006</v>
      </c>
      <c r="J892" s="163">
        <f t="shared" si="83"/>
        <v>0</v>
      </c>
      <c r="K892" s="155">
        <f t="shared" si="84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85"/>
        <v>0</v>
      </c>
      <c r="O892" s="155">
        <f t="shared" si="86"/>
        <v>0</v>
      </c>
      <c r="P892" s="155">
        <f>IF(O892=1,SUM($O$6:O892),0)</f>
        <v>0</v>
      </c>
    </row>
    <row r="893" spans="1:16" ht="15" customHeight="1">
      <c r="A893" s="15"/>
      <c r="B893" s="183">
        <v>31</v>
      </c>
      <c r="C893" s="109" t="s">
        <v>322</v>
      </c>
      <c r="D893" s="226" t="s">
        <v>47</v>
      </c>
      <c r="E893" s="227" t="s">
        <v>297</v>
      </c>
      <c r="F893" s="228">
        <v>386870.00000000006</v>
      </c>
      <c r="G893" s="228">
        <v>386870.00000000006</v>
      </c>
      <c r="H893" s="171"/>
      <c r="I893" s="88">
        <f t="shared" si="87"/>
        <v>386870.00000000006</v>
      </c>
      <c r="J893" s="163">
        <f t="shared" si="83"/>
        <v>0</v>
      </c>
      <c r="K893" s="155">
        <f t="shared" si="84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85"/>
        <v>0</v>
      </c>
      <c r="O893" s="155">
        <f t="shared" si="86"/>
        <v>0</v>
      </c>
      <c r="P893" s="155">
        <f>IF(O893=1,SUM($O$6:O893),0)</f>
        <v>0</v>
      </c>
    </row>
    <row r="894" spans="1:16" ht="15" customHeight="1">
      <c r="A894" s="15"/>
      <c r="B894" s="183">
        <v>32</v>
      </c>
      <c r="C894" s="109" t="s">
        <v>323</v>
      </c>
      <c r="D894" s="226" t="s">
        <v>47</v>
      </c>
      <c r="E894" s="227" t="s">
        <v>297</v>
      </c>
      <c r="F894" s="228">
        <v>330110</v>
      </c>
      <c r="G894" s="228">
        <v>330110</v>
      </c>
      <c r="H894" s="171"/>
      <c r="I894" s="88">
        <f t="shared" si="87"/>
        <v>330110</v>
      </c>
      <c r="J894" s="163">
        <f t="shared" si="83"/>
        <v>0</v>
      </c>
      <c r="K894" s="155">
        <f t="shared" si="84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85"/>
        <v>0</v>
      </c>
      <c r="O894" s="155">
        <f t="shared" si="86"/>
        <v>0</v>
      </c>
      <c r="P894" s="155">
        <f>IF(O894=1,SUM($O$6:O894),0)</f>
        <v>0</v>
      </c>
    </row>
    <row r="895" spans="1:16" ht="15" customHeight="1">
      <c r="A895" s="15"/>
      <c r="B895" s="183">
        <v>33</v>
      </c>
      <c r="C895" s="109" t="s">
        <v>324</v>
      </c>
      <c r="D895" s="226" t="s">
        <v>47</v>
      </c>
      <c r="E895" s="227" t="s">
        <v>297</v>
      </c>
      <c r="F895" s="228">
        <v>319990</v>
      </c>
      <c r="G895" s="228">
        <v>319990</v>
      </c>
      <c r="H895" s="171"/>
      <c r="I895" s="88">
        <f t="shared" si="87"/>
        <v>319990</v>
      </c>
      <c r="J895" s="163">
        <f t="shared" si="83"/>
        <v>0</v>
      </c>
      <c r="K895" s="155">
        <f t="shared" si="84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85"/>
        <v>0</v>
      </c>
      <c r="O895" s="155">
        <f t="shared" si="86"/>
        <v>0</v>
      </c>
      <c r="P895" s="155">
        <f>IF(O895=1,SUM($O$6:O895),0)</f>
        <v>0</v>
      </c>
    </row>
    <row r="896" spans="1:16" ht="15" customHeight="1">
      <c r="A896" s="15"/>
      <c r="B896" s="183">
        <v>34</v>
      </c>
      <c r="C896" s="109" t="s">
        <v>325</v>
      </c>
      <c r="D896" s="226" t="s">
        <v>47</v>
      </c>
      <c r="E896" s="227" t="s">
        <v>297</v>
      </c>
      <c r="F896" s="228">
        <v>319660</v>
      </c>
      <c r="G896" s="228">
        <v>319660</v>
      </c>
      <c r="H896" s="171"/>
      <c r="I896" s="88">
        <f t="shared" si="87"/>
        <v>319660</v>
      </c>
      <c r="J896" s="163">
        <f t="shared" si="83"/>
        <v>0</v>
      </c>
      <c r="K896" s="155">
        <f t="shared" si="84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85"/>
        <v>0</v>
      </c>
      <c r="O896" s="155">
        <f t="shared" si="86"/>
        <v>0</v>
      </c>
      <c r="P896" s="155">
        <f>IF(O896=1,SUM($O$6:O896),0)</f>
        <v>0</v>
      </c>
    </row>
    <row r="897" spans="1:16" ht="15" customHeight="1">
      <c r="A897" s="15"/>
      <c r="B897" s="183">
        <v>35</v>
      </c>
      <c r="C897" s="109" t="s">
        <v>326</v>
      </c>
      <c r="D897" s="226" t="s">
        <v>47</v>
      </c>
      <c r="E897" s="227" t="s">
        <v>297</v>
      </c>
      <c r="F897" s="228">
        <v>271700</v>
      </c>
      <c r="G897" s="228">
        <v>271700</v>
      </c>
      <c r="H897" s="171"/>
      <c r="I897" s="88">
        <f t="shared" si="87"/>
        <v>271700</v>
      </c>
      <c r="J897" s="163">
        <f t="shared" si="83"/>
        <v>0</v>
      </c>
      <c r="K897" s="155">
        <f t="shared" si="84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85"/>
        <v>0</v>
      </c>
      <c r="O897" s="155">
        <f t="shared" si="86"/>
        <v>0</v>
      </c>
      <c r="P897" s="155">
        <f>IF(O897=1,SUM($O$6:O897),0)</f>
        <v>0</v>
      </c>
    </row>
    <row r="898" spans="1:16" ht="15" customHeight="1">
      <c r="A898" s="15"/>
      <c r="B898" s="183">
        <v>36</v>
      </c>
      <c r="C898" s="109" t="s">
        <v>327</v>
      </c>
      <c r="D898" s="226" t="s">
        <v>47</v>
      </c>
      <c r="E898" s="227" t="s">
        <v>297</v>
      </c>
      <c r="F898" s="228">
        <v>303600</v>
      </c>
      <c r="G898" s="228">
        <v>303600</v>
      </c>
      <c r="H898" s="171"/>
      <c r="I898" s="88">
        <f t="shared" si="87"/>
        <v>303600</v>
      </c>
      <c r="J898" s="163">
        <f t="shared" si="83"/>
        <v>0</v>
      </c>
      <c r="K898" s="155">
        <f t="shared" si="84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85"/>
        <v>0</v>
      </c>
      <c r="O898" s="155">
        <f t="shared" si="86"/>
        <v>0</v>
      </c>
      <c r="P898" s="155">
        <f>IF(O898=1,SUM($O$6:O898),0)</f>
        <v>0</v>
      </c>
    </row>
    <row r="899" spans="1:16" ht="15" customHeight="1">
      <c r="A899" s="15"/>
      <c r="B899" s="183">
        <v>37</v>
      </c>
      <c r="C899" s="109" t="s">
        <v>328</v>
      </c>
      <c r="D899" s="226" t="s">
        <v>47</v>
      </c>
      <c r="E899" s="227" t="s">
        <v>297</v>
      </c>
      <c r="F899" s="228">
        <v>294910</v>
      </c>
      <c r="G899" s="228">
        <v>294910</v>
      </c>
      <c r="H899" s="171"/>
      <c r="I899" s="88">
        <f t="shared" si="87"/>
        <v>294910</v>
      </c>
      <c r="J899" s="163">
        <f t="shared" si="83"/>
        <v>0</v>
      </c>
      <c r="K899" s="155">
        <f t="shared" si="84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85"/>
        <v>0</v>
      </c>
      <c r="O899" s="155">
        <f t="shared" si="86"/>
        <v>0</v>
      </c>
      <c r="P899" s="155">
        <f>IF(O899=1,SUM($O$6:O899),0)</f>
        <v>0</v>
      </c>
    </row>
    <row r="900" spans="1:16" ht="15" customHeight="1">
      <c r="A900" s="15"/>
      <c r="B900" s="183">
        <v>38</v>
      </c>
      <c r="C900" s="109" t="s">
        <v>329</v>
      </c>
      <c r="D900" s="226" t="s">
        <v>47</v>
      </c>
      <c r="E900" s="227" t="s">
        <v>297</v>
      </c>
      <c r="F900" s="228">
        <v>244640.00000000003</v>
      </c>
      <c r="G900" s="228">
        <v>244640.00000000003</v>
      </c>
      <c r="H900" s="171"/>
      <c r="I900" s="88">
        <f t="shared" si="87"/>
        <v>244640.00000000003</v>
      </c>
      <c r="J900" s="163">
        <f t="shared" si="83"/>
        <v>0</v>
      </c>
      <c r="K900" s="155">
        <f t="shared" si="84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85"/>
        <v>0</v>
      </c>
      <c r="O900" s="155">
        <f t="shared" si="86"/>
        <v>0</v>
      </c>
      <c r="P900" s="155">
        <f>IF(O900=1,SUM($O$6:O900),0)</f>
        <v>0</v>
      </c>
    </row>
    <row r="901" spans="1:16" ht="15" customHeight="1">
      <c r="A901" s="15"/>
      <c r="B901" s="183">
        <v>39</v>
      </c>
      <c r="C901" s="109" t="s">
        <v>330</v>
      </c>
      <c r="D901" s="226" t="s">
        <v>47</v>
      </c>
      <c r="E901" s="227" t="s">
        <v>297</v>
      </c>
      <c r="F901" s="228">
        <v>244640.00000000003</v>
      </c>
      <c r="G901" s="228">
        <v>244640.00000000003</v>
      </c>
      <c r="H901" s="171"/>
      <c r="I901" s="88">
        <f t="shared" si="87"/>
        <v>244640.00000000003</v>
      </c>
      <c r="J901" s="163">
        <f t="shared" si="83"/>
        <v>0</v>
      </c>
      <c r="K901" s="155">
        <f t="shared" si="84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85"/>
        <v>0</v>
      </c>
      <c r="O901" s="155">
        <f t="shared" si="86"/>
        <v>0</v>
      </c>
      <c r="P901" s="155">
        <f>IF(O901=1,SUM($O$6:O901),0)</f>
        <v>0</v>
      </c>
    </row>
    <row r="902" spans="1:16" ht="15" customHeight="1">
      <c r="A902" s="17"/>
      <c r="B902" s="183">
        <v>40</v>
      </c>
      <c r="C902" s="109" t="s">
        <v>331</v>
      </c>
      <c r="D902" s="226" t="s">
        <v>47</v>
      </c>
      <c r="E902" s="227" t="s">
        <v>297</v>
      </c>
      <c r="F902" s="228">
        <v>217030.00000000003</v>
      </c>
      <c r="G902" s="228">
        <v>217030.00000000003</v>
      </c>
      <c r="H902" s="171"/>
      <c r="I902" s="88">
        <f t="shared" si="87"/>
        <v>217030.00000000003</v>
      </c>
      <c r="J902" s="163">
        <f t="shared" si="83"/>
        <v>0</v>
      </c>
      <c r="K902" s="155">
        <f t="shared" si="84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85"/>
        <v>0</v>
      </c>
      <c r="O902" s="155">
        <f t="shared" si="86"/>
        <v>0</v>
      </c>
      <c r="P902" s="155">
        <f>IF(O902=1,SUM($O$6:O902),0)</f>
        <v>0</v>
      </c>
    </row>
    <row r="903" spans="1:16" ht="15" customHeight="1">
      <c r="A903" s="17"/>
      <c r="B903" s="183">
        <v>41</v>
      </c>
      <c r="C903" s="109" t="s">
        <v>332</v>
      </c>
      <c r="D903" s="226" t="s">
        <v>47</v>
      </c>
      <c r="E903" s="227" t="s">
        <v>297</v>
      </c>
      <c r="F903" s="228">
        <v>164120</v>
      </c>
      <c r="G903" s="228">
        <v>164120</v>
      </c>
      <c r="H903" s="171"/>
      <c r="I903" s="88">
        <f t="shared" si="87"/>
        <v>164120</v>
      </c>
      <c r="J903" s="163">
        <f t="shared" si="83"/>
        <v>0</v>
      </c>
      <c r="K903" s="155">
        <f t="shared" si="84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85"/>
        <v>0</v>
      </c>
      <c r="O903" s="155">
        <f t="shared" si="86"/>
        <v>0</v>
      </c>
      <c r="P903" s="155">
        <f>IF(O903=1,SUM($O$6:O903),0)</f>
        <v>0</v>
      </c>
    </row>
    <row r="904" spans="1:16" ht="15" customHeight="1">
      <c r="A904" s="15"/>
      <c r="B904" s="183">
        <v>42</v>
      </c>
      <c r="C904" s="109" t="s">
        <v>333</v>
      </c>
      <c r="D904" s="226" t="s">
        <v>47</v>
      </c>
      <c r="E904" s="227" t="s">
        <v>297</v>
      </c>
      <c r="F904" s="228">
        <v>429220.00000000006</v>
      </c>
      <c r="G904" s="228">
        <v>429220.00000000006</v>
      </c>
      <c r="H904" s="171"/>
      <c r="I904" s="88">
        <f t="shared" si="87"/>
        <v>429220.00000000006</v>
      </c>
      <c r="J904" s="163">
        <f t="shared" si="83"/>
        <v>0</v>
      </c>
      <c r="K904" s="155">
        <f t="shared" si="84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85"/>
        <v>0</v>
      </c>
      <c r="O904" s="155">
        <f t="shared" si="86"/>
        <v>0</v>
      </c>
      <c r="P904" s="155">
        <f>IF(O904=1,SUM($O$6:O904),0)</f>
        <v>0</v>
      </c>
    </row>
    <row r="905" spans="1:16" ht="15" customHeight="1">
      <c r="A905" s="15"/>
      <c r="B905" s="183">
        <v>43</v>
      </c>
      <c r="C905" s="109" t="s">
        <v>335</v>
      </c>
      <c r="D905" s="226" t="s">
        <v>47</v>
      </c>
      <c r="E905" s="227" t="s">
        <v>297</v>
      </c>
      <c r="F905" s="228">
        <v>338360</v>
      </c>
      <c r="G905" s="228">
        <v>338360</v>
      </c>
      <c r="H905" s="171"/>
      <c r="I905" s="88">
        <f t="shared" si="87"/>
        <v>338360</v>
      </c>
      <c r="J905" s="163">
        <f t="shared" si="83"/>
        <v>0</v>
      </c>
      <c r="K905" s="155">
        <f t="shared" si="84"/>
        <v>0</v>
      </c>
      <c r="L905" s="155">
        <f>IF(J905=1,SUM($J$6:J905),0)</f>
        <v>0</v>
      </c>
      <c r="M905" s="155">
        <f>IF(K905=1,SUM($K$6:K905),0)</f>
        <v>0</v>
      </c>
      <c r="N905" s="165">
        <f t="shared" si="85"/>
        <v>0</v>
      </c>
      <c r="O905" s="155">
        <f t="shared" si="86"/>
        <v>0</v>
      </c>
      <c r="P905" s="155">
        <f>IF(O905=1,SUM($O$6:O905),0)</f>
        <v>0</v>
      </c>
    </row>
    <row r="906" spans="1:16" ht="15" customHeight="1">
      <c r="A906" s="15"/>
      <c r="B906" s="183">
        <v>44</v>
      </c>
      <c r="C906" s="109" t="s">
        <v>337</v>
      </c>
      <c r="D906" s="226" t="s">
        <v>47</v>
      </c>
      <c r="E906" s="227" t="s">
        <v>297</v>
      </c>
      <c r="F906" s="228">
        <v>287760</v>
      </c>
      <c r="G906" s="228">
        <v>287760</v>
      </c>
      <c r="H906" s="171"/>
      <c r="I906" s="88">
        <f t="shared" si="87"/>
        <v>287760</v>
      </c>
      <c r="J906" s="163">
        <f t="shared" si="83"/>
        <v>0</v>
      </c>
      <c r="K906" s="155">
        <f t="shared" si="8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85"/>
        <v>0</v>
      </c>
      <c r="O906" s="155">
        <f t="shared" si="86"/>
        <v>0</v>
      </c>
      <c r="P906" s="155">
        <f>IF(O906=1,SUM($O$6:O906),0)</f>
        <v>0</v>
      </c>
    </row>
    <row r="907" spans="1:16" ht="15" customHeight="1">
      <c r="A907" s="15"/>
      <c r="B907" s="183">
        <v>45</v>
      </c>
      <c r="C907" s="109" t="s">
        <v>339</v>
      </c>
      <c r="D907" s="226" t="s">
        <v>47</v>
      </c>
      <c r="E907" s="227" t="s">
        <v>297</v>
      </c>
      <c r="F907" s="228">
        <v>218570.00000000003</v>
      </c>
      <c r="G907" s="228">
        <v>218570.00000000003</v>
      </c>
      <c r="H907" s="171"/>
      <c r="I907" s="88">
        <f t="shared" si="87"/>
        <v>218570.00000000003</v>
      </c>
      <c r="J907" s="163">
        <f t="shared" si="83"/>
        <v>0</v>
      </c>
      <c r="K907" s="155">
        <f t="shared" si="8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85"/>
        <v>0</v>
      </c>
      <c r="O907" s="155">
        <f t="shared" si="86"/>
        <v>0</v>
      </c>
      <c r="P907" s="155">
        <f>IF(O907=1,SUM($O$6:O907),0)</f>
        <v>0</v>
      </c>
    </row>
    <row r="908" spans="1:16" ht="15" customHeight="1">
      <c r="A908" s="15"/>
      <c r="B908" s="183">
        <v>46</v>
      </c>
      <c r="C908" s="109" t="s">
        <v>334</v>
      </c>
      <c r="D908" s="226" t="s">
        <v>47</v>
      </c>
      <c r="E908" s="227" t="s">
        <v>297</v>
      </c>
      <c r="F908" s="228">
        <v>299860</v>
      </c>
      <c r="G908" s="228">
        <v>299860</v>
      </c>
      <c r="H908" s="171"/>
      <c r="I908" s="88">
        <f t="shared" si="87"/>
        <v>299860</v>
      </c>
      <c r="J908" s="163">
        <f t="shared" ref="J908:J971" si="88">IF(D908="MDU-KD",1,0)</f>
        <v>0</v>
      </c>
      <c r="K908" s="155">
        <f t="shared" ref="K908:K971" si="89">IF(D908="HDW",1,0)</f>
        <v>0</v>
      </c>
      <c r="L908" s="155">
        <f>IF(J908=1,SUM($J$6:J908),0)</f>
        <v>0</v>
      </c>
      <c r="M908" s="155">
        <f>IF(K908=1,SUM($K$6:K908),0)</f>
        <v>0</v>
      </c>
      <c r="N908" s="165">
        <f t="shared" ref="N908:N971" si="90">IF(L908=0,M908,L908)</f>
        <v>0</v>
      </c>
      <c r="O908" s="155">
        <f t="shared" ref="O908:O971" si="91">IF(E908=0,0,IF(LEFT(C908,11)="Tiang Beton",1,0))</f>
        <v>0</v>
      </c>
      <c r="P908" s="155">
        <f>IF(O908=1,SUM($O$6:O908),0)</f>
        <v>0</v>
      </c>
    </row>
    <row r="909" spans="1:16" ht="15" customHeight="1">
      <c r="A909" s="15"/>
      <c r="B909" s="183">
        <v>47</v>
      </c>
      <c r="C909" s="109" t="s">
        <v>336</v>
      </c>
      <c r="D909" s="226" t="s">
        <v>47</v>
      </c>
      <c r="E909" s="227" t="s">
        <v>297</v>
      </c>
      <c r="F909" s="228">
        <v>267740</v>
      </c>
      <c r="G909" s="228">
        <v>267740</v>
      </c>
      <c r="H909" s="171"/>
      <c r="I909" s="88">
        <f t="shared" si="87"/>
        <v>267740</v>
      </c>
      <c r="J909" s="163">
        <f t="shared" si="88"/>
        <v>0</v>
      </c>
      <c r="K909" s="155">
        <f t="shared" si="89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90"/>
        <v>0</v>
      </c>
      <c r="O909" s="155">
        <f t="shared" si="91"/>
        <v>0</v>
      </c>
      <c r="P909" s="155">
        <f>IF(O909=1,SUM($O$6:O909),0)</f>
        <v>0</v>
      </c>
    </row>
    <row r="910" spans="1:16" ht="15" customHeight="1">
      <c r="A910" s="15"/>
      <c r="B910" s="183">
        <v>48</v>
      </c>
      <c r="C910" s="109" t="s">
        <v>338</v>
      </c>
      <c r="D910" s="226" t="s">
        <v>47</v>
      </c>
      <c r="E910" s="227" t="s">
        <v>297</v>
      </c>
      <c r="F910" s="228">
        <v>197230.00000000003</v>
      </c>
      <c r="G910" s="228">
        <v>197230.00000000003</v>
      </c>
      <c r="H910" s="171"/>
      <c r="I910" s="88">
        <f t="shared" si="87"/>
        <v>197230.00000000003</v>
      </c>
      <c r="J910" s="163">
        <f t="shared" si="88"/>
        <v>0</v>
      </c>
      <c r="K910" s="155">
        <f t="shared" si="89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90"/>
        <v>0</v>
      </c>
      <c r="O910" s="155">
        <f t="shared" si="91"/>
        <v>0</v>
      </c>
      <c r="P910" s="155">
        <f>IF(O910=1,SUM($O$6:O910),0)</f>
        <v>0</v>
      </c>
    </row>
    <row r="911" spans="1:16" ht="15" customHeight="1">
      <c r="A911" s="17"/>
      <c r="B911" s="183">
        <v>49</v>
      </c>
      <c r="C911" s="109" t="s">
        <v>340</v>
      </c>
      <c r="D911" s="226" t="s">
        <v>47</v>
      </c>
      <c r="E911" s="227" t="s">
        <v>297</v>
      </c>
      <c r="F911" s="228">
        <v>167090</v>
      </c>
      <c r="G911" s="228">
        <v>167090</v>
      </c>
      <c r="H911" s="171"/>
      <c r="I911" s="88">
        <f t="shared" si="87"/>
        <v>167090</v>
      </c>
      <c r="J911" s="163">
        <f t="shared" si="88"/>
        <v>0</v>
      </c>
      <c r="K911" s="155">
        <f t="shared" si="89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90"/>
        <v>0</v>
      </c>
      <c r="O911" s="155">
        <f t="shared" si="91"/>
        <v>0</v>
      </c>
      <c r="P911" s="155">
        <f>IF(O911=1,SUM($O$6:O911),0)</f>
        <v>0</v>
      </c>
    </row>
    <row r="912" spans="1:16" ht="15" customHeight="1">
      <c r="A912" s="17"/>
      <c r="B912" s="183">
        <v>50</v>
      </c>
      <c r="C912" s="109" t="s">
        <v>774</v>
      </c>
      <c r="D912" s="226" t="s">
        <v>47</v>
      </c>
      <c r="E912" s="227" t="s">
        <v>297</v>
      </c>
      <c r="F912" s="228">
        <v>150133.62075867632</v>
      </c>
      <c r="G912" s="228">
        <v>150133.62075867632</v>
      </c>
      <c r="H912" s="171"/>
      <c r="I912" s="88">
        <f t="shared" si="87"/>
        <v>150133.62075867632</v>
      </c>
      <c r="J912" s="163">
        <f t="shared" si="88"/>
        <v>0</v>
      </c>
      <c r="K912" s="155">
        <f t="shared" si="89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90"/>
        <v>0</v>
      </c>
      <c r="O912" s="155">
        <f t="shared" si="91"/>
        <v>0</v>
      </c>
      <c r="P912" s="155">
        <f>IF(O912=1,SUM($O$6:O912),0)</f>
        <v>0</v>
      </c>
    </row>
    <row r="913" spans="1:16" ht="15" customHeight="1">
      <c r="A913" s="17"/>
      <c r="B913" s="183">
        <v>51</v>
      </c>
      <c r="C913" s="109" t="s">
        <v>775</v>
      </c>
      <c r="D913" s="226" t="s">
        <v>47</v>
      </c>
      <c r="E913" s="227" t="s">
        <v>297</v>
      </c>
      <c r="F913" s="228">
        <v>138029.28293033983</v>
      </c>
      <c r="G913" s="228">
        <v>138029.28293033983</v>
      </c>
      <c r="H913" s="171"/>
      <c r="I913" s="88">
        <f t="shared" si="87"/>
        <v>138029.28293033983</v>
      </c>
      <c r="J913" s="163">
        <f t="shared" si="88"/>
        <v>0</v>
      </c>
      <c r="K913" s="155">
        <f t="shared" si="89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90"/>
        <v>0</v>
      </c>
      <c r="O913" s="155">
        <f t="shared" si="91"/>
        <v>0</v>
      </c>
      <c r="P913" s="155">
        <f>IF(O913=1,SUM($O$6:O913),0)</f>
        <v>0</v>
      </c>
    </row>
    <row r="914" spans="1:16" ht="15" customHeight="1">
      <c r="A914" s="17"/>
      <c r="B914" s="183">
        <v>52</v>
      </c>
      <c r="C914" s="109" t="s">
        <v>776</v>
      </c>
      <c r="D914" s="226" t="s">
        <v>47</v>
      </c>
      <c r="E914" s="227" t="s">
        <v>297</v>
      </c>
      <c r="F914" s="228">
        <v>126720.00000000001</v>
      </c>
      <c r="G914" s="228">
        <v>126720.00000000001</v>
      </c>
      <c r="H914" s="171"/>
      <c r="I914" s="88">
        <f t="shared" si="87"/>
        <v>126720.00000000001</v>
      </c>
      <c r="J914" s="163">
        <f t="shared" si="88"/>
        <v>0</v>
      </c>
      <c r="K914" s="155">
        <f t="shared" si="89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90"/>
        <v>0</v>
      </c>
      <c r="O914" s="155">
        <f t="shared" si="91"/>
        <v>0</v>
      </c>
      <c r="P914" s="155">
        <f>IF(O914=1,SUM($O$6:O914),0)</f>
        <v>0</v>
      </c>
    </row>
    <row r="915" spans="1:16" ht="15" customHeight="1">
      <c r="A915" s="17"/>
      <c r="B915" s="183">
        <v>53</v>
      </c>
      <c r="C915" s="109" t="s">
        <v>777</v>
      </c>
      <c r="D915" s="226" t="s">
        <v>47</v>
      </c>
      <c r="E915" s="227" t="s">
        <v>297</v>
      </c>
      <c r="F915" s="228">
        <v>126500.00000000001</v>
      </c>
      <c r="G915" s="228">
        <v>126500.00000000001</v>
      </c>
      <c r="H915" s="171"/>
      <c r="I915" s="88">
        <f t="shared" si="87"/>
        <v>126500.00000000001</v>
      </c>
      <c r="J915" s="163">
        <f t="shared" si="88"/>
        <v>0</v>
      </c>
      <c r="K915" s="155">
        <f t="shared" si="89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90"/>
        <v>0</v>
      </c>
      <c r="O915" s="155">
        <f t="shared" si="91"/>
        <v>0</v>
      </c>
      <c r="P915" s="155">
        <f>IF(O915=1,SUM($O$6:O915),0)</f>
        <v>0</v>
      </c>
    </row>
    <row r="916" spans="1:16" ht="15" customHeight="1">
      <c r="A916" s="15"/>
      <c r="B916" s="183">
        <v>54</v>
      </c>
      <c r="C916" s="109" t="s">
        <v>778</v>
      </c>
      <c r="D916" s="226" t="s">
        <v>47</v>
      </c>
      <c r="E916" s="227" t="s">
        <v>297</v>
      </c>
      <c r="F916" s="228">
        <v>111980.00000000001</v>
      </c>
      <c r="G916" s="228">
        <v>111980.00000000001</v>
      </c>
      <c r="H916" s="171"/>
      <c r="I916" s="88">
        <f t="shared" si="87"/>
        <v>111980.00000000001</v>
      </c>
      <c r="J916" s="163">
        <f t="shared" si="88"/>
        <v>0</v>
      </c>
      <c r="K916" s="155">
        <f t="shared" si="89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90"/>
        <v>0</v>
      </c>
      <c r="O916" s="155">
        <f t="shared" si="91"/>
        <v>0</v>
      </c>
      <c r="P916" s="155">
        <f>IF(O916=1,SUM($O$6:O916),0)</f>
        <v>0</v>
      </c>
    </row>
    <row r="917" spans="1:16" ht="15" customHeight="1">
      <c r="A917" s="15"/>
      <c r="B917" s="183">
        <v>55</v>
      </c>
      <c r="C917" s="109" t="s">
        <v>1594</v>
      </c>
      <c r="D917" s="226" t="s">
        <v>47</v>
      </c>
      <c r="E917" s="227" t="s">
        <v>297</v>
      </c>
      <c r="F917" s="228">
        <v>382439</v>
      </c>
      <c r="G917" s="228">
        <v>382400</v>
      </c>
      <c r="H917" s="171"/>
      <c r="I917" s="88">
        <f t="shared" si="87"/>
        <v>382400</v>
      </c>
      <c r="J917" s="163">
        <f t="shared" si="88"/>
        <v>0</v>
      </c>
      <c r="K917" s="155">
        <f t="shared" si="89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90"/>
        <v>0</v>
      </c>
      <c r="O917" s="155">
        <f t="shared" si="91"/>
        <v>0</v>
      </c>
      <c r="P917" s="155">
        <f>IF(O917=1,SUM($O$6:O917),0)</f>
        <v>0</v>
      </c>
    </row>
    <row r="918" spans="1:16" ht="15" customHeight="1">
      <c r="A918" s="15"/>
      <c r="B918" s="183">
        <v>56</v>
      </c>
      <c r="C918" s="109" t="s">
        <v>1125</v>
      </c>
      <c r="D918" s="226" t="s">
        <v>47</v>
      </c>
      <c r="E918" s="227" t="s">
        <v>297</v>
      </c>
      <c r="F918" s="228">
        <v>662141.63144094404</v>
      </c>
      <c r="G918" s="228">
        <v>662100</v>
      </c>
      <c r="H918" s="171"/>
      <c r="I918" s="88">
        <f t="shared" si="87"/>
        <v>662100</v>
      </c>
      <c r="J918" s="163">
        <f t="shared" si="88"/>
        <v>0</v>
      </c>
      <c r="K918" s="155">
        <f t="shared" si="89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90"/>
        <v>0</v>
      </c>
      <c r="O918" s="155">
        <f t="shared" si="91"/>
        <v>0</v>
      </c>
      <c r="P918" s="155">
        <f>IF(O918=1,SUM($O$6:O918),0)</f>
        <v>0</v>
      </c>
    </row>
    <row r="919" spans="1:16" ht="15" customHeight="1">
      <c r="A919" s="15"/>
      <c r="B919" s="183"/>
      <c r="C919" s="109"/>
      <c r="D919" s="226" t="s">
        <v>48</v>
      </c>
      <c r="E919" s="227"/>
      <c r="F919" s="228"/>
      <c r="G919" s="228"/>
      <c r="H919" s="171"/>
      <c r="I919" s="88">
        <f t="shared" si="87"/>
        <v>0</v>
      </c>
      <c r="J919" s="163">
        <f t="shared" si="88"/>
        <v>0</v>
      </c>
      <c r="K919" s="155">
        <f t="shared" si="89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90"/>
        <v>0</v>
      </c>
      <c r="O919" s="155">
        <f t="shared" si="91"/>
        <v>0</v>
      </c>
      <c r="P919" s="155">
        <f>IF(O919=1,SUM($O$6:O919),0)</f>
        <v>0</v>
      </c>
    </row>
    <row r="920" spans="1:16" ht="15" customHeight="1">
      <c r="A920" s="15"/>
      <c r="B920" s="183" t="s">
        <v>1031</v>
      </c>
      <c r="C920" s="109" t="s">
        <v>779</v>
      </c>
      <c r="D920" s="226" t="s">
        <v>48</v>
      </c>
      <c r="E920" s="227"/>
      <c r="F920" s="228"/>
      <c r="G920" s="228"/>
      <c r="H920" s="171"/>
      <c r="I920" s="88">
        <f t="shared" si="87"/>
        <v>0</v>
      </c>
      <c r="J920" s="163">
        <f t="shared" si="88"/>
        <v>0</v>
      </c>
      <c r="K920" s="155">
        <f t="shared" si="89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90"/>
        <v>0</v>
      </c>
      <c r="O920" s="155">
        <f t="shared" si="91"/>
        <v>0</v>
      </c>
      <c r="P920" s="155">
        <f>IF(O920=1,SUM($O$6:O920),0)</f>
        <v>0</v>
      </c>
    </row>
    <row r="921" spans="1:16" ht="15" customHeight="1">
      <c r="A921" s="15"/>
      <c r="B921" s="183">
        <v>1</v>
      </c>
      <c r="C921" s="109" t="s">
        <v>341</v>
      </c>
      <c r="D921" s="226" t="s">
        <v>47</v>
      </c>
      <c r="E921" s="227" t="s">
        <v>297</v>
      </c>
      <c r="F921" s="228">
        <v>285500</v>
      </c>
      <c r="G921" s="228">
        <v>285500</v>
      </c>
      <c r="H921" s="171"/>
      <c r="I921" s="88">
        <f t="shared" si="87"/>
        <v>285500</v>
      </c>
      <c r="J921" s="163">
        <f t="shared" si="88"/>
        <v>0</v>
      </c>
      <c r="K921" s="155">
        <f t="shared" si="89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90"/>
        <v>0</v>
      </c>
      <c r="O921" s="155">
        <f t="shared" si="91"/>
        <v>0</v>
      </c>
      <c r="P921" s="155">
        <f>IF(O921=1,SUM($O$6:O921),0)</f>
        <v>0</v>
      </c>
    </row>
    <row r="922" spans="1:16" ht="15" customHeight="1">
      <c r="A922" s="15"/>
      <c r="B922" s="183">
        <v>2</v>
      </c>
      <c r="C922" s="109" t="s">
        <v>342</v>
      </c>
      <c r="D922" s="226" t="s">
        <v>47</v>
      </c>
      <c r="E922" s="227" t="s">
        <v>297</v>
      </c>
      <c r="F922" s="228">
        <v>240000</v>
      </c>
      <c r="G922" s="228">
        <v>240000</v>
      </c>
      <c r="H922" s="171"/>
      <c r="I922" s="88">
        <f t="shared" si="87"/>
        <v>240000</v>
      </c>
      <c r="J922" s="163">
        <f t="shared" si="88"/>
        <v>0</v>
      </c>
      <c r="K922" s="155">
        <f t="shared" si="89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90"/>
        <v>0</v>
      </c>
      <c r="O922" s="155">
        <f t="shared" si="91"/>
        <v>0</v>
      </c>
      <c r="P922" s="155">
        <f>IF(O922=1,SUM($O$6:O922),0)</f>
        <v>0</v>
      </c>
    </row>
    <row r="923" spans="1:16" ht="15" customHeight="1">
      <c r="A923" s="15"/>
      <c r="B923" s="183">
        <v>3</v>
      </c>
      <c r="C923" s="109" t="s">
        <v>343</v>
      </c>
      <c r="D923" s="226" t="s">
        <v>47</v>
      </c>
      <c r="E923" s="227" t="s">
        <v>297</v>
      </c>
      <c r="F923" s="228">
        <v>220800</v>
      </c>
      <c r="G923" s="228">
        <v>220800</v>
      </c>
      <c r="H923" s="171"/>
      <c r="I923" s="88">
        <f t="shared" si="87"/>
        <v>220800</v>
      </c>
      <c r="J923" s="163">
        <f t="shared" si="88"/>
        <v>0</v>
      </c>
      <c r="K923" s="155">
        <f t="shared" si="89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90"/>
        <v>0</v>
      </c>
      <c r="O923" s="155">
        <f t="shared" si="91"/>
        <v>0</v>
      </c>
      <c r="P923" s="155">
        <f>IF(O923=1,SUM($O$6:O923),0)</f>
        <v>0</v>
      </c>
    </row>
    <row r="924" spans="1:16" ht="15" customHeight="1">
      <c r="A924" s="15"/>
      <c r="B924" s="183">
        <v>4</v>
      </c>
      <c r="C924" s="109" t="s">
        <v>344</v>
      </c>
      <c r="D924" s="226" t="s">
        <v>47</v>
      </c>
      <c r="E924" s="227" t="s">
        <v>297</v>
      </c>
      <c r="F924" s="228">
        <v>164300</v>
      </c>
      <c r="G924" s="228">
        <v>164300</v>
      </c>
      <c r="H924" s="171"/>
      <c r="I924" s="88">
        <f t="shared" si="87"/>
        <v>164300</v>
      </c>
      <c r="J924" s="163">
        <f t="shared" si="88"/>
        <v>0</v>
      </c>
      <c r="K924" s="155">
        <f t="shared" si="89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90"/>
        <v>0</v>
      </c>
      <c r="O924" s="155">
        <f t="shared" si="91"/>
        <v>0</v>
      </c>
      <c r="P924" s="155">
        <f>IF(O924=1,SUM($O$6:O924),0)</f>
        <v>0</v>
      </c>
    </row>
    <row r="925" spans="1:16" ht="15" customHeight="1">
      <c r="A925" s="15"/>
      <c r="B925" s="183">
        <v>5</v>
      </c>
      <c r="C925" s="109" t="s">
        <v>345</v>
      </c>
      <c r="D925" s="226" t="s">
        <v>47</v>
      </c>
      <c r="E925" s="227" t="s">
        <v>297</v>
      </c>
      <c r="F925" s="228">
        <v>111700</v>
      </c>
      <c r="G925" s="228">
        <v>111700</v>
      </c>
      <c r="H925" s="171"/>
      <c r="I925" s="88">
        <f t="shared" si="87"/>
        <v>111700</v>
      </c>
      <c r="J925" s="163">
        <f t="shared" si="88"/>
        <v>0</v>
      </c>
      <c r="K925" s="155">
        <f t="shared" si="89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90"/>
        <v>0</v>
      </c>
      <c r="O925" s="155">
        <f t="shared" si="91"/>
        <v>0</v>
      </c>
      <c r="P925" s="155">
        <f>IF(O925=1,SUM($O$6:O925),0)</f>
        <v>0</v>
      </c>
    </row>
    <row r="926" spans="1:16" ht="15" customHeight="1">
      <c r="A926" s="15"/>
      <c r="B926" s="183">
        <v>6</v>
      </c>
      <c r="C926" s="109" t="s">
        <v>346</v>
      </c>
      <c r="D926" s="226" t="s">
        <v>47</v>
      </c>
      <c r="E926" s="227" t="s">
        <v>297</v>
      </c>
      <c r="F926" s="228">
        <v>223500</v>
      </c>
      <c r="G926" s="228">
        <v>223500</v>
      </c>
      <c r="H926" s="171"/>
      <c r="I926" s="88">
        <f t="shared" si="87"/>
        <v>223500</v>
      </c>
      <c r="J926" s="163">
        <f t="shared" si="88"/>
        <v>0</v>
      </c>
      <c r="K926" s="155">
        <f t="shared" si="89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90"/>
        <v>0</v>
      </c>
      <c r="O926" s="155">
        <f t="shared" si="91"/>
        <v>0</v>
      </c>
      <c r="P926" s="155">
        <f>IF(O926=1,SUM($O$6:O926),0)</f>
        <v>0</v>
      </c>
    </row>
    <row r="927" spans="1:16" ht="15" customHeight="1">
      <c r="A927" s="15"/>
      <c r="B927" s="183">
        <v>7</v>
      </c>
      <c r="C927" s="109" t="s">
        <v>347</v>
      </c>
      <c r="D927" s="226" t="s">
        <v>47</v>
      </c>
      <c r="E927" s="227" t="s">
        <v>297</v>
      </c>
      <c r="F927" s="228">
        <v>179000</v>
      </c>
      <c r="G927" s="228">
        <v>179000</v>
      </c>
      <c r="H927" s="171"/>
      <c r="I927" s="88">
        <f t="shared" si="87"/>
        <v>179000</v>
      </c>
      <c r="J927" s="163">
        <f t="shared" si="88"/>
        <v>0</v>
      </c>
      <c r="K927" s="155">
        <f t="shared" si="89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90"/>
        <v>0</v>
      </c>
      <c r="O927" s="155">
        <f t="shared" si="91"/>
        <v>0</v>
      </c>
      <c r="P927" s="155">
        <f>IF(O927=1,SUM($O$6:O927),0)</f>
        <v>0</v>
      </c>
    </row>
    <row r="928" spans="1:16" ht="15" customHeight="1">
      <c r="A928" s="15"/>
      <c r="B928" s="183"/>
      <c r="C928" s="109"/>
      <c r="D928" s="226" t="s">
        <v>48</v>
      </c>
      <c r="E928" s="227"/>
      <c r="F928" s="228"/>
      <c r="G928" s="228"/>
      <c r="H928" s="171"/>
      <c r="I928" s="88">
        <f t="shared" si="87"/>
        <v>0</v>
      </c>
      <c r="J928" s="163">
        <f t="shared" si="88"/>
        <v>0</v>
      </c>
      <c r="K928" s="155">
        <f t="shared" si="89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90"/>
        <v>0</v>
      </c>
      <c r="O928" s="155">
        <f t="shared" si="91"/>
        <v>0</v>
      </c>
      <c r="P928" s="155">
        <f>IF(O928=1,SUM($O$6:O928),0)</f>
        <v>0</v>
      </c>
    </row>
    <row r="929" spans="1:16" ht="15" customHeight="1">
      <c r="A929" s="15"/>
      <c r="B929" s="183" t="s">
        <v>1031</v>
      </c>
      <c r="C929" s="109" t="s">
        <v>770</v>
      </c>
      <c r="D929" s="226" t="s">
        <v>48</v>
      </c>
      <c r="E929" s="227"/>
      <c r="F929" s="228"/>
      <c r="G929" s="228"/>
      <c r="H929" s="171"/>
      <c r="I929" s="88">
        <f t="shared" si="87"/>
        <v>0</v>
      </c>
      <c r="J929" s="163">
        <f t="shared" si="88"/>
        <v>0</v>
      </c>
      <c r="K929" s="155">
        <f t="shared" si="89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90"/>
        <v>0</v>
      </c>
      <c r="O929" s="155">
        <f t="shared" si="91"/>
        <v>0</v>
      </c>
      <c r="P929" s="155">
        <f>IF(O929=1,SUM($O$6:O929),0)</f>
        <v>0</v>
      </c>
    </row>
    <row r="930" spans="1:16" ht="15" customHeight="1">
      <c r="A930" s="15"/>
      <c r="B930" s="183">
        <v>1</v>
      </c>
      <c r="C930" s="109" t="s">
        <v>1198</v>
      </c>
      <c r="D930" s="226" t="s">
        <v>47</v>
      </c>
      <c r="E930" s="227" t="s">
        <v>1102</v>
      </c>
      <c r="F930" s="228">
        <v>9514000</v>
      </c>
      <c r="G930" s="228">
        <v>9514000</v>
      </c>
      <c r="H930" s="171"/>
      <c r="I930" s="88">
        <f t="shared" si="87"/>
        <v>9514000</v>
      </c>
      <c r="J930" s="163">
        <f t="shared" si="88"/>
        <v>0</v>
      </c>
      <c r="K930" s="155">
        <f t="shared" si="89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90"/>
        <v>0</v>
      </c>
      <c r="O930" s="155">
        <f t="shared" si="91"/>
        <v>0</v>
      </c>
      <c r="P930" s="155">
        <f>IF(O930=1,SUM($O$6:O930),0)</f>
        <v>0</v>
      </c>
    </row>
    <row r="931" spans="1:16" ht="15" customHeight="1">
      <c r="A931" s="15"/>
      <c r="B931" s="183">
        <v>2</v>
      </c>
      <c r="C931" s="109" t="s">
        <v>1199</v>
      </c>
      <c r="D931" s="226" t="s">
        <v>47</v>
      </c>
      <c r="E931" s="227" t="s">
        <v>1102</v>
      </c>
      <c r="F931" s="228">
        <v>9514000</v>
      </c>
      <c r="G931" s="228">
        <v>9514000</v>
      </c>
      <c r="H931" s="171"/>
      <c r="I931" s="88">
        <f t="shared" si="87"/>
        <v>9514000</v>
      </c>
      <c r="J931" s="163">
        <f t="shared" si="88"/>
        <v>0</v>
      </c>
      <c r="K931" s="155">
        <f t="shared" si="89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90"/>
        <v>0</v>
      </c>
      <c r="O931" s="155">
        <f t="shared" si="91"/>
        <v>0</v>
      </c>
      <c r="P931" s="155">
        <f>IF(O931=1,SUM($O$6:O931),0)</f>
        <v>0</v>
      </c>
    </row>
    <row r="932" spans="1:16" ht="15" customHeight="1">
      <c r="A932" s="15"/>
      <c r="B932" s="183">
        <v>3</v>
      </c>
      <c r="C932" s="109" t="s">
        <v>1200</v>
      </c>
      <c r="D932" s="226" t="s">
        <v>47</v>
      </c>
      <c r="E932" s="227" t="s">
        <v>1102</v>
      </c>
      <c r="F932" s="228">
        <v>7426000</v>
      </c>
      <c r="G932" s="228">
        <v>7426000</v>
      </c>
      <c r="H932" s="171"/>
      <c r="I932" s="88">
        <f t="shared" si="87"/>
        <v>7426000</v>
      </c>
      <c r="J932" s="163">
        <f t="shared" si="88"/>
        <v>0</v>
      </c>
      <c r="K932" s="155">
        <f t="shared" si="89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90"/>
        <v>0</v>
      </c>
      <c r="O932" s="155">
        <f t="shared" si="91"/>
        <v>0</v>
      </c>
      <c r="P932" s="155">
        <f>IF(O932=1,SUM($O$6:O932),0)</f>
        <v>0</v>
      </c>
    </row>
    <row r="933" spans="1:16" ht="15" customHeight="1">
      <c r="A933" s="15"/>
      <c r="B933" s="183">
        <v>4</v>
      </c>
      <c r="C933" s="109" t="s">
        <v>1201</v>
      </c>
      <c r="D933" s="226" t="s">
        <v>47</v>
      </c>
      <c r="E933" s="227" t="s">
        <v>1102</v>
      </c>
      <c r="F933" s="228">
        <v>7034000</v>
      </c>
      <c r="G933" s="228">
        <v>7034000</v>
      </c>
      <c r="H933" s="171"/>
      <c r="I933" s="88">
        <f t="shared" si="87"/>
        <v>7034000</v>
      </c>
      <c r="J933" s="163">
        <f t="shared" si="88"/>
        <v>0</v>
      </c>
      <c r="K933" s="155">
        <f t="shared" si="89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90"/>
        <v>0</v>
      </c>
      <c r="O933" s="155">
        <f t="shared" si="91"/>
        <v>0</v>
      </c>
      <c r="P933" s="155">
        <f>IF(O933=1,SUM($O$6:O933),0)</f>
        <v>0</v>
      </c>
    </row>
    <row r="934" spans="1:16" ht="15" customHeight="1">
      <c r="A934" s="15"/>
      <c r="B934" s="183">
        <v>5</v>
      </c>
      <c r="C934" s="109" t="s">
        <v>1202</v>
      </c>
      <c r="D934" s="226" t="s">
        <v>47</v>
      </c>
      <c r="E934" s="227" t="s">
        <v>1102</v>
      </c>
      <c r="F934" s="228">
        <v>6002000</v>
      </c>
      <c r="G934" s="228">
        <v>6002000</v>
      </c>
      <c r="H934" s="171"/>
      <c r="I934" s="88">
        <f t="shared" si="87"/>
        <v>6002000</v>
      </c>
      <c r="J934" s="163">
        <f t="shared" si="88"/>
        <v>0</v>
      </c>
      <c r="K934" s="155">
        <f t="shared" si="89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90"/>
        <v>0</v>
      </c>
      <c r="O934" s="155">
        <f t="shared" si="91"/>
        <v>0</v>
      </c>
      <c r="P934" s="155">
        <f>IF(O934=1,SUM($O$6:O934),0)</f>
        <v>0</v>
      </c>
    </row>
    <row r="935" spans="1:16" ht="15" customHeight="1">
      <c r="A935" s="15"/>
      <c r="B935" s="183">
        <v>6</v>
      </c>
      <c r="C935" s="109" t="s">
        <v>1203</v>
      </c>
      <c r="D935" s="226" t="s">
        <v>47</v>
      </c>
      <c r="E935" s="227" t="s">
        <v>1102</v>
      </c>
      <c r="F935" s="228">
        <v>5818000</v>
      </c>
      <c r="G935" s="228">
        <v>5818000</v>
      </c>
      <c r="H935" s="171"/>
      <c r="I935" s="88">
        <f t="shared" si="87"/>
        <v>5818000</v>
      </c>
      <c r="J935" s="163">
        <f t="shared" si="88"/>
        <v>0</v>
      </c>
      <c r="K935" s="155">
        <f t="shared" si="89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90"/>
        <v>0</v>
      </c>
      <c r="O935" s="155">
        <f t="shared" si="91"/>
        <v>0</v>
      </c>
      <c r="P935" s="155">
        <f>IF(O935=1,SUM($O$6:O935),0)</f>
        <v>0</v>
      </c>
    </row>
    <row r="936" spans="1:16" ht="15" customHeight="1">
      <c r="A936" s="15"/>
      <c r="B936" s="183">
        <v>7</v>
      </c>
      <c r="C936" s="109" t="s">
        <v>1204</v>
      </c>
      <c r="D936" s="226" t="s">
        <v>47</v>
      </c>
      <c r="E936" s="227" t="s">
        <v>1102</v>
      </c>
      <c r="F936" s="228">
        <v>5812000</v>
      </c>
      <c r="G936" s="228">
        <v>5812000</v>
      </c>
      <c r="H936" s="171"/>
      <c r="I936" s="88">
        <f t="shared" si="87"/>
        <v>5812000</v>
      </c>
      <c r="J936" s="163">
        <f t="shared" si="88"/>
        <v>0</v>
      </c>
      <c r="K936" s="155">
        <f t="shared" si="89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90"/>
        <v>0</v>
      </c>
      <c r="O936" s="155">
        <f t="shared" si="91"/>
        <v>0</v>
      </c>
      <c r="P936" s="155">
        <f>IF(O936=1,SUM($O$6:O936),0)</f>
        <v>0</v>
      </c>
    </row>
    <row r="937" spans="1:16" ht="15" customHeight="1">
      <c r="A937" s="15"/>
      <c r="B937" s="183">
        <v>8</v>
      </c>
      <c r="C937" s="109" t="s">
        <v>1205</v>
      </c>
      <c r="D937" s="226" t="s">
        <v>47</v>
      </c>
      <c r="E937" s="227" t="s">
        <v>1102</v>
      </c>
      <c r="F937" s="228">
        <v>4940000</v>
      </c>
      <c r="G937" s="228">
        <v>4940000</v>
      </c>
      <c r="H937" s="171"/>
      <c r="I937" s="88">
        <f t="shared" si="87"/>
        <v>4940000</v>
      </c>
      <c r="J937" s="163">
        <f t="shared" si="88"/>
        <v>0</v>
      </c>
      <c r="K937" s="155">
        <f t="shared" si="89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90"/>
        <v>0</v>
      </c>
      <c r="O937" s="155">
        <f t="shared" si="91"/>
        <v>0</v>
      </c>
      <c r="P937" s="155">
        <f>IF(O937=1,SUM($O$6:O937),0)</f>
        <v>0</v>
      </c>
    </row>
    <row r="938" spans="1:16" ht="15" customHeight="1">
      <c r="A938" s="15"/>
      <c r="B938" s="183">
        <v>9</v>
      </c>
      <c r="C938" s="109" t="s">
        <v>1206</v>
      </c>
      <c r="D938" s="226" t="s">
        <v>47</v>
      </c>
      <c r="E938" s="227" t="s">
        <v>1102</v>
      </c>
      <c r="F938" s="228">
        <v>5520000</v>
      </c>
      <c r="G938" s="228">
        <v>5520000</v>
      </c>
      <c r="H938" s="171"/>
      <c r="I938" s="88">
        <f t="shared" si="87"/>
        <v>5520000</v>
      </c>
      <c r="J938" s="163">
        <f t="shared" si="88"/>
        <v>0</v>
      </c>
      <c r="K938" s="155">
        <f t="shared" si="89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90"/>
        <v>0</v>
      </c>
      <c r="O938" s="155">
        <f t="shared" si="91"/>
        <v>0</v>
      </c>
      <c r="P938" s="155">
        <f>IF(O938=1,SUM($O$6:O938),0)</f>
        <v>0</v>
      </c>
    </row>
    <row r="939" spans="1:16" ht="15" customHeight="1">
      <c r="A939" s="15"/>
      <c r="B939" s="183">
        <v>10</v>
      </c>
      <c r="C939" s="109" t="s">
        <v>1207</v>
      </c>
      <c r="D939" s="226" t="s">
        <v>47</v>
      </c>
      <c r="E939" s="227" t="s">
        <v>1102</v>
      </c>
      <c r="F939" s="228">
        <v>5362000</v>
      </c>
      <c r="G939" s="228">
        <v>5362000</v>
      </c>
      <c r="H939" s="171"/>
      <c r="I939" s="88">
        <f t="shared" si="87"/>
        <v>5362000</v>
      </c>
      <c r="J939" s="163">
        <f t="shared" si="88"/>
        <v>0</v>
      </c>
      <c r="K939" s="155">
        <f t="shared" si="89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90"/>
        <v>0</v>
      </c>
      <c r="O939" s="155">
        <f t="shared" si="91"/>
        <v>0</v>
      </c>
      <c r="P939" s="155">
        <f>IF(O939=1,SUM($O$6:O939),0)</f>
        <v>0</v>
      </c>
    </row>
    <row r="940" spans="1:16" ht="15" customHeight="1">
      <c r="A940" s="15"/>
      <c r="B940" s="183">
        <v>11</v>
      </c>
      <c r="C940" s="109" t="s">
        <v>1208</v>
      </c>
      <c r="D940" s="226" t="s">
        <v>47</v>
      </c>
      <c r="E940" s="227" t="s">
        <v>1102</v>
      </c>
      <c r="F940" s="228">
        <v>4448000</v>
      </c>
      <c r="G940" s="228">
        <v>4448000</v>
      </c>
      <c r="H940" s="171"/>
      <c r="I940" s="88">
        <f t="shared" si="87"/>
        <v>4448000</v>
      </c>
      <c r="J940" s="163">
        <f t="shared" si="88"/>
        <v>0</v>
      </c>
      <c r="K940" s="155">
        <f t="shared" si="89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90"/>
        <v>0</v>
      </c>
      <c r="O940" s="155">
        <f t="shared" si="91"/>
        <v>0</v>
      </c>
      <c r="P940" s="155">
        <f>IF(O940=1,SUM($O$6:O940),0)</f>
        <v>0</v>
      </c>
    </row>
    <row r="941" spans="1:16" ht="15" customHeight="1">
      <c r="A941" s="15"/>
      <c r="B941" s="183">
        <v>12</v>
      </c>
      <c r="C941" s="109" t="s">
        <v>1209</v>
      </c>
      <c r="D941" s="226" t="s">
        <v>47</v>
      </c>
      <c r="E941" s="227" t="s">
        <v>1102</v>
      </c>
      <c r="F941" s="228">
        <v>4448000</v>
      </c>
      <c r="G941" s="228">
        <v>4448000</v>
      </c>
      <c r="H941" s="171"/>
      <c r="I941" s="88">
        <f t="shared" si="87"/>
        <v>4448000</v>
      </c>
      <c r="J941" s="163">
        <f t="shared" si="88"/>
        <v>0</v>
      </c>
      <c r="K941" s="155">
        <f t="shared" si="89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90"/>
        <v>0</v>
      </c>
      <c r="O941" s="155">
        <f t="shared" si="91"/>
        <v>0</v>
      </c>
      <c r="P941" s="155">
        <f>IF(O941=1,SUM($O$6:O941),0)</f>
        <v>0</v>
      </c>
    </row>
    <row r="942" spans="1:16" ht="15" customHeight="1">
      <c r="A942" s="15"/>
      <c r="B942" s="183">
        <v>13</v>
      </c>
      <c r="C942" s="109" t="s">
        <v>1210</v>
      </c>
      <c r="D942" s="226" t="s">
        <v>47</v>
      </c>
      <c r="E942" s="227" t="s">
        <v>1102</v>
      </c>
      <c r="F942" s="228">
        <v>3946000</v>
      </c>
      <c r="G942" s="228">
        <v>3946000</v>
      </c>
      <c r="H942" s="171"/>
      <c r="I942" s="88">
        <f t="shared" si="87"/>
        <v>3946000</v>
      </c>
      <c r="J942" s="163">
        <f t="shared" si="88"/>
        <v>0</v>
      </c>
      <c r="K942" s="155">
        <f t="shared" si="89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90"/>
        <v>0</v>
      </c>
      <c r="O942" s="155">
        <f t="shared" si="91"/>
        <v>0</v>
      </c>
      <c r="P942" s="155">
        <f>IF(O942=1,SUM($O$6:O942),0)</f>
        <v>0</v>
      </c>
    </row>
    <row r="943" spans="1:16" ht="15" customHeight="1">
      <c r="A943" s="15"/>
      <c r="B943" s="183">
        <v>14</v>
      </c>
      <c r="C943" s="109" t="s">
        <v>1211</v>
      </c>
      <c r="D943" s="226" t="s">
        <v>47</v>
      </c>
      <c r="E943" s="227" t="s">
        <v>1102</v>
      </c>
      <c r="F943" s="228">
        <v>2984000</v>
      </c>
      <c r="G943" s="228">
        <v>2984000</v>
      </c>
      <c r="H943" s="171"/>
      <c r="I943" s="88">
        <f t="shared" si="87"/>
        <v>2984000</v>
      </c>
      <c r="J943" s="163">
        <f t="shared" si="88"/>
        <v>0</v>
      </c>
      <c r="K943" s="155">
        <f t="shared" si="89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90"/>
        <v>0</v>
      </c>
      <c r="O943" s="155">
        <f t="shared" si="91"/>
        <v>0</v>
      </c>
      <c r="P943" s="155">
        <f>IF(O943=1,SUM($O$6:O943),0)</f>
        <v>0</v>
      </c>
    </row>
    <row r="944" spans="1:16" ht="15" customHeight="1">
      <c r="A944" s="15"/>
      <c r="B944" s="183">
        <v>15</v>
      </c>
      <c r="C944" s="109" t="s">
        <v>1212</v>
      </c>
      <c r="D944" s="226" t="s">
        <v>47</v>
      </c>
      <c r="E944" s="227" t="s">
        <v>1102</v>
      </c>
      <c r="F944" s="228">
        <v>7804000</v>
      </c>
      <c r="G944" s="228">
        <v>7804000</v>
      </c>
      <c r="H944" s="171"/>
      <c r="I944" s="88">
        <f t="shared" si="87"/>
        <v>7804000</v>
      </c>
      <c r="J944" s="163">
        <f t="shared" si="88"/>
        <v>0</v>
      </c>
      <c r="K944" s="155">
        <f t="shared" si="89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90"/>
        <v>0</v>
      </c>
      <c r="O944" s="155">
        <f t="shared" si="91"/>
        <v>0</v>
      </c>
      <c r="P944" s="155">
        <f>IF(O944=1,SUM($O$6:O944),0)</f>
        <v>0</v>
      </c>
    </row>
    <row r="945" spans="1:16" ht="15" customHeight="1">
      <c r="A945" s="15"/>
      <c r="B945" s="183">
        <v>16</v>
      </c>
      <c r="C945" s="109" t="s">
        <v>1213</v>
      </c>
      <c r="D945" s="226" t="s">
        <v>47</v>
      </c>
      <c r="E945" s="227" t="s">
        <v>1102</v>
      </c>
      <c r="F945" s="228">
        <v>6152000</v>
      </c>
      <c r="G945" s="228">
        <v>6152000</v>
      </c>
      <c r="H945" s="171"/>
      <c r="I945" s="88">
        <f t="shared" ref="I945:I998" si="92">IF($I$5=$G$4,G945,(IF($I$5=$F$4,F945,0)))</f>
        <v>6152000</v>
      </c>
      <c r="J945" s="163">
        <f t="shared" si="88"/>
        <v>0</v>
      </c>
      <c r="K945" s="155">
        <f t="shared" si="89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90"/>
        <v>0</v>
      </c>
      <c r="O945" s="155">
        <f t="shared" si="91"/>
        <v>0</v>
      </c>
      <c r="P945" s="155">
        <f>IF(O945=1,SUM($O$6:O945),0)</f>
        <v>0</v>
      </c>
    </row>
    <row r="946" spans="1:16" ht="15" customHeight="1">
      <c r="A946" s="15"/>
      <c r="B946" s="183">
        <v>17</v>
      </c>
      <c r="C946" s="109" t="s">
        <v>1214</v>
      </c>
      <c r="D946" s="226" t="s">
        <v>47</v>
      </c>
      <c r="E946" s="227" t="s">
        <v>1102</v>
      </c>
      <c r="F946" s="228">
        <v>5232000</v>
      </c>
      <c r="G946" s="228">
        <v>5232000</v>
      </c>
      <c r="H946" s="171"/>
      <c r="I946" s="88">
        <f t="shared" si="92"/>
        <v>5232000</v>
      </c>
      <c r="J946" s="163">
        <f t="shared" si="88"/>
        <v>0</v>
      </c>
      <c r="K946" s="155">
        <f t="shared" si="89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90"/>
        <v>0</v>
      </c>
      <c r="O946" s="155">
        <f t="shared" si="91"/>
        <v>0</v>
      </c>
      <c r="P946" s="155">
        <f>IF(O946=1,SUM($O$6:O946),0)</f>
        <v>0</v>
      </c>
    </row>
    <row r="947" spans="1:16" ht="15" customHeight="1">
      <c r="A947" s="15"/>
      <c r="B947" s="183">
        <v>18</v>
      </c>
      <c r="C947" s="109" t="s">
        <v>1215</v>
      </c>
      <c r="D947" s="226" t="s">
        <v>47</v>
      </c>
      <c r="E947" s="227" t="s">
        <v>1102</v>
      </c>
      <c r="F947" s="228">
        <v>3974000</v>
      </c>
      <c r="G947" s="228">
        <v>3974000</v>
      </c>
      <c r="H947" s="171"/>
      <c r="I947" s="88">
        <f t="shared" si="92"/>
        <v>3974000</v>
      </c>
      <c r="J947" s="163">
        <f t="shared" si="88"/>
        <v>0</v>
      </c>
      <c r="K947" s="155">
        <f t="shared" si="89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90"/>
        <v>0</v>
      </c>
      <c r="O947" s="155">
        <f t="shared" si="91"/>
        <v>0</v>
      </c>
      <c r="P947" s="155">
        <f>IF(O947=1,SUM($O$6:O947),0)</f>
        <v>0</v>
      </c>
    </row>
    <row r="948" spans="1:16" ht="15" customHeight="1">
      <c r="A948" s="15"/>
      <c r="B948" s="183">
        <v>19</v>
      </c>
      <c r="C948" s="109" t="s">
        <v>1216</v>
      </c>
      <c r="D948" s="226" t="s">
        <v>47</v>
      </c>
      <c r="E948" s="227" t="s">
        <v>1102</v>
      </c>
      <c r="F948" s="228">
        <v>5452000</v>
      </c>
      <c r="G948" s="228">
        <v>5452000</v>
      </c>
      <c r="H948" s="171"/>
      <c r="I948" s="88">
        <f t="shared" si="92"/>
        <v>5452000</v>
      </c>
      <c r="J948" s="163">
        <f t="shared" si="88"/>
        <v>0</v>
      </c>
      <c r="K948" s="155">
        <f t="shared" si="89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90"/>
        <v>0</v>
      </c>
      <c r="O948" s="155">
        <f t="shared" si="91"/>
        <v>0</v>
      </c>
      <c r="P948" s="155">
        <f>IF(O948=1,SUM($O$6:O948),0)</f>
        <v>0</v>
      </c>
    </row>
    <row r="949" spans="1:16" ht="15" customHeight="1">
      <c r="A949" s="15"/>
      <c r="B949" s="183">
        <v>20</v>
      </c>
      <c r="C949" s="109" t="s">
        <v>1217</v>
      </c>
      <c r="D949" s="226" t="s">
        <v>47</v>
      </c>
      <c r="E949" s="227" t="s">
        <v>1102</v>
      </c>
      <c r="F949" s="228">
        <v>4868000</v>
      </c>
      <c r="G949" s="228">
        <v>4868000</v>
      </c>
      <c r="H949" s="171"/>
      <c r="I949" s="88">
        <f t="shared" si="92"/>
        <v>4868000</v>
      </c>
      <c r="J949" s="163">
        <f t="shared" si="88"/>
        <v>0</v>
      </c>
      <c r="K949" s="155">
        <f t="shared" si="89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90"/>
        <v>0</v>
      </c>
      <c r="O949" s="155">
        <f t="shared" si="91"/>
        <v>0</v>
      </c>
      <c r="P949" s="155">
        <f>IF(O949=1,SUM($O$6:O949),0)</f>
        <v>0</v>
      </c>
    </row>
    <row r="950" spans="1:16" ht="15" customHeight="1">
      <c r="A950" s="15"/>
      <c r="B950" s="183">
        <v>21</v>
      </c>
      <c r="C950" s="109" t="s">
        <v>1218</v>
      </c>
      <c r="D950" s="226" t="s">
        <v>47</v>
      </c>
      <c r="E950" s="227" t="s">
        <v>1102</v>
      </c>
      <c r="F950" s="228">
        <v>3586000</v>
      </c>
      <c r="G950" s="228">
        <v>3586000</v>
      </c>
      <c r="H950" s="171"/>
      <c r="I950" s="88">
        <f t="shared" si="92"/>
        <v>3586000</v>
      </c>
      <c r="J950" s="163">
        <f t="shared" si="88"/>
        <v>0</v>
      </c>
      <c r="K950" s="155">
        <f t="shared" si="89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90"/>
        <v>0</v>
      </c>
      <c r="O950" s="155">
        <f t="shared" si="91"/>
        <v>0</v>
      </c>
      <c r="P950" s="155">
        <f>IF(O950=1,SUM($O$6:O950),0)</f>
        <v>0</v>
      </c>
    </row>
    <row r="951" spans="1:16" ht="15" customHeight="1">
      <c r="A951" s="15"/>
      <c r="B951" s="183">
        <v>22</v>
      </c>
      <c r="C951" s="109" t="s">
        <v>1219</v>
      </c>
      <c r="D951" s="226" t="s">
        <v>47</v>
      </c>
      <c r="E951" s="227" t="s">
        <v>1102</v>
      </c>
      <c r="F951" s="228">
        <v>3038000</v>
      </c>
      <c r="G951" s="228">
        <v>3038000</v>
      </c>
      <c r="H951" s="171"/>
      <c r="I951" s="88">
        <f t="shared" si="92"/>
        <v>3038000</v>
      </c>
      <c r="J951" s="163">
        <f t="shared" si="88"/>
        <v>0</v>
      </c>
      <c r="K951" s="155">
        <f t="shared" si="89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90"/>
        <v>0</v>
      </c>
      <c r="O951" s="155">
        <f t="shared" si="91"/>
        <v>0</v>
      </c>
      <c r="P951" s="155">
        <f>IF(O951=1,SUM($O$6:O951),0)</f>
        <v>0</v>
      </c>
    </row>
    <row r="952" spans="1:16" ht="15" customHeight="1">
      <c r="A952" s="15"/>
      <c r="B952" s="183">
        <v>23</v>
      </c>
      <c r="C952" s="109" t="s">
        <v>1220</v>
      </c>
      <c r="D952" s="226" t="s">
        <v>47</v>
      </c>
      <c r="E952" s="227" t="s">
        <v>1102</v>
      </c>
      <c r="F952" s="228">
        <v>2729702.1956122965</v>
      </c>
      <c r="G952" s="228">
        <v>2729702.1956122965</v>
      </c>
      <c r="H952" s="171"/>
      <c r="I952" s="88">
        <f t="shared" si="92"/>
        <v>2729702.1956122965</v>
      </c>
      <c r="J952" s="163">
        <f t="shared" si="88"/>
        <v>0</v>
      </c>
      <c r="K952" s="155">
        <f t="shared" si="89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90"/>
        <v>0</v>
      </c>
      <c r="O952" s="155">
        <f t="shared" si="91"/>
        <v>0</v>
      </c>
      <c r="P952" s="155">
        <f>IF(O952=1,SUM($O$6:O952),0)</f>
        <v>0</v>
      </c>
    </row>
    <row r="953" spans="1:16" ht="15" customHeight="1">
      <c r="A953" s="15"/>
      <c r="B953" s="183">
        <v>24</v>
      </c>
      <c r="C953" s="109" t="s">
        <v>1221</v>
      </c>
      <c r="D953" s="226" t="s">
        <v>47</v>
      </c>
      <c r="E953" s="227" t="s">
        <v>1102</v>
      </c>
      <c r="F953" s="228">
        <v>2509623.3260061787</v>
      </c>
      <c r="G953" s="228">
        <v>2509623.3260061787</v>
      </c>
      <c r="H953" s="171"/>
      <c r="I953" s="88">
        <f t="shared" si="92"/>
        <v>2509623.3260061787</v>
      </c>
      <c r="J953" s="163">
        <f t="shared" si="88"/>
        <v>0</v>
      </c>
      <c r="K953" s="155">
        <f t="shared" si="89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90"/>
        <v>0</v>
      </c>
      <c r="O953" s="155">
        <f t="shared" si="91"/>
        <v>0</v>
      </c>
      <c r="P953" s="155">
        <f>IF(O953=1,SUM($O$6:O953),0)</f>
        <v>0</v>
      </c>
    </row>
    <row r="954" spans="1:16" ht="15" customHeight="1">
      <c r="A954" s="15"/>
      <c r="B954" s="183">
        <v>25</v>
      </c>
      <c r="C954" s="109" t="s">
        <v>1222</v>
      </c>
      <c r="D954" s="226" t="s">
        <v>47</v>
      </c>
      <c r="E954" s="227" t="s">
        <v>1102</v>
      </c>
      <c r="F954" s="228">
        <v>2304000</v>
      </c>
      <c r="G954" s="228">
        <v>2304000</v>
      </c>
      <c r="H954" s="171"/>
      <c r="I954" s="88">
        <f t="shared" si="92"/>
        <v>2304000</v>
      </c>
      <c r="J954" s="163">
        <f t="shared" si="88"/>
        <v>0</v>
      </c>
      <c r="K954" s="155">
        <f t="shared" si="89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90"/>
        <v>0</v>
      </c>
      <c r="O954" s="155">
        <f t="shared" si="91"/>
        <v>0</v>
      </c>
      <c r="P954" s="155">
        <f>IF(O954=1,SUM($O$6:O954),0)</f>
        <v>0</v>
      </c>
    </row>
    <row r="955" spans="1:16" ht="15" customHeight="1">
      <c r="A955" s="15"/>
      <c r="B955" s="183">
        <v>26</v>
      </c>
      <c r="C955" s="109" t="s">
        <v>1223</v>
      </c>
      <c r="D955" s="226" t="s">
        <v>47</v>
      </c>
      <c r="E955" s="227" t="s">
        <v>1102</v>
      </c>
      <c r="F955" s="228">
        <v>2300000</v>
      </c>
      <c r="G955" s="228">
        <v>2300000</v>
      </c>
      <c r="H955" s="171"/>
      <c r="I955" s="88">
        <f t="shared" si="92"/>
        <v>2300000</v>
      </c>
      <c r="J955" s="163">
        <f t="shared" si="88"/>
        <v>0</v>
      </c>
      <c r="K955" s="155">
        <f t="shared" si="89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90"/>
        <v>0</v>
      </c>
      <c r="O955" s="155">
        <f t="shared" si="91"/>
        <v>0</v>
      </c>
      <c r="P955" s="155">
        <f>IF(O955=1,SUM($O$6:O955),0)</f>
        <v>0</v>
      </c>
    </row>
    <row r="956" spans="1:16" ht="15" customHeight="1">
      <c r="A956" s="15"/>
      <c r="B956" s="183">
        <v>27</v>
      </c>
      <c r="C956" s="109" t="s">
        <v>1224</v>
      </c>
      <c r="D956" s="226" t="s">
        <v>47</v>
      </c>
      <c r="E956" s="227" t="s">
        <v>1102</v>
      </c>
      <c r="F956" s="228">
        <v>2036000</v>
      </c>
      <c r="G956" s="228">
        <v>2036000</v>
      </c>
      <c r="H956" s="171"/>
      <c r="I956" s="88">
        <f t="shared" si="92"/>
        <v>2036000</v>
      </c>
      <c r="J956" s="163">
        <f t="shared" si="88"/>
        <v>0</v>
      </c>
      <c r="K956" s="155">
        <f t="shared" si="89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90"/>
        <v>0</v>
      </c>
      <c r="O956" s="155">
        <f t="shared" si="91"/>
        <v>0</v>
      </c>
      <c r="P956" s="155">
        <f>IF(O956=1,SUM($O$6:O956),0)</f>
        <v>0</v>
      </c>
    </row>
    <row r="957" spans="1:16" ht="15" customHeight="1">
      <c r="A957" s="15"/>
      <c r="B957" s="183">
        <v>28</v>
      </c>
      <c r="C957" s="109" t="s">
        <v>1225</v>
      </c>
      <c r="D957" s="226" t="s">
        <v>47</v>
      </c>
      <c r="E957" s="227" t="s">
        <v>1102</v>
      </c>
      <c r="F957" s="228">
        <v>10465400.000000002</v>
      </c>
      <c r="G957" s="228">
        <v>10465400.000000002</v>
      </c>
      <c r="H957" s="171"/>
      <c r="I957" s="88">
        <f t="shared" si="92"/>
        <v>10465400.000000002</v>
      </c>
      <c r="J957" s="163">
        <f t="shared" si="88"/>
        <v>0</v>
      </c>
      <c r="K957" s="155">
        <f t="shared" si="89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90"/>
        <v>0</v>
      </c>
      <c r="O957" s="155">
        <f t="shared" si="91"/>
        <v>0</v>
      </c>
      <c r="P957" s="155">
        <f>IF(O957=1,SUM($O$6:O957),0)</f>
        <v>0</v>
      </c>
    </row>
    <row r="958" spans="1:16" ht="15" customHeight="1">
      <c r="A958" s="15"/>
      <c r="B958" s="183">
        <v>29</v>
      </c>
      <c r="C958" s="109" t="s">
        <v>1226</v>
      </c>
      <c r="D958" s="226" t="s">
        <v>47</v>
      </c>
      <c r="E958" s="227" t="s">
        <v>1102</v>
      </c>
      <c r="F958" s="228">
        <v>10465400.000000002</v>
      </c>
      <c r="G958" s="228">
        <v>10465400.000000002</v>
      </c>
      <c r="H958" s="171"/>
      <c r="I958" s="88">
        <f t="shared" si="92"/>
        <v>10465400.000000002</v>
      </c>
      <c r="J958" s="163">
        <f t="shared" si="88"/>
        <v>0</v>
      </c>
      <c r="K958" s="155">
        <f t="shared" si="89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90"/>
        <v>0</v>
      </c>
      <c r="O958" s="155">
        <f t="shared" si="91"/>
        <v>0</v>
      </c>
      <c r="P958" s="155">
        <f>IF(O958=1,SUM($O$6:O958),0)</f>
        <v>0</v>
      </c>
    </row>
    <row r="959" spans="1:16" ht="15" customHeight="1">
      <c r="A959" s="15"/>
      <c r="B959" s="183">
        <v>30</v>
      </c>
      <c r="C959" s="109" t="s">
        <v>1227</v>
      </c>
      <c r="D959" s="226" t="s">
        <v>47</v>
      </c>
      <c r="E959" s="227" t="s">
        <v>1102</v>
      </c>
      <c r="F959" s="228">
        <v>8168600.0000000009</v>
      </c>
      <c r="G959" s="228">
        <v>8168600.0000000009</v>
      </c>
      <c r="H959" s="171"/>
      <c r="I959" s="88">
        <f t="shared" si="92"/>
        <v>8168600.0000000009</v>
      </c>
      <c r="J959" s="163">
        <f t="shared" si="88"/>
        <v>0</v>
      </c>
      <c r="K959" s="155">
        <f t="shared" si="89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90"/>
        <v>0</v>
      </c>
      <c r="O959" s="155">
        <f t="shared" si="91"/>
        <v>0</v>
      </c>
      <c r="P959" s="155">
        <f>IF(O959=1,SUM($O$6:O959),0)</f>
        <v>0</v>
      </c>
    </row>
    <row r="960" spans="1:16" ht="15" customHeight="1">
      <c r="A960" s="15"/>
      <c r="B960" s="183">
        <v>31</v>
      </c>
      <c r="C960" s="109" t="s">
        <v>1228</v>
      </c>
      <c r="D960" s="226" t="s">
        <v>47</v>
      </c>
      <c r="E960" s="227" t="s">
        <v>1102</v>
      </c>
      <c r="F960" s="228">
        <v>7737400.0000000009</v>
      </c>
      <c r="G960" s="228">
        <v>7737400.0000000009</v>
      </c>
      <c r="H960" s="171"/>
      <c r="I960" s="88">
        <f t="shared" si="92"/>
        <v>7737400.0000000009</v>
      </c>
      <c r="J960" s="163">
        <f t="shared" si="88"/>
        <v>0</v>
      </c>
      <c r="K960" s="155">
        <f t="shared" si="89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90"/>
        <v>0</v>
      </c>
      <c r="O960" s="155">
        <f t="shared" si="91"/>
        <v>0</v>
      </c>
      <c r="P960" s="155">
        <f>IF(O960=1,SUM($O$6:O960),0)</f>
        <v>0</v>
      </c>
    </row>
    <row r="961" spans="1:16" ht="15" customHeight="1">
      <c r="A961" s="15"/>
      <c r="B961" s="183">
        <v>32</v>
      </c>
      <c r="C961" s="109" t="s">
        <v>1229</v>
      </c>
      <c r="D961" s="226" t="s">
        <v>47</v>
      </c>
      <c r="E961" s="227" t="s">
        <v>1102</v>
      </c>
      <c r="F961" s="228">
        <v>6602200</v>
      </c>
      <c r="G961" s="228">
        <v>6602200</v>
      </c>
      <c r="H961" s="171"/>
      <c r="I961" s="88">
        <f t="shared" si="92"/>
        <v>6602200</v>
      </c>
      <c r="J961" s="163">
        <f t="shared" si="88"/>
        <v>0</v>
      </c>
      <c r="K961" s="155">
        <f t="shared" si="89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90"/>
        <v>0</v>
      </c>
      <c r="O961" s="155">
        <f t="shared" si="91"/>
        <v>0</v>
      </c>
      <c r="P961" s="155">
        <f>IF(O961=1,SUM($O$6:O961),0)</f>
        <v>0</v>
      </c>
    </row>
    <row r="962" spans="1:16" ht="15" customHeight="1">
      <c r="A962" s="15"/>
      <c r="B962" s="183">
        <v>33</v>
      </c>
      <c r="C962" s="109" t="s">
        <v>1230</v>
      </c>
      <c r="D962" s="226" t="s">
        <v>47</v>
      </c>
      <c r="E962" s="227" t="s">
        <v>1102</v>
      </c>
      <c r="F962" s="228">
        <v>6399800</v>
      </c>
      <c r="G962" s="228">
        <v>6399800</v>
      </c>
      <c r="H962" s="171"/>
      <c r="I962" s="88">
        <f t="shared" si="92"/>
        <v>6399800</v>
      </c>
      <c r="J962" s="163">
        <f t="shared" si="88"/>
        <v>0</v>
      </c>
      <c r="K962" s="155">
        <f t="shared" si="89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90"/>
        <v>0</v>
      </c>
      <c r="O962" s="155">
        <f t="shared" si="91"/>
        <v>0</v>
      </c>
      <c r="P962" s="155">
        <f>IF(O962=1,SUM($O$6:O962),0)</f>
        <v>0</v>
      </c>
    </row>
    <row r="963" spans="1:16" ht="15" customHeight="1">
      <c r="A963" s="15"/>
      <c r="B963" s="183">
        <v>34</v>
      </c>
      <c r="C963" s="109" t="s">
        <v>1231</v>
      </c>
      <c r="D963" s="226" t="s">
        <v>47</v>
      </c>
      <c r="E963" s="227" t="s">
        <v>1102</v>
      </c>
      <c r="F963" s="228">
        <v>6393200</v>
      </c>
      <c r="G963" s="228">
        <v>6393200</v>
      </c>
      <c r="H963" s="171"/>
      <c r="I963" s="88">
        <f t="shared" si="92"/>
        <v>6393200</v>
      </c>
      <c r="J963" s="163">
        <f t="shared" si="88"/>
        <v>0</v>
      </c>
      <c r="K963" s="155">
        <f t="shared" si="89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90"/>
        <v>0</v>
      </c>
      <c r="O963" s="155">
        <f t="shared" si="91"/>
        <v>0</v>
      </c>
      <c r="P963" s="155">
        <f>IF(O963=1,SUM($O$6:O963),0)</f>
        <v>0</v>
      </c>
    </row>
    <row r="964" spans="1:16" ht="15" customHeight="1">
      <c r="A964" s="15"/>
      <c r="B964" s="183">
        <v>35</v>
      </c>
      <c r="C964" s="109" t="s">
        <v>1232</v>
      </c>
      <c r="D964" s="226" t="s">
        <v>47</v>
      </c>
      <c r="E964" s="227" t="s">
        <v>1102</v>
      </c>
      <c r="F964" s="228">
        <v>5434000</v>
      </c>
      <c r="G964" s="228">
        <v>5434000</v>
      </c>
      <c r="H964" s="171"/>
      <c r="I964" s="88">
        <f t="shared" si="92"/>
        <v>5434000</v>
      </c>
      <c r="J964" s="163">
        <f t="shared" si="88"/>
        <v>0</v>
      </c>
      <c r="K964" s="155">
        <f t="shared" si="89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90"/>
        <v>0</v>
      </c>
      <c r="O964" s="155">
        <f t="shared" si="91"/>
        <v>0</v>
      </c>
      <c r="P964" s="155">
        <f>IF(O964=1,SUM($O$6:O964),0)</f>
        <v>0</v>
      </c>
    </row>
    <row r="965" spans="1:16" ht="15" customHeight="1">
      <c r="A965" s="15"/>
      <c r="B965" s="183">
        <v>36</v>
      </c>
      <c r="C965" s="109" t="s">
        <v>1233</v>
      </c>
      <c r="D965" s="226" t="s">
        <v>47</v>
      </c>
      <c r="E965" s="227" t="s">
        <v>1102</v>
      </c>
      <c r="F965" s="228">
        <v>6072000</v>
      </c>
      <c r="G965" s="228">
        <v>6072000</v>
      </c>
      <c r="H965" s="171"/>
      <c r="I965" s="88">
        <f>IF($I$5=$G$4,G965,(IF($I$5=$F$4,F965,0)))</f>
        <v>6072000</v>
      </c>
      <c r="J965" s="163">
        <f t="shared" si="88"/>
        <v>0</v>
      </c>
      <c r="K965" s="155">
        <f t="shared" si="89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90"/>
        <v>0</v>
      </c>
      <c r="O965" s="155">
        <f t="shared" si="91"/>
        <v>0</v>
      </c>
      <c r="P965" s="155">
        <f>IF(O965=1,SUM($O$6:O965),0)</f>
        <v>0</v>
      </c>
    </row>
    <row r="966" spans="1:16" ht="15" customHeight="1">
      <c r="A966" s="15"/>
      <c r="B966" s="183">
        <v>37</v>
      </c>
      <c r="C966" s="109" t="s">
        <v>1234</v>
      </c>
      <c r="D966" s="226" t="s">
        <v>47</v>
      </c>
      <c r="E966" s="227" t="s">
        <v>1102</v>
      </c>
      <c r="F966" s="228">
        <v>5898200</v>
      </c>
      <c r="G966" s="228">
        <v>5898200</v>
      </c>
      <c r="H966" s="171"/>
      <c r="I966" s="88">
        <f>IF($I$5=$G$4,G966,(IF($I$5=$F$4,F966,0)))</f>
        <v>5898200</v>
      </c>
      <c r="J966" s="163">
        <f t="shared" si="88"/>
        <v>0</v>
      </c>
      <c r="K966" s="155">
        <f t="shared" si="89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90"/>
        <v>0</v>
      </c>
      <c r="O966" s="155">
        <f t="shared" si="91"/>
        <v>0</v>
      </c>
      <c r="P966" s="155">
        <f>IF(O966=1,SUM($O$6:O966),0)</f>
        <v>0</v>
      </c>
    </row>
    <row r="967" spans="1:16" ht="15" customHeight="1">
      <c r="A967" s="15"/>
      <c r="B967" s="183">
        <v>38</v>
      </c>
      <c r="C967" s="109" t="s">
        <v>1235</v>
      </c>
      <c r="D967" s="226" t="s">
        <v>47</v>
      </c>
      <c r="E967" s="227" t="s">
        <v>1102</v>
      </c>
      <c r="F967" s="228">
        <v>4892800.0000000009</v>
      </c>
      <c r="G967" s="228">
        <v>4892800.0000000009</v>
      </c>
      <c r="H967" s="171"/>
      <c r="I967" s="88">
        <f t="shared" si="92"/>
        <v>4892800.0000000009</v>
      </c>
      <c r="J967" s="163">
        <f t="shared" si="88"/>
        <v>0</v>
      </c>
      <c r="K967" s="155">
        <f t="shared" si="89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90"/>
        <v>0</v>
      </c>
      <c r="O967" s="155">
        <f t="shared" si="91"/>
        <v>0</v>
      </c>
      <c r="P967" s="155">
        <f>IF(O967=1,SUM($O$6:O967),0)</f>
        <v>0</v>
      </c>
    </row>
    <row r="968" spans="1:16" ht="15" customHeight="1">
      <c r="A968" s="15"/>
      <c r="B968" s="183">
        <v>39</v>
      </c>
      <c r="C968" s="109" t="s">
        <v>1236</v>
      </c>
      <c r="D968" s="226" t="s">
        <v>47</v>
      </c>
      <c r="E968" s="227" t="s">
        <v>1102</v>
      </c>
      <c r="F968" s="228">
        <v>4892800.0000000009</v>
      </c>
      <c r="G968" s="228">
        <v>4892800.0000000009</v>
      </c>
      <c r="H968" s="171"/>
      <c r="I968" s="88">
        <f t="shared" si="92"/>
        <v>4892800.0000000009</v>
      </c>
      <c r="J968" s="163">
        <f t="shared" si="88"/>
        <v>0</v>
      </c>
      <c r="K968" s="155">
        <f t="shared" si="89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90"/>
        <v>0</v>
      </c>
      <c r="O968" s="155">
        <f t="shared" si="91"/>
        <v>0</v>
      </c>
      <c r="P968" s="155">
        <f>IF(O968=1,SUM($O$6:O968),0)</f>
        <v>0</v>
      </c>
    </row>
    <row r="969" spans="1:16" ht="15" customHeight="1">
      <c r="A969" s="15"/>
      <c r="B969" s="183">
        <v>40</v>
      </c>
      <c r="C969" s="109" t="s">
        <v>1237</v>
      </c>
      <c r="D969" s="226" t="s">
        <v>47</v>
      </c>
      <c r="E969" s="227" t="s">
        <v>1102</v>
      </c>
      <c r="F969" s="228">
        <v>4340600.0000000009</v>
      </c>
      <c r="G969" s="228">
        <v>4340600.0000000009</v>
      </c>
      <c r="H969" s="171"/>
      <c r="I969" s="88">
        <f t="shared" si="92"/>
        <v>4340600.0000000009</v>
      </c>
      <c r="J969" s="163">
        <f t="shared" si="88"/>
        <v>0</v>
      </c>
      <c r="K969" s="155">
        <f t="shared" si="89"/>
        <v>0</v>
      </c>
      <c r="L969" s="155">
        <f>IF(J969=1,SUM($J$6:J969),0)</f>
        <v>0</v>
      </c>
      <c r="M969" s="155">
        <f>IF(K969=1,SUM($K$6:K969),0)</f>
        <v>0</v>
      </c>
      <c r="N969" s="165">
        <f t="shared" si="90"/>
        <v>0</v>
      </c>
      <c r="O969" s="155">
        <f t="shared" si="91"/>
        <v>0</v>
      </c>
      <c r="P969" s="155">
        <f>IF(O969=1,SUM($O$6:O969),0)</f>
        <v>0</v>
      </c>
    </row>
    <row r="970" spans="1:16" ht="15" customHeight="1">
      <c r="A970" s="15"/>
      <c r="B970" s="183">
        <v>41</v>
      </c>
      <c r="C970" s="109" t="s">
        <v>1238</v>
      </c>
      <c r="D970" s="226" t="s">
        <v>47</v>
      </c>
      <c r="E970" s="227" t="s">
        <v>1102</v>
      </c>
      <c r="F970" s="228">
        <v>3282400</v>
      </c>
      <c r="G970" s="228">
        <v>3282400</v>
      </c>
      <c r="H970" s="171"/>
      <c r="I970" s="88">
        <f t="shared" si="92"/>
        <v>3282400</v>
      </c>
      <c r="J970" s="163">
        <f t="shared" si="88"/>
        <v>0</v>
      </c>
      <c r="K970" s="155">
        <f t="shared" si="8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90"/>
        <v>0</v>
      </c>
      <c r="O970" s="155">
        <f t="shared" si="91"/>
        <v>0</v>
      </c>
      <c r="P970" s="155">
        <f>IF(O970=1,SUM($O$6:O970),0)</f>
        <v>0</v>
      </c>
    </row>
    <row r="971" spans="1:16" ht="15" customHeight="1">
      <c r="A971" s="15"/>
      <c r="B971" s="183">
        <v>42</v>
      </c>
      <c r="C971" s="109" t="s">
        <v>1239</v>
      </c>
      <c r="D971" s="226" t="s">
        <v>47</v>
      </c>
      <c r="E971" s="227" t="s">
        <v>1102</v>
      </c>
      <c r="F971" s="228">
        <v>8584400.0000000019</v>
      </c>
      <c r="G971" s="228">
        <v>8584400.0000000019</v>
      </c>
      <c r="H971" s="171"/>
      <c r="I971" s="88">
        <f t="shared" si="92"/>
        <v>8584400.0000000019</v>
      </c>
      <c r="J971" s="163">
        <f t="shared" si="88"/>
        <v>0</v>
      </c>
      <c r="K971" s="155">
        <f t="shared" si="8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90"/>
        <v>0</v>
      </c>
      <c r="O971" s="155">
        <f t="shared" si="91"/>
        <v>0</v>
      </c>
      <c r="P971" s="155">
        <f>IF(O971=1,SUM($O$6:O971),0)</f>
        <v>0</v>
      </c>
    </row>
    <row r="972" spans="1:16" ht="15" customHeight="1">
      <c r="A972" s="15"/>
      <c r="B972" s="183">
        <v>43</v>
      </c>
      <c r="C972" s="109" t="s">
        <v>1240</v>
      </c>
      <c r="D972" s="226" t="s">
        <v>47</v>
      </c>
      <c r="E972" s="227" t="s">
        <v>1102</v>
      </c>
      <c r="F972" s="228">
        <v>6767200</v>
      </c>
      <c r="G972" s="228">
        <v>6767200</v>
      </c>
      <c r="H972" s="171"/>
      <c r="I972" s="88">
        <f t="shared" si="92"/>
        <v>6767200</v>
      </c>
      <c r="J972" s="163">
        <f t="shared" ref="J972:J1035" si="93">IF(D972="MDU-KD",1,0)</f>
        <v>0</v>
      </c>
      <c r="K972" s="155">
        <f t="shared" ref="K972:K1035" si="94">IF(D972="HDW",1,0)</f>
        <v>0</v>
      </c>
      <c r="L972" s="155">
        <f>IF(J972=1,SUM($J$6:J972),0)</f>
        <v>0</v>
      </c>
      <c r="M972" s="155">
        <f>IF(K972=1,SUM($K$6:K972),0)</f>
        <v>0</v>
      </c>
      <c r="N972" s="165">
        <f t="shared" ref="N972:N1035" si="95">IF(L972=0,M972,L972)</f>
        <v>0</v>
      </c>
      <c r="O972" s="155">
        <f t="shared" ref="O972:O1035" si="96">IF(E972=0,0,IF(LEFT(C972,11)="Tiang Beton",1,0))</f>
        <v>0</v>
      </c>
      <c r="P972" s="155">
        <f>IF(O972=1,SUM($O$6:O972),0)</f>
        <v>0</v>
      </c>
    </row>
    <row r="973" spans="1:16" ht="15" customHeight="1">
      <c r="A973" s="15"/>
      <c r="B973" s="183">
        <v>44</v>
      </c>
      <c r="C973" s="109" t="s">
        <v>1241</v>
      </c>
      <c r="D973" s="226" t="s">
        <v>47</v>
      </c>
      <c r="E973" s="227" t="s">
        <v>1102</v>
      </c>
      <c r="F973" s="228">
        <v>5755200</v>
      </c>
      <c r="G973" s="228">
        <v>5755200</v>
      </c>
      <c r="H973" s="171"/>
      <c r="I973" s="88">
        <f t="shared" si="92"/>
        <v>5755200</v>
      </c>
      <c r="J973" s="163">
        <f t="shared" si="93"/>
        <v>0</v>
      </c>
      <c r="K973" s="155">
        <f t="shared" si="94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95"/>
        <v>0</v>
      </c>
      <c r="O973" s="155">
        <f t="shared" si="96"/>
        <v>0</v>
      </c>
      <c r="P973" s="155">
        <f>IF(O973=1,SUM($O$6:O973),0)</f>
        <v>0</v>
      </c>
    </row>
    <row r="974" spans="1:16" ht="15" customHeight="1">
      <c r="A974" s="15"/>
      <c r="B974" s="183">
        <v>45</v>
      </c>
      <c r="C974" s="109" t="s">
        <v>1242</v>
      </c>
      <c r="D974" s="226" t="s">
        <v>47</v>
      </c>
      <c r="E974" s="227" t="s">
        <v>1102</v>
      </c>
      <c r="F974" s="228">
        <v>4371400.0000000009</v>
      </c>
      <c r="G974" s="228">
        <v>4371400.0000000009</v>
      </c>
      <c r="H974" s="171"/>
      <c r="I974" s="88">
        <f t="shared" si="92"/>
        <v>4371400.0000000009</v>
      </c>
      <c r="J974" s="163">
        <f t="shared" si="93"/>
        <v>0</v>
      </c>
      <c r="K974" s="155">
        <f t="shared" si="94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95"/>
        <v>0</v>
      </c>
      <c r="O974" s="155">
        <f t="shared" si="96"/>
        <v>0</v>
      </c>
      <c r="P974" s="155">
        <f>IF(O974=1,SUM($O$6:O974),0)</f>
        <v>0</v>
      </c>
    </row>
    <row r="975" spans="1:16" ht="15" customHeight="1">
      <c r="A975" s="15"/>
      <c r="B975" s="183">
        <v>46</v>
      </c>
      <c r="C975" s="109" t="s">
        <v>1243</v>
      </c>
      <c r="D975" s="226" t="s">
        <v>47</v>
      </c>
      <c r="E975" s="227" t="s">
        <v>1102</v>
      </c>
      <c r="F975" s="228">
        <v>5997200</v>
      </c>
      <c r="G975" s="228">
        <v>5997200</v>
      </c>
      <c r="H975" s="171"/>
      <c r="I975" s="88">
        <f t="shared" si="92"/>
        <v>5997200</v>
      </c>
      <c r="J975" s="163">
        <f t="shared" si="93"/>
        <v>0</v>
      </c>
      <c r="K975" s="155">
        <f t="shared" si="94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95"/>
        <v>0</v>
      </c>
      <c r="O975" s="155">
        <f t="shared" si="96"/>
        <v>0</v>
      </c>
      <c r="P975" s="155">
        <f>IF(O975=1,SUM($O$6:O975),0)</f>
        <v>0</v>
      </c>
    </row>
    <row r="976" spans="1:16" ht="15" customHeight="1">
      <c r="A976" s="15"/>
      <c r="B976" s="183">
        <v>47</v>
      </c>
      <c r="C976" s="109" t="s">
        <v>1244</v>
      </c>
      <c r="D976" s="226" t="s">
        <v>47</v>
      </c>
      <c r="E976" s="227" t="s">
        <v>1102</v>
      </c>
      <c r="F976" s="228">
        <v>5354800</v>
      </c>
      <c r="G976" s="228">
        <v>5354800</v>
      </c>
      <c r="H976" s="171"/>
      <c r="I976" s="88">
        <f t="shared" si="92"/>
        <v>5354800</v>
      </c>
      <c r="J976" s="163">
        <f t="shared" si="93"/>
        <v>0</v>
      </c>
      <c r="K976" s="155">
        <f t="shared" si="94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95"/>
        <v>0</v>
      </c>
      <c r="O976" s="155">
        <f t="shared" si="96"/>
        <v>0</v>
      </c>
      <c r="P976" s="155">
        <f>IF(O976=1,SUM($O$6:O976),0)</f>
        <v>0</v>
      </c>
    </row>
    <row r="977" spans="1:16" ht="15" customHeight="1">
      <c r="A977" s="15"/>
      <c r="B977" s="183">
        <v>48</v>
      </c>
      <c r="C977" s="109" t="s">
        <v>1245</v>
      </c>
      <c r="D977" s="226" t="s">
        <v>47</v>
      </c>
      <c r="E977" s="227" t="s">
        <v>1102</v>
      </c>
      <c r="F977" s="228">
        <v>3944600.0000000005</v>
      </c>
      <c r="G977" s="228">
        <v>3944600.0000000005</v>
      </c>
      <c r="H977" s="171"/>
      <c r="I977" s="88">
        <f t="shared" si="92"/>
        <v>3944600.0000000005</v>
      </c>
      <c r="J977" s="163">
        <f t="shared" si="93"/>
        <v>0</v>
      </c>
      <c r="K977" s="155">
        <f t="shared" si="94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95"/>
        <v>0</v>
      </c>
      <c r="O977" s="155">
        <f t="shared" si="96"/>
        <v>0</v>
      </c>
      <c r="P977" s="155">
        <f>IF(O977=1,SUM($O$6:O977),0)</f>
        <v>0</v>
      </c>
    </row>
    <row r="978" spans="1:16" ht="15" customHeight="1">
      <c r="A978" s="15"/>
      <c r="B978" s="183">
        <v>49</v>
      </c>
      <c r="C978" s="109" t="s">
        <v>1246</v>
      </c>
      <c r="D978" s="226" t="s">
        <v>47</v>
      </c>
      <c r="E978" s="227" t="s">
        <v>1102</v>
      </c>
      <c r="F978" s="228">
        <v>3341800</v>
      </c>
      <c r="G978" s="228">
        <v>3341800</v>
      </c>
      <c r="H978" s="171"/>
      <c r="I978" s="88">
        <f t="shared" si="92"/>
        <v>3341800</v>
      </c>
      <c r="J978" s="163">
        <f t="shared" si="93"/>
        <v>0</v>
      </c>
      <c r="K978" s="155">
        <f t="shared" si="94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95"/>
        <v>0</v>
      </c>
      <c r="O978" s="155">
        <f t="shared" si="96"/>
        <v>0</v>
      </c>
      <c r="P978" s="155">
        <f>IF(O978=1,SUM($O$6:O978),0)</f>
        <v>0</v>
      </c>
    </row>
    <row r="979" spans="1:16" ht="15" customHeight="1">
      <c r="A979" s="15"/>
      <c r="B979" s="183">
        <v>50</v>
      </c>
      <c r="C979" s="109" t="s">
        <v>1247</v>
      </c>
      <c r="D979" s="226" t="s">
        <v>47</v>
      </c>
      <c r="E979" s="227" t="s">
        <v>1102</v>
      </c>
      <c r="F979" s="228">
        <v>3002672.4151735264</v>
      </c>
      <c r="G979" s="228">
        <v>3002672.4151735264</v>
      </c>
      <c r="H979" s="171"/>
      <c r="I979" s="88">
        <f t="shared" si="92"/>
        <v>3002672.4151735264</v>
      </c>
      <c r="J979" s="163">
        <f t="shared" si="93"/>
        <v>0</v>
      </c>
      <c r="K979" s="155">
        <f t="shared" si="94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95"/>
        <v>0</v>
      </c>
      <c r="O979" s="155">
        <f t="shared" si="96"/>
        <v>0</v>
      </c>
      <c r="P979" s="155">
        <f>IF(O979=1,SUM($O$6:O979),0)</f>
        <v>0</v>
      </c>
    </row>
    <row r="980" spans="1:16" ht="15" customHeight="1">
      <c r="A980" s="15"/>
      <c r="B980" s="183">
        <v>51</v>
      </c>
      <c r="C980" s="109" t="s">
        <v>1248</v>
      </c>
      <c r="D980" s="226" t="s">
        <v>47</v>
      </c>
      <c r="E980" s="227" t="s">
        <v>1102</v>
      </c>
      <c r="F980" s="228">
        <v>2760585.6586067965</v>
      </c>
      <c r="G980" s="228">
        <v>2760585.6586067965</v>
      </c>
      <c r="H980" s="171"/>
      <c r="I980" s="88">
        <f t="shared" si="92"/>
        <v>2760585.6586067965</v>
      </c>
      <c r="J980" s="163">
        <f t="shared" si="93"/>
        <v>0</v>
      </c>
      <c r="K980" s="155">
        <f t="shared" si="94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95"/>
        <v>0</v>
      </c>
      <c r="O980" s="155">
        <f t="shared" si="96"/>
        <v>0</v>
      </c>
      <c r="P980" s="155">
        <f>IF(O980=1,SUM($O$6:O980),0)</f>
        <v>0</v>
      </c>
    </row>
    <row r="981" spans="1:16" ht="15" customHeight="1">
      <c r="A981" s="15"/>
      <c r="B981" s="183">
        <v>52</v>
      </c>
      <c r="C981" s="109" t="s">
        <v>1249</v>
      </c>
      <c r="D981" s="226" t="s">
        <v>47</v>
      </c>
      <c r="E981" s="227" t="s">
        <v>1102</v>
      </c>
      <c r="F981" s="228">
        <v>2534400.0000000005</v>
      </c>
      <c r="G981" s="228">
        <v>2534400.0000000005</v>
      </c>
      <c r="H981" s="171"/>
      <c r="I981" s="88">
        <f t="shared" si="92"/>
        <v>2534400.0000000005</v>
      </c>
      <c r="J981" s="163">
        <f t="shared" si="93"/>
        <v>0</v>
      </c>
      <c r="K981" s="155">
        <f t="shared" si="94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95"/>
        <v>0</v>
      </c>
      <c r="O981" s="155">
        <f t="shared" si="96"/>
        <v>0</v>
      </c>
      <c r="P981" s="155">
        <f>IF(O981=1,SUM($O$6:O981),0)</f>
        <v>0</v>
      </c>
    </row>
    <row r="982" spans="1:16" ht="15" customHeight="1">
      <c r="A982" s="15"/>
      <c r="B982" s="183">
        <v>53</v>
      </c>
      <c r="C982" s="109" t="s">
        <v>1250</v>
      </c>
      <c r="D982" s="226" t="s">
        <v>47</v>
      </c>
      <c r="E982" s="227" t="s">
        <v>1102</v>
      </c>
      <c r="F982" s="228">
        <v>2530000.0000000005</v>
      </c>
      <c r="G982" s="228">
        <v>2530000.0000000005</v>
      </c>
      <c r="H982" s="171"/>
      <c r="I982" s="88">
        <f t="shared" si="92"/>
        <v>2530000.0000000005</v>
      </c>
      <c r="J982" s="163">
        <f t="shared" si="93"/>
        <v>0</v>
      </c>
      <c r="K982" s="155">
        <f t="shared" si="94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95"/>
        <v>0</v>
      </c>
      <c r="O982" s="155">
        <f t="shared" si="96"/>
        <v>0</v>
      </c>
      <c r="P982" s="155">
        <f>IF(O982=1,SUM($O$6:O982),0)</f>
        <v>0</v>
      </c>
    </row>
    <row r="983" spans="1:16" ht="15" customHeight="1">
      <c r="A983" s="15"/>
      <c r="B983" s="183">
        <v>54</v>
      </c>
      <c r="C983" s="109" t="s">
        <v>1251</v>
      </c>
      <c r="D983" s="226" t="s">
        <v>47</v>
      </c>
      <c r="E983" s="227" t="s">
        <v>1102</v>
      </c>
      <c r="F983" s="228">
        <v>2239600.0000000005</v>
      </c>
      <c r="G983" s="228">
        <v>2239600.0000000005</v>
      </c>
      <c r="H983" s="171"/>
      <c r="I983" s="88">
        <f t="shared" si="92"/>
        <v>2239600.0000000005</v>
      </c>
      <c r="J983" s="163">
        <f t="shared" si="93"/>
        <v>0</v>
      </c>
      <c r="K983" s="155">
        <f t="shared" si="94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95"/>
        <v>0</v>
      </c>
      <c r="O983" s="155">
        <f t="shared" si="96"/>
        <v>0</v>
      </c>
      <c r="P983" s="155">
        <f>IF(O983=1,SUM($O$6:O983),0)</f>
        <v>0</v>
      </c>
    </row>
    <row r="984" spans="1:16" ht="15" customHeight="1">
      <c r="A984" s="15"/>
      <c r="B984" s="183">
        <v>55</v>
      </c>
      <c r="C984" s="109" t="s">
        <v>1252</v>
      </c>
      <c r="D984" s="226" t="s">
        <v>47</v>
      </c>
      <c r="E984" s="227" t="s">
        <v>1102</v>
      </c>
      <c r="F984" s="228">
        <v>13242832.628818881</v>
      </c>
      <c r="G984" s="228">
        <v>13242832.628818881</v>
      </c>
      <c r="H984" s="171"/>
      <c r="I984" s="88">
        <f t="shared" si="92"/>
        <v>13242832.628818881</v>
      </c>
      <c r="J984" s="163">
        <f t="shared" si="93"/>
        <v>0</v>
      </c>
      <c r="K984" s="155">
        <f t="shared" si="94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95"/>
        <v>0</v>
      </c>
      <c r="O984" s="155">
        <f t="shared" si="96"/>
        <v>0</v>
      </c>
      <c r="P984" s="155">
        <f>IF(O984=1,SUM($O$6:O984),0)</f>
        <v>0</v>
      </c>
    </row>
    <row r="985" spans="1:16" ht="15" customHeight="1">
      <c r="A985" s="15"/>
      <c r="B985" s="183"/>
      <c r="C985" s="109"/>
      <c r="D985" s="226" t="s">
        <v>48</v>
      </c>
      <c r="E985" s="227"/>
      <c r="F985" s="228">
        <v>0</v>
      </c>
      <c r="G985" s="228">
        <v>0</v>
      </c>
      <c r="H985" s="171"/>
      <c r="I985" s="88">
        <f t="shared" si="92"/>
        <v>0</v>
      </c>
      <c r="J985" s="163">
        <f t="shared" si="93"/>
        <v>0</v>
      </c>
      <c r="K985" s="155">
        <f t="shared" si="94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95"/>
        <v>0</v>
      </c>
      <c r="O985" s="155">
        <f t="shared" si="96"/>
        <v>0</v>
      </c>
      <c r="P985" s="155">
        <f>IF(O985=1,SUM($O$6:O985),0)</f>
        <v>0</v>
      </c>
    </row>
    <row r="986" spans="1:16" ht="15" customHeight="1">
      <c r="A986" s="15"/>
      <c r="B986" s="183" t="s">
        <v>1031</v>
      </c>
      <c r="C986" s="109" t="s">
        <v>779</v>
      </c>
      <c r="D986" s="226" t="s">
        <v>48</v>
      </c>
      <c r="E986" s="227"/>
      <c r="F986" s="228">
        <v>0</v>
      </c>
      <c r="G986" s="228">
        <v>0</v>
      </c>
      <c r="H986" s="171"/>
      <c r="I986" s="88">
        <f t="shared" si="92"/>
        <v>0</v>
      </c>
      <c r="J986" s="163">
        <f t="shared" si="93"/>
        <v>0</v>
      </c>
      <c r="K986" s="155">
        <f t="shared" si="94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95"/>
        <v>0</v>
      </c>
      <c r="O986" s="155">
        <f t="shared" si="96"/>
        <v>0</v>
      </c>
      <c r="P986" s="155">
        <f>IF(O986=1,SUM($O$6:O986),0)</f>
        <v>0</v>
      </c>
    </row>
    <row r="987" spans="1:16" ht="15" customHeight="1">
      <c r="A987" s="15"/>
      <c r="B987" s="183">
        <v>1</v>
      </c>
      <c r="C987" s="109" t="s">
        <v>1253</v>
      </c>
      <c r="D987" s="226" t="s">
        <v>47</v>
      </c>
      <c r="E987" s="227" t="s">
        <v>1102</v>
      </c>
      <c r="F987" s="228">
        <v>5710000</v>
      </c>
      <c r="G987" s="228">
        <v>5710000</v>
      </c>
      <c r="H987" s="171"/>
      <c r="I987" s="88">
        <f t="shared" si="92"/>
        <v>5710000</v>
      </c>
      <c r="J987" s="163">
        <f t="shared" si="93"/>
        <v>0</v>
      </c>
      <c r="K987" s="155">
        <f t="shared" si="94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95"/>
        <v>0</v>
      </c>
      <c r="O987" s="155">
        <f t="shared" si="96"/>
        <v>0</v>
      </c>
      <c r="P987" s="155">
        <f>IF(O987=1,SUM($O$6:O987),0)</f>
        <v>0</v>
      </c>
    </row>
    <row r="988" spans="1:16" ht="15" customHeight="1">
      <c r="A988" s="15"/>
      <c r="B988" s="183">
        <v>2</v>
      </c>
      <c r="C988" s="109" t="s">
        <v>1254</v>
      </c>
      <c r="D988" s="226" t="s">
        <v>47</v>
      </c>
      <c r="E988" s="227" t="s">
        <v>1102</v>
      </c>
      <c r="F988" s="228">
        <v>4800000</v>
      </c>
      <c r="G988" s="228">
        <v>4800000</v>
      </c>
      <c r="H988" s="171"/>
      <c r="I988" s="88">
        <f t="shared" si="92"/>
        <v>4800000</v>
      </c>
      <c r="J988" s="163">
        <f t="shared" si="93"/>
        <v>0</v>
      </c>
      <c r="K988" s="155">
        <f t="shared" si="94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95"/>
        <v>0</v>
      </c>
      <c r="O988" s="155">
        <f t="shared" si="96"/>
        <v>0</v>
      </c>
      <c r="P988" s="155">
        <f>IF(O988=1,SUM($O$6:O988),0)</f>
        <v>0</v>
      </c>
    </row>
    <row r="989" spans="1:16" ht="15" customHeight="1">
      <c r="A989" s="15"/>
      <c r="B989" s="183">
        <v>3</v>
      </c>
      <c r="C989" s="109" t="s">
        <v>1255</v>
      </c>
      <c r="D989" s="226" t="s">
        <v>47</v>
      </c>
      <c r="E989" s="227" t="s">
        <v>1102</v>
      </c>
      <c r="F989" s="228">
        <v>4416000</v>
      </c>
      <c r="G989" s="228">
        <v>4416000</v>
      </c>
      <c r="H989" s="171"/>
      <c r="I989" s="88">
        <f t="shared" si="92"/>
        <v>4416000</v>
      </c>
      <c r="J989" s="163">
        <f t="shared" si="93"/>
        <v>0</v>
      </c>
      <c r="K989" s="155">
        <f t="shared" si="94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95"/>
        <v>0</v>
      </c>
      <c r="O989" s="155">
        <f t="shared" si="96"/>
        <v>0</v>
      </c>
      <c r="P989" s="155">
        <f>IF(O989=1,SUM($O$6:O989),0)</f>
        <v>0</v>
      </c>
    </row>
    <row r="990" spans="1:16" ht="15" customHeight="1">
      <c r="A990" s="15"/>
      <c r="B990" s="183">
        <v>4</v>
      </c>
      <c r="C990" s="109" t="s">
        <v>1256</v>
      </c>
      <c r="D990" s="226" t="s">
        <v>47</v>
      </c>
      <c r="E990" s="227" t="s">
        <v>1102</v>
      </c>
      <c r="F990" s="228">
        <v>3286000</v>
      </c>
      <c r="G990" s="228">
        <v>3286000</v>
      </c>
      <c r="H990" s="171"/>
      <c r="I990" s="88">
        <f t="shared" si="92"/>
        <v>3286000</v>
      </c>
      <c r="J990" s="163">
        <f t="shared" si="93"/>
        <v>0</v>
      </c>
      <c r="K990" s="155">
        <f t="shared" si="94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95"/>
        <v>0</v>
      </c>
      <c r="O990" s="155">
        <f t="shared" si="96"/>
        <v>0</v>
      </c>
      <c r="P990" s="155">
        <f>IF(O990=1,SUM($O$6:O990),0)</f>
        <v>0</v>
      </c>
    </row>
    <row r="991" spans="1:16" ht="15" customHeight="1">
      <c r="A991" s="15"/>
      <c r="B991" s="183">
        <v>5</v>
      </c>
      <c r="C991" s="109" t="s">
        <v>1257</v>
      </c>
      <c r="D991" s="226" t="s">
        <v>47</v>
      </c>
      <c r="E991" s="227" t="s">
        <v>1102</v>
      </c>
      <c r="F991" s="228">
        <v>2234000</v>
      </c>
      <c r="G991" s="228">
        <v>2234000</v>
      </c>
      <c r="H991" s="171"/>
      <c r="I991" s="88">
        <f t="shared" si="92"/>
        <v>2234000</v>
      </c>
      <c r="J991" s="163">
        <f t="shared" si="93"/>
        <v>0</v>
      </c>
      <c r="K991" s="155">
        <f t="shared" si="94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95"/>
        <v>0</v>
      </c>
      <c r="O991" s="155">
        <f t="shared" si="96"/>
        <v>0</v>
      </c>
      <c r="P991" s="155">
        <f>IF(O991=1,SUM($O$6:O991),0)</f>
        <v>0</v>
      </c>
    </row>
    <row r="992" spans="1:16" ht="15" customHeight="1">
      <c r="A992" s="15"/>
      <c r="B992" s="183">
        <v>6</v>
      </c>
      <c r="C992" s="109" t="s">
        <v>1258</v>
      </c>
      <c r="D992" s="226" t="s">
        <v>47</v>
      </c>
      <c r="E992" s="227" t="s">
        <v>1102</v>
      </c>
      <c r="F992" s="228">
        <v>4470000</v>
      </c>
      <c r="G992" s="228">
        <v>4470000</v>
      </c>
      <c r="H992" s="171"/>
      <c r="I992" s="88">
        <f t="shared" si="92"/>
        <v>4470000</v>
      </c>
      <c r="J992" s="163">
        <f t="shared" si="93"/>
        <v>0</v>
      </c>
      <c r="K992" s="155">
        <f t="shared" si="94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95"/>
        <v>0</v>
      </c>
      <c r="O992" s="155">
        <f t="shared" si="96"/>
        <v>0</v>
      </c>
      <c r="P992" s="155">
        <f>IF(O992=1,SUM($O$6:O992),0)</f>
        <v>0</v>
      </c>
    </row>
    <row r="993" spans="1:16" ht="15" customHeight="1">
      <c r="A993" s="15"/>
      <c r="B993" s="183">
        <v>7</v>
      </c>
      <c r="C993" s="109" t="s">
        <v>1259</v>
      </c>
      <c r="D993" s="226" t="s">
        <v>47</v>
      </c>
      <c r="E993" s="227" t="s">
        <v>1102</v>
      </c>
      <c r="F993" s="228">
        <v>3580000</v>
      </c>
      <c r="G993" s="228">
        <v>3580000</v>
      </c>
      <c r="H993" s="171"/>
      <c r="I993" s="88">
        <f t="shared" si="92"/>
        <v>3580000</v>
      </c>
      <c r="J993" s="163">
        <f t="shared" si="93"/>
        <v>0</v>
      </c>
      <c r="K993" s="155">
        <f t="shared" si="94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95"/>
        <v>0</v>
      </c>
      <c r="O993" s="155">
        <f t="shared" si="96"/>
        <v>0</v>
      </c>
      <c r="P993" s="155">
        <f>IF(O993=1,SUM($O$6:O993),0)</f>
        <v>0</v>
      </c>
    </row>
    <row r="994" spans="1:16" ht="15" customHeight="1">
      <c r="A994" s="15"/>
      <c r="B994" s="183"/>
      <c r="C994" s="109"/>
      <c r="D994" s="226" t="s">
        <v>48</v>
      </c>
      <c r="E994" s="227"/>
      <c r="F994" s="228"/>
      <c r="G994" s="228"/>
      <c r="H994" s="171"/>
      <c r="I994" s="88">
        <f t="shared" si="92"/>
        <v>0</v>
      </c>
      <c r="J994" s="163">
        <f t="shared" si="93"/>
        <v>0</v>
      </c>
      <c r="K994" s="155">
        <f t="shared" si="94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95"/>
        <v>0</v>
      </c>
      <c r="O994" s="155">
        <f t="shared" si="96"/>
        <v>0</v>
      </c>
      <c r="P994" s="155">
        <f>IF(O994=1,SUM($O$6:O994),0)</f>
        <v>0</v>
      </c>
    </row>
    <row r="995" spans="1:16" ht="15" customHeight="1">
      <c r="A995" s="15"/>
      <c r="B995" s="183" t="s">
        <v>1031</v>
      </c>
      <c r="C995" s="109" t="s">
        <v>531</v>
      </c>
      <c r="D995" s="226" t="s">
        <v>48</v>
      </c>
      <c r="E995" s="227"/>
      <c r="F995" s="228"/>
      <c r="G995" s="228"/>
      <c r="H995" s="171"/>
      <c r="I995" s="88">
        <f t="shared" si="92"/>
        <v>0</v>
      </c>
      <c r="J995" s="163">
        <f t="shared" si="93"/>
        <v>0</v>
      </c>
      <c r="K995" s="155">
        <f t="shared" si="94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95"/>
        <v>0</v>
      </c>
      <c r="O995" s="155">
        <f t="shared" si="96"/>
        <v>0</v>
      </c>
      <c r="P995" s="155">
        <f>IF(O995=1,SUM($O$6:O995),0)</f>
        <v>0</v>
      </c>
    </row>
    <row r="996" spans="1:16" ht="15" customHeight="1">
      <c r="A996" s="15"/>
      <c r="B996" s="183">
        <v>1</v>
      </c>
      <c r="C996" s="109" t="s">
        <v>780</v>
      </c>
      <c r="D996" s="226" t="s">
        <v>47</v>
      </c>
      <c r="E996" s="227" t="s">
        <v>14</v>
      </c>
      <c r="F996" s="228">
        <v>355700</v>
      </c>
      <c r="G996" s="228">
        <v>355700</v>
      </c>
      <c r="H996" s="171"/>
      <c r="I996" s="88">
        <f t="shared" si="92"/>
        <v>355700</v>
      </c>
      <c r="J996" s="163">
        <f t="shared" si="93"/>
        <v>0</v>
      </c>
      <c r="K996" s="155">
        <f t="shared" si="94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95"/>
        <v>0</v>
      </c>
      <c r="O996" s="155">
        <f t="shared" si="96"/>
        <v>0</v>
      </c>
      <c r="P996" s="155">
        <f>IF(O996=1,SUM($O$6:O996),0)</f>
        <v>0</v>
      </c>
    </row>
    <row r="997" spans="1:16" ht="15" customHeight="1">
      <c r="A997" s="15"/>
      <c r="B997" s="183">
        <v>2</v>
      </c>
      <c r="C997" s="109" t="s">
        <v>781</v>
      </c>
      <c r="D997" s="226" t="s">
        <v>47</v>
      </c>
      <c r="E997" s="227" t="s">
        <v>14</v>
      </c>
      <c r="F997" s="228">
        <v>346400</v>
      </c>
      <c r="G997" s="228">
        <v>346400</v>
      </c>
      <c r="H997" s="171"/>
      <c r="I997" s="88">
        <f t="shared" si="92"/>
        <v>346400</v>
      </c>
      <c r="J997" s="163">
        <f t="shared" si="93"/>
        <v>0</v>
      </c>
      <c r="K997" s="155">
        <f t="shared" si="94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95"/>
        <v>0</v>
      </c>
      <c r="O997" s="155">
        <f t="shared" si="96"/>
        <v>0</v>
      </c>
      <c r="P997" s="155">
        <f>IF(O997=1,SUM($O$6:O997),0)</f>
        <v>0</v>
      </c>
    </row>
    <row r="998" spans="1:16" ht="15" customHeight="1">
      <c r="A998" s="15"/>
      <c r="B998" s="183">
        <v>3</v>
      </c>
      <c r="C998" s="109" t="s">
        <v>782</v>
      </c>
      <c r="D998" s="226" t="s">
        <v>47</v>
      </c>
      <c r="E998" s="227" t="s">
        <v>14</v>
      </c>
      <c r="F998" s="228">
        <v>571650</v>
      </c>
      <c r="G998" s="228">
        <v>571650</v>
      </c>
      <c r="H998" s="171"/>
      <c r="I998" s="88">
        <f t="shared" si="92"/>
        <v>571650</v>
      </c>
      <c r="J998" s="163">
        <f t="shared" si="93"/>
        <v>0</v>
      </c>
      <c r="K998" s="155">
        <f t="shared" si="94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95"/>
        <v>0</v>
      </c>
      <c r="O998" s="155">
        <f t="shared" si="96"/>
        <v>0</v>
      </c>
      <c r="P998" s="155">
        <f>IF(O998=1,SUM($O$6:O998),0)</f>
        <v>0</v>
      </c>
    </row>
    <row r="999" spans="1:16" ht="15" customHeight="1">
      <c r="A999" s="15"/>
      <c r="B999" s="183">
        <v>4</v>
      </c>
      <c r="C999" s="109" t="s">
        <v>783</v>
      </c>
      <c r="D999" s="226" t="s">
        <v>47</v>
      </c>
      <c r="E999" s="227" t="s">
        <v>14</v>
      </c>
      <c r="F999" s="228">
        <v>1182800</v>
      </c>
      <c r="G999" s="228">
        <v>1182800</v>
      </c>
      <c r="H999" s="171"/>
      <c r="I999" s="88">
        <f t="shared" ref="I999:I1059" si="97">IF($I$5=$G$4,G999,(IF($I$5=$F$4,F999,0)))</f>
        <v>1182800</v>
      </c>
      <c r="J999" s="163">
        <f t="shared" si="93"/>
        <v>0</v>
      </c>
      <c r="K999" s="155">
        <f t="shared" si="94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95"/>
        <v>0</v>
      </c>
      <c r="O999" s="155">
        <f t="shared" si="96"/>
        <v>0</v>
      </c>
      <c r="P999" s="155">
        <f>IF(O999=1,SUM($O$6:O999),0)</f>
        <v>0</v>
      </c>
    </row>
    <row r="1000" spans="1:16" ht="15" customHeight="1">
      <c r="A1000" s="15"/>
      <c r="B1000" s="183">
        <v>5</v>
      </c>
      <c r="C1000" s="109" t="s">
        <v>784</v>
      </c>
      <c r="D1000" s="226" t="s">
        <v>47</v>
      </c>
      <c r="E1000" s="227" t="s">
        <v>14</v>
      </c>
      <c r="F1000" s="228">
        <v>2953300</v>
      </c>
      <c r="G1000" s="228">
        <v>2953300</v>
      </c>
      <c r="H1000" s="171"/>
      <c r="I1000" s="88">
        <f t="shared" si="97"/>
        <v>2953300</v>
      </c>
      <c r="J1000" s="163">
        <f t="shared" si="93"/>
        <v>0</v>
      </c>
      <c r="K1000" s="155">
        <f t="shared" si="94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95"/>
        <v>0</v>
      </c>
      <c r="O1000" s="155">
        <f t="shared" si="96"/>
        <v>0</v>
      </c>
      <c r="P1000" s="155">
        <f>IF(O1000=1,SUM($O$6:O1000),0)</f>
        <v>0</v>
      </c>
    </row>
    <row r="1001" spans="1:16" ht="15" customHeight="1">
      <c r="A1001" s="15"/>
      <c r="B1001" s="183">
        <v>6</v>
      </c>
      <c r="C1001" s="109" t="s">
        <v>785</v>
      </c>
      <c r="D1001" s="226" t="s">
        <v>47</v>
      </c>
      <c r="E1001" s="227" t="s">
        <v>14</v>
      </c>
      <c r="F1001" s="228">
        <v>1627400</v>
      </c>
      <c r="G1001" s="228">
        <v>1627400</v>
      </c>
      <c r="H1001" s="171"/>
      <c r="I1001" s="88">
        <f t="shared" si="97"/>
        <v>1627400</v>
      </c>
      <c r="J1001" s="163">
        <f t="shared" si="93"/>
        <v>0</v>
      </c>
      <c r="K1001" s="155">
        <f t="shared" si="94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95"/>
        <v>0</v>
      </c>
      <c r="O1001" s="155">
        <f t="shared" si="96"/>
        <v>0</v>
      </c>
      <c r="P1001" s="155">
        <f>IF(O1001=1,SUM($O$6:O1001),0)</f>
        <v>0</v>
      </c>
    </row>
    <row r="1002" spans="1:16" ht="15" customHeight="1">
      <c r="A1002" s="15"/>
      <c r="B1002" s="183">
        <v>7</v>
      </c>
      <c r="C1002" s="109" t="s">
        <v>786</v>
      </c>
      <c r="D1002" s="226" t="s">
        <v>47</v>
      </c>
      <c r="E1002" s="227" t="s">
        <v>14</v>
      </c>
      <c r="F1002" s="228">
        <v>3686500</v>
      </c>
      <c r="G1002" s="228">
        <v>3686500</v>
      </c>
      <c r="H1002" s="171"/>
      <c r="I1002" s="88">
        <f t="shared" si="97"/>
        <v>3686500</v>
      </c>
      <c r="J1002" s="163">
        <f t="shared" si="93"/>
        <v>0</v>
      </c>
      <c r="K1002" s="155">
        <f t="shared" si="94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95"/>
        <v>0</v>
      </c>
      <c r="O1002" s="155">
        <f t="shared" si="96"/>
        <v>0</v>
      </c>
      <c r="P1002" s="155">
        <f>IF(O1002=1,SUM($O$6:O1002),0)</f>
        <v>0</v>
      </c>
    </row>
    <row r="1003" spans="1:16" ht="15" customHeight="1">
      <c r="A1003" s="15"/>
      <c r="B1003" s="183">
        <v>8</v>
      </c>
      <c r="C1003" s="109" t="s">
        <v>787</v>
      </c>
      <c r="D1003" s="226" t="s">
        <v>47</v>
      </c>
      <c r="E1003" s="227" t="s">
        <v>14</v>
      </c>
      <c r="F1003" s="228">
        <v>3784400</v>
      </c>
      <c r="G1003" s="228">
        <v>3784400</v>
      </c>
      <c r="H1003" s="171"/>
      <c r="I1003" s="88">
        <f t="shared" si="97"/>
        <v>3784400</v>
      </c>
      <c r="J1003" s="163">
        <f t="shared" si="93"/>
        <v>0</v>
      </c>
      <c r="K1003" s="155">
        <f t="shared" si="94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95"/>
        <v>0</v>
      </c>
      <c r="O1003" s="155">
        <f t="shared" si="96"/>
        <v>0</v>
      </c>
      <c r="P1003" s="155">
        <f>IF(O1003=1,SUM($O$6:O1003),0)</f>
        <v>0</v>
      </c>
    </row>
    <row r="1004" spans="1:16" ht="15" customHeight="1">
      <c r="A1004" s="15"/>
      <c r="B1004" s="183">
        <v>9</v>
      </c>
      <c r="C1004" s="109" t="s">
        <v>1595</v>
      </c>
      <c r="D1004" s="226" t="s">
        <v>47</v>
      </c>
      <c r="E1004" s="227" t="s">
        <v>14</v>
      </c>
      <c r="F1004" s="228">
        <v>4127900</v>
      </c>
      <c r="G1004" s="228">
        <v>4127900</v>
      </c>
      <c r="H1004" s="171"/>
      <c r="I1004" s="88">
        <f t="shared" si="97"/>
        <v>4127900</v>
      </c>
      <c r="J1004" s="163">
        <f t="shared" si="93"/>
        <v>0</v>
      </c>
      <c r="K1004" s="155">
        <f t="shared" si="94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95"/>
        <v>0</v>
      </c>
      <c r="O1004" s="155">
        <f t="shared" si="96"/>
        <v>0</v>
      </c>
      <c r="P1004" s="155">
        <f>IF(O1004=1,SUM($O$6:O1004),0)</f>
        <v>0</v>
      </c>
    </row>
    <row r="1005" spans="1:16" ht="15" customHeight="1">
      <c r="A1005" s="15"/>
      <c r="B1005" s="183">
        <v>10</v>
      </c>
      <c r="C1005" s="109" t="s">
        <v>1596</v>
      </c>
      <c r="D1005" s="226" t="s">
        <v>47</v>
      </c>
      <c r="E1005" s="227" t="s">
        <v>14</v>
      </c>
      <c r="F1005" s="228">
        <v>4540690</v>
      </c>
      <c r="G1005" s="228">
        <v>4540700</v>
      </c>
      <c r="H1005" s="171"/>
      <c r="I1005" s="88">
        <f t="shared" si="97"/>
        <v>4540700</v>
      </c>
      <c r="J1005" s="163">
        <f t="shared" si="93"/>
        <v>0</v>
      </c>
      <c r="K1005" s="155">
        <f t="shared" si="94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95"/>
        <v>0</v>
      </c>
      <c r="O1005" s="155">
        <f t="shared" si="96"/>
        <v>0</v>
      </c>
      <c r="P1005" s="155">
        <f>IF(O1005=1,SUM($O$6:O1005),0)</f>
        <v>0</v>
      </c>
    </row>
    <row r="1006" spans="1:16" ht="15" customHeight="1">
      <c r="A1006" s="15"/>
      <c r="B1006" s="183">
        <v>11</v>
      </c>
      <c r="C1006" s="109" t="s">
        <v>1517</v>
      </c>
      <c r="D1006" s="226" t="s">
        <v>47</v>
      </c>
      <c r="E1006" s="227" t="s">
        <v>14</v>
      </c>
      <c r="F1006" s="228">
        <v>614700</v>
      </c>
      <c r="G1006" s="228">
        <v>614700</v>
      </c>
      <c r="H1006" s="171"/>
      <c r="I1006" s="88">
        <f t="shared" si="97"/>
        <v>614700</v>
      </c>
      <c r="J1006" s="163">
        <f t="shared" si="93"/>
        <v>0</v>
      </c>
      <c r="K1006" s="155">
        <f t="shared" si="94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95"/>
        <v>0</v>
      </c>
      <c r="O1006" s="155">
        <f t="shared" si="96"/>
        <v>0</v>
      </c>
      <c r="P1006" s="155">
        <f>IF(O1006=1,SUM($O$6:O1006),0)</f>
        <v>0</v>
      </c>
    </row>
    <row r="1007" spans="1:16" ht="15" customHeight="1">
      <c r="A1007" s="15"/>
      <c r="B1007" s="183">
        <v>12</v>
      </c>
      <c r="C1007" s="109" t="s">
        <v>1518</v>
      </c>
      <c r="D1007" s="226" t="s">
        <v>47</v>
      </c>
      <c r="E1007" s="227" t="s">
        <v>14</v>
      </c>
      <c r="F1007" s="228">
        <v>829000</v>
      </c>
      <c r="G1007" s="228">
        <v>829000</v>
      </c>
      <c r="H1007" s="171"/>
      <c r="I1007" s="88">
        <f t="shared" si="97"/>
        <v>829000</v>
      </c>
      <c r="J1007" s="163">
        <f t="shared" si="93"/>
        <v>0</v>
      </c>
      <c r="K1007" s="155">
        <f t="shared" si="94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95"/>
        <v>0</v>
      </c>
      <c r="O1007" s="155">
        <f t="shared" si="96"/>
        <v>0</v>
      </c>
      <c r="P1007" s="155">
        <f>IF(O1007=1,SUM($O$6:O1007),0)</f>
        <v>0</v>
      </c>
    </row>
    <row r="1008" spans="1:16" ht="15" customHeight="1">
      <c r="A1008" s="15"/>
      <c r="B1008" s="183"/>
      <c r="C1008" s="109" t="s">
        <v>48</v>
      </c>
      <c r="D1008" s="226" t="s">
        <v>48</v>
      </c>
      <c r="E1008" s="227"/>
      <c r="F1008" s="228"/>
      <c r="G1008" s="228"/>
      <c r="H1008" s="171"/>
      <c r="I1008" s="88">
        <f t="shared" si="97"/>
        <v>0</v>
      </c>
      <c r="J1008" s="163">
        <f t="shared" si="93"/>
        <v>0</v>
      </c>
      <c r="K1008" s="155">
        <f t="shared" si="94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95"/>
        <v>0</v>
      </c>
      <c r="O1008" s="155">
        <f t="shared" si="96"/>
        <v>0</v>
      </c>
      <c r="P1008" s="155">
        <f>IF(O1008=1,SUM($O$6:O1008),0)</f>
        <v>0</v>
      </c>
    </row>
    <row r="1009" spans="1:16" ht="15" customHeight="1">
      <c r="A1009" s="15"/>
      <c r="B1009" s="183" t="s">
        <v>1031</v>
      </c>
      <c r="C1009" s="109" t="s">
        <v>788</v>
      </c>
      <c r="D1009" s="226" t="s">
        <v>48</v>
      </c>
      <c r="E1009" s="227"/>
      <c r="F1009" s="228"/>
      <c r="G1009" s="228"/>
      <c r="H1009" s="171"/>
      <c r="I1009" s="88">
        <f t="shared" si="97"/>
        <v>0</v>
      </c>
      <c r="J1009" s="163">
        <f t="shared" si="93"/>
        <v>0</v>
      </c>
      <c r="K1009" s="155">
        <f t="shared" si="94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95"/>
        <v>0</v>
      </c>
      <c r="O1009" s="155">
        <f t="shared" si="96"/>
        <v>0</v>
      </c>
      <c r="P1009" s="155">
        <f>IF(O1009=1,SUM($O$6:O1009),0)</f>
        <v>0</v>
      </c>
    </row>
    <row r="1010" spans="1:16" ht="15" customHeight="1">
      <c r="A1010" s="15"/>
      <c r="B1010" s="183">
        <v>1</v>
      </c>
      <c r="C1010" s="109" t="s">
        <v>348</v>
      </c>
      <c r="D1010" s="226" t="s">
        <v>47</v>
      </c>
      <c r="E1010" s="227" t="s">
        <v>100</v>
      </c>
      <c r="F1010" s="228">
        <v>367100.81715813151</v>
      </c>
      <c r="G1010" s="228">
        <v>367100.81715813151</v>
      </c>
      <c r="H1010" s="171"/>
      <c r="I1010" s="88">
        <f t="shared" si="97"/>
        <v>367100.81715813151</v>
      </c>
      <c r="J1010" s="163">
        <f t="shared" si="93"/>
        <v>0</v>
      </c>
      <c r="K1010" s="155">
        <f t="shared" si="94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95"/>
        <v>0</v>
      </c>
      <c r="O1010" s="155">
        <f t="shared" si="96"/>
        <v>0</v>
      </c>
      <c r="P1010" s="155">
        <f>IF(O1010=1,SUM($O$6:O1010),0)</f>
        <v>0</v>
      </c>
    </row>
    <row r="1011" spans="1:16" ht="15" customHeight="1">
      <c r="A1011" s="15"/>
      <c r="B1011" s="183">
        <v>2</v>
      </c>
      <c r="C1011" s="109" t="s">
        <v>349</v>
      </c>
      <c r="D1011" s="226" t="s">
        <v>47</v>
      </c>
      <c r="E1011" s="227" t="s">
        <v>100</v>
      </c>
      <c r="F1011" s="228">
        <v>367100.81715813151</v>
      </c>
      <c r="G1011" s="228">
        <v>367100.81715813151</v>
      </c>
      <c r="H1011" s="171"/>
      <c r="I1011" s="88">
        <f t="shared" si="97"/>
        <v>367100.81715813151</v>
      </c>
      <c r="J1011" s="163">
        <f t="shared" si="93"/>
        <v>0</v>
      </c>
      <c r="K1011" s="155">
        <f t="shared" si="94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95"/>
        <v>0</v>
      </c>
      <c r="O1011" s="155">
        <f t="shared" si="96"/>
        <v>0</v>
      </c>
      <c r="P1011" s="155">
        <f>IF(O1011=1,SUM($O$6:O1011),0)</f>
        <v>0</v>
      </c>
    </row>
    <row r="1012" spans="1:16" ht="15" customHeight="1">
      <c r="A1012" s="15"/>
      <c r="B1012" s="183">
        <v>3</v>
      </c>
      <c r="C1012" s="109" t="s">
        <v>350</v>
      </c>
      <c r="D1012" s="226" t="s">
        <v>47</v>
      </c>
      <c r="E1012" s="227" t="s">
        <v>100</v>
      </c>
      <c r="F1012" s="228">
        <v>483136</v>
      </c>
      <c r="G1012" s="228">
        <v>483136</v>
      </c>
      <c r="H1012" s="171"/>
      <c r="I1012" s="88">
        <f t="shared" si="97"/>
        <v>483136</v>
      </c>
      <c r="J1012" s="163">
        <f t="shared" si="93"/>
        <v>0</v>
      </c>
      <c r="K1012" s="155">
        <f t="shared" si="94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95"/>
        <v>0</v>
      </c>
      <c r="O1012" s="155">
        <f t="shared" si="96"/>
        <v>0</v>
      </c>
      <c r="P1012" s="155">
        <f>IF(O1012=1,SUM($O$6:O1012),0)</f>
        <v>0</v>
      </c>
    </row>
    <row r="1013" spans="1:16" ht="15" customHeight="1">
      <c r="A1013" s="15"/>
      <c r="B1013" s="183">
        <v>4</v>
      </c>
      <c r="C1013" s="109" t="s">
        <v>351</v>
      </c>
      <c r="D1013" s="226" t="s">
        <v>47</v>
      </c>
      <c r="E1013" s="227" t="s">
        <v>100</v>
      </c>
      <c r="F1013" s="228">
        <v>483136</v>
      </c>
      <c r="G1013" s="228">
        <v>483136</v>
      </c>
      <c r="H1013" s="171"/>
      <c r="I1013" s="88">
        <f t="shared" si="97"/>
        <v>483136</v>
      </c>
      <c r="J1013" s="163">
        <f t="shared" si="93"/>
        <v>0</v>
      </c>
      <c r="K1013" s="155">
        <f t="shared" si="94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95"/>
        <v>0</v>
      </c>
      <c r="O1013" s="155">
        <f t="shared" si="96"/>
        <v>0</v>
      </c>
      <c r="P1013" s="155">
        <f>IF(O1013=1,SUM($O$6:O1013),0)</f>
        <v>0</v>
      </c>
    </row>
    <row r="1014" spans="1:16" ht="15" customHeight="1">
      <c r="A1014" s="15"/>
      <c r="B1014" s="183">
        <v>5</v>
      </c>
      <c r="C1014" s="109" t="s">
        <v>352</v>
      </c>
      <c r="D1014" s="226" t="s">
        <v>47</v>
      </c>
      <c r="E1014" s="227" t="s">
        <v>100</v>
      </c>
      <c r="F1014" s="228">
        <v>542850</v>
      </c>
      <c r="G1014" s="228">
        <v>542850</v>
      </c>
      <c r="H1014" s="171"/>
      <c r="I1014" s="88">
        <f t="shared" si="97"/>
        <v>542850</v>
      </c>
      <c r="J1014" s="163">
        <f t="shared" si="93"/>
        <v>0</v>
      </c>
      <c r="K1014" s="155">
        <f t="shared" si="94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95"/>
        <v>0</v>
      </c>
      <c r="O1014" s="155">
        <f t="shared" si="96"/>
        <v>0</v>
      </c>
      <c r="P1014" s="155">
        <f>IF(O1014=1,SUM($O$6:O1014),0)</f>
        <v>0</v>
      </c>
    </row>
    <row r="1015" spans="1:16" ht="15" customHeight="1">
      <c r="A1015" s="15"/>
      <c r="B1015" s="183">
        <v>6</v>
      </c>
      <c r="C1015" s="109" t="s">
        <v>353</v>
      </c>
      <c r="D1015" s="226" t="s">
        <v>47</v>
      </c>
      <c r="E1015" s="227" t="s">
        <v>100</v>
      </c>
      <c r="F1015" s="228">
        <v>542850</v>
      </c>
      <c r="G1015" s="228">
        <v>542850</v>
      </c>
      <c r="H1015" s="171"/>
      <c r="I1015" s="88">
        <f t="shared" si="97"/>
        <v>542850</v>
      </c>
      <c r="J1015" s="163">
        <f t="shared" si="93"/>
        <v>0</v>
      </c>
      <c r="K1015" s="155">
        <f t="shared" si="94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95"/>
        <v>0</v>
      </c>
      <c r="O1015" s="155">
        <f t="shared" si="96"/>
        <v>0</v>
      </c>
      <c r="P1015" s="155">
        <f>IF(O1015=1,SUM($O$6:O1015),0)</f>
        <v>0</v>
      </c>
    </row>
    <row r="1016" spans="1:16" ht="15" customHeight="1">
      <c r="A1016" s="15"/>
      <c r="B1016" s="183">
        <v>7</v>
      </c>
      <c r="C1016" s="109" t="s">
        <v>1129</v>
      </c>
      <c r="D1016" s="226" t="s">
        <v>47</v>
      </c>
      <c r="E1016" s="227" t="s">
        <v>100</v>
      </c>
      <c r="F1016" s="228">
        <v>580849</v>
      </c>
      <c r="G1016" s="228">
        <v>580849</v>
      </c>
      <c r="H1016" s="171"/>
      <c r="I1016" s="88">
        <f t="shared" si="97"/>
        <v>580849</v>
      </c>
      <c r="J1016" s="163">
        <f t="shared" si="93"/>
        <v>0</v>
      </c>
      <c r="K1016" s="155">
        <f t="shared" si="94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95"/>
        <v>0</v>
      </c>
      <c r="O1016" s="155">
        <f t="shared" si="96"/>
        <v>0</v>
      </c>
      <c r="P1016" s="155">
        <f>IF(O1016=1,SUM($O$6:O1016),0)</f>
        <v>0</v>
      </c>
    </row>
    <row r="1017" spans="1:16" ht="15" customHeight="1">
      <c r="A1017" s="15"/>
      <c r="B1017" s="183">
        <v>8</v>
      </c>
      <c r="C1017" s="109" t="s">
        <v>1130</v>
      </c>
      <c r="D1017" s="226" t="s">
        <v>47</v>
      </c>
      <c r="E1017" s="227" t="s">
        <v>100</v>
      </c>
      <c r="F1017" s="228">
        <v>580849</v>
      </c>
      <c r="G1017" s="228">
        <v>580849</v>
      </c>
      <c r="H1017" s="171"/>
      <c r="I1017" s="88">
        <f t="shared" si="97"/>
        <v>580849</v>
      </c>
      <c r="J1017" s="163">
        <f t="shared" si="93"/>
        <v>0</v>
      </c>
      <c r="K1017" s="155">
        <f t="shared" si="94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95"/>
        <v>0</v>
      </c>
      <c r="O1017" s="155">
        <f t="shared" si="96"/>
        <v>0</v>
      </c>
      <c r="P1017" s="155">
        <f>IF(O1017=1,SUM($O$6:O1017),0)</f>
        <v>0</v>
      </c>
    </row>
    <row r="1018" spans="1:16" ht="15" customHeight="1">
      <c r="A1018" s="15"/>
      <c r="B1018" s="183">
        <v>9</v>
      </c>
      <c r="C1018" s="109" t="s">
        <v>354</v>
      </c>
      <c r="D1018" s="226" t="s">
        <v>47</v>
      </c>
      <c r="E1018" s="227" t="s">
        <v>100</v>
      </c>
      <c r="F1018" s="228">
        <v>640563</v>
      </c>
      <c r="G1018" s="228">
        <v>640563</v>
      </c>
      <c r="H1018" s="171"/>
      <c r="I1018" s="88">
        <f t="shared" si="97"/>
        <v>640563</v>
      </c>
      <c r="J1018" s="163">
        <f t="shared" si="93"/>
        <v>0</v>
      </c>
      <c r="K1018" s="155">
        <f t="shared" si="94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95"/>
        <v>0</v>
      </c>
      <c r="O1018" s="155">
        <f t="shared" si="96"/>
        <v>0</v>
      </c>
      <c r="P1018" s="155">
        <f>IF(O1018=1,SUM($O$6:O1018),0)</f>
        <v>0</v>
      </c>
    </row>
    <row r="1019" spans="1:16" ht="15" customHeight="1">
      <c r="A1019" s="15"/>
      <c r="B1019" s="183">
        <v>10</v>
      </c>
      <c r="C1019" s="109" t="s">
        <v>355</v>
      </c>
      <c r="D1019" s="226" t="s">
        <v>47</v>
      </c>
      <c r="E1019" s="227" t="s">
        <v>100</v>
      </c>
      <c r="F1019" s="228">
        <v>640563</v>
      </c>
      <c r="G1019" s="228">
        <v>640563</v>
      </c>
      <c r="H1019" s="171"/>
      <c r="I1019" s="88">
        <f t="shared" si="97"/>
        <v>640563</v>
      </c>
      <c r="J1019" s="163">
        <f t="shared" si="93"/>
        <v>0</v>
      </c>
      <c r="K1019" s="155">
        <f t="shared" si="94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95"/>
        <v>0</v>
      </c>
      <c r="O1019" s="155">
        <f t="shared" si="96"/>
        <v>0</v>
      </c>
      <c r="P1019" s="155">
        <f>IF(O1019=1,SUM($O$6:O1019),0)</f>
        <v>0</v>
      </c>
    </row>
    <row r="1020" spans="1:16" ht="15" customHeight="1">
      <c r="A1020" s="15"/>
      <c r="B1020" s="183">
        <v>11</v>
      </c>
      <c r="C1020" s="109" t="s">
        <v>356</v>
      </c>
      <c r="D1020" s="226" t="s">
        <v>47</v>
      </c>
      <c r="E1020" s="227" t="s">
        <v>100</v>
      </c>
      <c r="F1020" s="228">
        <v>777904.11254937388</v>
      </c>
      <c r="G1020" s="228">
        <v>777904.11254937388</v>
      </c>
      <c r="H1020" s="171"/>
      <c r="I1020" s="88">
        <f t="shared" si="97"/>
        <v>777904.11254937388</v>
      </c>
      <c r="J1020" s="163">
        <f t="shared" si="93"/>
        <v>0</v>
      </c>
      <c r="K1020" s="155">
        <f t="shared" si="94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95"/>
        <v>0</v>
      </c>
      <c r="O1020" s="155">
        <f t="shared" si="96"/>
        <v>0</v>
      </c>
      <c r="P1020" s="155">
        <f>IF(O1020=1,SUM($O$6:O1020),0)</f>
        <v>0</v>
      </c>
    </row>
    <row r="1021" spans="1:16" ht="15" customHeight="1">
      <c r="A1021" s="15"/>
      <c r="B1021" s="183">
        <v>12</v>
      </c>
      <c r="C1021" s="109" t="s">
        <v>357</v>
      </c>
      <c r="D1021" s="226" t="s">
        <v>47</v>
      </c>
      <c r="E1021" s="227" t="s">
        <v>100</v>
      </c>
      <c r="F1021" s="228">
        <v>777904.11254937388</v>
      </c>
      <c r="G1021" s="228">
        <v>777904.11254937388</v>
      </c>
      <c r="H1021" s="171"/>
      <c r="I1021" s="88">
        <f t="shared" si="97"/>
        <v>777904.11254937388</v>
      </c>
      <c r="J1021" s="163">
        <f t="shared" si="93"/>
        <v>0</v>
      </c>
      <c r="K1021" s="155">
        <f t="shared" si="94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95"/>
        <v>0</v>
      </c>
      <c r="O1021" s="155">
        <f t="shared" si="96"/>
        <v>0</v>
      </c>
      <c r="P1021" s="155">
        <f>IF(O1021=1,SUM($O$6:O1021),0)</f>
        <v>0</v>
      </c>
    </row>
    <row r="1022" spans="1:16" ht="15" customHeight="1">
      <c r="A1022" s="15"/>
      <c r="B1022" s="183">
        <v>13</v>
      </c>
      <c r="C1022" s="109" t="s">
        <v>358</v>
      </c>
      <c r="D1022" s="226" t="s">
        <v>47</v>
      </c>
      <c r="E1022" s="227" t="s">
        <v>100</v>
      </c>
      <c r="F1022" s="228">
        <v>776275</v>
      </c>
      <c r="G1022" s="228">
        <v>776275</v>
      </c>
      <c r="H1022" s="171"/>
      <c r="I1022" s="88">
        <f t="shared" si="97"/>
        <v>776275</v>
      </c>
      <c r="J1022" s="163">
        <f t="shared" si="93"/>
        <v>0</v>
      </c>
      <c r="K1022" s="155">
        <f t="shared" si="94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95"/>
        <v>0</v>
      </c>
      <c r="O1022" s="155">
        <f t="shared" si="96"/>
        <v>0</v>
      </c>
      <c r="P1022" s="155">
        <f>IF(O1022=1,SUM($O$6:O1022),0)</f>
        <v>0</v>
      </c>
    </row>
    <row r="1023" spans="1:16" ht="15" customHeight="1">
      <c r="A1023" s="15"/>
      <c r="B1023" s="183">
        <v>14</v>
      </c>
      <c r="C1023" s="109" t="s">
        <v>359</v>
      </c>
      <c r="D1023" s="226" t="s">
        <v>47</v>
      </c>
      <c r="E1023" s="227" t="s">
        <v>100</v>
      </c>
      <c r="F1023" s="228">
        <v>776275</v>
      </c>
      <c r="G1023" s="228">
        <v>776275</v>
      </c>
      <c r="H1023" s="171"/>
      <c r="I1023" s="88">
        <f t="shared" si="97"/>
        <v>776275</v>
      </c>
      <c r="J1023" s="163">
        <f t="shared" si="93"/>
        <v>0</v>
      </c>
      <c r="K1023" s="155">
        <f t="shared" si="94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95"/>
        <v>0</v>
      </c>
      <c r="O1023" s="155">
        <f t="shared" si="96"/>
        <v>0</v>
      </c>
      <c r="P1023" s="155">
        <f>IF(O1023=1,SUM($O$6:O1023),0)</f>
        <v>0</v>
      </c>
    </row>
    <row r="1024" spans="1:16" ht="15" customHeight="1">
      <c r="A1024" s="15"/>
      <c r="B1024" s="183">
        <v>15</v>
      </c>
      <c r="C1024" s="109" t="s">
        <v>360</v>
      </c>
      <c r="D1024" s="226" t="s">
        <v>47</v>
      </c>
      <c r="E1024" s="227" t="s">
        <v>100</v>
      </c>
      <c r="F1024" s="228">
        <v>852274</v>
      </c>
      <c r="G1024" s="228">
        <v>852274</v>
      </c>
      <c r="H1024" s="171"/>
      <c r="I1024" s="88">
        <f t="shared" si="97"/>
        <v>852274</v>
      </c>
      <c r="J1024" s="163">
        <f t="shared" si="93"/>
        <v>0</v>
      </c>
      <c r="K1024" s="155">
        <f t="shared" si="94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95"/>
        <v>0</v>
      </c>
      <c r="O1024" s="155">
        <f t="shared" si="96"/>
        <v>0</v>
      </c>
      <c r="P1024" s="155">
        <f>IF(O1024=1,SUM($O$6:O1024),0)</f>
        <v>0</v>
      </c>
    </row>
    <row r="1025" spans="1:16" ht="15" customHeight="1">
      <c r="A1025" s="15"/>
      <c r="B1025" s="183">
        <v>16</v>
      </c>
      <c r="C1025" s="109" t="s">
        <v>361</v>
      </c>
      <c r="D1025" s="226" t="s">
        <v>47</v>
      </c>
      <c r="E1025" s="227" t="s">
        <v>100</v>
      </c>
      <c r="F1025" s="228">
        <v>852274</v>
      </c>
      <c r="G1025" s="228">
        <v>852274</v>
      </c>
      <c r="H1025" s="171"/>
      <c r="I1025" s="88">
        <f t="shared" si="97"/>
        <v>852274</v>
      </c>
      <c r="J1025" s="163">
        <f t="shared" si="93"/>
        <v>0</v>
      </c>
      <c r="K1025" s="155">
        <f t="shared" si="94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95"/>
        <v>0</v>
      </c>
      <c r="O1025" s="155">
        <f t="shared" si="96"/>
        <v>0</v>
      </c>
      <c r="P1025" s="155">
        <f>IF(O1025=1,SUM($O$6:O1025),0)</f>
        <v>0</v>
      </c>
    </row>
    <row r="1026" spans="1:16" ht="15" customHeight="1">
      <c r="A1026" s="15"/>
      <c r="B1026" s="183">
        <v>17</v>
      </c>
      <c r="C1026" s="109" t="s">
        <v>362</v>
      </c>
      <c r="D1026" s="226" t="s">
        <v>47</v>
      </c>
      <c r="E1026" s="227" t="s">
        <v>100</v>
      </c>
      <c r="F1026" s="228">
        <v>1280085.3169734846</v>
      </c>
      <c r="G1026" s="228">
        <v>1280085.3169734846</v>
      </c>
      <c r="H1026" s="171"/>
      <c r="I1026" s="88">
        <f t="shared" si="97"/>
        <v>1280085.3169734846</v>
      </c>
      <c r="J1026" s="163">
        <f t="shared" si="93"/>
        <v>0</v>
      </c>
      <c r="K1026" s="155">
        <f t="shared" si="94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95"/>
        <v>0</v>
      </c>
      <c r="O1026" s="155">
        <f t="shared" si="96"/>
        <v>0</v>
      </c>
      <c r="P1026" s="155">
        <f>IF(O1026=1,SUM($O$6:O1026),0)</f>
        <v>0</v>
      </c>
    </row>
    <row r="1027" spans="1:16" ht="15" customHeight="1">
      <c r="A1027" s="15"/>
      <c r="B1027" s="183">
        <v>18</v>
      </c>
      <c r="C1027" s="109" t="s">
        <v>363</v>
      </c>
      <c r="D1027" s="226" t="s">
        <v>47</v>
      </c>
      <c r="E1027" s="227" t="s">
        <v>100</v>
      </c>
      <c r="F1027" s="228">
        <v>1280085.3169734846</v>
      </c>
      <c r="G1027" s="228">
        <v>1280085.3169734846</v>
      </c>
      <c r="H1027" s="171"/>
      <c r="I1027" s="88">
        <f t="shared" si="97"/>
        <v>1280085.3169734846</v>
      </c>
      <c r="J1027" s="163">
        <f t="shared" si="93"/>
        <v>0</v>
      </c>
      <c r="K1027" s="155">
        <f t="shared" si="94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95"/>
        <v>0</v>
      </c>
      <c r="O1027" s="155">
        <f t="shared" si="96"/>
        <v>0</v>
      </c>
      <c r="P1027" s="155">
        <f>IF(O1027=1,SUM($O$6:O1027),0)</f>
        <v>0</v>
      </c>
    </row>
    <row r="1028" spans="1:16" ht="15" customHeight="1">
      <c r="A1028" s="15"/>
      <c r="B1028" s="183">
        <v>19</v>
      </c>
      <c r="C1028" s="109" t="s">
        <v>364</v>
      </c>
      <c r="D1028" s="226" t="s">
        <v>47</v>
      </c>
      <c r="E1028" s="227" t="s">
        <v>100</v>
      </c>
      <c r="F1028" s="228">
        <v>901131</v>
      </c>
      <c r="G1028" s="228">
        <v>901131</v>
      </c>
      <c r="H1028" s="171"/>
      <c r="I1028" s="88">
        <f t="shared" si="97"/>
        <v>901131</v>
      </c>
      <c r="J1028" s="163">
        <f t="shared" si="93"/>
        <v>0</v>
      </c>
      <c r="K1028" s="155">
        <f t="shared" si="94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95"/>
        <v>0</v>
      </c>
      <c r="O1028" s="155">
        <f t="shared" si="96"/>
        <v>0</v>
      </c>
      <c r="P1028" s="155">
        <f>IF(O1028=1,SUM($O$6:O1028),0)</f>
        <v>0</v>
      </c>
    </row>
    <row r="1029" spans="1:16" ht="15" customHeight="1">
      <c r="A1029" s="15"/>
      <c r="B1029" s="183">
        <v>20</v>
      </c>
      <c r="C1029" s="109" t="s">
        <v>365</v>
      </c>
      <c r="D1029" s="226" t="s">
        <v>47</v>
      </c>
      <c r="E1029" s="227" t="s">
        <v>100</v>
      </c>
      <c r="F1029" s="228">
        <v>901131</v>
      </c>
      <c r="G1029" s="228">
        <v>901131</v>
      </c>
      <c r="H1029" s="171"/>
      <c r="I1029" s="88">
        <f t="shared" si="97"/>
        <v>901131</v>
      </c>
      <c r="J1029" s="163">
        <f t="shared" si="93"/>
        <v>0</v>
      </c>
      <c r="K1029" s="155">
        <f t="shared" si="94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95"/>
        <v>0</v>
      </c>
      <c r="O1029" s="155">
        <f t="shared" si="96"/>
        <v>0</v>
      </c>
      <c r="P1029" s="155">
        <f>IF(O1029=1,SUM($O$6:O1029),0)</f>
        <v>0</v>
      </c>
    </row>
    <row r="1030" spans="1:16" ht="15" customHeight="1">
      <c r="A1030" s="15"/>
      <c r="B1030" s="183">
        <v>21</v>
      </c>
      <c r="C1030" s="109" t="s">
        <v>366</v>
      </c>
      <c r="D1030" s="226" t="s">
        <v>47</v>
      </c>
      <c r="E1030" s="227" t="s">
        <v>100</v>
      </c>
      <c r="F1030" s="228">
        <v>928273</v>
      </c>
      <c r="G1030" s="228">
        <v>928273</v>
      </c>
      <c r="H1030" s="171"/>
      <c r="I1030" s="88">
        <f t="shared" si="97"/>
        <v>928273</v>
      </c>
      <c r="J1030" s="163">
        <f t="shared" si="93"/>
        <v>0</v>
      </c>
      <c r="K1030" s="155">
        <f t="shared" si="94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95"/>
        <v>0</v>
      </c>
      <c r="O1030" s="155">
        <f t="shared" si="96"/>
        <v>0</v>
      </c>
      <c r="P1030" s="155">
        <f>IF(O1030=1,SUM($O$6:O1030),0)</f>
        <v>0</v>
      </c>
    </row>
    <row r="1031" spans="1:16" ht="15" customHeight="1">
      <c r="A1031" s="15"/>
      <c r="B1031" s="183">
        <v>22</v>
      </c>
      <c r="C1031" s="109" t="s">
        <v>367</v>
      </c>
      <c r="D1031" s="226" t="s">
        <v>47</v>
      </c>
      <c r="E1031" s="227" t="s">
        <v>100</v>
      </c>
      <c r="F1031" s="228">
        <v>928273</v>
      </c>
      <c r="G1031" s="228">
        <v>928273</v>
      </c>
      <c r="H1031" s="171"/>
      <c r="I1031" s="88">
        <f t="shared" si="97"/>
        <v>928273</v>
      </c>
      <c r="J1031" s="163">
        <f t="shared" si="93"/>
        <v>0</v>
      </c>
      <c r="K1031" s="155">
        <f t="shared" si="94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95"/>
        <v>0</v>
      </c>
      <c r="O1031" s="155">
        <f t="shared" si="96"/>
        <v>0</v>
      </c>
      <c r="P1031" s="155">
        <f>IF(O1031=1,SUM($O$6:O1031),0)</f>
        <v>0</v>
      </c>
    </row>
    <row r="1032" spans="1:16" ht="15" customHeight="1">
      <c r="A1032" s="15"/>
      <c r="B1032" s="183">
        <v>23</v>
      </c>
      <c r="C1032" s="109" t="s">
        <v>368</v>
      </c>
      <c r="D1032" s="226" t="s">
        <v>47</v>
      </c>
      <c r="E1032" s="227" t="s">
        <v>100</v>
      </c>
      <c r="F1032" s="228">
        <v>1063986</v>
      </c>
      <c r="G1032" s="228">
        <v>1063986</v>
      </c>
      <c r="H1032" s="171"/>
      <c r="I1032" s="88">
        <f t="shared" si="97"/>
        <v>1063986</v>
      </c>
      <c r="J1032" s="163">
        <f t="shared" si="93"/>
        <v>0</v>
      </c>
      <c r="K1032" s="155">
        <f t="shared" si="94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95"/>
        <v>0</v>
      </c>
      <c r="O1032" s="155">
        <f t="shared" si="96"/>
        <v>0</v>
      </c>
      <c r="P1032" s="155">
        <f>IF(O1032=1,SUM($O$6:O1032),0)</f>
        <v>0</v>
      </c>
    </row>
    <row r="1033" spans="1:16" ht="15" customHeight="1">
      <c r="A1033" s="15"/>
      <c r="B1033" s="183">
        <v>24</v>
      </c>
      <c r="C1033" s="109" t="s">
        <v>369</v>
      </c>
      <c r="D1033" s="226" t="s">
        <v>47</v>
      </c>
      <c r="E1033" s="227" t="s">
        <v>100</v>
      </c>
      <c r="F1033" s="228">
        <v>1063986</v>
      </c>
      <c r="G1033" s="228">
        <v>1063986</v>
      </c>
      <c r="H1033" s="171"/>
      <c r="I1033" s="88">
        <f t="shared" si="97"/>
        <v>1063986</v>
      </c>
      <c r="J1033" s="163">
        <f t="shared" si="93"/>
        <v>0</v>
      </c>
      <c r="K1033" s="155">
        <f t="shared" si="94"/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si="95"/>
        <v>0</v>
      </c>
      <c r="O1033" s="155">
        <f t="shared" si="96"/>
        <v>0</v>
      </c>
      <c r="P1033" s="155">
        <f>IF(O1033=1,SUM($O$6:O1033),0)</f>
        <v>0</v>
      </c>
    </row>
    <row r="1034" spans="1:16" ht="15" customHeight="1">
      <c r="A1034" s="15"/>
      <c r="B1034" s="183">
        <v>25</v>
      </c>
      <c r="C1034" s="109" t="s">
        <v>370</v>
      </c>
      <c r="D1034" s="226" t="s">
        <v>47</v>
      </c>
      <c r="E1034" s="227" t="s">
        <v>100</v>
      </c>
      <c r="F1034" s="228">
        <v>1503365.2512190146</v>
      </c>
      <c r="G1034" s="228">
        <v>1503365.2512190146</v>
      </c>
      <c r="H1034" s="171"/>
      <c r="I1034" s="88">
        <f t="shared" si="97"/>
        <v>1503365.2512190146</v>
      </c>
      <c r="J1034" s="163">
        <f t="shared" si="93"/>
        <v>0</v>
      </c>
      <c r="K1034" s="155">
        <f t="shared" si="9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95"/>
        <v>0</v>
      </c>
      <c r="O1034" s="155">
        <f t="shared" si="96"/>
        <v>0</v>
      </c>
      <c r="P1034" s="155">
        <f>IF(O1034=1,SUM($O$6:O1034),0)</f>
        <v>0</v>
      </c>
    </row>
    <row r="1035" spans="1:16" ht="15" customHeight="1">
      <c r="A1035" s="15"/>
      <c r="B1035" s="183">
        <v>26</v>
      </c>
      <c r="C1035" s="109" t="s">
        <v>371</v>
      </c>
      <c r="D1035" s="226" t="s">
        <v>47</v>
      </c>
      <c r="E1035" s="227" t="s">
        <v>100</v>
      </c>
      <c r="F1035" s="228">
        <v>1503365.2512190146</v>
      </c>
      <c r="G1035" s="228">
        <v>1503365.2512190146</v>
      </c>
      <c r="H1035" s="171"/>
      <c r="I1035" s="88">
        <f t="shared" si="97"/>
        <v>1503365.2512190146</v>
      </c>
      <c r="J1035" s="163">
        <f t="shared" si="93"/>
        <v>0</v>
      </c>
      <c r="K1035" s="155">
        <f t="shared" si="9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95"/>
        <v>0</v>
      </c>
      <c r="O1035" s="155">
        <f t="shared" si="96"/>
        <v>0</v>
      </c>
      <c r="P1035" s="155">
        <f>IF(O1035=1,SUM($O$6:O1035),0)</f>
        <v>0</v>
      </c>
    </row>
    <row r="1036" spans="1:16" ht="15" customHeight="1">
      <c r="A1036" s="15"/>
      <c r="B1036" s="183"/>
      <c r="C1036" s="109"/>
      <c r="D1036" s="226" t="s">
        <v>48</v>
      </c>
      <c r="E1036" s="227"/>
      <c r="F1036" s="228"/>
      <c r="G1036" s="228"/>
      <c r="H1036" s="171"/>
      <c r="I1036" s="88">
        <f t="shared" si="97"/>
        <v>0</v>
      </c>
      <c r="J1036" s="163">
        <f t="shared" ref="J1036:J1099" si="98">IF(D1036="MDU-KD",1,0)</f>
        <v>0</v>
      </c>
      <c r="K1036" s="155">
        <f t="shared" ref="K1036:K1099" si="99">IF(D1036="HDW",1,0)</f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ref="N1036:N1099" si="100">IF(L1036=0,M1036,L1036)</f>
        <v>0</v>
      </c>
      <c r="O1036" s="155">
        <f t="shared" ref="O1036:O1099" si="101">IF(E1036=0,0,IF(LEFT(C1036,11)="Tiang Beton",1,0))</f>
        <v>0</v>
      </c>
      <c r="P1036" s="155">
        <f>IF(O1036=1,SUM($O$6:O1036),0)</f>
        <v>0</v>
      </c>
    </row>
    <row r="1037" spans="1:16" ht="15" customHeight="1">
      <c r="A1037" s="15"/>
      <c r="B1037" s="183" t="s">
        <v>1031</v>
      </c>
      <c r="C1037" s="109" t="s">
        <v>789</v>
      </c>
      <c r="D1037" s="226" t="s">
        <v>48</v>
      </c>
      <c r="E1037" s="227"/>
      <c r="F1037" s="228"/>
      <c r="G1037" s="228"/>
      <c r="H1037" s="171"/>
      <c r="I1037" s="88">
        <f t="shared" si="97"/>
        <v>0</v>
      </c>
      <c r="J1037" s="163">
        <f t="shared" si="98"/>
        <v>0</v>
      </c>
      <c r="K1037" s="155">
        <f t="shared" si="99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100"/>
        <v>0</v>
      </c>
      <c r="O1037" s="155">
        <f t="shared" si="101"/>
        <v>0</v>
      </c>
      <c r="P1037" s="155">
        <f>IF(O1037=1,SUM($O$6:O1037),0)</f>
        <v>0</v>
      </c>
    </row>
    <row r="1038" spans="1:16" ht="15" customHeight="1">
      <c r="A1038" s="15"/>
      <c r="B1038" s="183">
        <v>12</v>
      </c>
      <c r="C1038" s="109" t="s">
        <v>372</v>
      </c>
      <c r="D1038" s="226" t="s">
        <v>47</v>
      </c>
      <c r="E1038" s="227" t="s">
        <v>14</v>
      </c>
      <c r="F1038" s="228">
        <v>11600</v>
      </c>
      <c r="G1038" s="228">
        <v>13800</v>
      </c>
      <c r="H1038" s="171"/>
      <c r="I1038" s="88">
        <f t="shared" si="97"/>
        <v>13800</v>
      </c>
      <c r="J1038" s="163">
        <f t="shared" si="98"/>
        <v>0</v>
      </c>
      <c r="K1038" s="155">
        <f t="shared" si="99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100"/>
        <v>0</v>
      </c>
      <c r="O1038" s="155">
        <f t="shared" si="101"/>
        <v>0</v>
      </c>
      <c r="P1038" s="155">
        <f>IF(O1038=1,SUM($O$6:O1038),0)</f>
        <v>0</v>
      </c>
    </row>
    <row r="1039" spans="1:16" ht="15" customHeight="1">
      <c r="A1039" s="15"/>
      <c r="B1039" s="183">
        <v>13</v>
      </c>
      <c r="C1039" s="109" t="s">
        <v>373</v>
      </c>
      <c r="D1039" s="226" t="s">
        <v>47</v>
      </c>
      <c r="E1039" s="227" t="s">
        <v>14</v>
      </c>
      <c r="F1039" s="228">
        <v>10700</v>
      </c>
      <c r="G1039" s="228">
        <v>12700</v>
      </c>
      <c r="H1039" s="171"/>
      <c r="I1039" s="88">
        <f t="shared" si="97"/>
        <v>12700</v>
      </c>
      <c r="J1039" s="163">
        <f t="shared" si="98"/>
        <v>0</v>
      </c>
      <c r="K1039" s="155">
        <f t="shared" si="99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100"/>
        <v>0</v>
      </c>
      <c r="O1039" s="155">
        <f t="shared" si="101"/>
        <v>0</v>
      </c>
      <c r="P1039" s="155">
        <f>IF(O1039=1,SUM($O$6:O1039),0)</f>
        <v>0</v>
      </c>
    </row>
    <row r="1040" spans="1:16" ht="15" customHeight="1">
      <c r="A1040" s="15"/>
      <c r="B1040" s="183">
        <v>14</v>
      </c>
      <c r="C1040" s="109" t="s">
        <v>374</v>
      </c>
      <c r="D1040" s="226" t="s">
        <v>47</v>
      </c>
      <c r="E1040" s="227" t="s">
        <v>297</v>
      </c>
      <c r="F1040" s="228">
        <v>1318750</v>
      </c>
      <c r="G1040" s="228">
        <f>31400*50</f>
        <v>1570000</v>
      </c>
      <c r="H1040" s="171"/>
      <c r="I1040" s="88">
        <f t="shared" si="97"/>
        <v>1570000</v>
      </c>
      <c r="J1040" s="163">
        <f t="shared" si="98"/>
        <v>0</v>
      </c>
      <c r="K1040" s="155">
        <f t="shared" si="99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100"/>
        <v>0</v>
      </c>
      <c r="O1040" s="155">
        <f t="shared" si="101"/>
        <v>0</v>
      </c>
      <c r="P1040" s="155">
        <f>IF(O1040=1,SUM($O$6:O1040),0)</f>
        <v>0</v>
      </c>
    </row>
    <row r="1041" spans="1:16" ht="15" customHeight="1">
      <c r="A1041" s="15"/>
      <c r="B1041" s="183">
        <v>15</v>
      </c>
      <c r="C1041" s="109" t="s">
        <v>790</v>
      </c>
      <c r="D1041" s="226" t="s">
        <v>47</v>
      </c>
      <c r="E1041" s="227" t="s">
        <v>297</v>
      </c>
      <c r="F1041" s="228">
        <v>1055000</v>
      </c>
      <c r="G1041" s="228">
        <f>25100*50</f>
        <v>1255000</v>
      </c>
      <c r="H1041" s="171"/>
      <c r="I1041" s="88">
        <f t="shared" si="97"/>
        <v>1255000</v>
      </c>
      <c r="J1041" s="163">
        <f t="shared" si="98"/>
        <v>0</v>
      </c>
      <c r="K1041" s="155">
        <f t="shared" si="99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100"/>
        <v>0</v>
      </c>
      <c r="O1041" s="155">
        <f t="shared" si="101"/>
        <v>0</v>
      </c>
      <c r="P1041" s="155">
        <f>IF(O1041=1,SUM($O$6:O1041),0)</f>
        <v>0</v>
      </c>
    </row>
    <row r="1042" spans="1:16" ht="15" customHeight="1">
      <c r="A1042" s="15"/>
      <c r="B1042" s="183">
        <v>16</v>
      </c>
      <c r="C1042" s="109" t="s">
        <v>791</v>
      </c>
      <c r="D1042" s="226" t="s">
        <v>47</v>
      </c>
      <c r="E1042" s="227" t="s">
        <v>473</v>
      </c>
      <c r="F1042" s="228">
        <v>700</v>
      </c>
      <c r="G1042" s="228">
        <v>700</v>
      </c>
      <c r="H1042" s="171"/>
      <c r="I1042" s="88">
        <f t="shared" si="97"/>
        <v>700</v>
      </c>
      <c r="J1042" s="163">
        <f t="shared" si="98"/>
        <v>0</v>
      </c>
      <c r="K1042" s="155">
        <f t="shared" si="99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100"/>
        <v>0</v>
      </c>
      <c r="O1042" s="155">
        <f t="shared" si="101"/>
        <v>0</v>
      </c>
      <c r="P1042" s="155">
        <f>IF(O1042=1,SUM($O$6:O1042),0)</f>
        <v>0</v>
      </c>
    </row>
    <row r="1043" spans="1:16" ht="15" customHeight="1">
      <c r="A1043" s="15"/>
      <c r="B1043" s="183">
        <v>17</v>
      </c>
      <c r="C1043" s="109" t="s">
        <v>792</v>
      </c>
      <c r="D1043" s="226" t="s">
        <v>47</v>
      </c>
      <c r="E1043" s="227" t="s">
        <v>473</v>
      </c>
      <c r="F1043" s="228">
        <v>1400</v>
      </c>
      <c r="G1043" s="228">
        <v>1700</v>
      </c>
      <c r="H1043" s="171"/>
      <c r="I1043" s="88">
        <f t="shared" si="97"/>
        <v>1700</v>
      </c>
      <c r="J1043" s="163">
        <f t="shared" si="98"/>
        <v>0</v>
      </c>
      <c r="K1043" s="155">
        <f t="shared" si="99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100"/>
        <v>0</v>
      </c>
      <c r="O1043" s="155">
        <f t="shared" si="101"/>
        <v>0</v>
      </c>
      <c r="P1043" s="155">
        <f>IF(O1043=1,SUM($O$6:O1043),0)</f>
        <v>0</v>
      </c>
    </row>
    <row r="1044" spans="1:16" ht="15" customHeight="1">
      <c r="A1044" s="15"/>
      <c r="B1044" s="183">
        <v>18</v>
      </c>
      <c r="C1044" s="109" t="s">
        <v>793</v>
      </c>
      <c r="D1044" s="226" t="s">
        <v>47</v>
      </c>
      <c r="E1044" s="227" t="s">
        <v>473</v>
      </c>
      <c r="F1044" s="228">
        <v>28300</v>
      </c>
      <c r="G1044" s="228">
        <v>33700</v>
      </c>
      <c r="H1044" s="171"/>
      <c r="I1044" s="88">
        <f t="shared" si="97"/>
        <v>33700</v>
      </c>
      <c r="J1044" s="163">
        <f t="shared" si="98"/>
        <v>0</v>
      </c>
      <c r="K1044" s="155">
        <f t="shared" si="99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100"/>
        <v>0</v>
      </c>
      <c r="O1044" s="155">
        <f t="shared" si="101"/>
        <v>0</v>
      </c>
      <c r="P1044" s="155">
        <f>IF(O1044=1,SUM($O$6:O1044),0)</f>
        <v>0</v>
      </c>
    </row>
    <row r="1045" spans="1:16" ht="15" customHeight="1">
      <c r="A1045" s="15"/>
      <c r="B1045" s="183">
        <v>19</v>
      </c>
      <c r="C1045" s="109" t="s">
        <v>794</v>
      </c>
      <c r="D1045" s="226" t="s">
        <v>47</v>
      </c>
      <c r="E1045" s="227" t="s">
        <v>473</v>
      </c>
      <c r="F1045" s="228">
        <v>16900</v>
      </c>
      <c r="G1045" s="228">
        <v>20100</v>
      </c>
      <c r="H1045" s="171"/>
      <c r="I1045" s="88">
        <f t="shared" si="97"/>
        <v>20100</v>
      </c>
      <c r="J1045" s="163">
        <f t="shared" si="98"/>
        <v>0</v>
      </c>
      <c r="K1045" s="155">
        <f t="shared" si="99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100"/>
        <v>0</v>
      </c>
      <c r="O1045" s="155">
        <f t="shared" si="101"/>
        <v>0</v>
      </c>
      <c r="P1045" s="155">
        <f>IF(O1045=1,SUM($O$6:O1045),0)</f>
        <v>0</v>
      </c>
    </row>
    <row r="1046" spans="1:16" ht="15" customHeight="1">
      <c r="A1046" s="15"/>
      <c r="B1046" s="183">
        <v>20</v>
      </c>
      <c r="C1046" s="109" t="s">
        <v>1094</v>
      </c>
      <c r="D1046" s="226" t="s">
        <v>47</v>
      </c>
      <c r="E1046" s="227" t="s">
        <v>473</v>
      </c>
      <c r="F1046" s="228">
        <v>4566.666666666667</v>
      </c>
      <c r="G1046" s="228">
        <v>4566.666666666667</v>
      </c>
      <c r="H1046" s="171"/>
      <c r="I1046" s="88">
        <f t="shared" si="97"/>
        <v>4566.666666666667</v>
      </c>
      <c r="J1046" s="163">
        <f t="shared" si="98"/>
        <v>0</v>
      </c>
      <c r="K1046" s="155">
        <f t="shared" si="99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100"/>
        <v>0</v>
      </c>
      <c r="O1046" s="155">
        <f t="shared" si="101"/>
        <v>0</v>
      </c>
      <c r="P1046" s="155">
        <f>IF(O1046=1,SUM($O$6:O1046),0)</f>
        <v>0</v>
      </c>
    </row>
    <row r="1047" spans="1:16" ht="15" customHeight="1">
      <c r="A1047" s="15"/>
      <c r="B1047" s="183">
        <v>21</v>
      </c>
      <c r="C1047" s="109" t="s">
        <v>1519</v>
      </c>
      <c r="D1047" s="226" t="s">
        <v>47</v>
      </c>
      <c r="E1047" s="227" t="s">
        <v>473</v>
      </c>
      <c r="F1047" s="232">
        <v>1100</v>
      </c>
      <c r="G1047" s="232">
        <v>1300</v>
      </c>
      <c r="H1047" s="171"/>
      <c r="I1047" s="88">
        <f t="shared" si="97"/>
        <v>1300</v>
      </c>
      <c r="J1047" s="163">
        <f t="shared" si="98"/>
        <v>0</v>
      </c>
      <c r="K1047" s="155">
        <f t="shared" si="99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100"/>
        <v>0</v>
      </c>
      <c r="O1047" s="155">
        <f t="shared" si="101"/>
        <v>0</v>
      </c>
      <c r="P1047" s="155">
        <f>IF(O1047=1,SUM($O$6:O1047),0)</f>
        <v>0</v>
      </c>
    </row>
    <row r="1048" spans="1:16" ht="15" customHeight="1">
      <c r="A1048" s="15"/>
      <c r="B1048" s="183">
        <v>22</v>
      </c>
      <c r="C1048" s="109" t="s">
        <v>1520</v>
      </c>
      <c r="D1048" s="226" t="s">
        <v>47</v>
      </c>
      <c r="E1048" s="227" t="s">
        <v>473</v>
      </c>
      <c r="F1048" s="232">
        <v>2200</v>
      </c>
      <c r="G1048" s="232">
        <v>2600</v>
      </c>
      <c r="H1048" s="171"/>
      <c r="I1048" s="88">
        <f t="shared" si="97"/>
        <v>2600</v>
      </c>
      <c r="J1048" s="163">
        <f t="shared" si="98"/>
        <v>0</v>
      </c>
      <c r="K1048" s="155">
        <f t="shared" si="99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100"/>
        <v>0</v>
      </c>
      <c r="O1048" s="155">
        <f t="shared" si="101"/>
        <v>0</v>
      </c>
      <c r="P1048" s="155">
        <f>IF(O1048=1,SUM($O$6:O1048),0)</f>
        <v>0</v>
      </c>
    </row>
    <row r="1049" spans="1:16" ht="15" customHeight="1">
      <c r="A1049" s="15"/>
      <c r="B1049" s="183">
        <v>23</v>
      </c>
      <c r="C1049" s="109" t="s">
        <v>1521</v>
      </c>
      <c r="D1049" s="226" t="s">
        <v>47</v>
      </c>
      <c r="E1049" s="227" t="s">
        <v>473</v>
      </c>
      <c r="F1049" s="232">
        <v>5300</v>
      </c>
      <c r="G1049" s="232">
        <v>6300</v>
      </c>
      <c r="H1049" s="171"/>
      <c r="I1049" s="88">
        <f t="shared" si="97"/>
        <v>6300</v>
      </c>
      <c r="J1049" s="163">
        <f t="shared" si="98"/>
        <v>0</v>
      </c>
      <c r="K1049" s="155">
        <f t="shared" si="99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100"/>
        <v>0</v>
      </c>
      <c r="O1049" s="155">
        <f t="shared" si="101"/>
        <v>0</v>
      </c>
      <c r="P1049" s="155">
        <f>IF(O1049=1,SUM($O$6:O1049),0)</f>
        <v>0</v>
      </c>
    </row>
    <row r="1050" spans="1:16" ht="15" customHeight="1">
      <c r="A1050" s="15"/>
      <c r="B1050" s="183">
        <v>24</v>
      </c>
      <c r="C1050" s="109" t="s">
        <v>1522</v>
      </c>
      <c r="D1050" s="226" t="s">
        <v>47</v>
      </c>
      <c r="E1050" s="227" t="s">
        <v>473</v>
      </c>
      <c r="F1050" s="232">
        <v>5800</v>
      </c>
      <c r="G1050" s="232">
        <v>6900</v>
      </c>
      <c r="H1050" s="171"/>
      <c r="I1050" s="88">
        <f t="shared" si="97"/>
        <v>6900</v>
      </c>
      <c r="J1050" s="163">
        <f t="shared" si="98"/>
        <v>0</v>
      </c>
      <c r="K1050" s="155">
        <f t="shared" si="99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100"/>
        <v>0</v>
      </c>
      <c r="O1050" s="155">
        <f t="shared" si="101"/>
        <v>0</v>
      </c>
      <c r="P1050" s="155">
        <f>IF(O1050=1,SUM($O$6:O1050),0)</f>
        <v>0</v>
      </c>
    </row>
    <row r="1051" spans="1:16" ht="15" customHeight="1">
      <c r="A1051" s="15"/>
      <c r="B1051" s="183">
        <v>25</v>
      </c>
      <c r="C1051" s="109" t="s">
        <v>1523</v>
      </c>
      <c r="D1051" s="226" t="s">
        <v>47</v>
      </c>
      <c r="E1051" s="227" t="s">
        <v>473</v>
      </c>
      <c r="F1051" s="232">
        <v>7200</v>
      </c>
      <c r="G1051" s="232">
        <v>8600</v>
      </c>
      <c r="H1051" s="171"/>
      <c r="I1051" s="88">
        <f t="shared" si="97"/>
        <v>8600</v>
      </c>
      <c r="J1051" s="163">
        <f t="shared" si="98"/>
        <v>0</v>
      </c>
      <c r="K1051" s="155">
        <f t="shared" si="99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100"/>
        <v>0</v>
      </c>
      <c r="O1051" s="155">
        <f t="shared" si="101"/>
        <v>0</v>
      </c>
      <c r="P1051" s="155">
        <f>IF(O1051=1,SUM($O$6:O1051),0)</f>
        <v>0</v>
      </c>
    </row>
    <row r="1052" spans="1:16" ht="15" customHeight="1">
      <c r="A1052" s="15"/>
      <c r="B1052" s="183">
        <v>26</v>
      </c>
      <c r="C1052" s="109" t="s">
        <v>795</v>
      </c>
      <c r="D1052" s="226" t="s">
        <v>47</v>
      </c>
      <c r="E1052" s="227" t="s">
        <v>796</v>
      </c>
      <c r="F1052" s="228">
        <v>162200</v>
      </c>
      <c r="G1052" s="228">
        <v>162200</v>
      </c>
      <c r="H1052" s="171"/>
      <c r="I1052" s="88">
        <f t="shared" si="97"/>
        <v>162200</v>
      </c>
      <c r="J1052" s="163">
        <f t="shared" si="98"/>
        <v>0</v>
      </c>
      <c r="K1052" s="155">
        <f t="shared" si="99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100"/>
        <v>0</v>
      </c>
      <c r="O1052" s="155">
        <f t="shared" si="101"/>
        <v>0</v>
      </c>
      <c r="P1052" s="155">
        <f>IF(O1052=1,SUM($O$6:O1052),0)</f>
        <v>0</v>
      </c>
    </row>
    <row r="1053" spans="1:16" ht="15" customHeight="1">
      <c r="A1053" s="15"/>
      <c r="B1053" s="183"/>
      <c r="C1053" s="109"/>
      <c r="D1053" s="226"/>
      <c r="E1053" s="227"/>
      <c r="F1053" s="228"/>
      <c r="G1053" s="228"/>
      <c r="H1053" s="171"/>
      <c r="I1053" s="88">
        <f t="shared" si="97"/>
        <v>0</v>
      </c>
      <c r="J1053" s="163">
        <f t="shared" si="98"/>
        <v>0</v>
      </c>
      <c r="K1053" s="155">
        <f t="shared" si="99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100"/>
        <v>0</v>
      </c>
      <c r="O1053" s="155">
        <f t="shared" si="101"/>
        <v>0</v>
      </c>
      <c r="P1053" s="155">
        <f>IF(O1053=1,SUM($O$6:O1053),0)</f>
        <v>0</v>
      </c>
    </row>
    <row r="1054" spans="1:16" ht="15" customHeight="1">
      <c r="A1054" s="15"/>
      <c r="B1054" s="183" t="s">
        <v>1031</v>
      </c>
      <c r="C1054" s="109" t="s">
        <v>797</v>
      </c>
      <c r="D1054" s="226" t="s">
        <v>48</v>
      </c>
      <c r="E1054" s="227"/>
      <c r="F1054" s="228"/>
      <c r="G1054" s="228"/>
      <c r="H1054" s="171"/>
      <c r="I1054" s="88">
        <f t="shared" si="97"/>
        <v>0</v>
      </c>
      <c r="J1054" s="163">
        <f t="shared" si="98"/>
        <v>0</v>
      </c>
      <c r="K1054" s="155">
        <f t="shared" si="99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100"/>
        <v>0</v>
      </c>
      <c r="O1054" s="155">
        <f t="shared" si="101"/>
        <v>0</v>
      </c>
      <c r="P1054" s="155">
        <f>IF(O1054=1,SUM($O$6:O1054),0)</f>
        <v>0</v>
      </c>
    </row>
    <row r="1055" spans="1:16" ht="15" customHeight="1">
      <c r="A1055" s="15"/>
      <c r="B1055" s="183">
        <v>1</v>
      </c>
      <c r="C1055" s="109" t="s">
        <v>375</v>
      </c>
      <c r="D1055" s="226" t="s">
        <v>47</v>
      </c>
      <c r="E1055" s="227" t="s">
        <v>14</v>
      </c>
      <c r="F1055" s="228">
        <v>25000</v>
      </c>
      <c r="G1055" s="228">
        <v>25000</v>
      </c>
      <c r="H1055" s="171"/>
      <c r="I1055" s="88">
        <f t="shared" si="97"/>
        <v>25000</v>
      </c>
      <c r="J1055" s="163">
        <f t="shared" si="98"/>
        <v>0</v>
      </c>
      <c r="K1055" s="155">
        <f t="shared" si="99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100"/>
        <v>0</v>
      </c>
      <c r="O1055" s="155">
        <f t="shared" si="101"/>
        <v>0</v>
      </c>
      <c r="P1055" s="155">
        <f>IF(O1055=1,SUM($O$6:O1055),0)</f>
        <v>0</v>
      </c>
    </row>
    <row r="1056" spans="1:16" ht="15" customHeight="1">
      <c r="A1056" s="15"/>
      <c r="B1056" s="183">
        <v>2</v>
      </c>
      <c r="C1056" s="109" t="s">
        <v>376</v>
      </c>
      <c r="D1056" s="226" t="s">
        <v>47</v>
      </c>
      <c r="E1056" s="227" t="s">
        <v>14</v>
      </c>
      <c r="F1056" s="228">
        <v>60300</v>
      </c>
      <c r="G1056" s="228">
        <v>60300</v>
      </c>
      <c r="H1056" s="171"/>
      <c r="I1056" s="88">
        <f t="shared" si="97"/>
        <v>60300</v>
      </c>
      <c r="J1056" s="163">
        <f t="shared" si="98"/>
        <v>0</v>
      </c>
      <c r="K1056" s="155">
        <f t="shared" si="99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100"/>
        <v>0</v>
      </c>
      <c r="O1056" s="155">
        <f t="shared" si="101"/>
        <v>0</v>
      </c>
      <c r="P1056" s="155">
        <f>IF(O1056=1,SUM($O$6:O1056),0)</f>
        <v>0</v>
      </c>
    </row>
    <row r="1057" spans="1:16" ht="15" customHeight="1">
      <c r="A1057" s="15"/>
      <c r="B1057" s="183">
        <v>3</v>
      </c>
      <c r="C1057" s="109" t="s">
        <v>798</v>
      </c>
      <c r="D1057" s="226" t="s">
        <v>47</v>
      </c>
      <c r="E1057" s="227" t="s">
        <v>14</v>
      </c>
      <c r="F1057" s="228">
        <v>54400</v>
      </c>
      <c r="G1057" s="228">
        <v>54400</v>
      </c>
      <c r="H1057" s="171"/>
      <c r="I1057" s="88">
        <f t="shared" si="97"/>
        <v>54400</v>
      </c>
      <c r="J1057" s="163">
        <f t="shared" si="98"/>
        <v>0</v>
      </c>
      <c r="K1057" s="155">
        <f t="shared" si="99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100"/>
        <v>0</v>
      </c>
      <c r="O1057" s="155">
        <f t="shared" si="101"/>
        <v>0</v>
      </c>
      <c r="P1057" s="155">
        <f>IF(O1057=1,SUM($O$6:O1057),0)</f>
        <v>0</v>
      </c>
    </row>
    <row r="1058" spans="1:16" ht="15" customHeight="1">
      <c r="A1058" s="15"/>
      <c r="B1058" s="183">
        <v>4</v>
      </c>
      <c r="C1058" s="109" t="s">
        <v>799</v>
      </c>
      <c r="D1058" s="226" t="s">
        <v>47</v>
      </c>
      <c r="E1058" s="227" t="s">
        <v>14</v>
      </c>
      <c r="F1058" s="228">
        <v>106400</v>
      </c>
      <c r="G1058" s="228">
        <v>106400</v>
      </c>
      <c r="H1058" s="171"/>
      <c r="I1058" s="88">
        <f t="shared" si="97"/>
        <v>106400</v>
      </c>
      <c r="J1058" s="163">
        <f t="shared" si="98"/>
        <v>0</v>
      </c>
      <c r="K1058" s="155">
        <f t="shared" si="99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100"/>
        <v>0</v>
      </c>
      <c r="O1058" s="155">
        <f t="shared" si="101"/>
        <v>0</v>
      </c>
      <c r="P1058" s="155">
        <f>IF(O1058=1,SUM($O$6:O1058),0)</f>
        <v>0</v>
      </c>
    </row>
    <row r="1059" spans="1:16" ht="15" customHeight="1">
      <c r="A1059" s="15"/>
      <c r="B1059" s="183">
        <v>5</v>
      </c>
      <c r="C1059" s="109" t="s">
        <v>800</v>
      </c>
      <c r="D1059" s="226" t="s">
        <v>47</v>
      </c>
      <c r="E1059" s="227" t="s">
        <v>14</v>
      </c>
      <c r="F1059" s="228">
        <v>798700</v>
      </c>
      <c r="G1059" s="228">
        <v>798700</v>
      </c>
      <c r="H1059" s="171"/>
      <c r="I1059" s="88">
        <f t="shared" si="97"/>
        <v>798700</v>
      </c>
      <c r="J1059" s="163">
        <f t="shared" si="98"/>
        <v>0</v>
      </c>
      <c r="K1059" s="155">
        <f t="shared" si="99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100"/>
        <v>0</v>
      </c>
      <c r="O1059" s="155">
        <f t="shared" si="101"/>
        <v>0</v>
      </c>
      <c r="P1059" s="155">
        <f>IF(O1059=1,SUM($O$6:O1059),0)</f>
        <v>0</v>
      </c>
    </row>
    <row r="1060" spans="1:16" ht="15" customHeight="1">
      <c r="A1060" s="15"/>
      <c r="B1060" s="183">
        <v>6</v>
      </c>
      <c r="C1060" s="109" t="s">
        <v>1166</v>
      </c>
      <c r="D1060" s="226" t="s">
        <v>47</v>
      </c>
      <c r="E1060" s="227" t="s">
        <v>14</v>
      </c>
      <c r="F1060" s="228">
        <v>1641700</v>
      </c>
      <c r="G1060" s="228">
        <v>1641700</v>
      </c>
      <c r="H1060" s="171"/>
      <c r="I1060" s="88">
        <f t="shared" ref="I1060:I1123" si="102">IF($I$5=$G$4,G1060,(IF($I$5=$F$4,F1060,0)))</f>
        <v>1641700</v>
      </c>
      <c r="J1060" s="163">
        <f t="shared" si="98"/>
        <v>0</v>
      </c>
      <c r="K1060" s="155">
        <f t="shared" si="99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100"/>
        <v>0</v>
      </c>
      <c r="O1060" s="155">
        <f t="shared" si="101"/>
        <v>0</v>
      </c>
      <c r="P1060" s="155">
        <f>IF(O1060=1,SUM($O$6:O1060),0)</f>
        <v>0</v>
      </c>
    </row>
    <row r="1061" spans="1:16" ht="15" customHeight="1">
      <c r="A1061" s="15"/>
      <c r="B1061" s="183">
        <v>7</v>
      </c>
      <c r="C1061" s="109" t="s">
        <v>1524</v>
      </c>
      <c r="D1061" s="226" t="s">
        <v>47</v>
      </c>
      <c r="E1061" s="227" t="s">
        <v>14</v>
      </c>
      <c r="F1061" s="228">
        <v>39800</v>
      </c>
      <c r="G1061" s="228">
        <v>39800</v>
      </c>
      <c r="H1061" s="171"/>
      <c r="I1061" s="88">
        <f t="shared" si="102"/>
        <v>39800</v>
      </c>
      <c r="J1061" s="163">
        <f t="shared" si="98"/>
        <v>0</v>
      </c>
      <c r="K1061" s="155">
        <f t="shared" si="99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100"/>
        <v>0</v>
      </c>
      <c r="O1061" s="155">
        <f t="shared" si="101"/>
        <v>0</v>
      </c>
      <c r="P1061" s="155">
        <f>IF(O1061=1,SUM($O$6:O1061),0)</f>
        <v>0</v>
      </c>
    </row>
    <row r="1062" spans="1:16" ht="15" customHeight="1">
      <c r="A1062" s="15"/>
      <c r="B1062" s="183">
        <v>8</v>
      </c>
      <c r="C1062" s="109" t="s">
        <v>1597</v>
      </c>
      <c r="D1062" s="226" t="s">
        <v>47</v>
      </c>
      <c r="E1062" s="227" t="s">
        <v>14</v>
      </c>
      <c r="F1062" s="228">
        <v>78008</v>
      </c>
      <c r="G1062" s="228">
        <v>78000</v>
      </c>
      <c r="H1062" s="171"/>
      <c r="I1062" s="88">
        <f t="shared" si="102"/>
        <v>78000</v>
      </c>
      <c r="J1062" s="163">
        <f t="shared" si="98"/>
        <v>0</v>
      </c>
      <c r="K1062" s="155">
        <f t="shared" si="99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100"/>
        <v>0</v>
      </c>
      <c r="O1062" s="155">
        <f t="shared" si="101"/>
        <v>0</v>
      </c>
      <c r="P1062" s="155">
        <f>IF(O1062=1,SUM($O$6:O1062),0)</f>
        <v>0</v>
      </c>
    </row>
    <row r="1063" spans="1:16" ht="15" customHeight="1">
      <c r="A1063" s="15"/>
      <c r="B1063" s="183"/>
      <c r="C1063" s="109"/>
      <c r="D1063" s="226" t="s">
        <v>48</v>
      </c>
      <c r="E1063" s="227"/>
      <c r="F1063" s="228"/>
      <c r="G1063" s="228"/>
      <c r="H1063" s="171"/>
      <c r="I1063" s="88">
        <f t="shared" si="102"/>
        <v>0</v>
      </c>
      <c r="J1063" s="163">
        <f t="shared" si="98"/>
        <v>0</v>
      </c>
      <c r="K1063" s="155">
        <f t="shared" si="99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100"/>
        <v>0</v>
      </c>
      <c r="O1063" s="155">
        <f t="shared" si="101"/>
        <v>0</v>
      </c>
      <c r="P1063" s="155">
        <f>IF(O1063=1,SUM($O$6:O1063),0)</f>
        <v>0</v>
      </c>
    </row>
    <row r="1064" spans="1:16" ht="15" customHeight="1">
      <c r="A1064" s="15"/>
      <c r="B1064" s="183" t="s">
        <v>22</v>
      </c>
      <c r="C1064" s="109" t="s">
        <v>802</v>
      </c>
      <c r="D1064" s="226" t="s">
        <v>48</v>
      </c>
      <c r="E1064" s="227"/>
      <c r="F1064" s="228"/>
      <c r="G1064" s="228"/>
      <c r="H1064" s="171"/>
      <c r="I1064" s="88">
        <f t="shared" si="102"/>
        <v>0</v>
      </c>
      <c r="J1064" s="163">
        <f t="shared" si="98"/>
        <v>0</v>
      </c>
      <c r="K1064" s="155">
        <f t="shared" si="99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100"/>
        <v>0</v>
      </c>
      <c r="O1064" s="155">
        <f t="shared" si="101"/>
        <v>0</v>
      </c>
      <c r="P1064" s="155">
        <f>IF(O1064=1,SUM($O$6:O1064),0)</f>
        <v>0</v>
      </c>
    </row>
    <row r="1065" spans="1:16" ht="15" customHeight="1">
      <c r="A1065" s="15"/>
      <c r="B1065" s="183" t="s">
        <v>1031</v>
      </c>
      <c r="C1065" s="109" t="s">
        <v>618</v>
      </c>
      <c r="D1065" s="226" t="s">
        <v>48</v>
      </c>
      <c r="E1065" s="227"/>
      <c r="F1065" s="228"/>
      <c r="G1065" s="228"/>
      <c r="H1065" s="171"/>
      <c r="I1065" s="88">
        <f t="shared" si="102"/>
        <v>0</v>
      </c>
      <c r="J1065" s="163">
        <f t="shared" si="98"/>
        <v>0</v>
      </c>
      <c r="K1065" s="155">
        <f t="shared" si="99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100"/>
        <v>0</v>
      </c>
      <c r="O1065" s="155">
        <f t="shared" si="101"/>
        <v>0</v>
      </c>
      <c r="P1065" s="155">
        <f>IF(O1065=1,SUM($O$6:O1065),0)</f>
        <v>0</v>
      </c>
    </row>
    <row r="1066" spans="1:16" ht="15" customHeight="1">
      <c r="A1066" s="15"/>
      <c r="B1066" s="174">
        <v>1</v>
      </c>
      <c r="C1066" s="109" t="s">
        <v>803</v>
      </c>
      <c r="D1066" s="226" t="s">
        <v>47</v>
      </c>
      <c r="E1066" s="227" t="s">
        <v>14</v>
      </c>
      <c r="F1066" s="228">
        <v>11880</v>
      </c>
      <c r="G1066" s="228">
        <v>11880</v>
      </c>
      <c r="H1066" s="171"/>
      <c r="I1066" s="88">
        <f t="shared" si="102"/>
        <v>11880</v>
      </c>
      <c r="J1066" s="163">
        <f t="shared" si="98"/>
        <v>0</v>
      </c>
      <c r="K1066" s="155">
        <f t="shared" si="99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100"/>
        <v>0</v>
      </c>
      <c r="O1066" s="155">
        <f t="shared" si="101"/>
        <v>0</v>
      </c>
      <c r="P1066" s="155">
        <f>IF(O1066=1,SUM($O$6:O1066),0)</f>
        <v>0</v>
      </c>
    </row>
    <row r="1067" spans="1:16" ht="15" customHeight="1">
      <c r="A1067" s="15"/>
      <c r="B1067" s="174">
        <v>2</v>
      </c>
      <c r="C1067" s="109" t="s">
        <v>804</v>
      </c>
      <c r="D1067" s="226" t="s">
        <v>47</v>
      </c>
      <c r="E1067" s="227" t="s">
        <v>14</v>
      </c>
      <c r="F1067" s="228">
        <v>12300</v>
      </c>
      <c r="G1067" s="228">
        <v>12300</v>
      </c>
      <c r="H1067" s="171"/>
      <c r="I1067" s="88">
        <f t="shared" si="102"/>
        <v>12300</v>
      </c>
      <c r="J1067" s="163">
        <f t="shared" si="98"/>
        <v>0</v>
      </c>
      <c r="K1067" s="155">
        <f t="shared" si="99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100"/>
        <v>0</v>
      </c>
      <c r="O1067" s="155">
        <f t="shared" si="101"/>
        <v>0</v>
      </c>
      <c r="P1067" s="155">
        <f>IF(O1067=1,SUM($O$6:O1067),0)</f>
        <v>0</v>
      </c>
    </row>
    <row r="1068" spans="1:16" ht="15" customHeight="1">
      <c r="A1068" s="15"/>
      <c r="B1068" s="174">
        <v>3</v>
      </c>
      <c r="C1068" s="109" t="s">
        <v>805</v>
      </c>
      <c r="D1068" s="226" t="s">
        <v>47</v>
      </c>
      <c r="E1068" s="227" t="s">
        <v>14</v>
      </c>
      <c r="F1068" s="228">
        <v>16500</v>
      </c>
      <c r="G1068" s="228">
        <v>16500</v>
      </c>
      <c r="H1068" s="171"/>
      <c r="I1068" s="88">
        <f t="shared" si="102"/>
        <v>16500</v>
      </c>
      <c r="J1068" s="163">
        <f t="shared" si="98"/>
        <v>0</v>
      </c>
      <c r="K1068" s="155">
        <f t="shared" si="99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100"/>
        <v>0</v>
      </c>
      <c r="O1068" s="155">
        <f t="shared" si="101"/>
        <v>0</v>
      </c>
      <c r="P1068" s="155">
        <f>IF(O1068=1,SUM($O$6:O1068),0)</f>
        <v>0</v>
      </c>
    </row>
    <row r="1069" spans="1:16" ht="15" customHeight="1">
      <c r="A1069" s="15"/>
      <c r="B1069" s="174">
        <v>4</v>
      </c>
      <c r="C1069" s="109" t="s">
        <v>806</v>
      </c>
      <c r="D1069" s="226" t="s">
        <v>47</v>
      </c>
      <c r="E1069" s="227" t="s">
        <v>14</v>
      </c>
      <c r="F1069" s="228">
        <v>8940</v>
      </c>
      <c r="G1069" s="228">
        <v>8940</v>
      </c>
      <c r="H1069" s="171"/>
      <c r="I1069" s="88">
        <f t="shared" si="102"/>
        <v>8940</v>
      </c>
      <c r="J1069" s="163">
        <f t="shared" si="98"/>
        <v>0</v>
      </c>
      <c r="K1069" s="155">
        <f t="shared" si="99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100"/>
        <v>0</v>
      </c>
      <c r="O1069" s="155">
        <f t="shared" si="101"/>
        <v>0</v>
      </c>
      <c r="P1069" s="155">
        <f>IF(O1069=1,SUM($O$6:O1069),0)</f>
        <v>0</v>
      </c>
    </row>
    <row r="1070" spans="1:16" ht="15" customHeight="1">
      <c r="A1070" s="15"/>
      <c r="B1070" s="174">
        <v>5</v>
      </c>
      <c r="C1070" s="109" t="s">
        <v>807</v>
      </c>
      <c r="D1070" s="226" t="s">
        <v>47</v>
      </c>
      <c r="E1070" s="227" t="s">
        <v>14</v>
      </c>
      <c r="F1070" s="228">
        <v>15060</v>
      </c>
      <c r="G1070" s="228">
        <v>15060</v>
      </c>
      <c r="H1070" s="171"/>
      <c r="I1070" s="88">
        <f t="shared" si="102"/>
        <v>15060</v>
      </c>
      <c r="J1070" s="163">
        <f t="shared" si="98"/>
        <v>0</v>
      </c>
      <c r="K1070" s="155">
        <f t="shared" si="99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100"/>
        <v>0</v>
      </c>
      <c r="O1070" s="155">
        <f t="shared" si="101"/>
        <v>0</v>
      </c>
      <c r="P1070" s="155">
        <f>IF(O1070=1,SUM($O$6:O1070),0)</f>
        <v>0</v>
      </c>
    </row>
    <row r="1071" spans="1:16" ht="15" customHeight="1">
      <c r="A1071" s="15"/>
      <c r="B1071" s="174">
        <v>6</v>
      </c>
      <c r="C1071" s="109" t="s">
        <v>808</v>
      </c>
      <c r="D1071" s="226" t="s">
        <v>47</v>
      </c>
      <c r="E1071" s="227" t="s">
        <v>14</v>
      </c>
      <c r="F1071" s="228">
        <v>17820</v>
      </c>
      <c r="G1071" s="228">
        <v>17820</v>
      </c>
      <c r="H1071" s="171"/>
      <c r="I1071" s="88">
        <f t="shared" si="102"/>
        <v>17820</v>
      </c>
      <c r="J1071" s="163">
        <f t="shared" si="98"/>
        <v>0</v>
      </c>
      <c r="K1071" s="155">
        <f t="shared" si="99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100"/>
        <v>0</v>
      </c>
      <c r="O1071" s="155">
        <f t="shared" si="101"/>
        <v>0</v>
      </c>
      <c r="P1071" s="155">
        <f>IF(O1071=1,SUM($O$6:O1071),0)</f>
        <v>0</v>
      </c>
    </row>
    <row r="1072" spans="1:16" ht="15" customHeight="1">
      <c r="A1072" s="15"/>
      <c r="B1072" s="174">
        <v>7</v>
      </c>
      <c r="C1072" s="109" t="s">
        <v>809</v>
      </c>
      <c r="D1072" s="226" t="s">
        <v>47</v>
      </c>
      <c r="E1072" s="227" t="s">
        <v>14</v>
      </c>
      <c r="F1072" s="228">
        <v>15060</v>
      </c>
      <c r="G1072" s="228">
        <v>15060</v>
      </c>
      <c r="H1072" s="171"/>
      <c r="I1072" s="88">
        <f t="shared" si="102"/>
        <v>15060</v>
      </c>
      <c r="J1072" s="163">
        <f t="shared" si="98"/>
        <v>0</v>
      </c>
      <c r="K1072" s="155">
        <f t="shared" si="99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100"/>
        <v>0</v>
      </c>
      <c r="O1072" s="155">
        <f t="shared" si="101"/>
        <v>0</v>
      </c>
      <c r="P1072" s="155">
        <f>IF(O1072=1,SUM($O$6:O1072),0)</f>
        <v>0</v>
      </c>
    </row>
    <row r="1073" spans="1:16" ht="15" customHeight="1">
      <c r="A1073" s="15"/>
      <c r="B1073" s="174">
        <v>8</v>
      </c>
      <c r="C1073" s="109" t="s">
        <v>810</v>
      </c>
      <c r="D1073" s="226" t="s">
        <v>47</v>
      </c>
      <c r="E1073" s="227" t="s">
        <v>14</v>
      </c>
      <c r="F1073" s="228">
        <v>22560</v>
      </c>
      <c r="G1073" s="228">
        <v>22560</v>
      </c>
      <c r="H1073" s="171"/>
      <c r="I1073" s="88">
        <f t="shared" si="102"/>
        <v>22560</v>
      </c>
      <c r="J1073" s="163">
        <f t="shared" si="98"/>
        <v>0</v>
      </c>
      <c r="K1073" s="155">
        <f t="shared" si="99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100"/>
        <v>0</v>
      </c>
      <c r="O1073" s="155">
        <f t="shared" si="101"/>
        <v>0</v>
      </c>
      <c r="P1073" s="155">
        <f>IF(O1073=1,SUM($O$6:O1073),0)</f>
        <v>0</v>
      </c>
    </row>
    <row r="1074" spans="1:16" ht="15" customHeight="1">
      <c r="A1074" s="15"/>
      <c r="B1074" s="174">
        <v>9</v>
      </c>
      <c r="C1074" s="109" t="s">
        <v>811</v>
      </c>
      <c r="D1074" s="226" t="s">
        <v>47</v>
      </c>
      <c r="E1074" s="227" t="s">
        <v>14</v>
      </c>
      <c r="F1074" s="228">
        <v>15060</v>
      </c>
      <c r="G1074" s="228">
        <v>15060</v>
      </c>
      <c r="H1074" s="171"/>
      <c r="I1074" s="88">
        <f t="shared" si="102"/>
        <v>15060</v>
      </c>
      <c r="J1074" s="163">
        <f t="shared" si="98"/>
        <v>0</v>
      </c>
      <c r="K1074" s="155">
        <f t="shared" si="99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100"/>
        <v>0</v>
      </c>
      <c r="O1074" s="155">
        <f t="shared" si="101"/>
        <v>0</v>
      </c>
      <c r="P1074" s="155">
        <f>IF(O1074=1,SUM($O$6:O1074),0)</f>
        <v>0</v>
      </c>
    </row>
    <row r="1075" spans="1:16" ht="15" customHeight="1">
      <c r="A1075" s="15"/>
      <c r="B1075" s="174">
        <v>10</v>
      </c>
      <c r="C1075" s="109" t="s">
        <v>812</v>
      </c>
      <c r="D1075" s="226" t="s">
        <v>47</v>
      </c>
      <c r="E1075" s="227" t="s">
        <v>14</v>
      </c>
      <c r="F1075" s="228">
        <v>23880</v>
      </c>
      <c r="G1075" s="228">
        <v>23880</v>
      </c>
      <c r="H1075" s="171"/>
      <c r="I1075" s="88">
        <f t="shared" si="102"/>
        <v>23880</v>
      </c>
      <c r="J1075" s="163">
        <f t="shared" si="98"/>
        <v>0</v>
      </c>
      <c r="K1075" s="155">
        <f t="shared" si="99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100"/>
        <v>0</v>
      </c>
      <c r="O1075" s="155">
        <f t="shared" si="101"/>
        <v>0</v>
      </c>
      <c r="P1075" s="155">
        <f>IF(O1075=1,SUM($O$6:O1075),0)</f>
        <v>0</v>
      </c>
    </row>
    <row r="1076" spans="1:16" ht="15" customHeight="1">
      <c r="A1076" s="15"/>
      <c r="B1076" s="174">
        <v>11</v>
      </c>
      <c r="C1076" s="109" t="s">
        <v>813</v>
      </c>
      <c r="D1076" s="226" t="s">
        <v>47</v>
      </c>
      <c r="E1076" s="227" t="s">
        <v>14</v>
      </c>
      <c r="F1076" s="228">
        <v>13320</v>
      </c>
      <c r="G1076" s="228">
        <v>13320</v>
      </c>
      <c r="H1076" s="171"/>
      <c r="I1076" s="88">
        <f t="shared" si="102"/>
        <v>13320</v>
      </c>
      <c r="J1076" s="163">
        <f t="shared" si="98"/>
        <v>0</v>
      </c>
      <c r="K1076" s="155">
        <f t="shared" si="99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100"/>
        <v>0</v>
      </c>
      <c r="O1076" s="155">
        <f t="shared" si="101"/>
        <v>0</v>
      </c>
      <c r="P1076" s="155">
        <f>IF(O1076=1,SUM($O$6:O1076),0)</f>
        <v>0</v>
      </c>
    </row>
    <row r="1077" spans="1:16" ht="15" customHeight="1">
      <c r="A1077" s="15"/>
      <c r="B1077" s="174">
        <v>12</v>
      </c>
      <c r="C1077" s="109" t="s">
        <v>814</v>
      </c>
      <c r="D1077" s="226" t="s">
        <v>47</v>
      </c>
      <c r="E1077" s="227" t="s">
        <v>14</v>
      </c>
      <c r="F1077" s="228">
        <v>18180</v>
      </c>
      <c r="G1077" s="228">
        <v>18180</v>
      </c>
      <c r="H1077" s="171"/>
      <c r="I1077" s="88">
        <f t="shared" si="102"/>
        <v>18180</v>
      </c>
      <c r="J1077" s="163">
        <f t="shared" si="98"/>
        <v>0</v>
      </c>
      <c r="K1077" s="155">
        <f t="shared" si="99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100"/>
        <v>0</v>
      </c>
      <c r="O1077" s="155">
        <f t="shared" si="101"/>
        <v>0</v>
      </c>
      <c r="P1077" s="155">
        <f>IF(O1077=1,SUM($O$6:O1077),0)</f>
        <v>0</v>
      </c>
    </row>
    <row r="1078" spans="1:16" ht="15" customHeight="1">
      <c r="A1078" s="15"/>
      <c r="B1078" s="174">
        <v>13</v>
      </c>
      <c r="C1078" s="109" t="s">
        <v>815</v>
      </c>
      <c r="D1078" s="226" t="s">
        <v>47</v>
      </c>
      <c r="E1078" s="227" t="s">
        <v>14</v>
      </c>
      <c r="F1078" s="228">
        <v>13920</v>
      </c>
      <c r="G1078" s="228">
        <v>13920</v>
      </c>
      <c r="H1078" s="171"/>
      <c r="I1078" s="88">
        <f t="shared" si="102"/>
        <v>13920</v>
      </c>
      <c r="J1078" s="163">
        <f t="shared" si="98"/>
        <v>0</v>
      </c>
      <c r="K1078" s="155">
        <f t="shared" si="99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100"/>
        <v>0</v>
      </c>
      <c r="O1078" s="155">
        <f t="shared" si="101"/>
        <v>0</v>
      </c>
      <c r="P1078" s="155">
        <f>IF(O1078=1,SUM($O$6:O1078),0)</f>
        <v>0</v>
      </c>
    </row>
    <row r="1079" spans="1:16" ht="15" customHeight="1">
      <c r="A1079" s="15"/>
      <c r="B1079" s="174">
        <v>14</v>
      </c>
      <c r="C1079" s="109" t="s">
        <v>816</v>
      </c>
      <c r="D1079" s="226" t="s">
        <v>47</v>
      </c>
      <c r="E1079" s="227" t="s">
        <v>14</v>
      </c>
      <c r="F1079" s="228">
        <v>10320</v>
      </c>
      <c r="G1079" s="228">
        <v>10320</v>
      </c>
      <c r="H1079" s="171"/>
      <c r="I1079" s="88">
        <f t="shared" si="102"/>
        <v>10320</v>
      </c>
      <c r="J1079" s="163">
        <f t="shared" si="98"/>
        <v>0</v>
      </c>
      <c r="K1079" s="155">
        <f t="shared" si="99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100"/>
        <v>0</v>
      </c>
      <c r="O1079" s="155">
        <f t="shared" si="101"/>
        <v>0</v>
      </c>
      <c r="P1079" s="155">
        <f>IF(O1079=1,SUM($O$6:O1079),0)</f>
        <v>0</v>
      </c>
    </row>
    <row r="1080" spans="1:16" ht="15" customHeight="1">
      <c r="A1080" s="15"/>
      <c r="B1080" s="174">
        <v>15</v>
      </c>
      <c r="C1080" s="109" t="s">
        <v>817</v>
      </c>
      <c r="D1080" s="226" t="s">
        <v>47</v>
      </c>
      <c r="E1080" s="227" t="s">
        <v>14</v>
      </c>
      <c r="F1080" s="228">
        <v>11880</v>
      </c>
      <c r="G1080" s="228">
        <v>11880</v>
      </c>
      <c r="H1080" s="171"/>
      <c r="I1080" s="88">
        <f t="shared" si="102"/>
        <v>11880</v>
      </c>
      <c r="J1080" s="163">
        <f t="shared" si="98"/>
        <v>0</v>
      </c>
      <c r="K1080" s="155">
        <f t="shared" si="99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100"/>
        <v>0</v>
      </c>
      <c r="O1080" s="155">
        <f t="shared" si="101"/>
        <v>0</v>
      </c>
      <c r="P1080" s="155">
        <f>IF(O1080=1,SUM($O$6:O1080),0)</f>
        <v>0</v>
      </c>
    </row>
    <row r="1081" spans="1:16" ht="15" customHeight="1">
      <c r="A1081" s="15"/>
      <c r="B1081" s="174">
        <v>16</v>
      </c>
      <c r="C1081" s="109" t="s">
        <v>818</v>
      </c>
      <c r="D1081" s="226" t="s">
        <v>47</v>
      </c>
      <c r="E1081" s="227" t="s">
        <v>14</v>
      </c>
      <c r="F1081" s="228">
        <v>11880</v>
      </c>
      <c r="G1081" s="228">
        <v>11880</v>
      </c>
      <c r="H1081" s="171"/>
      <c r="I1081" s="88">
        <f t="shared" si="102"/>
        <v>11880</v>
      </c>
      <c r="J1081" s="163">
        <f t="shared" si="98"/>
        <v>0</v>
      </c>
      <c r="K1081" s="155">
        <f t="shared" si="99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100"/>
        <v>0</v>
      </c>
      <c r="O1081" s="155">
        <f t="shared" si="101"/>
        <v>0</v>
      </c>
      <c r="P1081" s="155">
        <f>IF(O1081=1,SUM($O$6:O1081),0)</f>
        <v>0</v>
      </c>
    </row>
    <row r="1082" spans="1:16" ht="15" customHeight="1">
      <c r="A1082" s="15"/>
      <c r="B1082" s="174">
        <v>17</v>
      </c>
      <c r="C1082" s="109" t="s">
        <v>819</v>
      </c>
      <c r="D1082" s="226" t="s">
        <v>47</v>
      </c>
      <c r="E1082" s="227" t="s">
        <v>14</v>
      </c>
      <c r="F1082" s="228">
        <v>12300</v>
      </c>
      <c r="G1082" s="228">
        <v>12300</v>
      </c>
      <c r="H1082" s="171"/>
      <c r="I1082" s="88">
        <f t="shared" si="102"/>
        <v>12300</v>
      </c>
      <c r="J1082" s="163">
        <f t="shared" si="98"/>
        <v>0</v>
      </c>
      <c r="K1082" s="155">
        <f t="shared" si="99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100"/>
        <v>0</v>
      </c>
      <c r="O1082" s="155">
        <f t="shared" si="101"/>
        <v>0</v>
      </c>
      <c r="P1082" s="155">
        <f>IF(O1082=1,SUM($O$6:O1082),0)</f>
        <v>0</v>
      </c>
    </row>
    <row r="1083" spans="1:16" ht="15" customHeight="1">
      <c r="A1083" s="15"/>
      <c r="B1083" s="174">
        <v>18</v>
      </c>
      <c r="C1083" s="109" t="s">
        <v>820</v>
      </c>
      <c r="D1083" s="226" t="s">
        <v>47</v>
      </c>
      <c r="E1083" s="227" t="s">
        <v>14</v>
      </c>
      <c r="F1083" s="228">
        <v>12300</v>
      </c>
      <c r="G1083" s="228">
        <v>12300</v>
      </c>
      <c r="H1083" s="171"/>
      <c r="I1083" s="88">
        <f t="shared" si="102"/>
        <v>12300</v>
      </c>
      <c r="J1083" s="163">
        <f t="shared" si="98"/>
        <v>0</v>
      </c>
      <c r="K1083" s="155">
        <f t="shared" si="99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100"/>
        <v>0</v>
      </c>
      <c r="O1083" s="155">
        <f t="shared" si="101"/>
        <v>0</v>
      </c>
      <c r="P1083" s="155">
        <f>IF(O1083=1,SUM($O$6:O1083),0)</f>
        <v>0</v>
      </c>
    </row>
    <row r="1084" spans="1:16" ht="15" customHeight="1">
      <c r="A1084" s="15"/>
      <c r="B1084" s="174">
        <v>19</v>
      </c>
      <c r="C1084" s="109" t="s">
        <v>821</v>
      </c>
      <c r="D1084" s="226" t="s">
        <v>47</v>
      </c>
      <c r="E1084" s="227" t="s">
        <v>14</v>
      </c>
      <c r="F1084" s="228">
        <v>16500</v>
      </c>
      <c r="G1084" s="228">
        <v>16500</v>
      </c>
      <c r="H1084" s="171"/>
      <c r="I1084" s="88">
        <f t="shared" si="102"/>
        <v>16500</v>
      </c>
      <c r="J1084" s="163">
        <f t="shared" si="98"/>
        <v>0</v>
      </c>
      <c r="K1084" s="155">
        <f t="shared" si="99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100"/>
        <v>0</v>
      </c>
      <c r="O1084" s="155">
        <f t="shared" si="101"/>
        <v>0</v>
      </c>
      <c r="P1084" s="155">
        <f>IF(O1084=1,SUM($O$6:O1084),0)</f>
        <v>0</v>
      </c>
    </row>
    <row r="1085" spans="1:16" ht="15" customHeight="1">
      <c r="A1085" s="15"/>
      <c r="B1085" s="174">
        <v>20</v>
      </c>
      <c r="C1085" s="109" t="s">
        <v>822</v>
      </c>
      <c r="D1085" s="226" t="s">
        <v>47</v>
      </c>
      <c r="E1085" s="227" t="s">
        <v>14</v>
      </c>
      <c r="F1085" s="228">
        <v>16500</v>
      </c>
      <c r="G1085" s="228">
        <v>16500</v>
      </c>
      <c r="H1085" s="171"/>
      <c r="I1085" s="88">
        <f t="shared" si="102"/>
        <v>16500</v>
      </c>
      <c r="J1085" s="163">
        <f t="shared" si="98"/>
        <v>0</v>
      </c>
      <c r="K1085" s="155">
        <f t="shared" si="99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100"/>
        <v>0</v>
      </c>
      <c r="O1085" s="155">
        <f t="shared" si="101"/>
        <v>0</v>
      </c>
      <c r="P1085" s="155">
        <f>IF(O1085=1,SUM($O$6:O1085),0)</f>
        <v>0</v>
      </c>
    </row>
    <row r="1086" spans="1:16" ht="15" customHeight="1">
      <c r="A1086" s="15"/>
      <c r="B1086" s="174">
        <v>21</v>
      </c>
      <c r="C1086" s="109" t="s">
        <v>823</v>
      </c>
      <c r="D1086" s="226" t="s">
        <v>47</v>
      </c>
      <c r="E1086" s="227" t="s">
        <v>14</v>
      </c>
      <c r="F1086" s="228">
        <v>13260</v>
      </c>
      <c r="G1086" s="228">
        <v>13260</v>
      </c>
      <c r="H1086" s="171"/>
      <c r="I1086" s="88">
        <f t="shared" si="102"/>
        <v>13260</v>
      </c>
      <c r="J1086" s="163">
        <f t="shared" si="98"/>
        <v>0</v>
      </c>
      <c r="K1086" s="155">
        <f t="shared" si="99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100"/>
        <v>0</v>
      </c>
      <c r="O1086" s="155">
        <f t="shared" si="101"/>
        <v>0</v>
      </c>
      <c r="P1086" s="155">
        <f>IF(O1086=1,SUM($O$6:O1086),0)</f>
        <v>0</v>
      </c>
    </row>
    <row r="1087" spans="1:16" ht="15" customHeight="1">
      <c r="A1087" s="15"/>
      <c r="B1087" s="183"/>
      <c r="C1087" s="109" t="s">
        <v>48</v>
      </c>
      <c r="D1087" s="226" t="s">
        <v>48</v>
      </c>
      <c r="E1087" s="227"/>
      <c r="F1087" s="228">
        <v>0</v>
      </c>
      <c r="G1087" s="228">
        <v>0</v>
      </c>
      <c r="H1087" s="171"/>
      <c r="I1087" s="88">
        <f t="shared" si="102"/>
        <v>0</v>
      </c>
      <c r="J1087" s="163">
        <f t="shared" si="98"/>
        <v>0</v>
      </c>
      <c r="K1087" s="155">
        <f t="shared" si="99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100"/>
        <v>0</v>
      </c>
      <c r="O1087" s="155">
        <f t="shared" si="101"/>
        <v>0</v>
      </c>
      <c r="P1087" s="155">
        <f>IF(O1087=1,SUM($O$6:O1087),0)</f>
        <v>0</v>
      </c>
    </row>
    <row r="1088" spans="1:16" ht="15" customHeight="1">
      <c r="A1088" s="15"/>
      <c r="B1088" s="183" t="s">
        <v>1031</v>
      </c>
      <c r="C1088" s="109" t="s">
        <v>640</v>
      </c>
      <c r="D1088" s="226" t="s">
        <v>48</v>
      </c>
      <c r="E1088" s="227"/>
      <c r="F1088" s="228">
        <v>0</v>
      </c>
      <c r="G1088" s="228">
        <v>0</v>
      </c>
      <c r="H1088" s="171"/>
      <c r="I1088" s="88">
        <f t="shared" si="102"/>
        <v>0</v>
      </c>
      <c r="J1088" s="163">
        <f t="shared" si="98"/>
        <v>0</v>
      </c>
      <c r="K1088" s="155">
        <f t="shared" si="99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100"/>
        <v>0</v>
      </c>
      <c r="O1088" s="155">
        <f t="shared" si="101"/>
        <v>0</v>
      </c>
      <c r="P1088" s="155">
        <f>IF(O1088=1,SUM($O$6:O1088),0)</f>
        <v>0</v>
      </c>
    </row>
    <row r="1089" spans="1:16" ht="15" customHeight="1">
      <c r="A1089" s="15"/>
      <c r="B1089" s="174">
        <v>1</v>
      </c>
      <c r="C1089" s="109" t="s">
        <v>824</v>
      </c>
      <c r="D1089" s="226" t="s">
        <v>47</v>
      </c>
      <c r="E1089" s="227" t="s">
        <v>14</v>
      </c>
      <c r="F1089" s="228">
        <v>31920</v>
      </c>
      <c r="G1089" s="228">
        <v>31920</v>
      </c>
      <c r="H1089" s="171"/>
      <c r="I1089" s="88">
        <f t="shared" si="102"/>
        <v>31920</v>
      </c>
      <c r="J1089" s="163">
        <f t="shared" si="98"/>
        <v>0</v>
      </c>
      <c r="K1089" s="155">
        <f t="shared" si="99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100"/>
        <v>0</v>
      </c>
      <c r="O1089" s="155">
        <f t="shared" si="101"/>
        <v>0</v>
      </c>
      <c r="P1089" s="155">
        <f>IF(O1089=1,SUM($O$6:O1089),0)</f>
        <v>0</v>
      </c>
    </row>
    <row r="1090" spans="1:16" ht="15" customHeight="1">
      <c r="A1090" s="15"/>
      <c r="B1090" s="174">
        <v>2</v>
      </c>
      <c r="C1090" s="109" t="s">
        <v>825</v>
      </c>
      <c r="D1090" s="226" t="s">
        <v>47</v>
      </c>
      <c r="E1090" s="227" t="s">
        <v>14</v>
      </c>
      <c r="F1090" s="228">
        <v>31920</v>
      </c>
      <c r="G1090" s="228">
        <v>31920</v>
      </c>
      <c r="H1090" s="171"/>
      <c r="I1090" s="88">
        <f t="shared" si="102"/>
        <v>31920</v>
      </c>
      <c r="J1090" s="163">
        <f t="shared" si="98"/>
        <v>0</v>
      </c>
      <c r="K1090" s="155">
        <f t="shared" si="99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100"/>
        <v>0</v>
      </c>
      <c r="O1090" s="155">
        <f t="shared" si="101"/>
        <v>0</v>
      </c>
      <c r="P1090" s="155">
        <f>IF(O1090=1,SUM($O$6:O1090),0)</f>
        <v>0</v>
      </c>
    </row>
    <row r="1091" spans="1:16" ht="15" customHeight="1">
      <c r="A1091" s="15"/>
      <c r="B1091" s="174">
        <v>3</v>
      </c>
      <c r="C1091" s="109" t="s">
        <v>826</v>
      </c>
      <c r="D1091" s="226" t="s">
        <v>47</v>
      </c>
      <c r="E1091" s="227" t="s">
        <v>14</v>
      </c>
      <c r="F1091" s="228">
        <v>31920</v>
      </c>
      <c r="G1091" s="228">
        <v>31920</v>
      </c>
      <c r="H1091" s="171"/>
      <c r="I1091" s="88">
        <f t="shared" si="102"/>
        <v>31920</v>
      </c>
      <c r="J1091" s="163">
        <f t="shared" si="98"/>
        <v>0</v>
      </c>
      <c r="K1091" s="155">
        <f t="shared" si="99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100"/>
        <v>0</v>
      </c>
      <c r="O1091" s="155">
        <f t="shared" si="101"/>
        <v>0</v>
      </c>
      <c r="P1091" s="155">
        <f>IF(O1091=1,SUM($O$6:O1091),0)</f>
        <v>0</v>
      </c>
    </row>
    <row r="1092" spans="1:16" ht="15" customHeight="1">
      <c r="A1092" s="15"/>
      <c r="B1092" s="174">
        <v>4</v>
      </c>
      <c r="C1092" s="109" t="s">
        <v>827</v>
      </c>
      <c r="D1092" s="226" t="s">
        <v>47</v>
      </c>
      <c r="E1092" s="227" t="s">
        <v>14</v>
      </c>
      <c r="F1092" s="228">
        <v>48060</v>
      </c>
      <c r="G1092" s="228">
        <v>48060</v>
      </c>
      <c r="H1092" s="171"/>
      <c r="I1092" s="88">
        <f t="shared" si="102"/>
        <v>48060</v>
      </c>
      <c r="J1092" s="163">
        <f t="shared" si="98"/>
        <v>0</v>
      </c>
      <c r="K1092" s="155">
        <f t="shared" si="99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100"/>
        <v>0</v>
      </c>
      <c r="O1092" s="155">
        <f t="shared" si="101"/>
        <v>0</v>
      </c>
      <c r="P1092" s="155">
        <f>IF(O1092=1,SUM($O$6:O1092),0)</f>
        <v>0</v>
      </c>
    </row>
    <row r="1093" spans="1:16" ht="15" customHeight="1">
      <c r="A1093" s="15"/>
      <c r="B1093" s="174">
        <v>5</v>
      </c>
      <c r="C1093" s="109" t="s">
        <v>828</v>
      </c>
      <c r="D1093" s="226" t="s">
        <v>47</v>
      </c>
      <c r="E1093" s="227" t="s">
        <v>14</v>
      </c>
      <c r="F1093" s="228">
        <v>16200</v>
      </c>
      <c r="G1093" s="228">
        <v>16200</v>
      </c>
      <c r="H1093" s="171"/>
      <c r="I1093" s="88">
        <f t="shared" si="102"/>
        <v>16200</v>
      </c>
      <c r="J1093" s="163">
        <f t="shared" si="98"/>
        <v>0</v>
      </c>
      <c r="K1093" s="155">
        <f t="shared" si="99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100"/>
        <v>0</v>
      </c>
      <c r="O1093" s="155">
        <f t="shared" si="101"/>
        <v>0</v>
      </c>
      <c r="P1093" s="155">
        <f>IF(O1093=1,SUM($O$6:O1093),0)</f>
        <v>0</v>
      </c>
    </row>
    <row r="1094" spans="1:16" ht="15" customHeight="1">
      <c r="A1094" s="15"/>
      <c r="B1094" s="174">
        <v>7</v>
      </c>
      <c r="C1094" s="109" t="s">
        <v>829</v>
      </c>
      <c r="D1094" s="226" t="s">
        <v>47</v>
      </c>
      <c r="E1094" s="227" t="s">
        <v>14</v>
      </c>
      <c r="F1094" s="228">
        <v>48060</v>
      </c>
      <c r="G1094" s="228">
        <v>48060</v>
      </c>
      <c r="H1094" s="171"/>
      <c r="I1094" s="88">
        <f t="shared" si="102"/>
        <v>48060</v>
      </c>
      <c r="J1094" s="163">
        <f t="shared" si="98"/>
        <v>0</v>
      </c>
      <c r="K1094" s="155">
        <f t="shared" si="99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100"/>
        <v>0</v>
      </c>
      <c r="O1094" s="155">
        <f t="shared" si="101"/>
        <v>0</v>
      </c>
      <c r="P1094" s="155">
        <f>IF(O1094=1,SUM($O$6:O1094),0)</f>
        <v>0</v>
      </c>
    </row>
    <row r="1095" spans="1:16" ht="15" customHeight="1">
      <c r="A1095" s="15"/>
      <c r="B1095" s="174">
        <v>8</v>
      </c>
      <c r="C1095" s="109" t="s">
        <v>830</v>
      </c>
      <c r="D1095" s="226" t="s">
        <v>47</v>
      </c>
      <c r="E1095" s="227" t="s">
        <v>14</v>
      </c>
      <c r="F1095" s="228">
        <v>50400</v>
      </c>
      <c r="G1095" s="228">
        <v>50400</v>
      </c>
      <c r="H1095" s="171"/>
      <c r="I1095" s="88">
        <f t="shared" si="102"/>
        <v>50400</v>
      </c>
      <c r="J1095" s="163">
        <f t="shared" si="98"/>
        <v>0</v>
      </c>
      <c r="K1095" s="155">
        <f t="shared" si="99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100"/>
        <v>0</v>
      </c>
      <c r="O1095" s="155">
        <f t="shared" si="101"/>
        <v>0</v>
      </c>
      <c r="P1095" s="155">
        <f>IF(O1095=1,SUM($O$6:O1095),0)</f>
        <v>0</v>
      </c>
    </row>
    <row r="1096" spans="1:16" ht="15" customHeight="1">
      <c r="A1096" s="15"/>
      <c r="B1096" s="174">
        <v>9</v>
      </c>
      <c r="C1096" s="109" t="s">
        <v>831</v>
      </c>
      <c r="D1096" s="226" t="s">
        <v>47</v>
      </c>
      <c r="E1096" s="227" t="s">
        <v>14</v>
      </c>
      <c r="F1096" s="228">
        <v>26400</v>
      </c>
      <c r="G1096" s="228">
        <v>26400</v>
      </c>
      <c r="H1096" s="171"/>
      <c r="I1096" s="88">
        <f t="shared" si="102"/>
        <v>26400</v>
      </c>
      <c r="J1096" s="163">
        <f t="shared" si="98"/>
        <v>0</v>
      </c>
      <c r="K1096" s="155">
        <f t="shared" si="99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100"/>
        <v>0</v>
      </c>
      <c r="O1096" s="155">
        <f t="shared" si="101"/>
        <v>0</v>
      </c>
      <c r="P1096" s="155">
        <f>IF(O1096=1,SUM($O$6:O1096),0)</f>
        <v>0</v>
      </c>
    </row>
    <row r="1097" spans="1:16" ht="15" customHeight="1">
      <c r="A1097" s="15"/>
      <c r="B1097" s="174">
        <v>10</v>
      </c>
      <c r="C1097" s="109" t="s">
        <v>832</v>
      </c>
      <c r="D1097" s="226" t="s">
        <v>47</v>
      </c>
      <c r="E1097" s="227" t="s">
        <v>14</v>
      </c>
      <c r="F1097" s="228">
        <v>42180</v>
      </c>
      <c r="G1097" s="228">
        <v>42180</v>
      </c>
      <c r="H1097" s="171"/>
      <c r="I1097" s="88">
        <f t="shared" si="102"/>
        <v>42180</v>
      </c>
      <c r="J1097" s="163">
        <f t="shared" si="98"/>
        <v>0</v>
      </c>
      <c r="K1097" s="155">
        <f t="shared" si="99"/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si="100"/>
        <v>0</v>
      </c>
      <c r="O1097" s="155">
        <f t="shared" si="101"/>
        <v>0</v>
      </c>
      <c r="P1097" s="155">
        <f>IF(O1097=1,SUM($O$6:O1097),0)</f>
        <v>0</v>
      </c>
    </row>
    <row r="1098" spans="1:16" ht="15" customHeight="1">
      <c r="A1098" s="15"/>
      <c r="B1098" s="174">
        <v>11</v>
      </c>
      <c r="C1098" s="109" t="s">
        <v>833</v>
      </c>
      <c r="D1098" s="226" t="s">
        <v>47</v>
      </c>
      <c r="E1098" s="227" t="s">
        <v>14</v>
      </c>
      <c r="F1098" s="228">
        <v>42180</v>
      </c>
      <c r="G1098" s="228">
        <v>42180</v>
      </c>
      <c r="H1098" s="171"/>
      <c r="I1098" s="88">
        <f t="shared" si="102"/>
        <v>42180</v>
      </c>
      <c r="J1098" s="163">
        <f t="shared" si="98"/>
        <v>0</v>
      </c>
      <c r="K1098" s="155">
        <f t="shared" si="9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100"/>
        <v>0</v>
      </c>
      <c r="O1098" s="155">
        <f t="shared" si="101"/>
        <v>0</v>
      </c>
      <c r="P1098" s="155">
        <f>IF(O1098=1,SUM($O$6:O1098),0)</f>
        <v>0</v>
      </c>
    </row>
    <row r="1099" spans="1:16" ht="15" customHeight="1">
      <c r="A1099" s="15"/>
      <c r="B1099" s="174">
        <v>12</v>
      </c>
      <c r="C1099" s="109" t="s">
        <v>834</v>
      </c>
      <c r="D1099" s="226" t="s">
        <v>47</v>
      </c>
      <c r="E1099" s="227" t="s">
        <v>14</v>
      </c>
      <c r="F1099" s="228">
        <v>27120</v>
      </c>
      <c r="G1099" s="228">
        <v>27120</v>
      </c>
      <c r="H1099" s="171"/>
      <c r="I1099" s="88">
        <f t="shared" si="102"/>
        <v>27120</v>
      </c>
      <c r="J1099" s="163">
        <f t="shared" si="98"/>
        <v>0</v>
      </c>
      <c r="K1099" s="155">
        <f t="shared" si="9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100"/>
        <v>0</v>
      </c>
      <c r="O1099" s="155">
        <f t="shared" si="101"/>
        <v>0</v>
      </c>
      <c r="P1099" s="155">
        <f>IF(O1099=1,SUM($O$6:O1099),0)</f>
        <v>0</v>
      </c>
    </row>
    <row r="1100" spans="1:16" ht="15" customHeight="1">
      <c r="A1100" s="15"/>
      <c r="B1100" s="174">
        <v>13</v>
      </c>
      <c r="C1100" s="109" t="s">
        <v>835</v>
      </c>
      <c r="D1100" s="226" t="s">
        <v>47</v>
      </c>
      <c r="E1100" s="227" t="s">
        <v>14</v>
      </c>
      <c r="F1100" s="228">
        <v>46800</v>
      </c>
      <c r="G1100" s="228">
        <v>46800</v>
      </c>
      <c r="H1100" s="171"/>
      <c r="I1100" s="88">
        <f t="shared" si="102"/>
        <v>46800</v>
      </c>
      <c r="J1100" s="163">
        <f t="shared" ref="J1100:J1163" si="103">IF(D1100="MDU-KD",1,0)</f>
        <v>0</v>
      </c>
      <c r="K1100" s="155">
        <f t="shared" ref="K1100:K1163" si="104">IF(D1100="HDW",1,0)</f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ref="N1100:N1163" si="105">IF(L1100=0,M1100,L1100)</f>
        <v>0</v>
      </c>
      <c r="O1100" s="155">
        <f t="shared" ref="O1100:O1163" si="106">IF(E1100=0,0,IF(LEFT(C1100,11)="Tiang Beton",1,0))</f>
        <v>0</v>
      </c>
      <c r="P1100" s="155">
        <f>IF(O1100=1,SUM($O$6:O1100),0)</f>
        <v>0</v>
      </c>
    </row>
    <row r="1101" spans="1:16" ht="15" customHeight="1">
      <c r="A1101" s="15"/>
      <c r="B1101" s="174">
        <v>14</v>
      </c>
      <c r="C1101" s="109" t="s">
        <v>836</v>
      </c>
      <c r="D1101" s="226" t="s">
        <v>47</v>
      </c>
      <c r="E1101" s="227" t="s">
        <v>14</v>
      </c>
      <c r="F1101" s="228">
        <v>46800</v>
      </c>
      <c r="G1101" s="228">
        <v>46800</v>
      </c>
      <c r="H1101" s="171"/>
      <c r="I1101" s="88">
        <f t="shared" si="102"/>
        <v>46800</v>
      </c>
      <c r="J1101" s="163">
        <f t="shared" si="103"/>
        <v>0</v>
      </c>
      <c r="K1101" s="155">
        <f t="shared" si="104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105"/>
        <v>0</v>
      </c>
      <c r="O1101" s="155">
        <f t="shared" si="106"/>
        <v>0</v>
      </c>
      <c r="P1101" s="155">
        <f>IF(O1101=1,SUM($O$6:O1101),0)</f>
        <v>0</v>
      </c>
    </row>
    <row r="1102" spans="1:16" ht="15" customHeight="1">
      <c r="A1102" s="15"/>
      <c r="B1102" s="174">
        <v>15</v>
      </c>
      <c r="C1102" s="109" t="s">
        <v>837</v>
      </c>
      <c r="D1102" s="226" t="s">
        <v>47</v>
      </c>
      <c r="E1102" s="227" t="s">
        <v>14</v>
      </c>
      <c r="F1102" s="228">
        <v>45240</v>
      </c>
      <c r="G1102" s="228">
        <v>45240</v>
      </c>
      <c r="H1102" s="171"/>
      <c r="I1102" s="88">
        <f t="shared" si="102"/>
        <v>45240</v>
      </c>
      <c r="J1102" s="163">
        <f t="shared" si="103"/>
        <v>0</v>
      </c>
      <c r="K1102" s="155">
        <f t="shared" si="104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105"/>
        <v>0</v>
      </c>
      <c r="O1102" s="155">
        <f t="shared" si="106"/>
        <v>0</v>
      </c>
      <c r="P1102" s="155">
        <f>IF(O1102=1,SUM($O$6:O1102),0)</f>
        <v>0</v>
      </c>
    </row>
    <row r="1103" spans="1:16" ht="15" customHeight="1">
      <c r="A1103" s="15"/>
      <c r="B1103" s="174">
        <v>16</v>
      </c>
      <c r="C1103" s="109" t="s">
        <v>838</v>
      </c>
      <c r="D1103" s="226" t="s">
        <v>47</v>
      </c>
      <c r="E1103" s="227" t="s">
        <v>14</v>
      </c>
      <c r="F1103" s="228">
        <v>22740</v>
      </c>
      <c r="G1103" s="228">
        <v>22740</v>
      </c>
      <c r="H1103" s="171"/>
      <c r="I1103" s="88">
        <f t="shared" si="102"/>
        <v>22740</v>
      </c>
      <c r="J1103" s="163">
        <f t="shared" si="103"/>
        <v>0</v>
      </c>
      <c r="K1103" s="155">
        <f t="shared" si="104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105"/>
        <v>0</v>
      </c>
      <c r="O1103" s="155">
        <f t="shared" si="106"/>
        <v>0</v>
      </c>
      <c r="P1103" s="155">
        <f>IF(O1103=1,SUM($O$6:O1103),0)</f>
        <v>0</v>
      </c>
    </row>
    <row r="1104" spans="1:16" ht="15" customHeight="1">
      <c r="A1104" s="15"/>
      <c r="B1104" s="174">
        <v>17</v>
      </c>
      <c r="C1104" s="109" t="s">
        <v>839</v>
      </c>
      <c r="D1104" s="226" t="s">
        <v>47</v>
      </c>
      <c r="E1104" s="227" t="s">
        <v>14</v>
      </c>
      <c r="F1104" s="228">
        <v>22740</v>
      </c>
      <c r="G1104" s="228">
        <v>22740</v>
      </c>
      <c r="H1104" s="171"/>
      <c r="I1104" s="88">
        <f t="shared" si="102"/>
        <v>22740</v>
      </c>
      <c r="J1104" s="163">
        <f t="shared" si="103"/>
        <v>0</v>
      </c>
      <c r="K1104" s="155">
        <f t="shared" si="104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105"/>
        <v>0</v>
      </c>
      <c r="O1104" s="155">
        <f t="shared" si="106"/>
        <v>0</v>
      </c>
      <c r="P1104" s="155">
        <f>IF(O1104=1,SUM($O$6:O1104),0)</f>
        <v>0</v>
      </c>
    </row>
    <row r="1105" spans="1:16" ht="15" customHeight="1">
      <c r="A1105" s="15"/>
      <c r="B1105" s="174">
        <v>18</v>
      </c>
      <c r="C1105" s="109" t="s">
        <v>840</v>
      </c>
      <c r="D1105" s="226" t="s">
        <v>47</v>
      </c>
      <c r="E1105" s="227" t="s">
        <v>14</v>
      </c>
      <c r="F1105" s="228">
        <v>24420</v>
      </c>
      <c r="G1105" s="228">
        <v>24420</v>
      </c>
      <c r="H1105" s="171"/>
      <c r="I1105" s="88">
        <f t="shared" si="102"/>
        <v>24420</v>
      </c>
      <c r="J1105" s="163">
        <f t="shared" si="103"/>
        <v>0</v>
      </c>
      <c r="K1105" s="155">
        <f t="shared" si="104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105"/>
        <v>0</v>
      </c>
      <c r="O1105" s="155">
        <f t="shared" si="106"/>
        <v>0</v>
      </c>
      <c r="P1105" s="155">
        <f>IF(O1105=1,SUM($O$6:O1105),0)</f>
        <v>0</v>
      </c>
    </row>
    <row r="1106" spans="1:16" ht="15" customHeight="1">
      <c r="A1106" s="15"/>
      <c r="B1106" s="174">
        <v>19</v>
      </c>
      <c r="C1106" s="109" t="s">
        <v>841</v>
      </c>
      <c r="D1106" s="226" t="s">
        <v>47</v>
      </c>
      <c r="E1106" s="227" t="s">
        <v>14</v>
      </c>
      <c r="F1106" s="228">
        <v>24420</v>
      </c>
      <c r="G1106" s="228">
        <v>24420</v>
      </c>
      <c r="H1106" s="171"/>
      <c r="I1106" s="88">
        <f t="shared" si="102"/>
        <v>24420</v>
      </c>
      <c r="J1106" s="163">
        <f t="shared" si="103"/>
        <v>0</v>
      </c>
      <c r="K1106" s="155">
        <f t="shared" si="104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105"/>
        <v>0</v>
      </c>
      <c r="O1106" s="155">
        <f t="shared" si="106"/>
        <v>0</v>
      </c>
      <c r="P1106" s="155">
        <f>IF(O1106=1,SUM($O$6:O1106),0)</f>
        <v>0</v>
      </c>
    </row>
    <row r="1107" spans="1:16" ht="15" customHeight="1">
      <c r="A1107" s="15"/>
      <c r="B1107" s="174">
        <v>20</v>
      </c>
      <c r="C1107" s="109" t="s">
        <v>842</v>
      </c>
      <c r="D1107" s="226" t="s">
        <v>47</v>
      </c>
      <c r="E1107" s="227" t="s">
        <v>14</v>
      </c>
      <c r="F1107" s="228">
        <v>24420</v>
      </c>
      <c r="G1107" s="228">
        <v>24420</v>
      </c>
      <c r="H1107" s="171"/>
      <c r="I1107" s="88">
        <f t="shared" si="102"/>
        <v>24420</v>
      </c>
      <c r="J1107" s="163">
        <f t="shared" si="103"/>
        <v>0</v>
      </c>
      <c r="K1107" s="155">
        <f t="shared" si="104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105"/>
        <v>0</v>
      </c>
      <c r="O1107" s="155">
        <f t="shared" si="106"/>
        <v>0</v>
      </c>
      <c r="P1107" s="155">
        <f>IF(O1107=1,SUM($O$6:O1107),0)</f>
        <v>0</v>
      </c>
    </row>
    <row r="1108" spans="1:16" ht="15" customHeight="1">
      <c r="A1108" s="15"/>
      <c r="B1108" s="174">
        <v>21</v>
      </c>
      <c r="C1108" s="109" t="s">
        <v>843</v>
      </c>
      <c r="D1108" s="226" t="s">
        <v>47</v>
      </c>
      <c r="E1108" s="227" t="s">
        <v>14</v>
      </c>
      <c r="F1108" s="228">
        <v>24420</v>
      </c>
      <c r="G1108" s="228">
        <v>24420</v>
      </c>
      <c r="H1108" s="171"/>
      <c r="I1108" s="88">
        <f t="shared" si="102"/>
        <v>24420</v>
      </c>
      <c r="J1108" s="163">
        <f t="shared" si="103"/>
        <v>0</v>
      </c>
      <c r="K1108" s="155">
        <f t="shared" si="104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105"/>
        <v>0</v>
      </c>
      <c r="O1108" s="155">
        <f t="shared" si="106"/>
        <v>0</v>
      </c>
      <c r="P1108" s="155">
        <f>IF(O1108=1,SUM($O$6:O1108),0)</f>
        <v>0</v>
      </c>
    </row>
    <row r="1109" spans="1:16" ht="15" customHeight="1">
      <c r="A1109" s="15"/>
      <c r="B1109" s="174">
        <v>22</v>
      </c>
      <c r="C1109" s="109" t="s">
        <v>844</v>
      </c>
      <c r="D1109" s="226" t="s">
        <v>47</v>
      </c>
      <c r="E1109" s="227" t="s">
        <v>14</v>
      </c>
      <c r="F1109" s="228">
        <v>21720</v>
      </c>
      <c r="G1109" s="228">
        <v>21720</v>
      </c>
      <c r="H1109" s="171"/>
      <c r="I1109" s="88">
        <f t="shared" si="102"/>
        <v>21720</v>
      </c>
      <c r="J1109" s="163">
        <f t="shared" si="103"/>
        <v>0</v>
      </c>
      <c r="K1109" s="155">
        <f t="shared" si="104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105"/>
        <v>0</v>
      </c>
      <c r="O1109" s="155">
        <f t="shared" si="106"/>
        <v>0</v>
      </c>
      <c r="P1109" s="155">
        <f>IF(O1109=1,SUM($O$6:O1109),0)</f>
        <v>0</v>
      </c>
    </row>
    <row r="1110" spans="1:16" ht="15" customHeight="1">
      <c r="A1110" s="15"/>
      <c r="B1110" s="174">
        <v>23</v>
      </c>
      <c r="C1110" s="109" t="s">
        <v>845</v>
      </c>
      <c r="D1110" s="226" t="s">
        <v>47</v>
      </c>
      <c r="E1110" s="227" t="s">
        <v>14</v>
      </c>
      <c r="F1110" s="228">
        <v>20100</v>
      </c>
      <c r="G1110" s="228">
        <v>20100</v>
      </c>
      <c r="H1110" s="171"/>
      <c r="I1110" s="88">
        <f t="shared" si="102"/>
        <v>20100</v>
      </c>
      <c r="J1110" s="163">
        <f t="shared" si="103"/>
        <v>0</v>
      </c>
      <c r="K1110" s="155">
        <f t="shared" si="104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105"/>
        <v>0</v>
      </c>
      <c r="O1110" s="155">
        <f t="shared" si="106"/>
        <v>0</v>
      </c>
      <c r="P1110" s="155">
        <f>IF(O1110=1,SUM($O$6:O1110),0)</f>
        <v>0</v>
      </c>
    </row>
    <row r="1111" spans="1:16" ht="15" customHeight="1">
      <c r="A1111" s="15"/>
      <c r="B1111" s="174">
        <v>24</v>
      </c>
      <c r="C1111" s="109" t="s">
        <v>846</v>
      </c>
      <c r="D1111" s="226" t="s">
        <v>47</v>
      </c>
      <c r="E1111" s="227" t="s">
        <v>14</v>
      </c>
      <c r="F1111" s="228">
        <v>20100</v>
      </c>
      <c r="G1111" s="228">
        <v>20100</v>
      </c>
      <c r="H1111" s="171"/>
      <c r="I1111" s="88">
        <f t="shared" si="102"/>
        <v>20100</v>
      </c>
      <c r="J1111" s="163">
        <f t="shared" si="103"/>
        <v>0</v>
      </c>
      <c r="K1111" s="155">
        <f t="shared" si="104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105"/>
        <v>0</v>
      </c>
      <c r="O1111" s="155">
        <f t="shared" si="106"/>
        <v>0</v>
      </c>
      <c r="P1111" s="155">
        <f>IF(O1111=1,SUM($O$6:O1111),0)</f>
        <v>0</v>
      </c>
    </row>
    <row r="1112" spans="1:16" ht="15" customHeight="1">
      <c r="A1112" s="15"/>
      <c r="B1112" s="174">
        <v>25</v>
      </c>
      <c r="C1112" s="109" t="s">
        <v>847</v>
      </c>
      <c r="D1112" s="226" t="s">
        <v>47</v>
      </c>
      <c r="E1112" s="227" t="s">
        <v>14</v>
      </c>
      <c r="F1112" s="228">
        <v>20100</v>
      </c>
      <c r="G1112" s="228">
        <v>20100</v>
      </c>
      <c r="H1112" s="171"/>
      <c r="I1112" s="88">
        <f t="shared" si="102"/>
        <v>20100</v>
      </c>
      <c r="J1112" s="163">
        <f t="shared" si="103"/>
        <v>0</v>
      </c>
      <c r="K1112" s="155">
        <f t="shared" si="104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105"/>
        <v>0</v>
      </c>
      <c r="O1112" s="155">
        <f t="shared" si="106"/>
        <v>0</v>
      </c>
      <c r="P1112" s="155">
        <f>IF(O1112=1,SUM($O$6:O1112),0)</f>
        <v>0</v>
      </c>
    </row>
    <row r="1113" spans="1:16" ht="15" customHeight="1">
      <c r="A1113" s="15"/>
      <c r="B1113" s="174">
        <v>26</v>
      </c>
      <c r="C1113" s="109" t="s">
        <v>848</v>
      </c>
      <c r="D1113" s="226" t="s">
        <v>47</v>
      </c>
      <c r="E1113" s="227" t="s">
        <v>14</v>
      </c>
      <c r="F1113" s="228">
        <v>20100</v>
      </c>
      <c r="G1113" s="228">
        <v>20100</v>
      </c>
      <c r="H1113" s="171"/>
      <c r="I1113" s="88">
        <f t="shared" si="102"/>
        <v>20100</v>
      </c>
      <c r="J1113" s="163">
        <f t="shared" si="103"/>
        <v>0</v>
      </c>
      <c r="K1113" s="155">
        <f t="shared" si="104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105"/>
        <v>0</v>
      </c>
      <c r="O1113" s="155">
        <f t="shared" si="106"/>
        <v>0</v>
      </c>
      <c r="P1113" s="155">
        <f>IF(O1113=1,SUM($O$6:O1113),0)</f>
        <v>0</v>
      </c>
    </row>
    <row r="1114" spans="1:16" ht="15" customHeight="1">
      <c r="A1114" s="15"/>
      <c r="B1114" s="174">
        <v>27</v>
      </c>
      <c r="C1114" s="109" t="s">
        <v>849</v>
      </c>
      <c r="D1114" s="226" t="s">
        <v>47</v>
      </c>
      <c r="E1114" s="227" t="s">
        <v>14</v>
      </c>
      <c r="F1114" s="228">
        <v>42240</v>
      </c>
      <c r="G1114" s="228">
        <v>42240</v>
      </c>
      <c r="H1114" s="171"/>
      <c r="I1114" s="88">
        <f t="shared" si="102"/>
        <v>42240</v>
      </c>
      <c r="J1114" s="163">
        <f t="shared" si="103"/>
        <v>0</v>
      </c>
      <c r="K1114" s="155">
        <f t="shared" si="104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105"/>
        <v>0</v>
      </c>
      <c r="O1114" s="155">
        <f t="shared" si="106"/>
        <v>0</v>
      </c>
      <c r="P1114" s="155">
        <f>IF(O1114=1,SUM($O$6:O1114),0)</f>
        <v>0</v>
      </c>
    </row>
    <row r="1115" spans="1:16" ht="15" customHeight="1">
      <c r="A1115" s="15"/>
      <c r="B1115" s="174">
        <v>28</v>
      </c>
      <c r="C1115" s="109" t="s">
        <v>850</v>
      </c>
      <c r="D1115" s="226" t="s">
        <v>47</v>
      </c>
      <c r="E1115" s="227" t="s">
        <v>14</v>
      </c>
      <c r="F1115" s="228">
        <v>42240</v>
      </c>
      <c r="G1115" s="228">
        <v>42240</v>
      </c>
      <c r="H1115" s="171"/>
      <c r="I1115" s="88">
        <f t="shared" si="102"/>
        <v>42240</v>
      </c>
      <c r="J1115" s="163">
        <f t="shared" si="103"/>
        <v>0</v>
      </c>
      <c r="K1115" s="155">
        <f t="shared" si="104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105"/>
        <v>0</v>
      </c>
      <c r="O1115" s="155">
        <f t="shared" si="106"/>
        <v>0</v>
      </c>
      <c r="P1115" s="155">
        <f>IF(O1115=1,SUM($O$6:O1115),0)</f>
        <v>0</v>
      </c>
    </row>
    <row r="1116" spans="1:16" ht="15" customHeight="1">
      <c r="A1116" s="15"/>
      <c r="B1116" s="174">
        <v>29</v>
      </c>
      <c r="C1116" s="109" t="s">
        <v>851</v>
      </c>
      <c r="D1116" s="226" t="s">
        <v>47</v>
      </c>
      <c r="E1116" s="227" t="s">
        <v>14</v>
      </c>
      <c r="F1116" s="228">
        <v>40260</v>
      </c>
      <c r="G1116" s="228">
        <v>40260</v>
      </c>
      <c r="H1116" s="171"/>
      <c r="I1116" s="88">
        <f t="shared" si="102"/>
        <v>40260</v>
      </c>
      <c r="J1116" s="163">
        <f t="shared" si="103"/>
        <v>0</v>
      </c>
      <c r="K1116" s="155">
        <f t="shared" si="104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105"/>
        <v>0</v>
      </c>
      <c r="O1116" s="155">
        <f t="shared" si="106"/>
        <v>0</v>
      </c>
      <c r="P1116" s="155">
        <f>IF(O1116=1,SUM($O$6:O1116),0)</f>
        <v>0</v>
      </c>
    </row>
    <row r="1117" spans="1:16" ht="15" customHeight="1">
      <c r="A1117" s="15"/>
      <c r="B1117" s="174">
        <v>30</v>
      </c>
      <c r="C1117" s="109" t="s">
        <v>852</v>
      </c>
      <c r="D1117" s="226" t="s">
        <v>47</v>
      </c>
      <c r="E1117" s="227" t="s">
        <v>14</v>
      </c>
      <c r="F1117" s="228">
        <v>28020</v>
      </c>
      <c r="G1117" s="228">
        <v>28020</v>
      </c>
      <c r="H1117" s="171"/>
      <c r="I1117" s="88">
        <f t="shared" si="102"/>
        <v>28020</v>
      </c>
      <c r="J1117" s="163">
        <f t="shared" si="103"/>
        <v>0</v>
      </c>
      <c r="K1117" s="155">
        <f t="shared" si="104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105"/>
        <v>0</v>
      </c>
      <c r="O1117" s="155">
        <f t="shared" si="106"/>
        <v>0</v>
      </c>
      <c r="P1117" s="155">
        <f>IF(O1117=1,SUM($O$6:O1117),0)</f>
        <v>0</v>
      </c>
    </row>
    <row r="1118" spans="1:16" ht="15" customHeight="1">
      <c r="A1118" s="15"/>
      <c r="B1118" s="174">
        <v>31</v>
      </c>
      <c r="C1118" s="109" t="s">
        <v>853</v>
      </c>
      <c r="D1118" s="226" t="s">
        <v>47</v>
      </c>
      <c r="E1118" s="227" t="s">
        <v>14</v>
      </c>
      <c r="F1118" s="228">
        <v>28020</v>
      </c>
      <c r="G1118" s="228">
        <v>28020</v>
      </c>
      <c r="H1118" s="171"/>
      <c r="I1118" s="88">
        <f t="shared" si="102"/>
        <v>28020</v>
      </c>
      <c r="J1118" s="163">
        <f t="shared" si="103"/>
        <v>0</v>
      </c>
      <c r="K1118" s="155">
        <f t="shared" si="104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105"/>
        <v>0</v>
      </c>
      <c r="O1118" s="155">
        <f t="shared" si="106"/>
        <v>0</v>
      </c>
      <c r="P1118" s="155">
        <f>IF(O1118=1,SUM($O$6:O1118),0)</f>
        <v>0</v>
      </c>
    </row>
    <row r="1119" spans="1:16" ht="15" customHeight="1">
      <c r="A1119" s="15"/>
      <c r="B1119" s="174">
        <v>32</v>
      </c>
      <c r="C1119" s="109" t="s">
        <v>854</v>
      </c>
      <c r="D1119" s="226" t="s">
        <v>47</v>
      </c>
      <c r="E1119" s="227" t="s">
        <v>14</v>
      </c>
      <c r="F1119" s="228">
        <v>45360</v>
      </c>
      <c r="G1119" s="228">
        <v>45360</v>
      </c>
      <c r="H1119" s="171"/>
      <c r="I1119" s="88">
        <f t="shared" si="102"/>
        <v>45360</v>
      </c>
      <c r="J1119" s="163">
        <f t="shared" si="103"/>
        <v>0</v>
      </c>
      <c r="K1119" s="155">
        <f t="shared" si="104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105"/>
        <v>0</v>
      </c>
      <c r="O1119" s="155">
        <f t="shared" si="106"/>
        <v>0</v>
      </c>
      <c r="P1119" s="155">
        <f>IF(O1119=1,SUM($O$6:O1119),0)</f>
        <v>0</v>
      </c>
    </row>
    <row r="1120" spans="1:16" ht="15" customHeight="1">
      <c r="A1120" s="15"/>
      <c r="B1120" s="174">
        <v>33</v>
      </c>
      <c r="C1120" s="109" t="s">
        <v>855</v>
      </c>
      <c r="D1120" s="226" t="s">
        <v>47</v>
      </c>
      <c r="E1120" s="227" t="s">
        <v>14</v>
      </c>
      <c r="F1120" s="228">
        <v>45360</v>
      </c>
      <c r="G1120" s="228">
        <v>45360</v>
      </c>
      <c r="H1120" s="171"/>
      <c r="I1120" s="88">
        <f t="shared" si="102"/>
        <v>45360</v>
      </c>
      <c r="J1120" s="163">
        <f t="shared" si="103"/>
        <v>0</v>
      </c>
      <c r="K1120" s="155">
        <f t="shared" si="104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105"/>
        <v>0</v>
      </c>
      <c r="O1120" s="155">
        <f t="shared" si="106"/>
        <v>0</v>
      </c>
      <c r="P1120" s="155">
        <f>IF(O1120=1,SUM($O$6:O1120),0)</f>
        <v>0</v>
      </c>
    </row>
    <row r="1121" spans="1:16" ht="15" customHeight="1">
      <c r="A1121" s="15"/>
      <c r="B1121" s="174">
        <v>34</v>
      </c>
      <c r="C1121" s="109" t="s">
        <v>856</v>
      </c>
      <c r="D1121" s="226" t="s">
        <v>47</v>
      </c>
      <c r="E1121" s="227" t="s">
        <v>14</v>
      </c>
      <c r="F1121" s="228">
        <v>36060</v>
      </c>
      <c r="G1121" s="228">
        <v>36060</v>
      </c>
      <c r="H1121" s="171"/>
      <c r="I1121" s="88">
        <f t="shared" si="102"/>
        <v>36060</v>
      </c>
      <c r="J1121" s="163">
        <f t="shared" si="103"/>
        <v>0</v>
      </c>
      <c r="K1121" s="155">
        <f t="shared" si="104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105"/>
        <v>0</v>
      </c>
      <c r="O1121" s="155">
        <f t="shared" si="106"/>
        <v>0</v>
      </c>
      <c r="P1121" s="155">
        <f>IF(O1121=1,SUM($O$6:O1121),0)</f>
        <v>0</v>
      </c>
    </row>
    <row r="1122" spans="1:16" ht="15" customHeight="1">
      <c r="A1122" s="15"/>
      <c r="B1122" s="174">
        <v>35</v>
      </c>
      <c r="C1122" s="109" t="s">
        <v>857</v>
      </c>
      <c r="D1122" s="226" t="s">
        <v>47</v>
      </c>
      <c r="E1122" s="227" t="s">
        <v>14</v>
      </c>
      <c r="F1122" s="228">
        <v>33660</v>
      </c>
      <c r="G1122" s="228">
        <v>33660</v>
      </c>
      <c r="H1122" s="171"/>
      <c r="I1122" s="88">
        <f t="shared" si="102"/>
        <v>33660</v>
      </c>
      <c r="J1122" s="163">
        <f t="shared" si="103"/>
        <v>0</v>
      </c>
      <c r="K1122" s="155">
        <f t="shared" si="104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105"/>
        <v>0</v>
      </c>
      <c r="O1122" s="155">
        <f t="shared" si="106"/>
        <v>0</v>
      </c>
      <c r="P1122" s="155">
        <f>IF(O1122=1,SUM($O$6:O1122),0)</f>
        <v>0</v>
      </c>
    </row>
    <row r="1123" spans="1:16" ht="15" customHeight="1">
      <c r="A1123" s="15"/>
      <c r="B1123" s="183"/>
      <c r="C1123" s="109" t="s">
        <v>48</v>
      </c>
      <c r="D1123" s="226" t="s">
        <v>48</v>
      </c>
      <c r="E1123" s="227"/>
      <c r="F1123" s="228">
        <v>0</v>
      </c>
      <c r="G1123" s="228">
        <v>0</v>
      </c>
      <c r="H1123" s="171"/>
      <c r="I1123" s="88">
        <f t="shared" si="102"/>
        <v>0</v>
      </c>
      <c r="J1123" s="163">
        <f t="shared" si="103"/>
        <v>0</v>
      </c>
      <c r="K1123" s="155">
        <f t="shared" si="104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105"/>
        <v>0</v>
      </c>
      <c r="O1123" s="155">
        <f t="shared" si="106"/>
        <v>0</v>
      </c>
      <c r="P1123" s="155">
        <f>IF(O1123=1,SUM($O$6:O1123),0)</f>
        <v>0</v>
      </c>
    </row>
    <row r="1124" spans="1:16" ht="15" customHeight="1">
      <c r="A1124" s="15"/>
      <c r="B1124" s="183" t="s">
        <v>1031</v>
      </c>
      <c r="C1124" s="109" t="s">
        <v>675</v>
      </c>
      <c r="D1124" s="226" t="s">
        <v>48</v>
      </c>
      <c r="E1124" s="227"/>
      <c r="F1124" s="228">
        <v>0</v>
      </c>
      <c r="G1124" s="228">
        <v>0</v>
      </c>
      <c r="H1124" s="171"/>
      <c r="I1124" s="88">
        <f t="shared" ref="I1124:I1187" si="107">IF($I$5=$G$4,G1124,(IF($I$5=$F$4,F1124,0)))</f>
        <v>0</v>
      </c>
      <c r="J1124" s="163">
        <f t="shared" si="103"/>
        <v>0</v>
      </c>
      <c r="K1124" s="155">
        <f t="shared" si="104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105"/>
        <v>0</v>
      </c>
      <c r="O1124" s="155">
        <f t="shared" si="106"/>
        <v>0</v>
      </c>
      <c r="P1124" s="155">
        <f>IF(O1124=1,SUM($O$6:O1124),0)</f>
        <v>0</v>
      </c>
    </row>
    <row r="1125" spans="1:16" ht="15" customHeight="1">
      <c r="A1125" s="15"/>
      <c r="B1125" s="174">
        <v>1</v>
      </c>
      <c r="C1125" s="109" t="s">
        <v>858</v>
      </c>
      <c r="D1125" s="226" t="s">
        <v>47</v>
      </c>
      <c r="E1125" s="227" t="s">
        <v>14</v>
      </c>
      <c r="F1125" s="228">
        <v>38820</v>
      </c>
      <c r="G1125" s="228">
        <v>38820</v>
      </c>
      <c r="H1125" s="171"/>
      <c r="I1125" s="88">
        <f t="shared" si="107"/>
        <v>38820</v>
      </c>
      <c r="J1125" s="163">
        <f t="shared" si="103"/>
        <v>0</v>
      </c>
      <c r="K1125" s="155">
        <f t="shared" si="104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105"/>
        <v>0</v>
      </c>
      <c r="O1125" s="155">
        <f t="shared" si="106"/>
        <v>0</v>
      </c>
      <c r="P1125" s="155">
        <f>IF(O1125=1,SUM($O$6:O1125),0)</f>
        <v>0</v>
      </c>
    </row>
    <row r="1126" spans="1:16" ht="15" customHeight="1">
      <c r="A1126" s="15"/>
      <c r="B1126" s="174">
        <v>2</v>
      </c>
      <c r="C1126" s="109" t="s">
        <v>859</v>
      </c>
      <c r="D1126" s="226" t="s">
        <v>47</v>
      </c>
      <c r="E1126" s="227" t="s">
        <v>14</v>
      </c>
      <c r="F1126" s="228">
        <v>38820</v>
      </c>
      <c r="G1126" s="228">
        <v>38820</v>
      </c>
      <c r="H1126" s="171"/>
      <c r="I1126" s="88">
        <f t="shared" si="107"/>
        <v>38820</v>
      </c>
      <c r="J1126" s="163">
        <f t="shared" si="103"/>
        <v>0</v>
      </c>
      <c r="K1126" s="155">
        <f t="shared" si="104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105"/>
        <v>0</v>
      </c>
      <c r="O1126" s="155">
        <f t="shared" si="106"/>
        <v>0</v>
      </c>
      <c r="P1126" s="155">
        <f>IF(O1126=1,SUM($O$6:O1126),0)</f>
        <v>0</v>
      </c>
    </row>
    <row r="1127" spans="1:16" ht="15" customHeight="1">
      <c r="A1127" s="15"/>
      <c r="B1127" s="174">
        <v>3</v>
      </c>
      <c r="C1127" s="109" t="s">
        <v>860</v>
      </c>
      <c r="D1127" s="226" t="s">
        <v>47</v>
      </c>
      <c r="E1127" s="227" t="s">
        <v>14</v>
      </c>
      <c r="F1127" s="228">
        <v>47880</v>
      </c>
      <c r="G1127" s="228">
        <v>47880</v>
      </c>
      <c r="H1127" s="171"/>
      <c r="I1127" s="88">
        <f t="shared" si="107"/>
        <v>47880</v>
      </c>
      <c r="J1127" s="163">
        <f t="shared" si="103"/>
        <v>0</v>
      </c>
      <c r="K1127" s="155">
        <f t="shared" si="104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105"/>
        <v>0</v>
      </c>
      <c r="O1127" s="155">
        <f t="shared" si="106"/>
        <v>0</v>
      </c>
      <c r="P1127" s="155">
        <f>IF(O1127=1,SUM($O$6:O1127),0)</f>
        <v>0</v>
      </c>
    </row>
    <row r="1128" spans="1:16" ht="15" customHeight="1">
      <c r="A1128" s="15"/>
      <c r="B1128" s="174">
        <v>4</v>
      </c>
      <c r="C1128" s="109" t="s">
        <v>861</v>
      </c>
      <c r="D1128" s="226" t="s">
        <v>47</v>
      </c>
      <c r="E1128" s="227" t="s">
        <v>14</v>
      </c>
      <c r="F1128" s="228">
        <v>49920</v>
      </c>
      <c r="G1128" s="228">
        <v>49920</v>
      </c>
      <c r="H1128" s="171"/>
      <c r="I1128" s="88">
        <f t="shared" si="107"/>
        <v>49920</v>
      </c>
      <c r="J1128" s="163">
        <f t="shared" si="103"/>
        <v>0</v>
      </c>
      <c r="K1128" s="155">
        <f t="shared" si="104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105"/>
        <v>0</v>
      </c>
      <c r="O1128" s="155">
        <f t="shared" si="106"/>
        <v>0</v>
      </c>
      <c r="P1128" s="155">
        <f>IF(O1128=1,SUM($O$6:O1128),0)</f>
        <v>0</v>
      </c>
    </row>
    <row r="1129" spans="1:16" ht="15" customHeight="1">
      <c r="A1129" s="15"/>
      <c r="B1129" s="174">
        <v>5</v>
      </c>
      <c r="C1129" s="109" t="s">
        <v>862</v>
      </c>
      <c r="D1129" s="226" t="s">
        <v>47</v>
      </c>
      <c r="E1129" s="227" t="s">
        <v>14</v>
      </c>
      <c r="F1129" s="228">
        <v>64260</v>
      </c>
      <c r="G1129" s="228">
        <v>64260</v>
      </c>
      <c r="H1129" s="171"/>
      <c r="I1129" s="88">
        <f t="shared" si="107"/>
        <v>64260</v>
      </c>
      <c r="J1129" s="163">
        <f t="shared" si="103"/>
        <v>0</v>
      </c>
      <c r="K1129" s="155">
        <f t="shared" si="104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105"/>
        <v>0</v>
      </c>
      <c r="O1129" s="155">
        <f t="shared" si="106"/>
        <v>0</v>
      </c>
      <c r="P1129" s="155">
        <f>IF(O1129=1,SUM($O$6:O1129),0)</f>
        <v>0</v>
      </c>
    </row>
    <row r="1130" spans="1:16" ht="15" customHeight="1">
      <c r="A1130" s="15"/>
      <c r="B1130" s="174">
        <v>6</v>
      </c>
      <c r="C1130" s="109" t="s">
        <v>863</v>
      </c>
      <c r="D1130" s="226" t="s">
        <v>47</v>
      </c>
      <c r="E1130" s="227" t="s">
        <v>14</v>
      </c>
      <c r="F1130" s="228">
        <v>110640</v>
      </c>
      <c r="G1130" s="228">
        <v>110640</v>
      </c>
      <c r="H1130" s="171"/>
      <c r="I1130" s="88">
        <f t="shared" si="107"/>
        <v>110640</v>
      </c>
      <c r="J1130" s="163">
        <f t="shared" si="103"/>
        <v>0</v>
      </c>
      <c r="K1130" s="155">
        <f t="shared" si="104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105"/>
        <v>0</v>
      </c>
      <c r="O1130" s="155">
        <f t="shared" si="106"/>
        <v>0</v>
      </c>
      <c r="P1130" s="155">
        <f>IF(O1130=1,SUM($O$6:O1130),0)</f>
        <v>0</v>
      </c>
    </row>
    <row r="1131" spans="1:16" ht="15" customHeight="1">
      <c r="A1131" s="15"/>
      <c r="B1131" s="183"/>
      <c r="C1131" s="109" t="s">
        <v>48</v>
      </c>
      <c r="D1131" s="226" t="s">
        <v>48</v>
      </c>
      <c r="E1131" s="227"/>
      <c r="F1131" s="228">
        <v>0</v>
      </c>
      <c r="G1131" s="228">
        <v>0</v>
      </c>
      <c r="H1131" s="171"/>
      <c r="I1131" s="88">
        <f t="shared" si="107"/>
        <v>0</v>
      </c>
      <c r="J1131" s="163">
        <f t="shared" si="103"/>
        <v>0</v>
      </c>
      <c r="K1131" s="155">
        <f t="shared" si="104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105"/>
        <v>0</v>
      </c>
      <c r="O1131" s="155">
        <f t="shared" si="106"/>
        <v>0</v>
      </c>
      <c r="P1131" s="155">
        <f>IF(O1131=1,SUM($O$6:O1131),0)</f>
        <v>0</v>
      </c>
    </row>
    <row r="1132" spans="1:16" ht="15" customHeight="1">
      <c r="A1132" s="15"/>
      <c r="B1132" s="183" t="s">
        <v>1031</v>
      </c>
      <c r="C1132" s="109" t="s">
        <v>682</v>
      </c>
      <c r="D1132" s="226" t="s">
        <v>48</v>
      </c>
      <c r="E1132" s="227"/>
      <c r="F1132" s="228">
        <v>0</v>
      </c>
      <c r="G1132" s="228">
        <v>0</v>
      </c>
      <c r="H1132" s="171"/>
      <c r="I1132" s="88">
        <f t="shared" si="107"/>
        <v>0</v>
      </c>
      <c r="J1132" s="163">
        <f t="shared" si="103"/>
        <v>0</v>
      </c>
      <c r="K1132" s="155">
        <f t="shared" si="104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105"/>
        <v>0</v>
      </c>
      <c r="O1132" s="155">
        <f t="shared" si="106"/>
        <v>0</v>
      </c>
      <c r="P1132" s="155">
        <f>IF(O1132=1,SUM($O$6:O1132),0)</f>
        <v>0</v>
      </c>
    </row>
    <row r="1133" spans="1:16" ht="15" customHeight="1">
      <c r="A1133" s="15"/>
      <c r="B1133" s="174">
        <v>1</v>
      </c>
      <c r="C1133" s="109" t="s">
        <v>864</v>
      </c>
      <c r="D1133" s="226" t="s">
        <v>47</v>
      </c>
      <c r="E1133" s="227" t="s">
        <v>14</v>
      </c>
      <c r="F1133" s="228">
        <v>45120</v>
      </c>
      <c r="G1133" s="228">
        <v>45120</v>
      </c>
      <c r="H1133" s="171"/>
      <c r="I1133" s="88">
        <f t="shared" si="107"/>
        <v>45120</v>
      </c>
      <c r="J1133" s="163">
        <f t="shared" si="103"/>
        <v>0</v>
      </c>
      <c r="K1133" s="155">
        <f t="shared" si="104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105"/>
        <v>0</v>
      </c>
      <c r="O1133" s="155">
        <f t="shared" si="106"/>
        <v>0</v>
      </c>
      <c r="P1133" s="155">
        <f>IF(O1133=1,SUM($O$6:O1133),0)</f>
        <v>0</v>
      </c>
    </row>
    <row r="1134" spans="1:16" ht="15" customHeight="1">
      <c r="A1134" s="15"/>
      <c r="B1134" s="174">
        <v>2</v>
      </c>
      <c r="C1134" s="109" t="s">
        <v>865</v>
      </c>
      <c r="D1134" s="226" t="s">
        <v>47</v>
      </c>
      <c r="E1134" s="227" t="s">
        <v>14</v>
      </c>
      <c r="F1134" s="228">
        <v>45120</v>
      </c>
      <c r="G1134" s="228">
        <v>45120</v>
      </c>
      <c r="H1134" s="171"/>
      <c r="I1134" s="88">
        <f t="shared" si="107"/>
        <v>45120</v>
      </c>
      <c r="J1134" s="163">
        <f t="shared" si="103"/>
        <v>0</v>
      </c>
      <c r="K1134" s="155">
        <f t="shared" si="104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105"/>
        <v>0</v>
      </c>
      <c r="O1134" s="155">
        <f t="shared" si="106"/>
        <v>0</v>
      </c>
      <c r="P1134" s="155">
        <f>IF(O1134=1,SUM($O$6:O1134),0)</f>
        <v>0</v>
      </c>
    </row>
    <row r="1135" spans="1:16" ht="15" customHeight="1">
      <c r="A1135" s="15"/>
      <c r="B1135" s="174">
        <v>3</v>
      </c>
      <c r="C1135" s="109" t="s">
        <v>866</v>
      </c>
      <c r="D1135" s="226" t="s">
        <v>47</v>
      </c>
      <c r="E1135" s="227" t="s">
        <v>14</v>
      </c>
      <c r="F1135" s="228">
        <v>44940</v>
      </c>
      <c r="G1135" s="228">
        <v>44940</v>
      </c>
      <c r="H1135" s="171"/>
      <c r="I1135" s="88">
        <f t="shared" si="107"/>
        <v>44940</v>
      </c>
      <c r="J1135" s="163">
        <f t="shared" si="103"/>
        <v>0</v>
      </c>
      <c r="K1135" s="155">
        <f t="shared" si="104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105"/>
        <v>0</v>
      </c>
      <c r="O1135" s="155">
        <f t="shared" si="106"/>
        <v>0</v>
      </c>
      <c r="P1135" s="155">
        <f>IF(O1135=1,SUM($O$6:O1135),0)</f>
        <v>0</v>
      </c>
    </row>
    <row r="1136" spans="1:16" ht="15" customHeight="1">
      <c r="A1136" s="15"/>
      <c r="B1136" s="174">
        <v>4</v>
      </c>
      <c r="C1136" s="109" t="s">
        <v>867</v>
      </c>
      <c r="D1136" s="226" t="s">
        <v>47</v>
      </c>
      <c r="E1136" s="227" t="s">
        <v>14</v>
      </c>
      <c r="F1136" s="228">
        <v>47640</v>
      </c>
      <c r="G1136" s="228">
        <v>47640</v>
      </c>
      <c r="H1136" s="171"/>
      <c r="I1136" s="88">
        <f t="shared" si="107"/>
        <v>47640</v>
      </c>
      <c r="J1136" s="163">
        <f t="shared" si="103"/>
        <v>0</v>
      </c>
      <c r="K1136" s="155">
        <f t="shared" si="104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105"/>
        <v>0</v>
      </c>
      <c r="O1136" s="155">
        <f t="shared" si="106"/>
        <v>0</v>
      </c>
      <c r="P1136" s="155">
        <f>IF(O1136=1,SUM($O$6:O1136),0)</f>
        <v>0</v>
      </c>
    </row>
    <row r="1137" spans="1:16" ht="15" customHeight="1">
      <c r="A1137" s="15"/>
      <c r="B1137" s="174">
        <v>5</v>
      </c>
      <c r="C1137" s="109" t="s">
        <v>868</v>
      </c>
      <c r="D1137" s="226" t="s">
        <v>47</v>
      </c>
      <c r="E1137" s="227" t="s">
        <v>14</v>
      </c>
      <c r="F1137" s="228">
        <v>50340</v>
      </c>
      <c r="G1137" s="228">
        <v>50340</v>
      </c>
      <c r="H1137" s="171"/>
      <c r="I1137" s="88">
        <f t="shared" si="107"/>
        <v>50340</v>
      </c>
      <c r="J1137" s="163">
        <f t="shared" si="103"/>
        <v>0</v>
      </c>
      <c r="K1137" s="155">
        <f t="shared" si="104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105"/>
        <v>0</v>
      </c>
      <c r="O1137" s="155">
        <f t="shared" si="106"/>
        <v>0</v>
      </c>
      <c r="P1137" s="155">
        <f>IF(O1137=1,SUM($O$6:O1137),0)</f>
        <v>0</v>
      </c>
    </row>
    <row r="1138" spans="1:16" ht="15" customHeight="1">
      <c r="A1138" s="15"/>
      <c r="B1138" s="174">
        <v>6</v>
      </c>
      <c r="C1138" s="109" t="s">
        <v>869</v>
      </c>
      <c r="D1138" s="226" t="s">
        <v>47</v>
      </c>
      <c r="E1138" s="227" t="s">
        <v>14</v>
      </c>
      <c r="F1138" s="228">
        <v>43860</v>
      </c>
      <c r="G1138" s="228">
        <v>43860</v>
      </c>
      <c r="H1138" s="171"/>
      <c r="I1138" s="88">
        <f t="shared" si="107"/>
        <v>43860</v>
      </c>
      <c r="J1138" s="163">
        <f t="shared" si="103"/>
        <v>0</v>
      </c>
      <c r="K1138" s="155">
        <f t="shared" si="104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105"/>
        <v>0</v>
      </c>
      <c r="O1138" s="155">
        <f t="shared" si="106"/>
        <v>0</v>
      </c>
      <c r="P1138" s="155">
        <f>IF(O1138=1,SUM($O$6:O1138),0)</f>
        <v>0</v>
      </c>
    </row>
    <row r="1139" spans="1:16" ht="15" customHeight="1">
      <c r="A1139" s="15"/>
      <c r="B1139" s="174">
        <v>7</v>
      </c>
      <c r="C1139" s="109" t="s">
        <v>870</v>
      </c>
      <c r="D1139" s="226" t="s">
        <v>47</v>
      </c>
      <c r="E1139" s="227" t="s">
        <v>14</v>
      </c>
      <c r="F1139" s="228">
        <v>50940</v>
      </c>
      <c r="G1139" s="228">
        <v>50940</v>
      </c>
      <c r="H1139" s="171"/>
      <c r="I1139" s="88">
        <f t="shared" si="107"/>
        <v>50940</v>
      </c>
      <c r="J1139" s="163">
        <f t="shared" si="103"/>
        <v>0</v>
      </c>
      <c r="K1139" s="155">
        <f t="shared" si="104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105"/>
        <v>0</v>
      </c>
      <c r="O1139" s="155">
        <f t="shared" si="106"/>
        <v>0</v>
      </c>
      <c r="P1139" s="155">
        <f>IF(O1139=1,SUM($O$6:O1139),0)</f>
        <v>0</v>
      </c>
    </row>
    <row r="1140" spans="1:16" ht="15" customHeight="1">
      <c r="A1140" s="15"/>
      <c r="B1140" s="174">
        <v>8</v>
      </c>
      <c r="C1140" s="109" t="s">
        <v>871</v>
      </c>
      <c r="D1140" s="226" t="s">
        <v>47</v>
      </c>
      <c r="E1140" s="227" t="s">
        <v>14</v>
      </c>
      <c r="F1140" s="228">
        <v>50940</v>
      </c>
      <c r="G1140" s="228">
        <v>50940</v>
      </c>
      <c r="H1140" s="171"/>
      <c r="I1140" s="88">
        <f t="shared" si="107"/>
        <v>50940</v>
      </c>
      <c r="J1140" s="163">
        <f t="shared" si="103"/>
        <v>0</v>
      </c>
      <c r="K1140" s="155">
        <f t="shared" si="104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105"/>
        <v>0</v>
      </c>
      <c r="O1140" s="155">
        <f t="shared" si="106"/>
        <v>0</v>
      </c>
      <c r="P1140" s="155">
        <f>IF(O1140=1,SUM($O$6:O1140),0)</f>
        <v>0</v>
      </c>
    </row>
    <row r="1141" spans="1:16" ht="15" customHeight="1">
      <c r="A1141" s="15"/>
      <c r="B1141" s="174">
        <v>9</v>
      </c>
      <c r="C1141" s="109" t="s">
        <v>872</v>
      </c>
      <c r="D1141" s="226" t="s">
        <v>47</v>
      </c>
      <c r="E1141" s="227" t="s">
        <v>14</v>
      </c>
      <c r="F1141" s="228">
        <v>48240</v>
      </c>
      <c r="G1141" s="228">
        <v>48240</v>
      </c>
      <c r="H1141" s="171"/>
      <c r="I1141" s="88">
        <f t="shared" si="107"/>
        <v>48240</v>
      </c>
      <c r="J1141" s="163">
        <f t="shared" si="103"/>
        <v>0</v>
      </c>
      <c r="K1141" s="155">
        <f t="shared" si="104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105"/>
        <v>0</v>
      </c>
      <c r="O1141" s="155">
        <f t="shared" si="106"/>
        <v>0</v>
      </c>
      <c r="P1141" s="155">
        <f>IF(O1141=1,SUM($O$6:O1141),0)</f>
        <v>0</v>
      </c>
    </row>
    <row r="1142" spans="1:16" ht="15" customHeight="1">
      <c r="A1142" s="15"/>
      <c r="B1142" s="174">
        <v>10</v>
      </c>
      <c r="C1142" s="109" t="s">
        <v>873</v>
      </c>
      <c r="D1142" s="226" t="s">
        <v>47</v>
      </c>
      <c r="E1142" s="227" t="s">
        <v>14</v>
      </c>
      <c r="F1142" s="228">
        <v>47280</v>
      </c>
      <c r="G1142" s="228">
        <v>47280</v>
      </c>
      <c r="H1142" s="171"/>
      <c r="I1142" s="88">
        <f t="shared" si="107"/>
        <v>47280</v>
      </c>
      <c r="J1142" s="163">
        <f t="shared" si="103"/>
        <v>0</v>
      </c>
      <c r="K1142" s="155">
        <f t="shared" si="104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105"/>
        <v>0</v>
      </c>
      <c r="O1142" s="155">
        <f t="shared" si="106"/>
        <v>0</v>
      </c>
      <c r="P1142" s="155">
        <f>IF(O1142=1,SUM($O$6:O1142),0)</f>
        <v>0</v>
      </c>
    </row>
    <row r="1143" spans="1:16" ht="15" customHeight="1">
      <c r="A1143" s="15"/>
      <c r="B1143" s="174">
        <v>11</v>
      </c>
      <c r="C1143" s="109" t="s">
        <v>874</v>
      </c>
      <c r="D1143" s="226" t="s">
        <v>47</v>
      </c>
      <c r="E1143" s="227" t="s">
        <v>14</v>
      </c>
      <c r="F1143" s="228">
        <v>59940</v>
      </c>
      <c r="G1143" s="228">
        <v>59940</v>
      </c>
      <c r="H1143" s="171"/>
      <c r="I1143" s="88">
        <f t="shared" si="107"/>
        <v>59940</v>
      </c>
      <c r="J1143" s="163">
        <f t="shared" si="103"/>
        <v>0</v>
      </c>
      <c r="K1143" s="155">
        <f t="shared" si="104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105"/>
        <v>0</v>
      </c>
      <c r="O1143" s="155">
        <f t="shared" si="106"/>
        <v>0</v>
      </c>
      <c r="P1143" s="155">
        <f>IF(O1143=1,SUM($O$6:O1143),0)</f>
        <v>0</v>
      </c>
    </row>
    <row r="1144" spans="1:16" ht="15" customHeight="1">
      <c r="A1144" s="15"/>
      <c r="B1144" s="174">
        <v>12</v>
      </c>
      <c r="C1144" s="109" t="s">
        <v>875</v>
      </c>
      <c r="D1144" s="226" t="s">
        <v>47</v>
      </c>
      <c r="E1144" s="227" t="s">
        <v>14</v>
      </c>
      <c r="F1144" s="228">
        <v>55080</v>
      </c>
      <c r="G1144" s="228">
        <v>55080</v>
      </c>
      <c r="H1144" s="171"/>
      <c r="I1144" s="88">
        <f t="shared" si="107"/>
        <v>55080</v>
      </c>
      <c r="J1144" s="163">
        <f t="shared" si="103"/>
        <v>0</v>
      </c>
      <c r="K1144" s="155">
        <f t="shared" si="104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105"/>
        <v>0</v>
      </c>
      <c r="O1144" s="155">
        <f t="shared" si="106"/>
        <v>0</v>
      </c>
      <c r="P1144" s="155">
        <f>IF(O1144=1,SUM($O$6:O1144),0)</f>
        <v>0</v>
      </c>
    </row>
    <row r="1145" spans="1:16" ht="15" customHeight="1">
      <c r="A1145" s="15"/>
      <c r="B1145" s="174">
        <v>13</v>
      </c>
      <c r="C1145" s="109" t="s">
        <v>876</v>
      </c>
      <c r="D1145" s="226" t="s">
        <v>47</v>
      </c>
      <c r="E1145" s="227" t="s">
        <v>14</v>
      </c>
      <c r="F1145" s="228">
        <v>44640</v>
      </c>
      <c r="G1145" s="228">
        <v>44640</v>
      </c>
      <c r="H1145" s="171"/>
      <c r="I1145" s="88">
        <f t="shared" si="107"/>
        <v>44640</v>
      </c>
      <c r="J1145" s="163">
        <f t="shared" si="103"/>
        <v>0</v>
      </c>
      <c r="K1145" s="155">
        <f t="shared" si="104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105"/>
        <v>0</v>
      </c>
      <c r="O1145" s="155">
        <f t="shared" si="106"/>
        <v>0</v>
      </c>
      <c r="P1145" s="155">
        <f>IF(O1145=1,SUM($O$6:O1145),0)</f>
        <v>0</v>
      </c>
    </row>
    <row r="1146" spans="1:16" ht="15" customHeight="1">
      <c r="A1146" s="15"/>
      <c r="B1146" s="174">
        <v>14</v>
      </c>
      <c r="C1146" s="109" t="s">
        <v>877</v>
      </c>
      <c r="D1146" s="226" t="s">
        <v>47</v>
      </c>
      <c r="E1146" s="227" t="s">
        <v>14</v>
      </c>
      <c r="F1146" s="228">
        <v>58920</v>
      </c>
      <c r="G1146" s="228">
        <v>58920</v>
      </c>
      <c r="H1146" s="171"/>
      <c r="I1146" s="88">
        <f t="shared" si="107"/>
        <v>58920</v>
      </c>
      <c r="J1146" s="163">
        <f t="shared" si="103"/>
        <v>0</v>
      </c>
      <c r="K1146" s="155">
        <f t="shared" si="104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105"/>
        <v>0</v>
      </c>
      <c r="O1146" s="155">
        <f t="shared" si="106"/>
        <v>0</v>
      </c>
      <c r="P1146" s="155">
        <f>IF(O1146=1,SUM($O$6:O1146),0)</f>
        <v>0</v>
      </c>
    </row>
    <row r="1147" spans="1:16" ht="15" customHeight="1">
      <c r="A1147" s="15"/>
      <c r="B1147" s="174">
        <v>15</v>
      </c>
      <c r="C1147" s="109" t="s">
        <v>878</v>
      </c>
      <c r="D1147" s="226" t="s">
        <v>47</v>
      </c>
      <c r="E1147" s="227" t="s">
        <v>14</v>
      </c>
      <c r="F1147" s="228">
        <v>58920</v>
      </c>
      <c r="G1147" s="228">
        <v>58920</v>
      </c>
      <c r="H1147" s="171"/>
      <c r="I1147" s="88">
        <f t="shared" si="107"/>
        <v>58920</v>
      </c>
      <c r="J1147" s="163">
        <f t="shared" si="103"/>
        <v>0</v>
      </c>
      <c r="K1147" s="155">
        <f t="shared" si="104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105"/>
        <v>0</v>
      </c>
      <c r="O1147" s="155">
        <f t="shared" si="106"/>
        <v>0</v>
      </c>
      <c r="P1147" s="155">
        <f>IF(O1147=1,SUM($O$6:O1147),0)</f>
        <v>0</v>
      </c>
    </row>
    <row r="1148" spans="1:16" ht="15" customHeight="1">
      <c r="A1148" s="15"/>
      <c r="B1148" s="174">
        <v>16</v>
      </c>
      <c r="C1148" s="109" t="s">
        <v>879</v>
      </c>
      <c r="D1148" s="226" t="s">
        <v>47</v>
      </c>
      <c r="E1148" s="227" t="s">
        <v>14</v>
      </c>
      <c r="F1148" s="228">
        <v>58140</v>
      </c>
      <c r="G1148" s="228">
        <v>58140</v>
      </c>
      <c r="H1148" s="171"/>
      <c r="I1148" s="88">
        <f t="shared" si="107"/>
        <v>58140</v>
      </c>
      <c r="J1148" s="163">
        <f t="shared" si="103"/>
        <v>0</v>
      </c>
      <c r="K1148" s="155">
        <f t="shared" si="104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105"/>
        <v>0</v>
      </c>
      <c r="O1148" s="155">
        <f t="shared" si="106"/>
        <v>0</v>
      </c>
      <c r="P1148" s="155">
        <f>IF(O1148=1,SUM($O$6:O1148),0)</f>
        <v>0</v>
      </c>
    </row>
    <row r="1149" spans="1:16" ht="15" customHeight="1">
      <c r="A1149" s="15"/>
      <c r="B1149" s="174">
        <v>17</v>
      </c>
      <c r="C1149" s="109" t="s">
        <v>880</v>
      </c>
      <c r="D1149" s="226" t="s">
        <v>47</v>
      </c>
      <c r="E1149" s="227" t="s">
        <v>14</v>
      </c>
      <c r="F1149" s="228">
        <v>58140</v>
      </c>
      <c r="G1149" s="228">
        <v>58140</v>
      </c>
      <c r="H1149" s="171"/>
      <c r="I1149" s="88">
        <f t="shared" si="107"/>
        <v>58140</v>
      </c>
      <c r="J1149" s="163">
        <f t="shared" si="103"/>
        <v>0</v>
      </c>
      <c r="K1149" s="155">
        <f t="shared" si="104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105"/>
        <v>0</v>
      </c>
      <c r="O1149" s="155">
        <f t="shared" si="106"/>
        <v>0</v>
      </c>
      <c r="P1149" s="155">
        <f>IF(O1149=1,SUM($O$6:O1149),0)</f>
        <v>0</v>
      </c>
    </row>
    <row r="1150" spans="1:16" ht="15" customHeight="1">
      <c r="A1150" s="15"/>
      <c r="B1150" s="174">
        <v>18</v>
      </c>
      <c r="C1150" s="109" t="s">
        <v>881</v>
      </c>
      <c r="D1150" s="226" t="s">
        <v>47</v>
      </c>
      <c r="E1150" s="227" t="s">
        <v>14</v>
      </c>
      <c r="F1150" s="228">
        <v>56340</v>
      </c>
      <c r="G1150" s="228">
        <v>56340</v>
      </c>
      <c r="H1150" s="171"/>
      <c r="I1150" s="88">
        <f t="shared" si="107"/>
        <v>56340</v>
      </c>
      <c r="J1150" s="163">
        <f t="shared" si="103"/>
        <v>0</v>
      </c>
      <c r="K1150" s="155">
        <f t="shared" si="104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105"/>
        <v>0</v>
      </c>
      <c r="O1150" s="155">
        <f t="shared" si="106"/>
        <v>0</v>
      </c>
      <c r="P1150" s="155">
        <f>IF(O1150=1,SUM($O$6:O1150),0)</f>
        <v>0</v>
      </c>
    </row>
    <row r="1151" spans="1:16" ht="15" customHeight="1">
      <c r="A1151" s="15"/>
      <c r="B1151" s="174">
        <v>19</v>
      </c>
      <c r="C1151" s="109" t="s">
        <v>882</v>
      </c>
      <c r="D1151" s="226" t="s">
        <v>47</v>
      </c>
      <c r="E1151" s="227" t="s">
        <v>14</v>
      </c>
      <c r="F1151" s="228">
        <v>105060</v>
      </c>
      <c r="G1151" s="228">
        <v>105060</v>
      </c>
      <c r="H1151" s="171"/>
      <c r="I1151" s="88">
        <f t="shared" si="107"/>
        <v>105060</v>
      </c>
      <c r="J1151" s="163">
        <f t="shared" si="103"/>
        <v>0</v>
      </c>
      <c r="K1151" s="155">
        <f t="shared" si="104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105"/>
        <v>0</v>
      </c>
      <c r="O1151" s="155">
        <f t="shared" si="106"/>
        <v>0</v>
      </c>
      <c r="P1151" s="155">
        <f>IF(O1151=1,SUM($O$6:O1151),0)</f>
        <v>0</v>
      </c>
    </row>
    <row r="1152" spans="1:16" ht="15" customHeight="1">
      <c r="A1152" s="15"/>
      <c r="B1152" s="174">
        <v>20</v>
      </c>
      <c r="C1152" s="109" t="s">
        <v>883</v>
      </c>
      <c r="D1152" s="226" t="s">
        <v>47</v>
      </c>
      <c r="E1152" s="227" t="s">
        <v>14</v>
      </c>
      <c r="F1152" s="228">
        <v>57540</v>
      </c>
      <c r="G1152" s="228">
        <v>57540</v>
      </c>
      <c r="H1152" s="171"/>
      <c r="I1152" s="88">
        <f t="shared" si="107"/>
        <v>57540</v>
      </c>
      <c r="J1152" s="163">
        <f t="shared" si="103"/>
        <v>0</v>
      </c>
      <c r="K1152" s="155">
        <f t="shared" si="104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105"/>
        <v>0</v>
      </c>
      <c r="O1152" s="155">
        <f t="shared" si="106"/>
        <v>0</v>
      </c>
      <c r="P1152" s="155">
        <f>IF(O1152=1,SUM($O$6:O1152),0)</f>
        <v>0</v>
      </c>
    </row>
    <row r="1153" spans="1:16" ht="15" customHeight="1">
      <c r="A1153" s="15"/>
      <c r="B1153" s="174">
        <v>21</v>
      </c>
      <c r="C1153" s="109" t="s">
        <v>884</v>
      </c>
      <c r="D1153" s="226" t="s">
        <v>47</v>
      </c>
      <c r="E1153" s="227" t="s">
        <v>14</v>
      </c>
      <c r="F1153" s="228">
        <v>61080</v>
      </c>
      <c r="G1153" s="228">
        <v>61080</v>
      </c>
      <c r="H1153" s="171"/>
      <c r="I1153" s="88">
        <f t="shared" si="107"/>
        <v>61080</v>
      </c>
      <c r="J1153" s="163">
        <f t="shared" si="103"/>
        <v>0</v>
      </c>
      <c r="K1153" s="155">
        <f t="shared" si="104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105"/>
        <v>0</v>
      </c>
      <c r="O1153" s="155">
        <f t="shared" si="106"/>
        <v>0</v>
      </c>
      <c r="P1153" s="155">
        <f>IF(O1153=1,SUM($O$6:O1153),0)</f>
        <v>0</v>
      </c>
    </row>
    <row r="1154" spans="1:16" ht="15" customHeight="1">
      <c r="A1154" s="15"/>
      <c r="B1154" s="174">
        <v>22</v>
      </c>
      <c r="C1154" s="109" t="s">
        <v>885</v>
      </c>
      <c r="D1154" s="226" t="s">
        <v>47</v>
      </c>
      <c r="E1154" s="227" t="s">
        <v>14</v>
      </c>
      <c r="F1154" s="228">
        <v>71880</v>
      </c>
      <c r="G1154" s="228">
        <v>71880</v>
      </c>
      <c r="H1154" s="171"/>
      <c r="I1154" s="88">
        <f t="shared" si="107"/>
        <v>71880</v>
      </c>
      <c r="J1154" s="163">
        <f t="shared" si="103"/>
        <v>0</v>
      </c>
      <c r="K1154" s="155">
        <f t="shared" si="104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105"/>
        <v>0</v>
      </c>
      <c r="O1154" s="155">
        <f t="shared" si="106"/>
        <v>0</v>
      </c>
      <c r="P1154" s="155">
        <f>IF(O1154=1,SUM($O$6:O1154),0)</f>
        <v>0</v>
      </c>
    </row>
    <row r="1155" spans="1:16" ht="15" customHeight="1">
      <c r="A1155" s="15"/>
      <c r="B1155" s="174">
        <v>23</v>
      </c>
      <c r="C1155" s="109" t="s">
        <v>886</v>
      </c>
      <c r="D1155" s="226" t="s">
        <v>47</v>
      </c>
      <c r="E1155" s="227" t="s">
        <v>14</v>
      </c>
      <c r="F1155" s="228">
        <v>61080</v>
      </c>
      <c r="G1155" s="228">
        <v>61080</v>
      </c>
      <c r="H1155" s="171"/>
      <c r="I1155" s="88">
        <f t="shared" si="107"/>
        <v>61080</v>
      </c>
      <c r="J1155" s="163">
        <f t="shared" si="103"/>
        <v>0</v>
      </c>
      <c r="K1155" s="155">
        <f t="shared" si="104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105"/>
        <v>0</v>
      </c>
      <c r="O1155" s="155">
        <f t="shared" si="106"/>
        <v>0</v>
      </c>
      <c r="P1155" s="155">
        <f>IF(O1155=1,SUM($O$6:O1155),0)</f>
        <v>0</v>
      </c>
    </row>
    <row r="1156" spans="1:16" ht="15" customHeight="1">
      <c r="A1156" s="15"/>
      <c r="B1156" s="174">
        <v>24</v>
      </c>
      <c r="C1156" s="109" t="s">
        <v>887</v>
      </c>
      <c r="D1156" s="226" t="s">
        <v>47</v>
      </c>
      <c r="E1156" s="227" t="s">
        <v>14</v>
      </c>
      <c r="F1156" s="228">
        <v>55860</v>
      </c>
      <c r="G1156" s="228">
        <v>55860</v>
      </c>
      <c r="H1156" s="171"/>
      <c r="I1156" s="88">
        <f t="shared" si="107"/>
        <v>55860</v>
      </c>
      <c r="J1156" s="163">
        <f t="shared" si="103"/>
        <v>0</v>
      </c>
      <c r="K1156" s="155">
        <f t="shared" si="104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105"/>
        <v>0</v>
      </c>
      <c r="O1156" s="155">
        <f t="shared" si="106"/>
        <v>0</v>
      </c>
      <c r="P1156" s="155">
        <f>IF(O1156=1,SUM($O$6:O1156),0)</f>
        <v>0</v>
      </c>
    </row>
    <row r="1157" spans="1:16" ht="15" customHeight="1">
      <c r="A1157" s="15"/>
      <c r="B1157" s="174">
        <v>25</v>
      </c>
      <c r="C1157" s="109" t="s">
        <v>888</v>
      </c>
      <c r="D1157" s="226" t="s">
        <v>47</v>
      </c>
      <c r="E1157" s="227" t="s">
        <v>14</v>
      </c>
      <c r="F1157" s="228">
        <v>58680</v>
      </c>
      <c r="G1157" s="228">
        <v>58680</v>
      </c>
      <c r="H1157" s="171"/>
      <c r="I1157" s="88">
        <f t="shared" si="107"/>
        <v>58680</v>
      </c>
      <c r="J1157" s="163">
        <f t="shared" si="103"/>
        <v>0</v>
      </c>
      <c r="K1157" s="155">
        <f t="shared" si="104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105"/>
        <v>0</v>
      </c>
      <c r="O1157" s="155">
        <f t="shared" si="106"/>
        <v>0</v>
      </c>
      <c r="P1157" s="155">
        <f>IF(O1157=1,SUM($O$6:O1157),0)</f>
        <v>0</v>
      </c>
    </row>
    <row r="1158" spans="1:16" ht="15" customHeight="1">
      <c r="A1158" s="15"/>
      <c r="B1158" s="174">
        <v>26</v>
      </c>
      <c r="C1158" s="109" t="s">
        <v>889</v>
      </c>
      <c r="D1158" s="226" t="s">
        <v>47</v>
      </c>
      <c r="E1158" s="227" t="s">
        <v>14</v>
      </c>
      <c r="F1158" s="228">
        <v>115680</v>
      </c>
      <c r="G1158" s="228">
        <v>115680</v>
      </c>
      <c r="H1158" s="171"/>
      <c r="I1158" s="88">
        <f t="shared" si="107"/>
        <v>115680</v>
      </c>
      <c r="J1158" s="163">
        <f t="shared" si="103"/>
        <v>0</v>
      </c>
      <c r="K1158" s="155">
        <f t="shared" si="104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105"/>
        <v>0</v>
      </c>
      <c r="O1158" s="155">
        <f t="shared" si="106"/>
        <v>0</v>
      </c>
      <c r="P1158" s="155">
        <f>IF(O1158=1,SUM($O$6:O1158),0)</f>
        <v>0</v>
      </c>
    </row>
    <row r="1159" spans="1:16" ht="15" customHeight="1">
      <c r="A1159" s="15"/>
      <c r="B1159" s="174">
        <v>27</v>
      </c>
      <c r="C1159" s="109" t="s">
        <v>890</v>
      </c>
      <c r="D1159" s="226" t="s">
        <v>47</v>
      </c>
      <c r="E1159" s="227" t="s">
        <v>14</v>
      </c>
      <c r="F1159" s="228">
        <v>118500</v>
      </c>
      <c r="G1159" s="228">
        <v>118500</v>
      </c>
      <c r="H1159" s="171"/>
      <c r="I1159" s="88">
        <f t="shared" si="107"/>
        <v>118500</v>
      </c>
      <c r="J1159" s="163">
        <f t="shared" si="103"/>
        <v>0</v>
      </c>
      <c r="K1159" s="155">
        <f t="shared" si="104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105"/>
        <v>0</v>
      </c>
      <c r="O1159" s="155">
        <f t="shared" si="106"/>
        <v>0</v>
      </c>
      <c r="P1159" s="155">
        <f>IF(O1159=1,SUM($O$6:O1159),0)</f>
        <v>0</v>
      </c>
    </row>
    <row r="1160" spans="1:16" ht="15" customHeight="1">
      <c r="A1160" s="15"/>
      <c r="B1160" s="174">
        <v>28</v>
      </c>
      <c r="C1160" s="109" t="s">
        <v>891</v>
      </c>
      <c r="D1160" s="226" t="s">
        <v>47</v>
      </c>
      <c r="E1160" s="227" t="s">
        <v>14</v>
      </c>
      <c r="F1160" s="228">
        <v>118500</v>
      </c>
      <c r="G1160" s="228">
        <v>118500</v>
      </c>
      <c r="H1160" s="171"/>
      <c r="I1160" s="88">
        <f t="shared" si="107"/>
        <v>118500</v>
      </c>
      <c r="J1160" s="163">
        <f t="shared" si="103"/>
        <v>0</v>
      </c>
      <c r="K1160" s="155">
        <f t="shared" si="104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105"/>
        <v>0</v>
      </c>
      <c r="O1160" s="155">
        <f t="shared" si="106"/>
        <v>0</v>
      </c>
      <c r="P1160" s="155">
        <f>IF(O1160=1,SUM($O$6:O1160),0)</f>
        <v>0</v>
      </c>
    </row>
    <row r="1161" spans="1:16" ht="15" customHeight="1">
      <c r="A1161" s="15"/>
      <c r="B1161" s="174">
        <v>29</v>
      </c>
      <c r="C1161" s="109" t="s">
        <v>892</v>
      </c>
      <c r="D1161" s="226" t="s">
        <v>47</v>
      </c>
      <c r="E1161" s="227" t="s">
        <v>14</v>
      </c>
      <c r="F1161" s="228">
        <v>117900</v>
      </c>
      <c r="G1161" s="228">
        <v>117900</v>
      </c>
      <c r="H1161" s="171"/>
      <c r="I1161" s="88">
        <f t="shared" si="107"/>
        <v>117900</v>
      </c>
      <c r="J1161" s="163">
        <f t="shared" si="103"/>
        <v>0</v>
      </c>
      <c r="K1161" s="155">
        <f t="shared" si="104"/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si="105"/>
        <v>0</v>
      </c>
      <c r="O1161" s="155">
        <f t="shared" si="106"/>
        <v>0</v>
      </c>
      <c r="P1161" s="155">
        <f>IF(O1161=1,SUM($O$6:O1161),0)</f>
        <v>0</v>
      </c>
    </row>
    <row r="1162" spans="1:16" ht="15" customHeight="1">
      <c r="A1162" s="15"/>
      <c r="B1162" s="174">
        <v>30</v>
      </c>
      <c r="C1162" s="109" t="s">
        <v>893</v>
      </c>
      <c r="D1162" s="226" t="s">
        <v>47</v>
      </c>
      <c r="E1162" s="227" t="s">
        <v>14</v>
      </c>
      <c r="F1162" s="228">
        <v>120120</v>
      </c>
      <c r="G1162" s="228">
        <v>120120</v>
      </c>
      <c r="H1162" s="171"/>
      <c r="I1162" s="88">
        <f t="shared" si="107"/>
        <v>120120</v>
      </c>
      <c r="J1162" s="163">
        <f t="shared" si="103"/>
        <v>0</v>
      </c>
      <c r="K1162" s="155">
        <f t="shared" si="10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105"/>
        <v>0</v>
      </c>
      <c r="O1162" s="155">
        <f t="shared" si="106"/>
        <v>0</v>
      </c>
      <c r="P1162" s="155">
        <f>IF(O1162=1,SUM($O$6:O1162),0)</f>
        <v>0</v>
      </c>
    </row>
    <row r="1163" spans="1:16" ht="15" customHeight="1">
      <c r="A1163" s="15"/>
      <c r="B1163" s="174">
        <v>31</v>
      </c>
      <c r="C1163" s="109" t="s">
        <v>894</v>
      </c>
      <c r="D1163" s="226" t="s">
        <v>47</v>
      </c>
      <c r="E1163" s="227" t="s">
        <v>14</v>
      </c>
      <c r="F1163" s="228">
        <v>50460</v>
      </c>
      <c r="G1163" s="228">
        <v>50460</v>
      </c>
      <c r="H1163" s="171"/>
      <c r="I1163" s="88">
        <f t="shared" si="107"/>
        <v>50460</v>
      </c>
      <c r="J1163" s="163">
        <f t="shared" si="103"/>
        <v>0</v>
      </c>
      <c r="K1163" s="155">
        <f t="shared" si="10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105"/>
        <v>0</v>
      </c>
      <c r="O1163" s="155">
        <f t="shared" si="106"/>
        <v>0</v>
      </c>
      <c r="P1163" s="155">
        <f>IF(O1163=1,SUM($O$6:O1163),0)</f>
        <v>0</v>
      </c>
    </row>
    <row r="1164" spans="1:16" ht="15" customHeight="1">
      <c r="A1164" s="15"/>
      <c r="B1164" s="174">
        <v>32</v>
      </c>
      <c r="C1164" s="109" t="s">
        <v>895</v>
      </c>
      <c r="D1164" s="226" t="s">
        <v>47</v>
      </c>
      <c r="E1164" s="227" t="s">
        <v>14</v>
      </c>
      <c r="F1164" s="228">
        <v>50460</v>
      </c>
      <c r="G1164" s="228">
        <v>50460</v>
      </c>
      <c r="H1164" s="171"/>
      <c r="I1164" s="88">
        <f t="shared" si="107"/>
        <v>50460</v>
      </c>
      <c r="J1164" s="163">
        <f t="shared" ref="J1164:J1227" si="108">IF(D1164="MDU-KD",1,0)</f>
        <v>0</v>
      </c>
      <c r="K1164" s="155">
        <f t="shared" ref="K1164:K1227" si="109">IF(D1164="HDW",1,0)</f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ref="N1164:N1227" si="110">IF(L1164=0,M1164,L1164)</f>
        <v>0</v>
      </c>
      <c r="O1164" s="155">
        <f t="shared" ref="O1164:O1227" si="111">IF(E1164=0,0,IF(LEFT(C1164,11)="Tiang Beton",1,0))</f>
        <v>0</v>
      </c>
      <c r="P1164" s="155">
        <f>IF(O1164=1,SUM($O$6:O1164),0)</f>
        <v>0</v>
      </c>
    </row>
    <row r="1165" spans="1:16" ht="15" customHeight="1">
      <c r="A1165" s="15"/>
      <c r="B1165" s="174">
        <v>33</v>
      </c>
      <c r="C1165" s="109" t="s">
        <v>896</v>
      </c>
      <c r="D1165" s="226" t="s">
        <v>47</v>
      </c>
      <c r="E1165" s="227" t="s">
        <v>14</v>
      </c>
      <c r="F1165" s="228">
        <v>41400</v>
      </c>
      <c r="G1165" s="228">
        <v>41400</v>
      </c>
      <c r="H1165" s="171"/>
      <c r="I1165" s="88">
        <f t="shared" si="107"/>
        <v>41400</v>
      </c>
      <c r="J1165" s="163">
        <f t="shared" si="108"/>
        <v>0</v>
      </c>
      <c r="K1165" s="155">
        <f t="shared" si="109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110"/>
        <v>0</v>
      </c>
      <c r="O1165" s="155">
        <f t="shared" si="111"/>
        <v>0</v>
      </c>
      <c r="P1165" s="155">
        <f>IF(O1165=1,SUM($O$6:O1165),0)</f>
        <v>0</v>
      </c>
    </row>
    <row r="1166" spans="1:16" ht="15" customHeight="1">
      <c r="A1166" s="15"/>
      <c r="B1166" s="174">
        <v>34</v>
      </c>
      <c r="C1166" s="109" t="s">
        <v>897</v>
      </c>
      <c r="D1166" s="226" t="s">
        <v>47</v>
      </c>
      <c r="E1166" s="227" t="s">
        <v>14</v>
      </c>
      <c r="F1166" s="228">
        <v>61140</v>
      </c>
      <c r="G1166" s="228">
        <v>61140</v>
      </c>
      <c r="H1166" s="171"/>
      <c r="I1166" s="88">
        <f t="shared" si="107"/>
        <v>61140</v>
      </c>
      <c r="J1166" s="163">
        <f t="shared" si="108"/>
        <v>0</v>
      </c>
      <c r="K1166" s="155">
        <f t="shared" si="109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110"/>
        <v>0</v>
      </c>
      <c r="O1166" s="155">
        <f t="shared" si="111"/>
        <v>0</v>
      </c>
      <c r="P1166" s="155">
        <f>IF(O1166=1,SUM($O$6:O1166),0)</f>
        <v>0</v>
      </c>
    </row>
    <row r="1167" spans="1:16" ht="15" customHeight="1">
      <c r="A1167" s="15"/>
      <c r="B1167" s="174">
        <v>35</v>
      </c>
      <c r="C1167" s="109" t="s">
        <v>898</v>
      </c>
      <c r="D1167" s="226" t="s">
        <v>47</v>
      </c>
      <c r="E1167" s="227" t="s">
        <v>14</v>
      </c>
      <c r="F1167" s="228">
        <v>61140</v>
      </c>
      <c r="G1167" s="228">
        <v>61140</v>
      </c>
      <c r="H1167" s="171"/>
      <c r="I1167" s="88">
        <f t="shared" si="107"/>
        <v>61140</v>
      </c>
      <c r="J1167" s="163">
        <f t="shared" si="108"/>
        <v>0</v>
      </c>
      <c r="K1167" s="155">
        <f t="shared" si="109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110"/>
        <v>0</v>
      </c>
      <c r="O1167" s="155">
        <f t="shared" si="111"/>
        <v>0</v>
      </c>
      <c r="P1167" s="155">
        <f>IF(O1167=1,SUM($O$6:O1167),0)</f>
        <v>0</v>
      </c>
    </row>
    <row r="1168" spans="1:16" ht="15" customHeight="1">
      <c r="A1168" s="15"/>
      <c r="B1168" s="174">
        <v>36</v>
      </c>
      <c r="C1168" s="109" t="s">
        <v>899</v>
      </c>
      <c r="D1168" s="226" t="s">
        <v>47</v>
      </c>
      <c r="E1168" s="227" t="s">
        <v>14</v>
      </c>
      <c r="F1168" s="228">
        <v>55380</v>
      </c>
      <c r="G1168" s="228">
        <v>55380</v>
      </c>
      <c r="H1168" s="171"/>
      <c r="I1168" s="88">
        <f t="shared" si="107"/>
        <v>55380</v>
      </c>
      <c r="J1168" s="163">
        <f t="shared" si="108"/>
        <v>0</v>
      </c>
      <c r="K1168" s="155">
        <f t="shared" si="109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110"/>
        <v>0</v>
      </c>
      <c r="O1168" s="155">
        <f t="shared" si="111"/>
        <v>0</v>
      </c>
      <c r="P1168" s="155">
        <f>IF(O1168=1,SUM($O$6:O1168),0)</f>
        <v>0</v>
      </c>
    </row>
    <row r="1169" spans="1:16" ht="15" customHeight="1">
      <c r="A1169" s="15"/>
      <c r="B1169" s="174">
        <v>37</v>
      </c>
      <c r="C1169" s="109" t="s">
        <v>900</v>
      </c>
      <c r="D1169" s="226" t="s">
        <v>47</v>
      </c>
      <c r="E1169" s="227" t="s">
        <v>14</v>
      </c>
      <c r="F1169" s="228">
        <v>61860</v>
      </c>
      <c r="G1169" s="228">
        <v>61860</v>
      </c>
      <c r="H1169" s="171"/>
      <c r="I1169" s="88">
        <f t="shared" si="107"/>
        <v>61860</v>
      </c>
      <c r="J1169" s="163">
        <f t="shared" si="108"/>
        <v>0</v>
      </c>
      <c r="K1169" s="155">
        <f t="shared" si="109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110"/>
        <v>0</v>
      </c>
      <c r="O1169" s="155">
        <f t="shared" si="111"/>
        <v>0</v>
      </c>
      <c r="P1169" s="155">
        <f>IF(O1169=1,SUM($O$6:O1169),0)</f>
        <v>0</v>
      </c>
    </row>
    <row r="1170" spans="1:16" ht="15" customHeight="1">
      <c r="A1170" s="15"/>
      <c r="B1170" s="174">
        <v>38</v>
      </c>
      <c r="C1170" s="109" t="s">
        <v>901</v>
      </c>
      <c r="D1170" s="226" t="s">
        <v>47</v>
      </c>
      <c r="E1170" s="227" t="s">
        <v>14</v>
      </c>
      <c r="F1170" s="228">
        <v>63900</v>
      </c>
      <c r="G1170" s="228">
        <v>63900</v>
      </c>
      <c r="H1170" s="171"/>
      <c r="I1170" s="88">
        <f t="shared" si="107"/>
        <v>63900</v>
      </c>
      <c r="J1170" s="163">
        <f t="shared" si="108"/>
        <v>0</v>
      </c>
      <c r="K1170" s="155">
        <f t="shared" si="109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110"/>
        <v>0</v>
      </c>
      <c r="O1170" s="155">
        <f t="shared" si="111"/>
        <v>0</v>
      </c>
      <c r="P1170" s="155">
        <f>IF(O1170=1,SUM($O$6:O1170),0)</f>
        <v>0</v>
      </c>
    </row>
    <row r="1171" spans="1:16" ht="15" customHeight="1">
      <c r="A1171" s="15"/>
      <c r="B1171" s="174">
        <v>39</v>
      </c>
      <c r="C1171" s="109" t="s">
        <v>902</v>
      </c>
      <c r="D1171" s="226" t="s">
        <v>47</v>
      </c>
      <c r="E1171" s="227" t="s">
        <v>14</v>
      </c>
      <c r="F1171" s="228">
        <v>59220</v>
      </c>
      <c r="G1171" s="228">
        <v>59220</v>
      </c>
      <c r="H1171" s="171"/>
      <c r="I1171" s="88">
        <f t="shared" si="107"/>
        <v>59220</v>
      </c>
      <c r="J1171" s="163">
        <f t="shared" si="108"/>
        <v>0</v>
      </c>
      <c r="K1171" s="155">
        <f t="shared" si="109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110"/>
        <v>0</v>
      </c>
      <c r="O1171" s="155">
        <f t="shared" si="111"/>
        <v>0</v>
      </c>
      <c r="P1171" s="155">
        <f>IF(O1171=1,SUM($O$6:O1171),0)</f>
        <v>0</v>
      </c>
    </row>
    <row r="1172" spans="1:16" ht="15" customHeight="1">
      <c r="A1172" s="15"/>
      <c r="B1172" s="183"/>
      <c r="C1172" s="109" t="s">
        <v>48</v>
      </c>
      <c r="D1172" s="226" t="s">
        <v>48</v>
      </c>
      <c r="E1172" s="227"/>
      <c r="F1172" s="228">
        <v>0</v>
      </c>
      <c r="G1172" s="228">
        <v>0</v>
      </c>
      <c r="H1172" s="171"/>
      <c r="I1172" s="88">
        <f t="shared" si="107"/>
        <v>0</v>
      </c>
      <c r="J1172" s="163">
        <f t="shared" si="108"/>
        <v>0</v>
      </c>
      <c r="K1172" s="155">
        <f t="shared" si="109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110"/>
        <v>0</v>
      </c>
      <c r="O1172" s="155">
        <f t="shared" si="111"/>
        <v>0</v>
      </c>
      <c r="P1172" s="155">
        <f>IF(O1172=1,SUM($O$6:O1172),0)</f>
        <v>0</v>
      </c>
    </row>
    <row r="1173" spans="1:16" ht="15" customHeight="1">
      <c r="A1173" s="15"/>
      <c r="B1173" s="183" t="s">
        <v>1031</v>
      </c>
      <c r="C1173" s="109" t="s">
        <v>722</v>
      </c>
      <c r="D1173" s="226" t="s">
        <v>48</v>
      </c>
      <c r="E1173" s="227"/>
      <c r="F1173" s="228">
        <v>0</v>
      </c>
      <c r="G1173" s="228">
        <v>0</v>
      </c>
      <c r="H1173" s="171"/>
      <c r="I1173" s="88">
        <f t="shared" si="107"/>
        <v>0</v>
      </c>
      <c r="J1173" s="163">
        <f t="shared" si="108"/>
        <v>0</v>
      </c>
      <c r="K1173" s="155">
        <f t="shared" si="109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110"/>
        <v>0</v>
      </c>
      <c r="O1173" s="155">
        <f t="shared" si="111"/>
        <v>0</v>
      </c>
      <c r="P1173" s="155">
        <f>IF(O1173=1,SUM($O$6:O1173),0)</f>
        <v>0</v>
      </c>
    </row>
    <row r="1174" spans="1:16" ht="15" customHeight="1">
      <c r="A1174" s="15"/>
      <c r="B1174" s="174">
        <v>1</v>
      </c>
      <c r="C1174" s="109" t="s">
        <v>903</v>
      </c>
      <c r="D1174" s="226" t="s">
        <v>47</v>
      </c>
      <c r="E1174" s="227" t="s">
        <v>14</v>
      </c>
      <c r="F1174" s="228">
        <v>89700</v>
      </c>
      <c r="G1174" s="228">
        <v>89700</v>
      </c>
      <c r="H1174" s="171"/>
      <c r="I1174" s="88">
        <f t="shared" si="107"/>
        <v>89700</v>
      </c>
      <c r="J1174" s="163">
        <f t="shared" si="108"/>
        <v>0</v>
      </c>
      <c r="K1174" s="155">
        <f t="shared" si="109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110"/>
        <v>0</v>
      </c>
      <c r="O1174" s="155">
        <f t="shared" si="111"/>
        <v>0</v>
      </c>
      <c r="P1174" s="155">
        <f>IF(O1174=1,SUM($O$6:O1174),0)</f>
        <v>0</v>
      </c>
    </row>
    <row r="1175" spans="1:16" ht="15" customHeight="1">
      <c r="A1175" s="15"/>
      <c r="B1175" s="174">
        <v>2</v>
      </c>
      <c r="C1175" s="109" t="s">
        <v>904</v>
      </c>
      <c r="D1175" s="226" t="s">
        <v>47</v>
      </c>
      <c r="E1175" s="227" t="s">
        <v>14</v>
      </c>
      <c r="F1175" s="228">
        <v>91200</v>
      </c>
      <c r="G1175" s="228">
        <v>91200</v>
      </c>
      <c r="H1175" s="171"/>
      <c r="I1175" s="88">
        <f t="shared" si="107"/>
        <v>91200</v>
      </c>
      <c r="J1175" s="163">
        <f t="shared" si="108"/>
        <v>0</v>
      </c>
      <c r="K1175" s="155">
        <f t="shared" si="109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110"/>
        <v>0</v>
      </c>
      <c r="O1175" s="155">
        <f t="shared" si="111"/>
        <v>0</v>
      </c>
      <c r="P1175" s="155">
        <f>IF(O1175=1,SUM($O$6:O1175),0)</f>
        <v>0</v>
      </c>
    </row>
    <row r="1176" spans="1:16" ht="15" customHeight="1">
      <c r="A1176" s="15"/>
      <c r="B1176" s="174">
        <v>3</v>
      </c>
      <c r="C1176" s="109" t="s">
        <v>905</v>
      </c>
      <c r="D1176" s="226" t="s">
        <v>47</v>
      </c>
      <c r="E1176" s="227" t="s">
        <v>14</v>
      </c>
      <c r="F1176" s="228">
        <v>95640</v>
      </c>
      <c r="G1176" s="228">
        <v>95640</v>
      </c>
      <c r="H1176" s="171"/>
      <c r="I1176" s="88">
        <f t="shared" si="107"/>
        <v>95640</v>
      </c>
      <c r="J1176" s="163">
        <f t="shared" si="108"/>
        <v>0</v>
      </c>
      <c r="K1176" s="155">
        <f t="shared" si="109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110"/>
        <v>0</v>
      </c>
      <c r="O1176" s="155">
        <f t="shared" si="111"/>
        <v>0</v>
      </c>
      <c r="P1176" s="155">
        <f>IF(O1176=1,SUM($O$6:O1176),0)</f>
        <v>0</v>
      </c>
    </row>
    <row r="1177" spans="1:16" ht="15" customHeight="1">
      <c r="A1177" s="15"/>
      <c r="B1177" s="174">
        <v>4</v>
      </c>
      <c r="C1177" s="109" t="s">
        <v>906</v>
      </c>
      <c r="D1177" s="226" t="s">
        <v>47</v>
      </c>
      <c r="E1177" s="227" t="s">
        <v>14</v>
      </c>
      <c r="F1177" s="228">
        <v>95640</v>
      </c>
      <c r="G1177" s="228">
        <v>95640</v>
      </c>
      <c r="H1177" s="171"/>
      <c r="I1177" s="88">
        <f t="shared" si="107"/>
        <v>95640</v>
      </c>
      <c r="J1177" s="163">
        <f t="shared" si="108"/>
        <v>0</v>
      </c>
      <c r="K1177" s="155">
        <f t="shared" si="109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110"/>
        <v>0</v>
      </c>
      <c r="O1177" s="155">
        <f t="shared" si="111"/>
        <v>0</v>
      </c>
      <c r="P1177" s="155">
        <f>IF(O1177=1,SUM($O$6:O1177),0)</f>
        <v>0</v>
      </c>
    </row>
    <row r="1178" spans="1:16" ht="15" customHeight="1">
      <c r="A1178" s="15"/>
      <c r="B1178" s="174">
        <v>5</v>
      </c>
      <c r="C1178" s="109" t="s">
        <v>907</v>
      </c>
      <c r="D1178" s="226" t="s">
        <v>47</v>
      </c>
      <c r="E1178" s="227" t="s">
        <v>14</v>
      </c>
      <c r="F1178" s="228">
        <v>116340</v>
      </c>
      <c r="G1178" s="228">
        <v>116340</v>
      </c>
      <c r="H1178" s="171"/>
      <c r="I1178" s="88">
        <f t="shared" si="107"/>
        <v>116340</v>
      </c>
      <c r="J1178" s="163">
        <f t="shared" si="108"/>
        <v>0</v>
      </c>
      <c r="K1178" s="155">
        <f t="shared" si="109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110"/>
        <v>0</v>
      </c>
      <c r="O1178" s="155">
        <f t="shared" si="111"/>
        <v>0</v>
      </c>
      <c r="P1178" s="155">
        <f>IF(O1178=1,SUM($O$6:O1178),0)</f>
        <v>0</v>
      </c>
    </row>
    <row r="1179" spans="1:16" ht="15" customHeight="1">
      <c r="A1179" s="15"/>
      <c r="B1179" s="174">
        <v>6</v>
      </c>
      <c r="C1179" s="109" t="s">
        <v>908</v>
      </c>
      <c r="D1179" s="226" t="s">
        <v>47</v>
      </c>
      <c r="E1179" s="227" t="s">
        <v>14</v>
      </c>
      <c r="F1179" s="228">
        <v>115020</v>
      </c>
      <c r="G1179" s="228">
        <v>115020</v>
      </c>
      <c r="H1179" s="171"/>
      <c r="I1179" s="88">
        <f t="shared" si="107"/>
        <v>115020</v>
      </c>
      <c r="J1179" s="163">
        <f t="shared" si="108"/>
        <v>0</v>
      </c>
      <c r="K1179" s="155">
        <f t="shared" si="109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110"/>
        <v>0</v>
      </c>
      <c r="O1179" s="155">
        <f t="shared" si="111"/>
        <v>0</v>
      </c>
      <c r="P1179" s="155">
        <f>IF(O1179=1,SUM($O$6:O1179),0)</f>
        <v>0</v>
      </c>
    </row>
    <row r="1180" spans="1:16" ht="15" customHeight="1">
      <c r="A1180" s="15"/>
      <c r="B1180" s="174">
        <v>7</v>
      </c>
      <c r="C1180" s="109" t="s">
        <v>909</v>
      </c>
      <c r="D1180" s="226" t="s">
        <v>47</v>
      </c>
      <c r="E1180" s="227" t="s">
        <v>14</v>
      </c>
      <c r="F1180" s="228">
        <v>115020</v>
      </c>
      <c r="G1180" s="228">
        <v>115020</v>
      </c>
      <c r="H1180" s="171"/>
      <c r="I1180" s="88">
        <f t="shared" si="107"/>
        <v>115020</v>
      </c>
      <c r="J1180" s="163">
        <f t="shared" si="108"/>
        <v>0</v>
      </c>
      <c r="K1180" s="155">
        <f t="shared" si="109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110"/>
        <v>0</v>
      </c>
      <c r="O1180" s="155">
        <f t="shared" si="111"/>
        <v>0</v>
      </c>
      <c r="P1180" s="155">
        <f>IF(O1180=1,SUM($O$6:O1180),0)</f>
        <v>0</v>
      </c>
    </row>
    <row r="1181" spans="1:16" ht="15" customHeight="1">
      <c r="A1181" s="15"/>
      <c r="B1181" s="174">
        <v>8</v>
      </c>
      <c r="C1181" s="109" t="s">
        <v>910</v>
      </c>
      <c r="D1181" s="226" t="s">
        <v>47</v>
      </c>
      <c r="E1181" s="227" t="s">
        <v>14</v>
      </c>
      <c r="F1181" s="228">
        <v>115020</v>
      </c>
      <c r="G1181" s="228">
        <v>115020</v>
      </c>
      <c r="H1181" s="171"/>
      <c r="I1181" s="88">
        <f t="shared" si="107"/>
        <v>115020</v>
      </c>
      <c r="J1181" s="163">
        <f t="shared" si="108"/>
        <v>0</v>
      </c>
      <c r="K1181" s="155">
        <f t="shared" si="109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110"/>
        <v>0</v>
      </c>
      <c r="O1181" s="155">
        <f t="shared" si="111"/>
        <v>0</v>
      </c>
      <c r="P1181" s="155">
        <f>IF(O1181=1,SUM($O$6:O1181),0)</f>
        <v>0</v>
      </c>
    </row>
    <row r="1182" spans="1:16" ht="15" customHeight="1">
      <c r="A1182" s="15"/>
      <c r="B1182" s="174">
        <v>9</v>
      </c>
      <c r="C1182" s="109" t="s">
        <v>911</v>
      </c>
      <c r="D1182" s="226" t="s">
        <v>47</v>
      </c>
      <c r="E1182" s="227" t="s">
        <v>14</v>
      </c>
      <c r="F1182" s="228">
        <v>117900</v>
      </c>
      <c r="G1182" s="228">
        <v>117900</v>
      </c>
      <c r="H1182" s="171"/>
      <c r="I1182" s="88">
        <f t="shared" si="107"/>
        <v>117900</v>
      </c>
      <c r="J1182" s="163">
        <f t="shared" si="108"/>
        <v>0</v>
      </c>
      <c r="K1182" s="155">
        <f t="shared" si="109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110"/>
        <v>0</v>
      </c>
      <c r="O1182" s="155">
        <f t="shared" si="111"/>
        <v>0</v>
      </c>
      <c r="P1182" s="155">
        <f>IF(O1182=1,SUM($O$6:O1182),0)</f>
        <v>0</v>
      </c>
    </row>
    <row r="1183" spans="1:16" ht="15" customHeight="1">
      <c r="A1183" s="15"/>
      <c r="B1183" s="174">
        <v>10</v>
      </c>
      <c r="C1183" s="109" t="s">
        <v>912</v>
      </c>
      <c r="D1183" s="226" t="s">
        <v>47</v>
      </c>
      <c r="E1183" s="227" t="s">
        <v>14</v>
      </c>
      <c r="F1183" s="228">
        <v>136860</v>
      </c>
      <c r="G1183" s="228">
        <v>136860</v>
      </c>
      <c r="H1183" s="171"/>
      <c r="I1183" s="88">
        <f t="shared" si="107"/>
        <v>136860</v>
      </c>
      <c r="J1183" s="163">
        <f t="shared" si="108"/>
        <v>0</v>
      </c>
      <c r="K1183" s="155">
        <f t="shared" si="109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110"/>
        <v>0</v>
      </c>
      <c r="O1183" s="155">
        <f t="shared" si="111"/>
        <v>0</v>
      </c>
      <c r="P1183" s="155">
        <f>IF(O1183=1,SUM($O$6:O1183),0)</f>
        <v>0</v>
      </c>
    </row>
    <row r="1184" spans="1:16" ht="15" customHeight="1">
      <c r="A1184" s="15"/>
      <c r="B1184" s="174">
        <v>11</v>
      </c>
      <c r="C1184" s="109" t="s">
        <v>913</v>
      </c>
      <c r="D1184" s="226" t="s">
        <v>47</v>
      </c>
      <c r="E1184" s="227" t="s">
        <v>14</v>
      </c>
      <c r="F1184" s="228">
        <v>220920</v>
      </c>
      <c r="G1184" s="228">
        <v>220920</v>
      </c>
      <c r="H1184" s="171"/>
      <c r="I1184" s="88">
        <f t="shared" si="107"/>
        <v>220920</v>
      </c>
      <c r="J1184" s="163">
        <f t="shared" si="108"/>
        <v>0</v>
      </c>
      <c r="K1184" s="155">
        <f t="shared" si="109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110"/>
        <v>0</v>
      </c>
      <c r="O1184" s="155">
        <f t="shared" si="111"/>
        <v>0</v>
      </c>
      <c r="P1184" s="155">
        <f>IF(O1184=1,SUM($O$6:O1184),0)</f>
        <v>0</v>
      </c>
    </row>
    <row r="1185" spans="1:16" ht="15" customHeight="1">
      <c r="A1185" s="15"/>
      <c r="B1185" s="174">
        <v>12</v>
      </c>
      <c r="C1185" s="109" t="s">
        <v>914</v>
      </c>
      <c r="D1185" s="226" t="s">
        <v>47</v>
      </c>
      <c r="E1185" s="227" t="s">
        <v>14</v>
      </c>
      <c r="F1185" s="228">
        <v>220920</v>
      </c>
      <c r="G1185" s="228">
        <v>220920</v>
      </c>
      <c r="H1185" s="171"/>
      <c r="I1185" s="88">
        <f t="shared" si="107"/>
        <v>220920</v>
      </c>
      <c r="J1185" s="163">
        <f t="shared" si="108"/>
        <v>0</v>
      </c>
      <c r="K1185" s="155">
        <f t="shared" si="109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110"/>
        <v>0</v>
      </c>
      <c r="O1185" s="155">
        <f t="shared" si="111"/>
        <v>0</v>
      </c>
      <c r="P1185" s="155">
        <f>IF(O1185=1,SUM($O$6:O1185),0)</f>
        <v>0</v>
      </c>
    </row>
    <row r="1186" spans="1:16" ht="15" customHeight="1">
      <c r="A1186" s="15"/>
      <c r="B1186" s="183"/>
      <c r="C1186" s="109"/>
      <c r="D1186" s="226" t="s">
        <v>48</v>
      </c>
      <c r="E1186" s="227"/>
      <c r="F1186" s="228">
        <v>0</v>
      </c>
      <c r="G1186" s="228">
        <v>0</v>
      </c>
      <c r="H1186" s="171"/>
      <c r="I1186" s="88">
        <f t="shared" si="107"/>
        <v>0</v>
      </c>
      <c r="J1186" s="163">
        <f t="shared" si="108"/>
        <v>0</v>
      </c>
      <c r="K1186" s="155">
        <f t="shared" si="109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110"/>
        <v>0</v>
      </c>
      <c r="O1186" s="155">
        <f t="shared" si="111"/>
        <v>0</v>
      </c>
      <c r="P1186" s="155">
        <f>IF(O1186=1,SUM($O$6:O1186),0)</f>
        <v>0</v>
      </c>
    </row>
    <row r="1187" spans="1:16" ht="15" customHeight="1">
      <c r="A1187" s="15"/>
      <c r="B1187" s="183" t="s">
        <v>1031</v>
      </c>
      <c r="C1187" s="109" t="s">
        <v>1059</v>
      </c>
      <c r="D1187" s="226" t="s">
        <v>48</v>
      </c>
      <c r="E1187" s="227"/>
      <c r="F1187" s="228">
        <v>0</v>
      </c>
      <c r="G1187" s="228">
        <v>0</v>
      </c>
      <c r="H1187" s="171"/>
      <c r="I1187" s="88">
        <f t="shared" si="107"/>
        <v>0</v>
      </c>
      <c r="J1187" s="163">
        <f t="shared" si="108"/>
        <v>0</v>
      </c>
      <c r="K1187" s="155">
        <f t="shared" si="109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110"/>
        <v>0</v>
      </c>
      <c r="O1187" s="155">
        <f t="shared" si="111"/>
        <v>0</v>
      </c>
      <c r="P1187" s="155">
        <f>IF(O1187=1,SUM($O$6:O1187),0)</f>
        <v>0</v>
      </c>
    </row>
    <row r="1188" spans="1:16" ht="15" customHeight="1">
      <c r="A1188" s="15"/>
      <c r="B1188" s="183">
        <v>1</v>
      </c>
      <c r="C1188" s="109" t="s">
        <v>1172</v>
      </c>
      <c r="D1188" s="226" t="s">
        <v>47</v>
      </c>
      <c r="E1188" s="227" t="s">
        <v>14</v>
      </c>
      <c r="F1188" s="228">
        <v>19440</v>
      </c>
      <c r="G1188" s="228">
        <v>19440</v>
      </c>
      <c r="H1188" s="171"/>
      <c r="I1188" s="88">
        <f t="shared" ref="I1188:I1252" si="112">IF($I$5=$G$4,G1188,(IF($I$5=$F$4,F1188,0)))</f>
        <v>19440</v>
      </c>
      <c r="J1188" s="163">
        <f t="shared" si="108"/>
        <v>0</v>
      </c>
      <c r="K1188" s="155">
        <f t="shared" si="109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110"/>
        <v>0</v>
      </c>
      <c r="O1188" s="155">
        <f t="shared" si="111"/>
        <v>0</v>
      </c>
      <c r="P1188" s="155">
        <f>IF(O1188=1,SUM($O$6:O1188),0)</f>
        <v>0</v>
      </c>
    </row>
    <row r="1189" spans="1:16" ht="15" customHeight="1">
      <c r="A1189" s="15"/>
      <c r="B1189" s="183">
        <v>2</v>
      </c>
      <c r="C1189" s="109" t="s">
        <v>1173</v>
      </c>
      <c r="D1189" s="226" t="s">
        <v>47</v>
      </c>
      <c r="E1189" s="227" t="s">
        <v>14</v>
      </c>
      <c r="F1189" s="228">
        <v>28860</v>
      </c>
      <c r="G1189" s="228">
        <v>28860</v>
      </c>
      <c r="H1189" s="171"/>
      <c r="I1189" s="88">
        <f t="shared" si="112"/>
        <v>28860</v>
      </c>
      <c r="J1189" s="163">
        <f t="shared" si="108"/>
        <v>0</v>
      </c>
      <c r="K1189" s="155">
        <f t="shared" si="109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110"/>
        <v>0</v>
      </c>
      <c r="O1189" s="155">
        <f t="shared" si="111"/>
        <v>0</v>
      </c>
      <c r="P1189" s="155">
        <f>IF(O1189=1,SUM($O$6:O1189),0)</f>
        <v>0</v>
      </c>
    </row>
    <row r="1190" spans="1:16" ht="15" customHeight="1">
      <c r="A1190" s="15"/>
      <c r="B1190" s="183">
        <v>3</v>
      </c>
      <c r="C1190" s="109" t="s">
        <v>1174</v>
      </c>
      <c r="D1190" s="226" t="s">
        <v>47</v>
      </c>
      <c r="E1190" s="227" t="s">
        <v>14</v>
      </c>
      <c r="F1190" s="228">
        <v>33180</v>
      </c>
      <c r="G1190" s="228">
        <v>33180</v>
      </c>
      <c r="H1190" s="171"/>
      <c r="I1190" s="88">
        <f t="shared" si="112"/>
        <v>33180</v>
      </c>
      <c r="J1190" s="163">
        <f t="shared" si="108"/>
        <v>0</v>
      </c>
      <c r="K1190" s="155">
        <f t="shared" si="109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110"/>
        <v>0</v>
      </c>
      <c r="O1190" s="155">
        <f t="shared" si="111"/>
        <v>0</v>
      </c>
      <c r="P1190" s="155">
        <f>IF(O1190=1,SUM($O$6:O1190),0)</f>
        <v>0</v>
      </c>
    </row>
    <row r="1191" spans="1:16" ht="15" customHeight="1">
      <c r="A1191" s="15"/>
      <c r="B1191" s="183">
        <v>4</v>
      </c>
      <c r="C1191" s="109" t="s">
        <v>1175</v>
      </c>
      <c r="D1191" s="226" t="s">
        <v>47</v>
      </c>
      <c r="E1191" s="227" t="s">
        <v>14</v>
      </c>
      <c r="F1191" s="228">
        <v>30900</v>
      </c>
      <c r="G1191" s="228">
        <v>30900</v>
      </c>
      <c r="H1191" s="171"/>
      <c r="I1191" s="88">
        <f t="shared" si="112"/>
        <v>30900</v>
      </c>
      <c r="J1191" s="163">
        <f t="shared" si="108"/>
        <v>0</v>
      </c>
      <c r="K1191" s="155">
        <f t="shared" si="109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110"/>
        <v>0</v>
      </c>
      <c r="O1191" s="155">
        <f t="shared" si="111"/>
        <v>0</v>
      </c>
      <c r="P1191" s="155">
        <f>IF(O1191=1,SUM($O$6:O1191),0)</f>
        <v>0</v>
      </c>
    </row>
    <row r="1192" spans="1:16" ht="15" customHeight="1">
      <c r="A1192" s="15"/>
      <c r="B1192" s="183">
        <v>5</v>
      </c>
      <c r="C1192" s="109" t="s">
        <v>1176</v>
      </c>
      <c r="D1192" s="226" t="s">
        <v>47</v>
      </c>
      <c r="E1192" s="227" t="s">
        <v>14</v>
      </c>
      <c r="F1192" s="228">
        <v>40740</v>
      </c>
      <c r="G1192" s="228">
        <v>40740</v>
      </c>
      <c r="H1192" s="171"/>
      <c r="I1192" s="88">
        <f t="shared" si="112"/>
        <v>40740</v>
      </c>
      <c r="J1192" s="163">
        <f t="shared" si="108"/>
        <v>0</v>
      </c>
      <c r="K1192" s="155">
        <f t="shared" si="109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110"/>
        <v>0</v>
      </c>
      <c r="O1192" s="155">
        <f t="shared" si="111"/>
        <v>0</v>
      </c>
      <c r="P1192" s="155">
        <f>IF(O1192=1,SUM($O$6:O1192),0)</f>
        <v>0</v>
      </c>
    </row>
    <row r="1193" spans="1:16" ht="15" customHeight="1">
      <c r="A1193" s="15"/>
      <c r="B1193" s="183">
        <v>6</v>
      </c>
      <c r="C1193" s="109" t="s">
        <v>1177</v>
      </c>
      <c r="D1193" s="226" t="s">
        <v>47</v>
      </c>
      <c r="E1193" s="227" t="s">
        <v>14</v>
      </c>
      <c r="F1193" s="228">
        <v>34020</v>
      </c>
      <c r="G1193" s="228">
        <v>34020</v>
      </c>
      <c r="H1193" s="171"/>
      <c r="I1193" s="88">
        <f t="shared" si="112"/>
        <v>34020</v>
      </c>
      <c r="J1193" s="163">
        <f t="shared" si="108"/>
        <v>0</v>
      </c>
      <c r="K1193" s="155">
        <f t="shared" si="109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110"/>
        <v>0</v>
      </c>
      <c r="O1193" s="155">
        <f t="shared" si="111"/>
        <v>0</v>
      </c>
      <c r="P1193" s="155">
        <f>IF(O1193=1,SUM($O$6:O1193),0)</f>
        <v>0</v>
      </c>
    </row>
    <row r="1194" spans="1:16" ht="15" customHeight="1">
      <c r="A1194" s="15"/>
      <c r="B1194" s="183">
        <v>7</v>
      </c>
      <c r="C1194" s="109" t="s">
        <v>1178</v>
      </c>
      <c r="D1194" s="226" t="s">
        <v>47</v>
      </c>
      <c r="E1194" s="227" t="s">
        <v>14</v>
      </c>
      <c r="F1194" s="228">
        <v>358140</v>
      </c>
      <c r="G1194" s="228">
        <v>358140</v>
      </c>
      <c r="H1194" s="171"/>
      <c r="I1194" s="88">
        <f t="shared" si="112"/>
        <v>358140</v>
      </c>
      <c r="J1194" s="163">
        <f t="shared" si="108"/>
        <v>0</v>
      </c>
      <c r="K1194" s="155">
        <f t="shared" si="109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110"/>
        <v>0</v>
      </c>
      <c r="O1194" s="155">
        <f t="shared" si="111"/>
        <v>0</v>
      </c>
      <c r="P1194" s="155">
        <f>IF(O1194=1,SUM($O$6:O1194),0)</f>
        <v>0</v>
      </c>
    </row>
    <row r="1195" spans="1:16" ht="15" customHeight="1">
      <c r="A1195" s="15"/>
      <c r="B1195" s="183">
        <v>8</v>
      </c>
      <c r="C1195" s="109" t="s">
        <v>1179</v>
      </c>
      <c r="D1195" s="226" t="s">
        <v>47</v>
      </c>
      <c r="E1195" s="227" t="s">
        <v>14</v>
      </c>
      <c r="F1195" s="228">
        <v>240900</v>
      </c>
      <c r="G1195" s="228">
        <v>240900</v>
      </c>
      <c r="H1195" s="171"/>
      <c r="I1195" s="88">
        <f t="shared" si="112"/>
        <v>240900</v>
      </c>
      <c r="J1195" s="163">
        <f t="shared" si="108"/>
        <v>0</v>
      </c>
      <c r="K1195" s="155">
        <f t="shared" si="109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110"/>
        <v>0</v>
      </c>
      <c r="O1195" s="155">
        <f t="shared" si="111"/>
        <v>0</v>
      </c>
      <c r="P1195" s="155">
        <f>IF(O1195=1,SUM($O$6:O1195),0)</f>
        <v>0</v>
      </c>
    </row>
    <row r="1196" spans="1:16" ht="15" customHeight="1">
      <c r="A1196" s="15"/>
      <c r="B1196" s="183"/>
      <c r="C1196" s="109"/>
      <c r="D1196" s="226" t="s">
        <v>48</v>
      </c>
      <c r="E1196" s="227"/>
      <c r="F1196" s="228">
        <v>0</v>
      </c>
      <c r="G1196" s="228">
        <v>0</v>
      </c>
      <c r="H1196" s="171"/>
      <c r="I1196" s="88">
        <f t="shared" si="112"/>
        <v>0</v>
      </c>
      <c r="J1196" s="163">
        <f t="shared" si="108"/>
        <v>0</v>
      </c>
      <c r="K1196" s="155">
        <f t="shared" si="109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110"/>
        <v>0</v>
      </c>
      <c r="O1196" s="155">
        <f t="shared" si="111"/>
        <v>0</v>
      </c>
      <c r="P1196" s="155">
        <f>IF(O1196=1,SUM($O$6:O1196),0)</f>
        <v>0</v>
      </c>
    </row>
    <row r="1197" spans="1:16" ht="15" customHeight="1">
      <c r="A1197" s="15"/>
      <c r="B1197" s="183" t="s">
        <v>1031</v>
      </c>
      <c r="C1197" s="109" t="s">
        <v>734</v>
      </c>
      <c r="D1197" s="226" t="s">
        <v>48</v>
      </c>
      <c r="E1197" s="227"/>
      <c r="F1197" s="228">
        <v>0</v>
      </c>
      <c r="G1197" s="228">
        <v>0</v>
      </c>
      <c r="H1197" s="171"/>
      <c r="I1197" s="88">
        <f t="shared" si="112"/>
        <v>0</v>
      </c>
      <c r="J1197" s="163">
        <f t="shared" si="108"/>
        <v>0</v>
      </c>
      <c r="K1197" s="155">
        <f t="shared" si="109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110"/>
        <v>0</v>
      </c>
      <c r="O1197" s="155">
        <f t="shared" si="111"/>
        <v>0</v>
      </c>
      <c r="P1197" s="155">
        <f>IF(O1197=1,SUM($O$6:O1197),0)</f>
        <v>0</v>
      </c>
    </row>
    <row r="1198" spans="1:16" ht="15" customHeight="1">
      <c r="A1198" s="15"/>
      <c r="B1198" s="183">
        <v>1</v>
      </c>
      <c r="C1198" s="109" t="s">
        <v>915</v>
      </c>
      <c r="D1198" s="226" t="s">
        <v>47</v>
      </c>
      <c r="E1198" s="227" t="s">
        <v>14</v>
      </c>
      <c r="F1198" s="228">
        <v>33840</v>
      </c>
      <c r="G1198" s="228">
        <v>33840</v>
      </c>
      <c r="H1198" s="171"/>
      <c r="I1198" s="88">
        <f t="shared" si="112"/>
        <v>33840</v>
      </c>
      <c r="J1198" s="163">
        <f t="shared" si="108"/>
        <v>0</v>
      </c>
      <c r="K1198" s="155">
        <f t="shared" si="109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110"/>
        <v>0</v>
      </c>
      <c r="O1198" s="155">
        <f t="shared" si="111"/>
        <v>0</v>
      </c>
      <c r="P1198" s="155">
        <f>IF(O1198=1,SUM($O$6:O1198),0)</f>
        <v>0</v>
      </c>
    </row>
    <row r="1199" spans="1:16" ht="15" customHeight="1">
      <c r="A1199" s="15"/>
      <c r="B1199" s="183">
        <v>2</v>
      </c>
      <c r="C1199" s="109" t="s">
        <v>916</v>
      </c>
      <c r="D1199" s="226" t="s">
        <v>47</v>
      </c>
      <c r="E1199" s="227" t="s">
        <v>14</v>
      </c>
      <c r="F1199" s="228">
        <v>39240</v>
      </c>
      <c r="G1199" s="228">
        <v>39240</v>
      </c>
      <c r="H1199" s="171"/>
      <c r="I1199" s="88">
        <f t="shared" si="112"/>
        <v>39240</v>
      </c>
      <c r="J1199" s="163">
        <f t="shared" si="108"/>
        <v>0</v>
      </c>
      <c r="K1199" s="155">
        <f t="shared" si="109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110"/>
        <v>0</v>
      </c>
      <c r="O1199" s="155">
        <f t="shared" si="111"/>
        <v>0</v>
      </c>
      <c r="P1199" s="155">
        <f>IF(O1199=1,SUM($O$6:O1199),0)</f>
        <v>0</v>
      </c>
    </row>
    <row r="1200" spans="1:16" ht="15" customHeight="1">
      <c r="A1200" s="15"/>
      <c r="B1200" s="183">
        <v>3</v>
      </c>
      <c r="C1200" s="109" t="s">
        <v>917</v>
      </c>
      <c r="D1200" s="226" t="s">
        <v>47</v>
      </c>
      <c r="E1200" s="227" t="s">
        <v>14</v>
      </c>
      <c r="F1200" s="228">
        <v>7320</v>
      </c>
      <c r="G1200" s="228">
        <v>7320</v>
      </c>
      <c r="H1200" s="171"/>
      <c r="I1200" s="88">
        <f t="shared" si="112"/>
        <v>7320</v>
      </c>
      <c r="J1200" s="163">
        <f t="shared" si="108"/>
        <v>0</v>
      </c>
      <c r="K1200" s="155">
        <f t="shared" si="109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110"/>
        <v>0</v>
      </c>
      <c r="O1200" s="155">
        <f t="shared" si="111"/>
        <v>0</v>
      </c>
      <c r="P1200" s="155">
        <f>IF(O1200=1,SUM($O$6:O1200),0)</f>
        <v>0</v>
      </c>
    </row>
    <row r="1201" spans="1:16" ht="15" customHeight="1">
      <c r="A1201" s="15"/>
      <c r="B1201" s="183">
        <v>4</v>
      </c>
      <c r="C1201" s="109" t="s">
        <v>918</v>
      </c>
      <c r="D1201" s="226" t="s">
        <v>47</v>
      </c>
      <c r="E1201" s="227" t="s">
        <v>14</v>
      </c>
      <c r="F1201" s="228">
        <v>9600</v>
      </c>
      <c r="G1201" s="228">
        <v>9600</v>
      </c>
      <c r="H1201" s="171"/>
      <c r="I1201" s="88">
        <f t="shared" si="112"/>
        <v>9600</v>
      </c>
      <c r="J1201" s="163">
        <f t="shared" si="108"/>
        <v>0</v>
      </c>
      <c r="K1201" s="155">
        <f t="shared" si="109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110"/>
        <v>0</v>
      </c>
      <c r="O1201" s="155">
        <f t="shared" si="111"/>
        <v>0</v>
      </c>
      <c r="P1201" s="155">
        <f>IF(O1201=1,SUM($O$6:O1201),0)</f>
        <v>0</v>
      </c>
    </row>
    <row r="1202" spans="1:16" ht="15" customHeight="1">
      <c r="A1202" s="15"/>
      <c r="B1202" s="183">
        <v>5</v>
      </c>
      <c r="C1202" s="109" t="s">
        <v>919</v>
      </c>
      <c r="D1202" s="226" t="s">
        <v>47</v>
      </c>
      <c r="E1202" s="227" t="s">
        <v>14</v>
      </c>
      <c r="F1202" s="228">
        <v>103860</v>
      </c>
      <c r="G1202" s="228">
        <v>103860</v>
      </c>
      <c r="H1202" s="171"/>
      <c r="I1202" s="88">
        <f t="shared" si="112"/>
        <v>103860</v>
      </c>
      <c r="J1202" s="163">
        <f t="shared" si="108"/>
        <v>0</v>
      </c>
      <c r="K1202" s="155">
        <f t="shared" si="109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110"/>
        <v>0</v>
      </c>
      <c r="O1202" s="155">
        <f t="shared" si="111"/>
        <v>0</v>
      </c>
      <c r="P1202" s="155">
        <f>IF(O1202=1,SUM($O$6:O1202),0)</f>
        <v>0</v>
      </c>
    </row>
    <row r="1203" spans="1:16" ht="15" customHeight="1">
      <c r="A1203" s="15"/>
      <c r="B1203" s="183">
        <v>6</v>
      </c>
      <c r="C1203" s="109" t="s">
        <v>920</v>
      </c>
      <c r="D1203" s="226" t="s">
        <v>47</v>
      </c>
      <c r="E1203" s="227" t="s">
        <v>14</v>
      </c>
      <c r="F1203" s="228">
        <v>923940</v>
      </c>
      <c r="G1203" s="228">
        <v>923940</v>
      </c>
      <c r="H1203" s="171"/>
      <c r="I1203" s="88">
        <f t="shared" si="112"/>
        <v>923940</v>
      </c>
      <c r="J1203" s="163">
        <f t="shared" si="108"/>
        <v>0</v>
      </c>
      <c r="K1203" s="155">
        <f t="shared" si="109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110"/>
        <v>0</v>
      </c>
      <c r="O1203" s="155">
        <f t="shared" si="111"/>
        <v>0</v>
      </c>
      <c r="P1203" s="155">
        <f>IF(O1203=1,SUM($O$6:O1203),0)</f>
        <v>0</v>
      </c>
    </row>
    <row r="1204" spans="1:16" ht="15" customHeight="1">
      <c r="A1204" s="15"/>
      <c r="B1204" s="183">
        <v>7</v>
      </c>
      <c r="C1204" s="109" t="s">
        <v>921</v>
      </c>
      <c r="D1204" s="226" t="s">
        <v>47</v>
      </c>
      <c r="E1204" s="227" t="s">
        <v>14</v>
      </c>
      <c r="F1204" s="228">
        <v>14160</v>
      </c>
      <c r="G1204" s="228">
        <v>14160</v>
      </c>
      <c r="H1204" s="171"/>
      <c r="I1204" s="88">
        <f t="shared" si="112"/>
        <v>14160</v>
      </c>
      <c r="J1204" s="163">
        <f t="shared" si="108"/>
        <v>0</v>
      </c>
      <c r="K1204" s="155">
        <f t="shared" si="109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110"/>
        <v>0</v>
      </c>
      <c r="O1204" s="155">
        <f t="shared" si="111"/>
        <v>0</v>
      </c>
      <c r="P1204" s="155">
        <f>IF(O1204=1,SUM($O$6:O1204),0)</f>
        <v>0</v>
      </c>
    </row>
    <row r="1205" spans="1:16" ht="15" customHeight="1">
      <c r="A1205" s="15"/>
      <c r="B1205" s="183">
        <v>8</v>
      </c>
      <c r="C1205" s="109" t="s">
        <v>922</v>
      </c>
      <c r="D1205" s="226" t="s">
        <v>47</v>
      </c>
      <c r="E1205" s="227" t="s">
        <v>14</v>
      </c>
      <c r="F1205" s="228">
        <v>12060</v>
      </c>
      <c r="G1205" s="228">
        <v>12060</v>
      </c>
      <c r="H1205" s="171"/>
      <c r="I1205" s="88">
        <f t="shared" si="112"/>
        <v>12060</v>
      </c>
      <c r="J1205" s="163">
        <f t="shared" si="108"/>
        <v>0</v>
      </c>
      <c r="K1205" s="155">
        <f t="shared" si="109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110"/>
        <v>0</v>
      </c>
      <c r="O1205" s="155">
        <f t="shared" si="111"/>
        <v>0</v>
      </c>
      <c r="P1205" s="155">
        <f>IF(O1205=1,SUM($O$6:O1205),0)</f>
        <v>0</v>
      </c>
    </row>
    <row r="1206" spans="1:16" ht="15" customHeight="1">
      <c r="A1206" s="15"/>
      <c r="B1206" s="183">
        <v>9</v>
      </c>
      <c r="C1206" s="109" t="s">
        <v>923</v>
      </c>
      <c r="D1206" s="226" t="s">
        <v>47</v>
      </c>
      <c r="E1206" s="227" t="s">
        <v>14</v>
      </c>
      <c r="F1206" s="228">
        <v>14160</v>
      </c>
      <c r="G1206" s="228">
        <v>14160</v>
      </c>
      <c r="H1206" s="171"/>
      <c r="I1206" s="88">
        <f t="shared" si="112"/>
        <v>14160</v>
      </c>
      <c r="J1206" s="163">
        <f t="shared" si="108"/>
        <v>0</v>
      </c>
      <c r="K1206" s="155">
        <f t="shared" si="109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110"/>
        <v>0</v>
      </c>
      <c r="O1206" s="155">
        <f t="shared" si="111"/>
        <v>0</v>
      </c>
      <c r="P1206" s="155">
        <f>IF(O1206=1,SUM($O$6:O1206),0)</f>
        <v>0</v>
      </c>
    </row>
    <row r="1207" spans="1:16" ht="15" customHeight="1">
      <c r="A1207" s="15"/>
      <c r="B1207" s="183">
        <v>10</v>
      </c>
      <c r="C1207" s="109" t="s">
        <v>924</v>
      </c>
      <c r="D1207" s="226" t="s">
        <v>47</v>
      </c>
      <c r="E1207" s="227" t="s">
        <v>14</v>
      </c>
      <c r="F1207" s="228">
        <v>14160</v>
      </c>
      <c r="G1207" s="228">
        <v>14160</v>
      </c>
      <c r="H1207" s="171"/>
      <c r="I1207" s="88">
        <f t="shared" si="112"/>
        <v>14160</v>
      </c>
      <c r="J1207" s="163">
        <f t="shared" si="108"/>
        <v>0</v>
      </c>
      <c r="K1207" s="155">
        <f t="shared" si="109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110"/>
        <v>0</v>
      </c>
      <c r="O1207" s="155">
        <f t="shared" si="111"/>
        <v>0</v>
      </c>
      <c r="P1207" s="155">
        <f>IF(O1207=1,SUM($O$6:O1207),0)</f>
        <v>0</v>
      </c>
    </row>
    <row r="1208" spans="1:16" ht="15" customHeight="1">
      <c r="A1208" s="15"/>
      <c r="B1208" s="183">
        <v>11</v>
      </c>
      <c r="C1208" s="109" t="s">
        <v>925</v>
      </c>
      <c r="D1208" s="226" t="s">
        <v>47</v>
      </c>
      <c r="E1208" s="227" t="s">
        <v>14</v>
      </c>
      <c r="F1208" s="228">
        <v>35040</v>
      </c>
      <c r="G1208" s="228">
        <v>35040</v>
      </c>
      <c r="H1208" s="171"/>
      <c r="I1208" s="88">
        <f t="shared" si="112"/>
        <v>35040</v>
      </c>
      <c r="J1208" s="163">
        <f t="shared" si="108"/>
        <v>0</v>
      </c>
      <c r="K1208" s="155">
        <f t="shared" si="109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110"/>
        <v>0</v>
      </c>
      <c r="O1208" s="155">
        <f t="shared" si="111"/>
        <v>0</v>
      </c>
      <c r="P1208" s="155">
        <f>IF(O1208=1,SUM($O$6:O1208),0)</f>
        <v>0</v>
      </c>
    </row>
    <row r="1209" spans="1:16" ht="15" customHeight="1">
      <c r="A1209" s="15"/>
      <c r="B1209" s="183">
        <v>12</v>
      </c>
      <c r="C1209" s="109" t="s">
        <v>926</v>
      </c>
      <c r="D1209" s="226" t="s">
        <v>47</v>
      </c>
      <c r="E1209" s="227" t="s">
        <v>14</v>
      </c>
      <c r="F1209" s="228">
        <v>25860</v>
      </c>
      <c r="G1209" s="228">
        <v>25860</v>
      </c>
      <c r="H1209" s="171"/>
      <c r="I1209" s="88">
        <f t="shared" si="112"/>
        <v>25860</v>
      </c>
      <c r="J1209" s="163">
        <f t="shared" si="108"/>
        <v>0</v>
      </c>
      <c r="K1209" s="155">
        <f t="shared" si="109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110"/>
        <v>0</v>
      </c>
      <c r="O1209" s="155">
        <f t="shared" si="111"/>
        <v>0</v>
      </c>
      <c r="P1209" s="155">
        <f>IF(O1209=1,SUM($O$6:O1209),0)</f>
        <v>0</v>
      </c>
    </row>
    <row r="1210" spans="1:16" ht="15" customHeight="1">
      <c r="A1210" s="15"/>
      <c r="B1210" s="183">
        <v>13</v>
      </c>
      <c r="C1210" s="109" t="s">
        <v>927</v>
      </c>
      <c r="D1210" s="226" t="s">
        <v>47</v>
      </c>
      <c r="E1210" s="227" t="s">
        <v>14</v>
      </c>
      <c r="F1210" s="228">
        <v>35040</v>
      </c>
      <c r="G1210" s="228">
        <v>35040</v>
      </c>
      <c r="H1210" s="171"/>
      <c r="I1210" s="88">
        <f t="shared" si="112"/>
        <v>35040</v>
      </c>
      <c r="J1210" s="163">
        <f t="shared" si="108"/>
        <v>0</v>
      </c>
      <c r="K1210" s="155">
        <f t="shared" si="109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110"/>
        <v>0</v>
      </c>
      <c r="O1210" s="155">
        <f t="shared" si="111"/>
        <v>0</v>
      </c>
      <c r="P1210" s="155">
        <f>IF(O1210=1,SUM($O$6:O1210),0)</f>
        <v>0</v>
      </c>
    </row>
    <row r="1211" spans="1:16" ht="15" customHeight="1">
      <c r="A1211" s="15"/>
      <c r="B1211" s="183">
        <v>14</v>
      </c>
      <c r="C1211" s="109" t="s">
        <v>928</v>
      </c>
      <c r="D1211" s="226" t="s">
        <v>47</v>
      </c>
      <c r="E1211" s="227" t="s">
        <v>14</v>
      </c>
      <c r="F1211" s="228">
        <v>35040</v>
      </c>
      <c r="G1211" s="228">
        <v>35040</v>
      </c>
      <c r="H1211" s="171"/>
      <c r="I1211" s="88">
        <f t="shared" si="112"/>
        <v>35040</v>
      </c>
      <c r="J1211" s="163">
        <f t="shared" si="108"/>
        <v>0</v>
      </c>
      <c r="K1211" s="155">
        <f t="shared" si="109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110"/>
        <v>0</v>
      </c>
      <c r="O1211" s="155">
        <f t="shared" si="111"/>
        <v>0</v>
      </c>
      <c r="P1211" s="155">
        <f>IF(O1211=1,SUM($O$6:O1211),0)</f>
        <v>0</v>
      </c>
    </row>
    <row r="1212" spans="1:16" ht="15" customHeight="1">
      <c r="A1212" s="15"/>
      <c r="B1212" s="183">
        <v>15</v>
      </c>
      <c r="C1212" s="109" t="s">
        <v>929</v>
      </c>
      <c r="D1212" s="226" t="s">
        <v>47</v>
      </c>
      <c r="E1212" s="227" t="s">
        <v>14</v>
      </c>
      <c r="F1212" s="228">
        <v>25860</v>
      </c>
      <c r="G1212" s="228">
        <v>25860</v>
      </c>
      <c r="H1212" s="171"/>
      <c r="I1212" s="88">
        <f t="shared" si="112"/>
        <v>25860</v>
      </c>
      <c r="J1212" s="163">
        <f t="shared" si="108"/>
        <v>0</v>
      </c>
      <c r="K1212" s="155">
        <f t="shared" si="109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110"/>
        <v>0</v>
      </c>
      <c r="O1212" s="155">
        <f t="shared" si="111"/>
        <v>0</v>
      </c>
      <c r="P1212" s="155">
        <f>IF(O1212=1,SUM($O$6:O1212),0)</f>
        <v>0</v>
      </c>
    </row>
    <row r="1213" spans="1:16" ht="15" customHeight="1">
      <c r="A1213" s="15"/>
      <c r="B1213" s="183">
        <v>16</v>
      </c>
      <c r="C1213" s="109" t="s">
        <v>930</v>
      </c>
      <c r="D1213" s="226" t="s">
        <v>47</v>
      </c>
      <c r="E1213" s="227" t="s">
        <v>14</v>
      </c>
      <c r="F1213" s="228">
        <v>25860</v>
      </c>
      <c r="G1213" s="228">
        <v>25860</v>
      </c>
      <c r="H1213" s="171"/>
      <c r="I1213" s="88">
        <f t="shared" si="112"/>
        <v>25860</v>
      </c>
      <c r="J1213" s="163">
        <f t="shared" si="108"/>
        <v>0</v>
      </c>
      <c r="K1213" s="155">
        <f t="shared" si="109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110"/>
        <v>0</v>
      </c>
      <c r="O1213" s="155">
        <f t="shared" si="111"/>
        <v>0</v>
      </c>
      <c r="P1213" s="155">
        <f>IF(O1213=1,SUM($O$6:O1213),0)</f>
        <v>0</v>
      </c>
    </row>
    <row r="1214" spans="1:16" ht="15" customHeight="1">
      <c r="A1214" s="15"/>
      <c r="B1214" s="183">
        <v>17</v>
      </c>
      <c r="C1214" s="109" t="s">
        <v>931</v>
      </c>
      <c r="D1214" s="226" t="s">
        <v>47</v>
      </c>
      <c r="E1214" s="227" t="s">
        <v>14</v>
      </c>
      <c r="F1214" s="228">
        <v>30960</v>
      </c>
      <c r="G1214" s="228">
        <v>30960</v>
      </c>
      <c r="H1214" s="171"/>
      <c r="I1214" s="88">
        <f t="shared" si="112"/>
        <v>30960</v>
      </c>
      <c r="J1214" s="163">
        <f t="shared" si="108"/>
        <v>0</v>
      </c>
      <c r="K1214" s="155">
        <f t="shared" si="109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110"/>
        <v>0</v>
      </c>
      <c r="O1214" s="155">
        <f t="shared" si="111"/>
        <v>0</v>
      </c>
      <c r="P1214" s="155">
        <f>IF(O1214=1,SUM($O$6:O1214),0)</f>
        <v>0</v>
      </c>
    </row>
    <row r="1215" spans="1:16" ht="15" customHeight="1">
      <c r="A1215" s="15"/>
      <c r="B1215" s="183">
        <v>18</v>
      </c>
      <c r="C1215" s="109" t="s">
        <v>932</v>
      </c>
      <c r="D1215" s="226" t="s">
        <v>47</v>
      </c>
      <c r="E1215" s="227" t="s">
        <v>14</v>
      </c>
      <c r="F1215" s="228">
        <v>25860</v>
      </c>
      <c r="G1215" s="228">
        <v>25860</v>
      </c>
      <c r="H1215" s="171"/>
      <c r="I1215" s="88">
        <f t="shared" si="112"/>
        <v>25860</v>
      </c>
      <c r="J1215" s="163">
        <f t="shared" si="108"/>
        <v>0</v>
      </c>
      <c r="K1215" s="155">
        <f t="shared" si="109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110"/>
        <v>0</v>
      </c>
      <c r="O1215" s="155">
        <f t="shared" si="111"/>
        <v>0</v>
      </c>
      <c r="P1215" s="155">
        <f>IF(O1215=1,SUM($O$6:O1215),0)</f>
        <v>0</v>
      </c>
    </row>
    <row r="1216" spans="1:16" ht="15" customHeight="1">
      <c r="A1216" s="15"/>
      <c r="B1216" s="183">
        <v>19</v>
      </c>
      <c r="C1216" s="109" t="s">
        <v>933</v>
      </c>
      <c r="D1216" s="226" t="s">
        <v>47</v>
      </c>
      <c r="E1216" s="227" t="s">
        <v>14</v>
      </c>
      <c r="F1216" s="228">
        <v>2305860</v>
      </c>
      <c r="G1216" s="228">
        <v>2305860</v>
      </c>
      <c r="H1216" s="171"/>
      <c r="I1216" s="88">
        <f t="shared" si="112"/>
        <v>2305860</v>
      </c>
      <c r="J1216" s="163">
        <f t="shared" si="108"/>
        <v>0</v>
      </c>
      <c r="K1216" s="155">
        <f t="shared" si="109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110"/>
        <v>0</v>
      </c>
      <c r="O1216" s="155">
        <f t="shared" si="111"/>
        <v>0</v>
      </c>
      <c r="P1216" s="155">
        <f>IF(O1216=1,SUM($O$6:O1216),0)</f>
        <v>0</v>
      </c>
    </row>
    <row r="1217" spans="1:16" ht="15" customHeight="1">
      <c r="A1217" s="15"/>
      <c r="B1217" s="183">
        <v>20</v>
      </c>
      <c r="C1217" s="109" t="s">
        <v>934</v>
      </c>
      <c r="D1217" s="226" t="s">
        <v>47</v>
      </c>
      <c r="E1217" s="227" t="s">
        <v>14</v>
      </c>
      <c r="F1217" s="228">
        <v>18780</v>
      </c>
      <c r="G1217" s="228">
        <v>18780</v>
      </c>
      <c r="H1217" s="171"/>
      <c r="I1217" s="88">
        <f t="shared" si="112"/>
        <v>18780</v>
      </c>
      <c r="J1217" s="163">
        <f t="shared" si="108"/>
        <v>0</v>
      </c>
      <c r="K1217" s="155">
        <f t="shared" si="109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110"/>
        <v>0</v>
      </c>
      <c r="O1217" s="155">
        <f t="shared" si="111"/>
        <v>0</v>
      </c>
      <c r="P1217" s="155">
        <f>IF(O1217=1,SUM($O$6:O1217),0)</f>
        <v>0</v>
      </c>
    </row>
    <row r="1218" spans="1:16" ht="15" customHeight="1">
      <c r="A1218" s="15"/>
      <c r="B1218" s="183">
        <v>21</v>
      </c>
      <c r="C1218" s="109" t="s">
        <v>935</v>
      </c>
      <c r="D1218" s="226" t="s">
        <v>47</v>
      </c>
      <c r="E1218" s="227" t="s">
        <v>14</v>
      </c>
      <c r="F1218" s="228">
        <v>27360</v>
      </c>
      <c r="G1218" s="228">
        <v>27360</v>
      </c>
      <c r="H1218" s="175"/>
      <c r="I1218" s="88">
        <f t="shared" si="112"/>
        <v>27360</v>
      </c>
      <c r="J1218" s="163">
        <f t="shared" si="108"/>
        <v>0</v>
      </c>
      <c r="K1218" s="155">
        <f t="shared" si="109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110"/>
        <v>0</v>
      </c>
      <c r="O1218" s="155">
        <f t="shared" si="111"/>
        <v>0</v>
      </c>
      <c r="P1218" s="155">
        <f>IF(O1218=1,SUM($O$6:O1218),0)</f>
        <v>0</v>
      </c>
    </row>
    <row r="1219" spans="1:16" ht="15" customHeight="1">
      <c r="A1219" s="15"/>
      <c r="B1219" s="183">
        <v>22</v>
      </c>
      <c r="C1219" s="109" t="s">
        <v>936</v>
      </c>
      <c r="D1219" s="226" t="s">
        <v>47</v>
      </c>
      <c r="E1219" s="227" t="s">
        <v>14</v>
      </c>
      <c r="F1219" s="228">
        <v>18780</v>
      </c>
      <c r="G1219" s="228">
        <v>18780</v>
      </c>
      <c r="H1219" s="175"/>
      <c r="I1219" s="88">
        <f t="shared" si="112"/>
        <v>18780</v>
      </c>
      <c r="J1219" s="163">
        <f t="shared" si="108"/>
        <v>0</v>
      </c>
      <c r="K1219" s="155">
        <f t="shared" si="109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110"/>
        <v>0</v>
      </c>
      <c r="O1219" s="155">
        <f t="shared" si="111"/>
        <v>0</v>
      </c>
      <c r="P1219" s="155">
        <f>IF(O1219=1,SUM($O$6:O1219),0)</f>
        <v>0</v>
      </c>
    </row>
    <row r="1220" spans="1:16" ht="15" customHeight="1">
      <c r="A1220" s="15"/>
      <c r="B1220" s="183">
        <v>23</v>
      </c>
      <c r="C1220" s="109" t="s">
        <v>937</v>
      </c>
      <c r="D1220" s="226" t="s">
        <v>47</v>
      </c>
      <c r="E1220" s="227" t="s">
        <v>14</v>
      </c>
      <c r="F1220" s="228">
        <v>27360</v>
      </c>
      <c r="G1220" s="228">
        <v>27360</v>
      </c>
      <c r="H1220" s="175"/>
      <c r="I1220" s="88">
        <f t="shared" si="112"/>
        <v>27360</v>
      </c>
      <c r="J1220" s="163">
        <f t="shared" si="108"/>
        <v>0</v>
      </c>
      <c r="K1220" s="155">
        <f t="shared" si="109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110"/>
        <v>0</v>
      </c>
      <c r="O1220" s="155">
        <f t="shared" si="111"/>
        <v>0</v>
      </c>
      <c r="P1220" s="155">
        <f>IF(O1220=1,SUM($O$6:O1220),0)</f>
        <v>0</v>
      </c>
    </row>
    <row r="1221" spans="1:16" ht="15" customHeight="1">
      <c r="A1221" s="15"/>
      <c r="B1221" s="183">
        <v>24</v>
      </c>
      <c r="C1221" s="109" t="s">
        <v>938</v>
      </c>
      <c r="D1221" s="226" t="s">
        <v>47</v>
      </c>
      <c r="E1221" s="227" t="s">
        <v>14</v>
      </c>
      <c r="F1221" s="228">
        <v>18720</v>
      </c>
      <c r="G1221" s="228">
        <v>18720</v>
      </c>
      <c r="H1221" s="175"/>
      <c r="I1221" s="88">
        <f t="shared" si="112"/>
        <v>18720</v>
      </c>
      <c r="J1221" s="163">
        <f t="shared" si="108"/>
        <v>0</v>
      </c>
      <c r="K1221" s="155">
        <f t="shared" si="109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110"/>
        <v>0</v>
      </c>
      <c r="O1221" s="155">
        <f t="shared" si="111"/>
        <v>0</v>
      </c>
      <c r="P1221" s="155">
        <f>IF(O1221=1,SUM($O$6:O1221),0)</f>
        <v>0</v>
      </c>
    </row>
    <row r="1222" spans="1:16" ht="15" customHeight="1">
      <c r="A1222" s="15"/>
      <c r="B1222" s="183">
        <v>25</v>
      </c>
      <c r="C1222" s="109" t="s">
        <v>939</v>
      </c>
      <c r="D1222" s="226" t="s">
        <v>47</v>
      </c>
      <c r="E1222" s="227" t="s">
        <v>14</v>
      </c>
      <c r="F1222" s="228">
        <v>18720</v>
      </c>
      <c r="G1222" s="228">
        <v>18720</v>
      </c>
      <c r="H1222" s="175"/>
      <c r="I1222" s="88">
        <f t="shared" si="112"/>
        <v>18720</v>
      </c>
      <c r="J1222" s="163">
        <f t="shared" si="108"/>
        <v>0</v>
      </c>
      <c r="K1222" s="155">
        <f t="shared" si="109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110"/>
        <v>0</v>
      </c>
      <c r="O1222" s="155">
        <f t="shared" si="111"/>
        <v>0</v>
      </c>
      <c r="P1222" s="155">
        <f>IF(O1222=1,SUM($O$6:O1222),0)</f>
        <v>0</v>
      </c>
    </row>
    <row r="1223" spans="1:16" ht="15" customHeight="1">
      <c r="A1223" s="15"/>
      <c r="B1223" s="183">
        <v>26</v>
      </c>
      <c r="C1223" s="109" t="s">
        <v>940</v>
      </c>
      <c r="D1223" s="226" t="s">
        <v>47</v>
      </c>
      <c r="E1223" s="227" t="s">
        <v>14</v>
      </c>
      <c r="F1223" s="228">
        <v>18720</v>
      </c>
      <c r="G1223" s="228">
        <v>18720</v>
      </c>
      <c r="H1223" s="175"/>
      <c r="I1223" s="88">
        <f t="shared" si="112"/>
        <v>18720</v>
      </c>
      <c r="J1223" s="163">
        <f t="shared" si="108"/>
        <v>0</v>
      </c>
      <c r="K1223" s="155">
        <f t="shared" si="109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110"/>
        <v>0</v>
      </c>
      <c r="O1223" s="155">
        <f t="shared" si="111"/>
        <v>0</v>
      </c>
      <c r="P1223" s="155">
        <f>IF(O1223=1,SUM($O$6:O1223),0)</f>
        <v>0</v>
      </c>
    </row>
    <row r="1224" spans="1:16" ht="15" customHeight="1">
      <c r="A1224" s="15"/>
      <c r="B1224" s="183">
        <v>27</v>
      </c>
      <c r="C1224" s="109" t="s">
        <v>941</v>
      </c>
      <c r="D1224" s="226" t="s">
        <v>47</v>
      </c>
      <c r="E1224" s="227" t="s">
        <v>14</v>
      </c>
      <c r="F1224" s="228">
        <v>25260</v>
      </c>
      <c r="G1224" s="228">
        <v>25260</v>
      </c>
      <c r="H1224" s="175"/>
      <c r="I1224" s="88">
        <f t="shared" si="112"/>
        <v>25260</v>
      </c>
      <c r="J1224" s="163">
        <f t="shared" si="108"/>
        <v>0</v>
      </c>
      <c r="K1224" s="155">
        <f t="shared" si="109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110"/>
        <v>0</v>
      </c>
      <c r="O1224" s="155">
        <f t="shared" si="111"/>
        <v>0</v>
      </c>
      <c r="P1224" s="155">
        <f>IF(O1224=1,SUM($O$6:O1224),0)</f>
        <v>0</v>
      </c>
    </row>
    <row r="1225" spans="1:16" ht="15" customHeight="1">
      <c r="A1225" s="15"/>
      <c r="B1225" s="183">
        <v>28</v>
      </c>
      <c r="C1225" s="109" t="s">
        <v>942</v>
      </c>
      <c r="D1225" s="226" t="s">
        <v>47</v>
      </c>
      <c r="E1225" s="227" t="s">
        <v>14</v>
      </c>
      <c r="F1225" s="228">
        <v>25260</v>
      </c>
      <c r="G1225" s="228">
        <v>25260</v>
      </c>
      <c r="H1225" s="175"/>
      <c r="I1225" s="88">
        <f t="shared" si="112"/>
        <v>25260</v>
      </c>
      <c r="J1225" s="163">
        <f t="shared" si="108"/>
        <v>0</v>
      </c>
      <c r="K1225" s="155">
        <f t="shared" si="109"/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si="110"/>
        <v>0</v>
      </c>
      <c r="O1225" s="155">
        <f t="shared" si="111"/>
        <v>0</v>
      </c>
      <c r="P1225" s="155">
        <f>IF(O1225=1,SUM($O$6:O1225),0)</f>
        <v>0</v>
      </c>
    </row>
    <row r="1226" spans="1:16" ht="15" customHeight="1">
      <c r="A1226" s="15"/>
      <c r="B1226" s="183">
        <v>29</v>
      </c>
      <c r="C1226" s="109" t="s">
        <v>943</v>
      </c>
      <c r="D1226" s="226" t="s">
        <v>47</v>
      </c>
      <c r="E1226" s="227" t="s">
        <v>14</v>
      </c>
      <c r="F1226" s="228">
        <v>22860</v>
      </c>
      <c r="G1226" s="228">
        <v>22860</v>
      </c>
      <c r="H1226" s="175"/>
      <c r="I1226" s="88">
        <f t="shared" si="112"/>
        <v>22860</v>
      </c>
      <c r="J1226" s="163">
        <f t="shared" si="108"/>
        <v>0</v>
      </c>
      <c r="K1226" s="155">
        <f t="shared" si="10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10"/>
        <v>0</v>
      </c>
      <c r="O1226" s="155">
        <f t="shared" si="111"/>
        <v>0</v>
      </c>
      <c r="P1226" s="155">
        <f>IF(O1226=1,SUM($O$6:O1226),0)</f>
        <v>0</v>
      </c>
    </row>
    <row r="1227" spans="1:16" ht="15" customHeight="1">
      <c r="A1227" s="15"/>
      <c r="B1227" s="183">
        <v>30</v>
      </c>
      <c r="C1227" s="109" t="s">
        <v>944</v>
      </c>
      <c r="D1227" s="226" t="s">
        <v>47</v>
      </c>
      <c r="E1227" s="227" t="s">
        <v>14</v>
      </c>
      <c r="F1227" s="228">
        <v>74340</v>
      </c>
      <c r="G1227" s="228">
        <v>74340</v>
      </c>
      <c r="H1227" s="175"/>
      <c r="I1227" s="88">
        <f t="shared" si="112"/>
        <v>74340</v>
      </c>
      <c r="J1227" s="163">
        <f t="shared" si="108"/>
        <v>0</v>
      </c>
      <c r="K1227" s="155">
        <f t="shared" si="10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10"/>
        <v>0</v>
      </c>
      <c r="O1227" s="155">
        <f t="shared" si="111"/>
        <v>0</v>
      </c>
      <c r="P1227" s="155">
        <f>IF(O1227=1,SUM($O$6:O1227),0)</f>
        <v>0</v>
      </c>
    </row>
    <row r="1228" spans="1:16" ht="15" customHeight="1">
      <c r="A1228" s="15"/>
      <c r="B1228" s="183">
        <v>31</v>
      </c>
      <c r="C1228" s="109" t="s">
        <v>945</v>
      </c>
      <c r="D1228" s="226" t="s">
        <v>47</v>
      </c>
      <c r="E1228" s="227" t="s">
        <v>14</v>
      </c>
      <c r="F1228" s="228">
        <v>74340</v>
      </c>
      <c r="G1228" s="228">
        <v>74340</v>
      </c>
      <c r="H1228" s="175"/>
      <c r="I1228" s="88">
        <f t="shared" si="112"/>
        <v>74340</v>
      </c>
      <c r="J1228" s="163">
        <f t="shared" ref="J1228:J1291" si="113">IF(D1228="MDU-KD",1,0)</f>
        <v>0</v>
      </c>
      <c r="K1228" s="155">
        <f t="shared" ref="K1228:K1291" si="114">IF(D1228="HDW",1,0)</f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ref="N1228:N1291" si="115">IF(L1228=0,M1228,L1228)</f>
        <v>0</v>
      </c>
      <c r="O1228" s="155">
        <f t="shared" ref="O1228:O1291" si="116">IF(E1228=0,0,IF(LEFT(C1228,11)="Tiang Beton",1,0))</f>
        <v>0</v>
      </c>
      <c r="P1228" s="155">
        <f>IF(O1228=1,SUM($O$6:O1228),0)</f>
        <v>0</v>
      </c>
    </row>
    <row r="1229" spans="1:16" ht="15" customHeight="1">
      <c r="A1229" s="15"/>
      <c r="B1229" s="183">
        <v>32</v>
      </c>
      <c r="C1229" s="109" t="s">
        <v>946</v>
      </c>
      <c r="D1229" s="226" t="s">
        <v>47</v>
      </c>
      <c r="E1229" s="227" t="s">
        <v>14</v>
      </c>
      <c r="F1229" s="228">
        <v>27540</v>
      </c>
      <c r="G1229" s="228">
        <v>27540</v>
      </c>
      <c r="H1229" s="175"/>
      <c r="I1229" s="88">
        <f t="shared" si="112"/>
        <v>27540</v>
      </c>
      <c r="J1229" s="163">
        <f t="shared" si="113"/>
        <v>0</v>
      </c>
      <c r="K1229" s="155">
        <f t="shared" si="114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15"/>
        <v>0</v>
      </c>
      <c r="O1229" s="155">
        <f t="shared" si="116"/>
        <v>0</v>
      </c>
      <c r="P1229" s="155">
        <f>IF(O1229=1,SUM($O$6:O1229),0)</f>
        <v>0</v>
      </c>
    </row>
    <row r="1230" spans="1:16" ht="15" customHeight="1">
      <c r="A1230" s="15"/>
      <c r="B1230" s="183">
        <v>33</v>
      </c>
      <c r="C1230" s="109" t="s">
        <v>947</v>
      </c>
      <c r="D1230" s="226" t="s">
        <v>47</v>
      </c>
      <c r="E1230" s="227" t="s">
        <v>14</v>
      </c>
      <c r="F1230" s="228">
        <v>21480</v>
      </c>
      <c r="G1230" s="228">
        <v>21480</v>
      </c>
      <c r="H1230" s="175"/>
      <c r="I1230" s="88">
        <f t="shared" si="112"/>
        <v>21480</v>
      </c>
      <c r="J1230" s="163">
        <f t="shared" si="113"/>
        <v>0</v>
      </c>
      <c r="K1230" s="155">
        <f t="shared" si="114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15"/>
        <v>0</v>
      </c>
      <c r="O1230" s="155">
        <f t="shared" si="116"/>
        <v>0</v>
      </c>
      <c r="P1230" s="155">
        <f>IF(O1230=1,SUM($O$6:O1230),0)</f>
        <v>0</v>
      </c>
    </row>
    <row r="1231" spans="1:16" ht="15" customHeight="1">
      <c r="A1231" s="15"/>
      <c r="B1231" s="183">
        <v>34</v>
      </c>
      <c r="C1231" s="109" t="s">
        <v>948</v>
      </c>
      <c r="D1231" s="226" t="s">
        <v>47</v>
      </c>
      <c r="E1231" s="227" t="s">
        <v>14</v>
      </c>
      <c r="F1231" s="228">
        <v>25560</v>
      </c>
      <c r="G1231" s="228">
        <v>25560</v>
      </c>
      <c r="H1231" s="175"/>
      <c r="I1231" s="88">
        <f t="shared" si="112"/>
        <v>25560</v>
      </c>
      <c r="J1231" s="163">
        <f t="shared" si="113"/>
        <v>0</v>
      </c>
      <c r="K1231" s="155">
        <f t="shared" si="114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15"/>
        <v>0</v>
      </c>
      <c r="O1231" s="155">
        <f t="shared" si="116"/>
        <v>0</v>
      </c>
      <c r="P1231" s="155">
        <f>IF(O1231=1,SUM($O$6:O1231),0)</f>
        <v>0</v>
      </c>
    </row>
    <row r="1232" spans="1:16" ht="15" customHeight="1">
      <c r="A1232" s="15"/>
      <c r="B1232" s="183">
        <v>35</v>
      </c>
      <c r="C1232" s="109" t="s">
        <v>949</v>
      </c>
      <c r="D1232" s="226" t="s">
        <v>47</v>
      </c>
      <c r="E1232" s="227" t="s">
        <v>14</v>
      </c>
      <c r="F1232" s="228">
        <v>457260</v>
      </c>
      <c r="G1232" s="228">
        <v>457260</v>
      </c>
      <c r="H1232" s="175"/>
      <c r="I1232" s="88">
        <f t="shared" si="112"/>
        <v>457260</v>
      </c>
      <c r="J1232" s="163">
        <f t="shared" si="113"/>
        <v>0</v>
      </c>
      <c r="K1232" s="155">
        <f t="shared" si="114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15"/>
        <v>0</v>
      </c>
      <c r="O1232" s="155">
        <f t="shared" si="116"/>
        <v>0</v>
      </c>
      <c r="P1232" s="155">
        <f>IF(O1232=1,SUM($O$6:O1232),0)</f>
        <v>0</v>
      </c>
    </row>
    <row r="1233" spans="1:16" ht="15" customHeight="1">
      <c r="A1233" s="15"/>
      <c r="B1233" s="183">
        <v>36</v>
      </c>
      <c r="C1233" s="109" t="s">
        <v>377</v>
      </c>
      <c r="D1233" s="226" t="s">
        <v>47</v>
      </c>
      <c r="E1233" s="227" t="s">
        <v>14</v>
      </c>
      <c r="F1233" s="228">
        <v>6360</v>
      </c>
      <c r="G1233" s="228">
        <v>6360</v>
      </c>
      <c r="H1233" s="175"/>
      <c r="I1233" s="88">
        <f t="shared" si="112"/>
        <v>6360</v>
      </c>
      <c r="J1233" s="163">
        <f t="shared" si="113"/>
        <v>0</v>
      </c>
      <c r="K1233" s="155">
        <f t="shared" si="114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15"/>
        <v>0</v>
      </c>
      <c r="O1233" s="155">
        <f t="shared" si="116"/>
        <v>0</v>
      </c>
      <c r="P1233" s="155">
        <f>IF(O1233=1,SUM($O$6:O1233),0)</f>
        <v>0</v>
      </c>
    </row>
    <row r="1234" spans="1:16" ht="15" customHeight="1">
      <c r="A1234" s="15"/>
      <c r="B1234" s="183">
        <v>38</v>
      </c>
      <c r="C1234" s="109" t="s">
        <v>1180</v>
      </c>
      <c r="D1234" s="226" t="s">
        <v>47</v>
      </c>
      <c r="E1234" s="227" t="s">
        <v>14</v>
      </c>
      <c r="F1234" s="228">
        <v>368820</v>
      </c>
      <c r="G1234" s="228">
        <v>368820</v>
      </c>
      <c r="H1234" s="175"/>
      <c r="I1234" s="88">
        <f t="shared" si="112"/>
        <v>368820</v>
      </c>
      <c r="J1234" s="163">
        <f t="shared" si="113"/>
        <v>0</v>
      </c>
      <c r="K1234" s="155">
        <f t="shared" si="114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15"/>
        <v>0</v>
      </c>
      <c r="O1234" s="155">
        <f t="shared" si="116"/>
        <v>0</v>
      </c>
      <c r="P1234" s="155">
        <f>IF(O1234=1,SUM($O$6:O1234),0)</f>
        <v>0</v>
      </c>
    </row>
    <row r="1235" spans="1:16" ht="15" customHeight="1">
      <c r="A1235" s="15"/>
      <c r="B1235" s="183">
        <v>39</v>
      </c>
      <c r="C1235" s="109" t="s">
        <v>1181</v>
      </c>
      <c r="D1235" s="226" t="s">
        <v>47</v>
      </c>
      <c r="E1235" s="227" t="s">
        <v>14</v>
      </c>
      <c r="F1235" s="228">
        <v>497400</v>
      </c>
      <c r="G1235" s="228">
        <v>497400</v>
      </c>
      <c r="H1235" s="175"/>
      <c r="I1235" s="88">
        <f t="shared" si="112"/>
        <v>497400</v>
      </c>
      <c r="J1235" s="163">
        <f t="shared" si="113"/>
        <v>0</v>
      </c>
      <c r="K1235" s="155">
        <f t="shared" si="114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15"/>
        <v>0</v>
      </c>
      <c r="O1235" s="155">
        <f t="shared" si="116"/>
        <v>0</v>
      </c>
      <c r="P1235" s="155">
        <f>IF(O1235=1,SUM($O$6:O1235),0)</f>
        <v>0</v>
      </c>
    </row>
    <row r="1236" spans="1:16" ht="15" customHeight="1">
      <c r="A1236" s="15"/>
      <c r="B1236" s="183">
        <v>41</v>
      </c>
      <c r="C1236" s="109" t="s">
        <v>1022</v>
      </c>
      <c r="D1236" s="226" t="s">
        <v>47</v>
      </c>
      <c r="E1236" s="227" t="s">
        <v>14</v>
      </c>
      <c r="F1236" s="228">
        <v>107520</v>
      </c>
      <c r="G1236" s="228">
        <v>107520</v>
      </c>
      <c r="H1236" s="175"/>
      <c r="I1236" s="88">
        <f t="shared" si="112"/>
        <v>107520</v>
      </c>
      <c r="J1236" s="163">
        <f t="shared" si="113"/>
        <v>0</v>
      </c>
      <c r="K1236" s="155">
        <f t="shared" si="114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15"/>
        <v>0</v>
      </c>
      <c r="O1236" s="155">
        <f t="shared" si="116"/>
        <v>0</v>
      </c>
      <c r="P1236" s="155">
        <f>IF(O1236=1,SUM($O$6:O1236),0)</f>
        <v>0</v>
      </c>
    </row>
    <row r="1237" spans="1:16" ht="15" customHeight="1">
      <c r="A1237" s="15"/>
      <c r="B1237" s="183">
        <v>42</v>
      </c>
      <c r="C1237" s="109" t="s">
        <v>1182</v>
      </c>
      <c r="D1237" s="226" t="s">
        <v>47</v>
      </c>
      <c r="E1237" s="227" t="s">
        <v>473</v>
      </c>
      <c r="F1237" s="228">
        <v>8622.4599999999991</v>
      </c>
      <c r="G1237" s="228">
        <v>8622.4599999999991</v>
      </c>
      <c r="H1237" s="175"/>
      <c r="I1237" s="88">
        <f t="shared" si="112"/>
        <v>8622.4599999999991</v>
      </c>
      <c r="J1237" s="163">
        <f t="shared" si="113"/>
        <v>0</v>
      </c>
      <c r="K1237" s="155">
        <f t="shared" si="114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15"/>
        <v>0</v>
      </c>
      <c r="O1237" s="155">
        <f t="shared" si="116"/>
        <v>0</v>
      </c>
      <c r="P1237" s="155">
        <f>IF(O1237=1,SUM($O$6:O1237),0)</f>
        <v>0</v>
      </c>
    </row>
    <row r="1238" spans="1:16" ht="15" customHeight="1">
      <c r="A1238" s="15"/>
      <c r="B1238" s="183"/>
      <c r="C1238" s="109"/>
      <c r="D1238" s="226" t="s">
        <v>48</v>
      </c>
      <c r="E1238" s="227"/>
      <c r="F1238" s="228">
        <v>0</v>
      </c>
      <c r="G1238" s="228">
        <v>0</v>
      </c>
      <c r="H1238" s="175"/>
      <c r="I1238" s="88">
        <f t="shared" si="112"/>
        <v>0</v>
      </c>
      <c r="J1238" s="163">
        <f t="shared" si="113"/>
        <v>0</v>
      </c>
      <c r="K1238" s="155">
        <f t="shared" si="114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15"/>
        <v>0</v>
      </c>
      <c r="O1238" s="155">
        <f t="shared" si="116"/>
        <v>0</v>
      </c>
      <c r="P1238" s="155">
        <f>IF(O1238=1,SUM($O$6:O1238),0)</f>
        <v>0</v>
      </c>
    </row>
    <row r="1239" spans="1:16" ht="15" customHeight="1">
      <c r="A1239" s="15"/>
      <c r="B1239" s="183" t="s">
        <v>1031</v>
      </c>
      <c r="C1239" s="109" t="s">
        <v>1167</v>
      </c>
      <c r="D1239" s="226" t="s">
        <v>48</v>
      </c>
      <c r="E1239" s="227"/>
      <c r="F1239" s="228">
        <v>0</v>
      </c>
      <c r="G1239" s="228">
        <v>0</v>
      </c>
      <c r="H1239" s="175"/>
      <c r="I1239" s="88">
        <f t="shared" si="112"/>
        <v>0</v>
      </c>
      <c r="J1239" s="163">
        <f t="shared" si="113"/>
        <v>0</v>
      </c>
      <c r="K1239" s="155">
        <f t="shared" si="114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15"/>
        <v>0</v>
      </c>
      <c r="O1239" s="155">
        <f t="shared" si="116"/>
        <v>0</v>
      </c>
      <c r="P1239" s="155">
        <f>IF(O1239=1,SUM($O$6:O1239),0)</f>
        <v>0</v>
      </c>
    </row>
    <row r="1240" spans="1:16" ht="15" customHeight="1">
      <c r="A1240" s="15"/>
      <c r="B1240" s="183">
        <v>1</v>
      </c>
      <c r="C1240" s="109" t="s">
        <v>1183</v>
      </c>
      <c r="D1240" s="226" t="s">
        <v>47</v>
      </c>
      <c r="E1240" s="227" t="s">
        <v>14</v>
      </c>
      <c r="F1240" s="228">
        <v>940920</v>
      </c>
      <c r="G1240" s="228">
        <v>940920</v>
      </c>
      <c r="H1240" s="171"/>
      <c r="I1240" s="88">
        <f t="shared" si="112"/>
        <v>940920</v>
      </c>
      <c r="J1240" s="163">
        <f t="shared" si="113"/>
        <v>0</v>
      </c>
      <c r="K1240" s="155">
        <f t="shared" si="114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15"/>
        <v>0</v>
      </c>
      <c r="O1240" s="155">
        <f t="shared" si="116"/>
        <v>0</v>
      </c>
      <c r="P1240" s="155">
        <f>IF(O1240=1,SUM($O$6:O1240),0)</f>
        <v>0</v>
      </c>
    </row>
    <row r="1241" spans="1:16" ht="15" customHeight="1">
      <c r="A1241" s="15"/>
      <c r="B1241" s="183">
        <v>2</v>
      </c>
      <c r="C1241" s="109" t="s">
        <v>1184</v>
      </c>
      <c r="D1241" s="226" t="s">
        <v>47</v>
      </c>
      <c r="E1241" s="227" t="s">
        <v>14</v>
      </c>
      <c r="F1241" s="228">
        <v>2080260</v>
      </c>
      <c r="G1241" s="228">
        <v>2080260</v>
      </c>
      <c r="H1241" s="175"/>
      <c r="I1241" s="88">
        <f t="shared" si="112"/>
        <v>2080260</v>
      </c>
      <c r="J1241" s="163">
        <f t="shared" si="113"/>
        <v>0</v>
      </c>
      <c r="K1241" s="155">
        <f t="shared" si="114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15"/>
        <v>0</v>
      </c>
      <c r="O1241" s="155">
        <f t="shared" si="116"/>
        <v>0</v>
      </c>
      <c r="P1241" s="155">
        <f>IF(O1241=1,SUM($O$6:O1241),0)</f>
        <v>0</v>
      </c>
    </row>
    <row r="1242" spans="1:16" ht="15" customHeight="1">
      <c r="A1242" s="15"/>
      <c r="B1242" s="183">
        <v>3</v>
      </c>
      <c r="C1242" s="109" t="s">
        <v>1185</v>
      </c>
      <c r="D1242" s="226" t="s">
        <v>47</v>
      </c>
      <c r="E1242" s="227" t="s">
        <v>14</v>
      </c>
      <c r="F1242" s="228">
        <v>2080260</v>
      </c>
      <c r="G1242" s="228">
        <v>2080260</v>
      </c>
      <c r="H1242" s="175"/>
      <c r="I1242" s="88">
        <f t="shared" si="112"/>
        <v>2080260</v>
      </c>
      <c r="J1242" s="163">
        <f t="shared" si="113"/>
        <v>0</v>
      </c>
      <c r="K1242" s="155">
        <f t="shared" si="114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15"/>
        <v>0</v>
      </c>
      <c r="O1242" s="155">
        <f t="shared" si="116"/>
        <v>0</v>
      </c>
      <c r="P1242" s="155">
        <f>IF(O1242=1,SUM($O$6:O1242),0)</f>
        <v>0</v>
      </c>
    </row>
    <row r="1243" spans="1:16" ht="15" customHeight="1">
      <c r="A1243" s="15"/>
      <c r="B1243" s="183">
        <v>4</v>
      </c>
      <c r="C1243" s="109" t="s">
        <v>1186</v>
      </c>
      <c r="D1243" s="226" t="s">
        <v>47</v>
      </c>
      <c r="E1243" s="227" t="s">
        <v>14</v>
      </c>
      <c r="F1243" s="228">
        <v>909420</v>
      </c>
      <c r="G1243" s="228">
        <v>909420</v>
      </c>
      <c r="H1243" s="175"/>
      <c r="I1243" s="88">
        <f t="shared" si="112"/>
        <v>909420</v>
      </c>
      <c r="J1243" s="163">
        <f t="shared" si="113"/>
        <v>0</v>
      </c>
      <c r="K1243" s="155">
        <f t="shared" si="114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15"/>
        <v>0</v>
      </c>
      <c r="O1243" s="155">
        <f t="shared" si="116"/>
        <v>0</v>
      </c>
      <c r="P1243" s="155">
        <f>IF(O1243=1,SUM($O$6:O1243),0)</f>
        <v>0</v>
      </c>
    </row>
    <row r="1244" spans="1:16" ht="15" customHeight="1">
      <c r="A1244" s="15"/>
      <c r="B1244" s="183"/>
      <c r="C1244" s="109"/>
      <c r="D1244" s="226"/>
      <c r="E1244" s="227"/>
      <c r="F1244" s="228">
        <v>0</v>
      </c>
      <c r="G1244" s="228">
        <v>0</v>
      </c>
      <c r="H1244" s="175"/>
      <c r="I1244" s="88">
        <f t="shared" si="112"/>
        <v>0</v>
      </c>
      <c r="J1244" s="163">
        <f t="shared" si="113"/>
        <v>0</v>
      </c>
      <c r="K1244" s="155">
        <f t="shared" si="114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15"/>
        <v>0</v>
      </c>
      <c r="O1244" s="155">
        <f t="shared" si="116"/>
        <v>0</v>
      </c>
      <c r="P1244" s="155">
        <f>IF(O1244=1,SUM($O$6:O1244),0)</f>
        <v>0</v>
      </c>
    </row>
    <row r="1245" spans="1:16" ht="15" customHeight="1">
      <c r="A1245" s="15"/>
      <c r="B1245" s="183" t="s">
        <v>1031</v>
      </c>
      <c r="C1245" s="109" t="s">
        <v>770</v>
      </c>
      <c r="D1245" s="226" t="s">
        <v>48</v>
      </c>
      <c r="E1245" s="227"/>
      <c r="F1245" s="228">
        <v>0</v>
      </c>
      <c r="G1245" s="228">
        <v>0</v>
      </c>
      <c r="H1245" s="175"/>
      <c r="I1245" s="88">
        <f t="shared" si="112"/>
        <v>0</v>
      </c>
      <c r="J1245" s="163">
        <f t="shared" si="113"/>
        <v>0</v>
      </c>
      <c r="K1245" s="155">
        <f t="shared" si="114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15"/>
        <v>0</v>
      </c>
      <c r="O1245" s="155">
        <f t="shared" si="116"/>
        <v>0</v>
      </c>
      <c r="P1245" s="155">
        <f>IF(O1245=1,SUM($O$6:O1245),0)</f>
        <v>0</v>
      </c>
    </row>
    <row r="1246" spans="1:16" ht="15" customHeight="1">
      <c r="A1246" s="15"/>
      <c r="B1246" s="183">
        <v>1</v>
      </c>
      <c r="C1246" s="109" t="s">
        <v>950</v>
      </c>
      <c r="D1246" s="226" t="s">
        <v>47</v>
      </c>
      <c r="E1246" s="227" t="s">
        <v>297</v>
      </c>
      <c r="F1246" s="228">
        <v>285420</v>
      </c>
      <c r="G1246" s="228">
        <v>285420</v>
      </c>
      <c r="H1246" s="175"/>
      <c r="I1246" s="88">
        <f t="shared" si="112"/>
        <v>285420</v>
      </c>
      <c r="J1246" s="163">
        <f t="shared" si="113"/>
        <v>0</v>
      </c>
      <c r="K1246" s="155">
        <f t="shared" si="114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15"/>
        <v>0</v>
      </c>
      <c r="O1246" s="155">
        <f t="shared" si="116"/>
        <v>0</v>
      </c>
      <c r="P1246" s="155">
        <f>IF(O1246=1,SUM($O$6:O1246),0)</f>
        <v>0</v>
      </c>
    </row>
    <row r="1247" spans="1:16" ht="15" customHeight="1">
      <c r="A1247" s="15"/>
      <c r="B1247" s="183">
        <v>2</v>
      </c>
      <c r="C1247" s="109" t="s">
        <v>378</v>
      </c>
      <c r="D1247" s="226" t="s">
        <v>47</v>
      </c>
      <c r="E1247" s="227" t="s">
        <v>297</v>
      </c>
      <c r="F1247" s="228">
        <v>285420</v>
      </c>
      <c r="G1247" s="228">
        <v>285420</v>
      </c>
      <c r="H1247" s="175"/>
      <c r="I1247" s="88">
        <f t="shared" si="112"/>
        <v>285420</v>
      </c>
      <c r="J1247" s="163">
        <f t="shared" si="113"/>
        <v>0</v>
      </c>
      <c r="K1247" s="155">
        <f t="shared" si="114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15"/>
        <v>0</v>
      </c>
      <c r="O1247" s="155">
        <f t="shared" si="116"/>
        <v>0</v>
      </c>
      <c r="P1247" s="155">
        <f>IF(O1247=1,SUM($O$6:O1247),0)</f>
        <v>0</v>
      </c>
    </row>
    <row r="1248" spans="1:16" ht="15" customHeight="1">
      <c r="A1248" s="15"/>
      <c r="B1248" s="183">
        <v>3</v>
      </c>
      <c r="C1248" s="109" t="s">
        <v>379</v>
      </c>
      <c r="D1248" s="226" t="s">
        <v>47</v>
      </c>
      <c r="E1248" s="227" t="s">
        <v>297</v>
      </c>
      <c r="F1248" s="228">
        <v>222780</v>
      </c>
      <c r="G1248" s="228">
        <v>222780</v>
      </c>
      <c r="H1248" s="175"/>
      <c r="I1248" s="88">
        <f t="shared" si="112"/>
        <v>222780</v>
      </c>
      <c r="J1248" s="163">
        <f t="shared" si="113"/>
        <v>0</v>
      </c>
      <c r="K1248" s="155">
        <f t="shared" si="114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15"/>
        <v>0</v>
      </c>
      <c r="O1248" s="155">
        <f t="shared" si="116"/>
        <v>0</v>
      </c>
      <c r="P1248" s="155">
        <f>IF(O1248=1,SUM($O$6:O1248),0)</f>
        <v>0</v>
      </c>
    </row>
    <row r="1249" spans="1:16" ht="15" customHeight="1">
      <c r="A1249" s="15"/>
      <c r="B1249" s="183">
        <v>4</v>
      </c>
      <c r="C1249" s="109" t="s">
        <v>380</v>
      </c>
      <c r="D1249" s="226" t="s">
        <v>47</v>
      </c>
      <c r="E1249" s="227" t="s">
        <v>297</v>
      </c>
      <c r="F1249" s="228">
        <v>211020</v>
      </c>
      <c r="G1249" s="228">
        <v>211020</v>
      </c>
      <c r="H1249" s="175"/>
      <c r="I1249" s="88">
        <f t="shared" si="112"/>
        <v>211020</v>
      </c>
      <c r="J1249" s="163">
        <f t="shared" si="113"/>
        <v>0</v>
      </c>
      <c r="K1249" s="155">
        <f t="shared" si="114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15"/>
        <v>0</v>
      </c>
      <c r="O1249" s="155">
        <f t="shared" si="116"/>
        <v>0</v>
      </c>
      <c r="P1249" s="155">
        <f>IF(O1249=1,SUM($O$6:O1249),0)</f>
        <v>0</v>
      </c>
    </row>
    <row r="1250" spans="1:16" ht="15" customHeight="1">
      <c r="A1250" s="15"/>
      <c r="B1250" s="183">
        <v>5</v>
      </c>
      <c r="C1250" s="109" t="s">
        <v>381</v>
      </c>
      <c r="D1250" s="226" t="s">
        <v>47</v>
      </c>
      <c r="E1250" s="227" t="s">
        <v>297</v>
      </c>
      <c r="F1250" s="228">
        <v>180060</v>
      </c>
      <c r="G1250" s="228">
        <v>180060</v>
      </c>
      <c r="H1250" s="175"/>
      <c r="I1250" s="88">
        <f t="shared" si="112"/>
        <v>180060</v>
      </c>
      <c r="J1250" s="163">
        <f t="shared" si="113"/>
        <v>0</v>
      </c>
      <c r="K1250" s="155">
        <f t="shared" si="114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15"/>
        <v>0</v>
      </c>
      <c r="O1250" s="155">
        <f t="shared" si="116"/>
        <v>0</v>
      </c>
      <c r="P1250" s="155">
        <f>IF(O1250=1,SUM($O$6:O1250),0)</f>
        <v>0</v>
      </c>
    </row>
    <row r="1251" spans="1:16" ht="15" customHeight="1">
      <c r="A1251" s="15"/>
      <c r="B1251" s="183">
        <v>6</v>
      </c>
      <c r="C1251" s="109" t="s">
        <v>382</v>
      </c>
      <c r="D1251" s="226" t="s">
        <v>47</v>
      </c>
      <c r="E1251" s="227" t="s">
        <v>297</v>
      </c>
      <c r="F1251" s="228">
        <v>174540</v>
      </c>
      <c r="G1251" s="228">
        <v>174540</v>
      </c>
      <c r="H1251" s="175"/>
      <c r="I1251" s="88">
        <f t="shared" si="112"/>
        <v>174540</v>
      </c>
      <c r="J1251" s="163">
        <f t="shared" si="113"/>
        <v>0</v>
      </c>
      <c r="K1251" s="155">
        <f t="shared" si="114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15"/>
        <v>0</v>
      </c>
      <c r="O1251" s="155">
        <f t="shared" si="116"/>
        <v>0</v>
      </c>
      <c r="P1251" s="155">
        <f>IF(O1251=1,SUM($O$6:O1251),0)</f>
        <v>0</v>
      </c>
    </row>
    <row r="1252" spans="1:16" ht="15" customHeight="1">
      <c r="A1252" s="15"/>
      <c r="B1252" s="183">
        <v>7</v>
      </c>
      <c r="C1252" s="109" t="s">
        <v>383</v>
      </c>
      <c r="D1252" s="226" t="s">
        <v>47</v>
      </c>
      <c r="E1252" s="227" t="s">
        <v>297</v>
      </c>
      <c r="F1252" s="228">
        <v>174360</v>
      </c>
      <c r="G1252" s="228">
        <v>174360</v>
      </c>
      <c r="H1252" s="175"/>
      <c r="I1252" s="88">
        <f t="shared" si="112"/>
        <v>174360</v>
      </c>
      <c r="J1252" s="163">
        <f t="shared" si="113"/>
        <v>0</v>
      </c>
      <c r="K1252" s="155">
        <f t="shared" si="114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15"/>
        <v>0</v>
      </c>
      <c r="O1252" s="155">
        <f t="shared" si="116"/>
        <v>0</v>
      </c>
      <c r="P1252" s="155">
        <f>IF(O1252=1,SUM($O$6:O1252),0)</f>
        <v>0</v>
      </c>
    </row>
    <row r="1253" spans="1:16" ht="15" customHeight="1">
      <c r="A1253" s="15"/>
      <c r="B1253" s="183">
        <v>8</v>
      </c>
      <c r="C1253" s="109" t="s">
        <v>384</v>
      </c>
      <c r="D1253" s="226" t="s">
        <v>47</v>
      </c>
      <c r="E1253" s="227" t="s">
        <v>297</v>
      </c>
      <c r="F1253" s="228">
        <v>148200</v>
      </c>
      <c r="G1253" s="228">
        <v>148200</v>
      </c>
      <c r="H1253" s="175"/>
      <c r="I1253" s="88">
        <f t="shared" ref="I1253:I1317" si="117">IF($I$5=$G$4,G1253,(IF($I$5=$F$4,F1253,0)))</f>
        <v>148200</v>
      </c>
      <c r="J1253" s="163">
        <f t="shared" si="113"/>
        <v>0</v>
      </c>
      <c r="K1253" s="155">
        <f t="shared" si="114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15"/>
        <v>0</v>
      </c>
      <c r="O1253" s="155">
        <f t="shared" si="116"/>
        <v>0</v>
      </c>
      <c r="P1253" s="155">
        <f>IF(O1253=1,SUM($O$6:O1253),0)</f>
        <v>0</v>
      </c>
    </row>
    <row r="1254" spans="1:16" ht="15" customHeight="1">
      <c r="A1254" s="15"/>
      <c r="B1254" s="183">
        <v>9</v>
      </c>
      <c r="C1254" s="109" t="s">
        <v>385</v>
      </c>
      <c r="D1254" s="226" t="s">
        <v>47</v>
      </c>
      <c r="E1254" s="227" t="s">
        <v>297</v>
      </c>
      <c r="F1254" s="228">
        <v>165600</v>
      </c>
      <c r="G1254" s="228">
        <v>165600</v>
      </c>
      <c r="H1254" s="175"/>
      <c r="I1254" s="88">
        <f t="shared" si="117"/>
        <v>165600</v>
      </c>
      <c r="J1254" s="163">
        <f t="shared" si="113"/>
        <v>0</v>
      </c>
      <c r="K1254" s="155">
        <f t="shared" si="114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15"/>
        <v>0</v>
      </c>
      <c r="O1254" s="155">
        <f t="shared" si="116"/>
        <v>0</v>
      </c>
      <c r="P1254" s="155">
        <f>IF(O1254=1,SUM($O$6:O1254),0)</f>
        <v>0</v>
      </c>
    </row>
    <row r="1255" spans="1:16" ht="15" customHeight="1">
      <c r="A1255" s="15"/>
      <c r="B1255" s="183">
        <v>10</v>
      </c>
      <c r="C1255" s="109" t="s">
        <v>386</v>
      </c>
      <c r="D1255" s="226" t="s">
        <v>47</v>
      </c>
      <c r="E1255" s="227" t="s">
        <v>297</v>
      </c>
      <c r="F1255" s="228">
        <v>160860</v>
      </c>
      <c r="G1255" s="228">
        <v>160860</v>
      </c>
      <c r="H1255" s="175"/>
      <c r="I1255" s="88">
        <f t="shared" si="117"/>
        <v>160860</v>
      </c>
      <c r="J1255" s="163">
        <f t="shared" si="113"/>
        <v>0</v>
      </c>
      <c r="K1255" s="155">
        <f t="shared" si="114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15"/>
        <v>0</v>
      </c>
      <c r="O1255" s="155">
        <f t="shared" si="116"/>
        <v>0</v>
      </c>
      <c r="P1255" s="155">
        <f>IF(O1255=1,SUM($O$6:O1255),0)</f>
        <v>0</v>
      </c>
    </row>
    <row r="1256" spans="1:16" ht="15" customHeight="1">
      <c r="A1256" s="15"/>
      <c r="B1256" s="183">
        <v>11</v>
      </c>
      <c r="C1256" s="109" t="s">
        <v>387</v>
      </c>
      <c r="D1256" s="226" t="s">
        <v>47</v>
      </c>
      <c r="E1256" s="227" t="s">
        <v>297</v>
      </c>
      <c r="F1256" s="228">
        <v>133440</v>
      </c>
      <c r="G1256" s="228">
        <v>133440</v>
      </c>
      <c r="H1256" s="175"/>
      <c r="I1256" s="88">
        <f t="shared" si="117"/>
        <v>133440</v>
      </c>
      <c r="J1256" s="163">
        <f t="shared" si="113"/>
        <v>0</v>
      </c>
      <c r="K1256" s="155">
        <f t="shared" si="114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15"/>
        <v>0</v>
      </c>
      <c r="O1256" s="155">
        <f t="shared" si="116"/>
        <v>0</v>
      </c>
      <c r="P1256" s="155">
        <f>IF(O1256=1,SUM($O$6:O1256),0)</f>
        <v>0</v>
      </c>
    </row>
    <row r="1257" spans="1:16" ht="15" customHeight="1">
      <c r="A1257" s="15"/>
      <c r="B1257" s="183">
        <v>12</v>
      </c>
      <c r="C1257" s="109" t="s">
        <v>388</v>
      </c>
      <c r="D1257" s="226" t="s">
        <v>47</v>
      </c>
      <c r="E1257" s="227" t="s">
        <v>297</v>
      </c>
      <c r="F1257" s="228">
        <v>133440</v>
      </c>
      <c r="G1257" s="228">
        <v>133440</v>
      </c>
      <c r="H1257" s="175"/>
      <c r="I1257" s="88">
        <f t="shared" si="117"/>
        <v>133440</v>
      </c>
      <c r="J1257" s="163">
        <f t="shared" si="113"/>
        <v>0</v>
      </c>
      <c r="K1257" s="155">
        <f t="shared" si="114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15"/>
        <v>0</v>
      </c>
      <c r="O1257" s="155">
        <f t="shared" si="116"/>
        <v>0</v>
      </c>
      <c r="P1257" s="155">
        <f>IF(O1257=1,SUM($O$6:O1257),0)</f>
        <v>0</v>
      </c>
    </row>
    <row r="1258" spans="1:16" ht="15" customHeight="1">
      <c r="A1258" s="15"/>
      <c r="B1258" s="183">
        <v>13</v>
      </c>
      <c r="C1258" s="109" t="s">
        <v>389</v>
      </c>
      <c r="D1258" s="226" t="s">
        <v>47</v>
      </c>
      <c r="E1258" s="227" t="s">
        <v>297</v>
      </c>
      <c r="F1258" s="228">
        <v>118380</v>
      </c>
      <c r="G1258" s="228">
        <v>118380</v>
      </c>
      <c r="H1258" s="175"/>
      <c r="I1258" s="88">
        <f t="shared" si="117"/>
        <v>118380</v>
      </c>
      <c r="J1258" s="163">
        <f t="shared" si="113"/>
        <v>0</v>
      </c>
      <c r="K1258" s="155">
        <f t="shared" si="114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15"/>
        <v>0</v>
      </c>
      <c r="O1258" s="155">
        <f t="shared" si="116"/>
        <v>0</v>
      </c>
      <c r="P1258" s="155">
        <f>IF(O1258=1,SUM($O$6:O1258),0)</f>
        <v>0</v>
      </c>
    </row>
    <row r="1259" spans="1:16" ht="15" customHeight="1">
      <c r="A1259" s="15"/>
      <c r="B1259" s="183">
        <v>14</v>
      </c>
      <c r="C1259" s="109" t="s">
        <v>390</v>
      </c>
      <c r="D1259" s="226" t="s">
        <v>47</v>
      </c>
      <c r="E1259" s="227" t="s">
        <v>297</v>
      </c>
      <c r="F1259" s="228">
        <v>89520</v>
      </c>
      <c r="G1259" s="228">
        <v>89520</v>
      </c>
      <c r="H1259" s="175"/>
      <c r="I1259" s="88">
        <f t="shared" si="117"/>
        <v>89520</v>
      </c>
      <c r="J1259" s="163">
        <f t="shared" si="113"/>
        <v>0</v>
      </c>
      <c r="K1259" s="155">
        <f t="shared" si="114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15"/>
        <v>0</v>
      </c>
      <c r="O1259" s="155">
        <f t="shared" si="116"/>
        <v>0</v>
      </c>
      <c r="P1259" s="155">
        <f>IF(O1259=1,SUM($O$6:O1259),0)</f>
        <v>0</v>
      </c>
    </row>
    <row r="1260" spans="1:16" ht="15" customHeight="1">
      <c r="A1260" s="15"/>
      <c r="B1260" s="183">
        <v>15</v>
      </c>
      <c r="C1260" s="109" t="s">
        <v>391</v>
      </c>
      <c r="D1260" s="226" t="s">
        <v>47</v>
      </c>
      <c r="E1260" s="227" t="s">
        <v>297</v>
      </c>
      <c r="F1260" s="228">
        <v>234120</v>
      </c>
      <c r="G1260" s="228">
        <v>234120</v>
      </c>
      <c r="H1260" s="175"/>
      <c r="I1260" s="88">
        <f t="shared" si="117"/>
        <v>234120</v>
      </c>
      <c r="J1260" s="163">
        <f t="shared" si="113"/>
        <v>0</v>
      </c>
      <c r="K1260" s="155">
        <f t="shared" si="114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15"/>
        <v>0</v>
      </c>
      <c r="O1260" s="155">
        <f t="shared" si="116"/>
        <v>0</v>
      </c>
      <c r="P1260" s="155">
        <f>IF(O1260=1,SUM($O$6:O1260),0)</f>
        <v>0</v>
      </c>
    </row>
    <row r="1261" spans="1:16" ht="15" customHeight="1">
      <c r="A1261" s="15"/>
      <c r="B1261" s="183">
        <v>16</v>
      </c>
      <c r="C1261" s="109" t="s">
        <v>393</v>
      </c>
      <c r="D1261" s="226" t="s">
        <v>47</v>
      </c>
      <c r="E1261" s="227" t="s">
        <v>297</v>
      </c>
      <c r="F1261" s="228">
        <v>184560</v>
      </c>
      <c r="G1261" s="228">
        <v>184560</v>
      </c>
      <c r="H1261" s="175"/>
      <c r="I1261" s="88">
        <f t="shared" si="117"/>
        <v>184560</v>
      </c>
      <c r="J1261" s="163">
        <f t="shared" si="113"/>
        <v>0</v>
      </c>
      <c r="K1261" s="155">
        <f t="shared" si="114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15"/>
        <v>0</v>
      </c>
      <c r="O1261" s="155">
        <f t="shared" si="116"/>
        <v>0</v>
      </c>
      <c r="P1261" s="155">
        <f>IF(O1261=1,SUM($O$6:O1261),0)</f>
        <v>0</v>
      </c>
    </row>
    <row r="1262" spans="1:16" ht="15" customHeight="1">
      <c r="A1262" s="15"/>
      <c r="B1262" s="183">
        <v>17</v>
      </c>
      <c r="C1262" s="109" t="s">
        <v>395</v>
      </c>
      <c r="D1262" s="226" t="s">
        <v>47</v>
      </c>
      <c r="E1262" s="227" t="s">
        <v>297</v>
      </c>
      <c r="F1262" s="228">
        <v>156960</v>
      </c>
      <c r="G1262" s="228">
        <v>156960</v>
      </c>
      <c r="H1262" s="175"/>
      <c r="I1262" s="88">
        <f t="shared" si="117"/>
        <v>156960</v>
      </c>
      <c r="J1262" s="163">
        <f t="shared" si="113"/>
        <v>0</v>
      </c>
      <c r="K1262" s="155">
        <f t="shared" si="114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15"/>
        <v>0</v>
      </c>
      <c r="O1262" s="155">
        <f t="shared" si="116"/>
        <v>0</v>
      </c>
      <c r="P1262" s="155">
        <f>IF(O1262=1,SUM($O$6:O1262),0)</f>
        <v>0</v>
      </c>
    </row>
    <row r="1263" spans="1:16" ht="15" customHeight="1">
      <c r="A1263" s="15"/>
      <c r="B1263" s="183">
        <v>18</v>
      </c>
      <c r="C1263" s="109" t="s">
        <v>397</v>
      </c>
      <c r="D1263" s="226" t="s">
        <v>47</v>
      </c>
      <c r="E1263" s="227" t="s">
        <v>297</v>
      </c>
      <c r="F1263" s="228">
        <v>119220</v>
      </c>
      <c r="G1263" s="228">
        <v>119220</v>
      </c>
      <c r="H1263" s="171"/>
      <c r="I1263" s="88">
        <f t="shared" si="117"/>
        <v>119220</v>
      </c>
      <c r="J1263" s="163">
        <f t="shared" si="113"/>
        <v>0</v>
      </c>
      <c r="K1263" s="155">
        <f t="shared" si="114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15"/>
        <v>0</v>
      </c>
      <c r="O1263" s="155">
        <f t="shared" si="116"/>
        <v>0</v>
      </c>
      <c r="P1263" s="155">
        <f>IF(O1263=1,SUM($O$6:O1263),0)</f>
        <v>0</v>
      </c>
    </row>
    <row r="1264" spans="1:16" ht="15" customHeight="1">
      <c r="A1264" s="15"/>
      <c r="B1264" s="183">
        <v>19</v>
      </c>
      <c r="C1264" s="109" t="s">
        <v>392</v>
      </c>
      <c r="D1264" s="226" t="s">
        <v>47</v>
      </c>
      <c r="E1264" s="227" t="s">
        <v>297</v>
      </c>
      <c r="F1264" s="228">
        <v>163560</v>
      </c>
      <c r="G1264" s="228">
        <v>163560</v>
      </c>
      <c r="H1264" s="171"/>
      <c r="I1264" s="88">
        <f t="shared" si="117"/>
        <v>163560</v>
      </c>
      <c r="J1264" s="163">
        <f t="shared" si="113"/>
        <v>0</v>
      </c>
      <c r="K1264" s="155">
        <f t="shared" si="114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15"/>
        <v>0</v>
      </c>
      <c r="O1264" s="155">
        <f t="shared" si="116"/>
        <v>0</v>
      </c>
      <c r="P1264" s="155">
        <f>IF(O1264=1,SUM($O$6:O1264),0)</f>
        <v>0</v>
      </c>
    </row>
    <row r="1265" spans="1:16" ht="15" customHeight="1">
      <c r="A1265" s="15"/>
      <c r="B1265" s="183">
        <v>20</v>
      </c>
      <c r="C1265" s="109" t="s">
        <v>394</v>
      </c>
      <c r="D1265" s="226" t="s">
        <v>47</v>
      </c>
      <c r="E1265" s="227" t="s">
        <v>297</v>
      </c>
      <c r="F1265" s="228">
        <v>146040</v>
      </c>
      <c r="G1265" s="228">
        <v>146040</v>
      </c>
      <c r="H1265" s="171"/>
      <c r="I1265" s="88">
        <f t="shared" si="117"/>
        <v>146040</v>
      </c>
      <c r="J1265" s="163">
        <f t="shared" si="113"/>
        <v>0</v>
      </c>
      <c r="K1265" s="155">
        <f t="shared" si="114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15"/>
        <v>0</v>
      </c>
      <c r="O1265" s="155">
        <f t="shared" si="116"/>
        <v>0</v>
      </c>
      <c r="P1265" s="155">
        <f>IF(O1265=1,SUM($O$6:O1265),0)</f>
        <v>0</v>
      </c>
    </row>
    <row r="1266" spans="1:16" ht="15" customHeight="1">
      <c r="A1266" s="15"/>
      <c r="B1266" s="183">
        <v>21</v>
      </c>
      <c r="C1266" s="109" t="s">
        <v>396</v>
      </c>
      <c r="D1266" s="226" t="s">
        <v>47</v>
      </c>
      <c r="E1266" s="227" t="s">
        <v>297</v>
      </c>
      <c r="F1266" s="228">
        <v>107580</v>
      </c>
      <c r="G1266" s="228">
        <v>107580</v>
      </c>
      <c r="H1266" s="171"/>
      <c r="I1266" s="88">
        <f t="shared" si="117"/>
        <v>107580</v>
      </c>
      <c r="J1266" s="163">
        <f t="shared" si="113"/>
        <v>0</v>
      </c>
      <c r="K1266" s="155">
        <f t="shared" si="114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15"/>
        <v>0</v>
      </c>
      <c r="O1266" s="155">
        <f t="shared" si="116"/>
        <v>0</v>
      </c>
      <c r="P1266" s="155">
        <f>IF(O1266=1,SUM($O$6:O1266),0)</f>
        <v>0</v>
      </c>
    </row>
    <row r="1267" spans="1:16" ht="15" customHeight="1">
      <c r="A1267" s="15"/>
      <c r="B1267" s="183">
        <v>22</v>
      </c>
      <c r="C1267" s="109" t="s">
        <v>398</v>
      </c>
      <c r="D1267" s="226" t="s">
        <v>47</v>
      </c>
      <c r="E1267" s="227" t="s">
        <v>297</v>
      </c>
      <c r="F1267" s="228">
        <v>91140</v>
      </c>
      <c r="G1267" s="228">
        <v>91140</v>
      </c>
      <c r="H1267" s="171"/>
      <c r="I1267" s="88">
        <f t="shared" si="117"/>
        <v>91140</v>
      </c>
      <c r="J1267" s="163">
        <f t="shared" si="113"/>
        <v>0</v>
      </c>
      <c r="K1267" s="155">
        <f t="shared" si="114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15"/>
        <v>0</v>
      </c>
      <c r="O1267" s="155">
        <f t="shared" si="116"/>
        <v>0</v>
      </c>
      <c r="P1267" s="155">
        <f>IF(O1267=1,SUM($O$6:O1267),0)</f>
        <v>0</v>
      </c>
    </row>
    <row r="1268" spans="1:16" ht="15" customHeight="1">
      <c r="A1268" s="15"/>
      <c r="B1268" s="183">
        <v>23</v>
      </c>
      <c r="C1268" s="109" t="s">
        <v>951</v>
      </c>
      <c r="D1268" s="226" t="s">
        <v>47</v>
      </c>
      <c r="E1268" s="227" t="s">
        <v>297</v>
      </c>
      <c r="F1268" s="228">
        <v>81891.065868368882</v>
      </c>
      <c r="G1268" s="228">
        <v>81891.065868368882</v>
      </c>
      <c r="H1268" s="171"/>
      <c r="I1268" s="88">
        <f t="shared" si="117"/>
        <v>81891.065868368882</v>
      </c>
      <c r="J1268" s="163">
        <f t="shared" si="113"/>
        <v>0</v>
      </c>
      <c r="K1268" s="155">
        <f t="shared" si="114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15"/>
        <v>0</v>
      </c>
      <c r="O1268" s="155">
        <f t="shared" si="116"/>
        <v>0</v>
      </c>
      <c r="P1268" s="155">
        <f>IF(O1268=1,SUM($O$6:O1268),0)</f>
        <v>0</v>
      </c>
    </row>
    <row r="1269" spans="1:16" ht="15" customHeight="1">
      <c r="A1269" s="15"/>
      <c r="B1269" s="183">
        <v>24</v>
      </c>
      <c r="C1269" s="109" t="s">
        <v>952</v>
      </c>
      <c r="D1269" s="226" t="s">
        <v>47</v>
      </c>
      <c r="E1269" s="227" t="s">
        <v>297</v>
      </c>
      <c r="F1269" s="228">
        <v>75288.699780185358</v>
      </c>
      <c r="G1269" s="228">
        <v>75288.699780185358</v>
      </c>
      <c r="H1269" s="171"/>
      <c r="I1269" s="88">
        <f t="shared" si="117"/>
        <v>75288.699780185358</v>
      </c>
      <c r="J1269" s="163">
        <f t="shared" si="113"/>
        <v>0</v>
      </c>
      <c r="K1269" s="155">
        <f t="shared" si="114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15"/>
        <v>0</v>
      </c>
      <c r="O1269" s="155">
        <f t="shared" si="116"/>
        <v>0</v>
      </c>
      <c r="P1269" s="155">
        <f>IF(O1269=1,SUM($O$6:O1269),0)</f>
        <v>0</v>
      </c>
    </row>
    <row r="1270" spans="1:16" ht="15" customHeight="1">
      <c r="A1270" s="15"/>
      <c r="B1270" s="183">
        <v>25</v>
      </c>
      <c r="C1270" s="109" t="s">
        <v>953</v>
      </c>
      <c r="D1270" s="226" t="s">
        <v>47</v>
      </c>
      <c r="E1270" s="227" t="s">
        <v>297</v>
      </c>
      <c r="F1270" s="228">
        <v>69120</v>
      </c>
      <c r="G1270" s="228">
        <v>69120</v>
      </c>
      <c r="H1270" s="171"/>
      <c r="I1270" s="88">
        <f t="shared" si="117"/>
        <v>69120</v>
      </c>
      <c r="J1270" s="163">
        <f t="shared" si="113"/>
        <v>0</v>
      </c>
      <c r="K1270" s="155">
        <f t="shared" si="114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15"/>
        <v>0</v>
      </c>
      <c r="O1270" s="155">
        <f t="shared" si="116"/>
        <v>0</v>
      </c>
      <c r="P1270" s="155">
        <f>IF(O1270=1,SUM($O$6:O1270),0)</f>
        <v>0</v>
      </c>
    </row>
    <row r="1271" spans="1:16" ht="15" customHeight="1">
      <c r="A1271" s="15"/>
      <c r="B1271" s="183">
        <v>26</v>
      </c>
      <c r="C1271" s="109" t="s">
        <v>954</v>
      </c>
      <c r="D1271" s="226" t="s">
        <v>47</v>
      </c>
      <c r="E1271" s="227" t="s">
        <v>297</v>
      </c>
      <c r="F1271" s="228">
        <v>69000</v>
      </c>
      <c r="G1271" s="228">
        <v>69000</v>
      </c>
      <c r="H1271" s="171"/>
      <c r="I1271" s="88">
        <f t="shared" si="117"/>
        <v>69000</v>
      </c>
      <c r="J1271" s="163">
        <f t="shared" si="113"/>
        <v>0</v>
      </c>
      <c r="K1271" s="155">
        <f t="shared" si="114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15"/>
        <v>0</v>
      </c>
      <c r="O1271" s="155">
        <f t="shared" si="116"/>
        <v>0</v>
      </c>
      <c r="P1271" s="155">
        <f>IF(O1271=1,SUM($O$6:O1271),0)</f>
        <v>0</v>
      </c>
    </row>
    <row r="1272" spans="1:16" ht="15" customHeight="1">
      <c r="A1272" s="15"/>
      <c r="B1272" s="183">
        <v>27</v>
      </c>
      <c r="C1272" s="109" t="s">
        <v>955</v>
      </c>
      <c r="D1272" s="226" t="s">
        <v>47</v>
      </c>
      <c r="E1272" s="227" t="s">
        <v>297</v>
      </c>
      <c r="F1272" s="228">
        <v>61080</v>
      </c>
      <c r="G1272" s="228">
        <v>61080</v>
      </c>
      <c r="H1272" s="171"/>
      <c r="I1272" s="88">
        <f t="shared" si="117"/>
        <v>61080</v>
      </c>
      <c r="J1272" s="163">
        <f t="shared" si="113"/>
        <v>0</v>
      </c>
      <c r="K1272" s="155">
        <f t="shared" si="114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15"/>
        <v>0</v>
      </c>
      <c r="O1272" s="155">
        <f t="shared" si="116"/>
        <v>0</v>
      </c>
      <c r="P1272" s="155">
        <f>IF(O1272=1,SUM($O$6:O1272),0)</f>
        <v>0</v>
      </c>
    </row>
    <row r="1273" spans="1:16" ht="15" customHeight="1">
      <c r="A1273" s="15"/>
      <c r="B1273" s="183">
        <v>28</v>
      </c>
      <c r="C1273" s="109" t="s">
        <v>399</v>
      </c>
      <c r="D1273" s="226" t="s">
        <v>47</v>
      </c>
      <c r="E1273" s="227" t="s">
        <v>297</v>
      </c>
      <c r="F1273" s="228">
        <v>313962</v>
      </c>
      <c r="G1273" s="228">
        <v>313962</v>
      </c>
      <c r="H1273" s="171"/>
      <c r="I1273" s="88">
        <f t="shared" si="117"/>
        <v>313962</v>
      </c>
      <c r="J1273" s="163">
        <f t="shared" si="113"/>
        <v>0</v>
      </c>
      <c r="K1273" s="155">
        <f t="shared" si="114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15"/>
        <v>0</v>
      </c>
      <c r="O1273" s="155">
        <f t="shared" si="116"/>
        <v>0</v>
      </c>
      <c r="P1273" s="155">
        <f>IF(O1273=1,SUM($O$6:O1273),0)</f>
        <v>0</v>
      </c>
    </row>
    <row r="1274" spans="1:16" ht="15" customHeight="1">
      <c r="A1274" s="15"/>
      <c r="B1274" s="183">
        <v>29</v>
      </c>
      <c r="C1274" s="109" t="s">
        <v>400</v>
      </c>
      <c r="D1274" s="226" t="s">
        <v>47</v>
      </c>
      <c r="E1274" s="227" t="s">
        <v>297</v>
      </c>
      <c r="F1274" s="228">
        <v>313962</v>
      </c>
      <c r="G1274" s="228">
        <v>313962</v>
      </c>
      <c r="H1274" s="171"/>
      <c r="I1274" s="88">
        <f t="shared" si="117"/>
        <v>313962</v>
      </c>
      <c r="J1274" s="163">
        <f t="shared" si="113"/>
        <v>0</v>
      </c>
      <c r="K1274" s="155">
        <f t="shared" si="114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15"/>
        <v>0</v>
      </c>
      <c r="O1274" s="155">
        <f t="shared" si="116"/>
        <v>0</v>
      </c>
      <c r="P1274" s="155">
        <f>IF(O1274=1,SUM($O$6:O1274),0)</f>
        <v>0</v>
      </c>
    </row>
    <row r="1275" spans="1:16" ht="15" customHeight="1">
      <c r="A1275" s="15"/>
      <c r="B1275" s="183">
        <v>30</v>
      </c>
      <c r="C1275" s="109" t="s">
        <v>401</v>
      </c>
      <c r="D1275" s="226" t="s">
        <v>47</v>
      </c>
      <c r="E1275" s="227" t="s">
        <v>297</v>
      </c>
      <c r="F1275" s="228">
        <v>245058.00000000003</v>
      </c>
      <c r="G1275" s="228">
        <v>245058.00000000003</v>
      </c>
      <c r="H1275" s="171"/>
      <c r="I1275" s="88">
        <f t="shared" si="117"/>
        <v>245058.00000000003</v>
      </c>
      <c r="J1275" s="163">
        <f t="shared" si="113"/>
        <v>0</v>
      </c>
      <c r="K1275" s="155">
        <f t="shared" si="114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15"/>
        <v>0</v>
      </c>
      <c r="O1275" s="155">
        <f t="shared" si="116"/>
        <v>0</v>
      </c>
      <c r="P1275" s="155">
        <f>IF(O1275=1,SUM($O$6:O1275),0)</f>
        <v>0</v>
      </c>
    </row>
    <row r="1276" spans="1:16" ht="15" customHeight="1">
      <c r="A1276" s="15"/>
      <c r="B1276" s="183">
        <v>31</v>
      </c>
      <c r="C1276" s="109" t="s">
        <v>402</v>
      </c>
      <c r="D1276" s="226" t="s">
        <v>47</v>
      </c>
      <c r="E1276" s="227" t="s">
        <v>297</v>
      </c>
      <c r="F1276" s="228">
        <v>232122.00000000003</v>
      </c>
      <c r="G1276" s="228">
        <v>232122.00000000003</v>
      </c>
      <c r="H1276" s="171"/>
      <c r="I1276" s="88">
        <f t="shared" si="117"/>
        <v>232122.00000000003</v>
      </c>
      <c r="J1276" s="163">
        <f t="shared" si="113"/>
        <v>0</v>
      </c>
      <c r="K1276" s="155">
        <f t="shared" si="114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15"/>
        <v>0</v>
      </c>
      <c r="O1276" s="155">
        <f t="shared" si="116"/>
        <v>0</v>
      </c>
      <c r="P1276" s="155">
        <f>IF(O1276=1,SUM($O$6:O1276),0)</f>
        <v>0</v>
      </c>
    </row>
    <row r="1277" spans="1:16" ht="15" customHeight="1">
      <c r="A1277" s="15"/>
      <c r="B1277" s="183">
        <v>32</v>
      </c>
      <c r="C1277" s="109" t="s">
        <v>403</v>
      </c>
      <c r="D1277" s="226" t="s">
        <v>47</v>
      </c>
      <c r="E1277" s="227" t="s">
        <v>297</v>
      </c>
      <c r="F1277" s="228">
        <v>198066</v>
      </c>
      <c r="G1277" s="228">
        <v>198066</v>
      </c>
      <c r="H1277" s="171"/>
      <c r="I1277" s="88">
        <f t="shared" si="117"/>
        <v>198066</v>
      </c>
      <c r="J1277" s="163">
        <f t="shared" si="113"/>
        <v>0</v>
      </c>
      <c r="K1277" s="155">
        <f t="shared" si="114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15"/>
        <v>0</v>
      </c>
      <c r="O1277" s="155">
        <f t="shared" si="116"/>
        <v>0</v>
      </c>
      <c r="P1277" s="155">
        <f>IF(O1277=1,SUM($O$6:O1277),0)</f>
        <v>0</v>
      </c>
    </row>
    <row r="1278" spans="1:16" ht="15" customHeight="1">
      <c r="A1278" s="15"/>
      <c r="B1278" s="183">
        <v>33</v>
      </c>
      <c r="C1278" s="109" t="s">
        <v>404</v>
      </c>
      <c r="D1278" s="226" t="s">
        <v>47</v>
      </c>
      <c r="E1278" s="227" t="s">
        <v>297</v>
      </c>
      <c r="F1278" s="228">
        <v>191994</v>
      </c>
      <c r="G1278" s="228">
        <v>191994</v>
      </c>
      <c r="H1278" s="171"/>
      <c r="I1278" s="88">
        <f t="shared" si="117"/>
        <v>191994</v>
      </c>
      <c r="J1278" s="163">
        <f t="shared" si="113"/>
        <v>0</v>
      </c>
      <c r="K1278" s="155">
        <f t="shared" si="114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15"/>
        <v>0</v>
      </c>
      <c r="O1278" s="155">
        <f t="shared" si="116"/>
        <v>0</v>
      </c>
      <c r="P1278" s="155">
        <f>IF(O1278=1,SUM($O$6:O1278),0)</f>
        <v>0</v>
      </c>
    </row>
    <row r="1279" spans="1:16" ht="15" customHeight="1">
      <c r="A1279" s="15"/>
      <c r="B1279" s="183">
        <v>34</v>
      </c>
      <c r="C1279" s="109" t="s">
        <v>405</v>
      </c>
      <c r="D1279" s="226" t="s">
        <v>47</v>
      </c>
      <c r="E1279" s="227" t="s">
        <v>297</v>
      </c>
      <c r="F1279" s="228">
        <v>191796</v>
      </c>
      <c r="G1279" s="228">
        <v>191796</v>
      </c>
      <c r="H1279" s="171"/>
      <c r="I1279" s="88">
        <f t="shared" si="117"/>
        <v>191796</v>
      </c>
      <c r="J1279" s="163">
        <f t="shared" si="113"/>
        <v>0</v>
      </c>
      <c r="K1279" s="155">
        <f t="shared" si="114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15"/>
        <v>0</v>
      </c>
      <c r="O1279" s="155">
        <f t="shared" si="116"/>
        <v>0</v>
      </c>
      <c r="P1279" s="155">
        <f>IF(O1279=1,SUM($O$6:O1279),0)</f>
        <v>0</v>
      </c>
    </row>
    <row r="1280" spans="1:16" ht="15" customHeight="1">
      <c r="A1280" s="15"/>
      <c r="B1280" s="183">
        <v>35</v>
      </c>
      <c r="C1280" s="109" t="s">
        <v>406</v>
      </c>
      <c r="D1280" s="226" t="s">
        <v>47</v>
      </c>
      <c r="E1280" s="227" t="s">
        <v>297</v>
      </c>
      <c r="F1280" s="228">
        <v>163020</v>
      </c>
      <c r="G1280" s="228">
        <v>163020</v>
      </c>
      <c r="H1280" s="171"/>
      <c r="I1280" s="88">
        <f t="shared" si="117"/>
        <v>163020</v>
      </c>
      <c r="J1280" s="163">
        <f t="shared" si="113"/>
        <v>0</v>
      </c>
      <c r="K1280" s="155">
        <f t="shared" si="114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15"/>
        <v>0</v>
      </c>
      <c r="O1280" s="155">
        <f t="shared" si="116"/>
        <v>0</v>
      </c>
      <c r="P1280" s="155">
        <f>IF(O1280=1,SUM($O$6:O1280),0)</f>
        <v>0</v>
      </c>
    </row>
    <row r="1281" spans="1:16" ht="15" customHeight="1">
      <c r="A1281" s="15"/>
      <c r="B1281" s="183">
        <v>36</v>
      </c>
      <c r="C1281" s="109" t="s">
        <v>407</v>
      </c>
      <c r="D1281" s="226" t="s">
        <v>47</v>
      </c>
      <c r="E1281" s="227" t="s">
        <v>297</v>
      </c>
      <c r="F1281" s="228">
        <v>182160</v>
      </c>
      <c r="G1281" s="228">
        <v>182160</v>
      </c>
      <c r="H1281" s="171"/>
      <c r="I1281" s="88">
        <f t="shared" si="117"/>
        <v>182160</v>
      </c>
      <c r="J1281" s="163">
        <f t="shared" si="113"/>
        <v>0</v>
      </c>
      <c r="K1281" s="155">
        <f t="shared" si="114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15"/>
        <v>0</v>
      </c>
      <c r="O1281" s="155">
        <f t="shared" si="116"/>
        <v>0</v>
      </c>
      <c r="P1281" s="155">
        <f>IF(O1281=1,SUM($O$6:O1281),0)</f>
        <v>0</v>
      </c>
    </row>
    <row r="1282" spans="1:16" ht="15" customHeight="1">
      <c r="A1282" s="15"/>
      <c r="B1282" s="183">
        <v>37</v>
      </c>
      <c r="C1282" s="109" t="s">
        <v>408</v>
      </c>
      <c r="D1282" s="226" t="s">
        <v>47</v>
      </c>
      <c r="E1282" s="227" t="s">
        <v>297</v>
      </c>
      <c r="F1282" s="228">
        <v>176946</v>
      </c>
      <c r="G1282" s="228">
        <v>176946</v>
      </c>
      <c r="H1282" s="171"/>
      <c r="I1282" s="88">
        <f>IF($I$5=$G$4,G1282,(IF($I$5=$F$4,F1282,0)))</f>
        <v>176946</v>
      </c>
      <c r="J1282" s="163">
        <f t="shared" si="113"/>
        <v>0</v>
      </c>
      <c r="K1282" s="155">
        <f t="shared" si="114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15"/>
        <v>0</v>
      </c>
      <c r="O1282" s="155">
        <f t="shared" si="116"/>
        <v>0</v>
      </c>
      <c r="P1282" s="155">
        <f>IF(O1282=1,SUM($O$6:O1282),0)</f>
        <v>0</v>
      </c>
    </row>
    <row r="1283" spans="1:16" ht="15" customHeight="1">
      <c r="A1283" s="15"/>
      <c r="B1283" s="183">
        <v>38</v>
      </c>
      <c r="C1283" s="109" t="s">
        <v>409</v>
      </c>
      <c r="D1283" s="226" t="s">
        <v>47</v>
      </c>
      <c r="E1283" s="227" t="s">
        <v>297</v>
      </c>
      <c r="F1283" s="228">
        <v>146784</v>
      </c>
      <c r="G1283" s="228">
        <v>146784</v>
      </c>
      <c r="H1283" s="171"/>
      <c r="I1283" s="88">
        <f t="shared" si="117"/>
        <v>146784</v>
      </c>
      <c r="J1283" s="163">
        <f t="shared" si="113"/>
        <v>0</v>
      </c>
      <c r="K1283" s="155">
        <f t="shared" si="114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15"/>
        <v>0</v>
      </c>
      <c r="O1283" s="155">
        <f t="shared" si="116"/>
        <v>0</v>
      </c>
      <c r="P1283" s="155">
        <f>IF(O1283=1,SUM($O$6:O1283),0)</f>
        <v>0</v>
      </c>
    </row>
    <row r="1284" spans="1:16" ht="15" customHeight="1">
      <c r="A1284" s="15"/>
      <c r="B1284" s="183">
        <v>39</v>
      </c>
      <c r="C1284" s="109" t="s">
        <v>410</v>
      </c>
      <c r="D1284" s="226" t="s">
        <v>47</v>
      </c>
      <c r="E1284" s="227" t="s">
        <v>297</v>
      </c>
      <c r="F1284" s="228">
        <v>146784</v>
      </c>
      <c r="G1284" s="228">
        <v>146784</v>
      </c>
      <c r="H1284" s="171"/>
      <c r="I1284" s="88">
        <f t="shared" si="117"/>
        <v>146784</v>
      </c>
      <c r="J1284" s="163">
        <f t="shared" si="113"/>
        <v>0</v>
      </c>
      <c r="K1284" s="155">
        <f t="shared" si="114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15"/>
        <v>0</v>
      </c>
      <c r="O1284" s="155">
        <f t="shared" si="116"/>
        <v>0</v>
      </c>
      <c r="P1284" s="155">
        <f>IF(O1284=1,SUM($O$6:O1284),0)</f>
        <v>0</v>
      </c>
    </row>
    <row r="1285" spans="1:16" ht="15" customHeight="1">
      <c r="A1285" s="15"/>
      <c r="B1285" s="183">
        <v>40</v>
      </c>
      <c r="C1285" s="109" t="s">
        <v>411</v>
      </c>
      <c r="D1285" s="226" t="s">
        <v>47</v>
      </c>
      <c r="E1285" s="227" t="s">
        <v>297</v>
      </c>
      <c r="F1285" s="228">
        <v>130218.00000000001</v>
      </c>
      <c r="G1285" s="228">
        <v>130218.00000000001</v>
      </c>
      <c r="H1285" s="171"/>
      <c r="I1285" s="88">
        <f t="shared" si="117"/>
        <v>130218.00000000001</v>
      </c>
      <c r="J1285" s="163">
        <f t="shared" si="113"/>
        <v>0</v>
      </c>
      <c r="K1285" s="155">
        <f t="shared" si="114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15"/>
        <v>0</v>
      </c>
      <c r="O1285" s="155">
        <f t="shared" si="116"/>
        <v>0</v>
      </c>
      <c r="P1285" s="155">
        <f>IF(O1285=1,SUM($O$6:O1285),0)</f>
        <v>0</v>
      </c>
    </row>
    <row r="1286" spans="1:16" ht="15" customHeight="1">
      <c r="A1286" s="15"/>
      <c r="B1286" s="183">
        <v>41</v>
      </c>
      <c r="C1286" s="109" t="s">
        <v>412</v>
      </c>
      <c r="D1286" s="226" t="s">
        <v>47</v>
      </c>
      <c r="E1286" s="227" t="s">
        <v>297</v>
      </c>
      <c r="F1286" s="228">
        <v>98472</v>
      </c>
      <c r="G1286" s="228">
        <v>98472</v>
      </c>
      <c r="H1286" s="171"/>
      <c r="I1286" s="88">
        <f t="shared" si="117"/>
        <v>98472</v>
      </c>
      <c r="J1286" s="163">
        <f t="shared" si="113"/>
        <v>0</v>
      </c>
      <c r="K1286" s="155">
        <f t="shared" si="114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15"/>
        <v>0</v>
      </c>
      <c r="O1286" s="155">
        <f t="shared" si="116"/>
        <v>0</v>
      </c>
      <c r="P1286" s="155">
        <f>IF(O1286=1,SUM($O$6:O1286),0)</f>
        <v>0</v>
      </c>
    </row>
    <row r="1287" spans="1:16" ht="15" customHeight="1">
      <c r="A1287" s="15"/>
      <c r="B1287" s="183">
        <v>42</v>
      </c>
      <c r="C1287" s="109" t="s">
        <v>413</v>
      </c>
      <c r="D1287" s="226" t="s">
        <v>47</v>
      </c>
      <c r="E1287" s="227" t="s">
        <v>297</v>
      </c>
      <c r="F1287" s="228">
        <v>257532.00000000003</v>
      </c>
      <c r="G1287" s="228">
        <v>257532.00000000003</v>
      </c>
      <c r="H1287" s="171"/>
      <c r="I1287" s="88">
        <f t="shared" si="117"/>
        <v>257532.00000000003</v>
      </c>
      <c r="J1287" s="163">
        <f t="shared" si="113"/>
        <v>0</v>
      </c>
      <c r="K1287" s="155">
        <f t="shared" si="114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15"/>
        <v>0</v>
      </c>
      <c r="O1287" s="155">
        <f t="shared" si="116"/>
        <v>0</v>
      </c>
      <c r="P1287" s="155">
        <f>IF(O1287=1,SUM($O$6:O1287),0)</f>
        <v>0</v>
      </c>
    </row>
    <row r="1288" spans="1:16" ht="15" customHeight="1">
      <c r="A1288" s="15"/>
      <c r="B1288" s="183">
        <v>43</v>
      </c>
      <c r="C1288" s="109" t="s">
        <v>415</v>
      </c>
      <c r="D1288" s="226" t="s">
        <v>47</v>
      </c>
      <c r="E1288" s="227" t="s">
        <v>297</v>
      </c>
      <c r="F1288" s="228">
        <v>203016</v>
      </c>
      <c r="G1288" s="228">
        <v>203016</v>
      </c>
      <c r="H1288" s="171"/>
      <c r="I1288" s="88">
        <f t="shared" si="117"/>
        <v>203016</v>
      </c>
      <c r="J1288" s="163">
        <f t="shared" si="113"/>
        <v>0</v>
      </c>
      <c r="K1288" s="155">
        <f t="shared" si="114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15"/>
        <v>0</v>
      </c>
      <c r="O1288" s="155">
        <f t="shared" si="116"/>
        <v>0</v>
      </c>
      <c r="P1288" s="155">
        <f>IF(O1288=1,SUM($O$6:O1288),0)</f>
        <v>0</v>
      </c>
    </row>
    <row r="1289" spans="1:16" ht="15" customHeight="1">
      <c r="A1289" s="15"/>
      <c r="B1289" s="183">
        <v>44</v>
      </c>
      <c r="C1289" s="109" t="s">
        <v>417</v>
      </c>
      <c r="D1289" s="226" t="s">
        <v>47</v>
      </c>
      <c r="E1289" s="227" t="s">
        <v>297</v>
      </c>
      <c r="F1289" s="228">
        <v>172656</v>
      </c>
      <c r="G1289" s="228">
        <v>172656</v>
      </c>
      <c r="H1289" s="171"/>
      <c r="I1289" s="88">
        <f t="shared" si="117"/>
        <v>172656</v>
      </c>
      <c r="J1289" s="163">
        <f t="shared" si="113"/>
        <v>0</v>
      </c>
      <c r="K1289" s="155">
        <f t="shared" si="114"/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si="115"/>
        <v>0</v>
      </c>
      <c r="O1289" s="155">
        <f t="shared" si="116"/>
        <v>0</v>
      </c>
      <c r="P1289" s="155">
        <f>IF(O1289=1,SUM($O$6:O1289),0)</f>
        <v>0</v>
      </c>
    </row>
    <row r="1290" spans="1:16" ht="15" customHeight="1">
      <c r="A1290" s="15"/>
      <c r="B1290" s="183">
        <v>45</v>
      </c>
      <c r="C1290" s="109" t="s">
        <v>419</v>
      </c>
      <c r="D1290" s="226" t="s">
        <v>47</v>
      </c>
      <c r="E1290" s="227" t="s">
        <v>297</v>
      </c>
      <c r="F1290" s="228">
        <v>131142</v>
      </c>
      <c r="G1290" s="228">
        <v>131142</v>
      </c>
      <c r="H1290" s="171"/>
      <c r="I1290" s="88">
        <f t="shared" si="117"/>
        <v>131142</v>
      </c>
      <c r="J1290" s="163">
        <f t="shared" si="113"/>
        <v>0</v>
      </c>
      <c r="K1290" s="155">
        <f t="shared" si="11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15"/>
        <v>0</v>
      </c>
      <c r="O1290" s="155">
        <f t="shared" si="116"/>
        <v>0</v>
      </c>
      <c r="P1290" s="155">
        <f>IF(O1290=1,SUM($O$6:O1290),0)</f>
        <v>0</v>
      </c>
    </row>
    <row r="1291" spans="1:16" ht="15" customHeight="1">
      <c r="A1291" s="15"/>
      <c r="B1291" s="183">
        <v>46</v>
      </c>
      <c r="C1291" s="109" t="s">
        <v>414</v>
      </c>
      <c r="D1291" s="226" t="s">
        <v>47</v>
      </c>
      <c r="E1291" s="227" t="s">
        <v>297</v>
      </c>
      <c r="F1291" s="228">
        <v>179916</v>
      </c>
      <c r="G1291" s="228">
        <v>179916</v>
      </c>
      <c r="H1291" s="171"/>
      <c r="I1291" s="88">
        <f t="shared" si="117"/>
        <v>179916</v>
      </c>
      <c r="J1291" s="163">
        <f t="shared" si="113"/>
        <v>0</v>
      </c>
      <c r="K1291" s="155">
        <f t="shared" si="11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15"/>
        <v>0</v>
      </c>
      <c r="O1291" s="155">
        <f t="shared" si="116"/>
        <v>0</v>
      </c>
      <c r="P1291" s="155">
        <f>IF(O1291=1,SUM($O$6:O1291),0)</f>
        <v>0</v>
      </c>
    </row>
    <row r="1292" spans="1:16" ht="15" customHeight="1">
      <c r="A1292" s="15"/>
      <c r="B1292" s="183">
        <v>47</v>
      </c>
      <c r="C1292" s="109" t="s">
        <v>416</v>
      </c>
      <c r="D1292" s="226" t="s">
        <v>47</v>
      </c>
      <c r="E1292" s="227" t="s">
        <v>297</v>
      </c>
      <c r="F1292" s="228">
        <v>160644</v>
      </c>
      <c r="G1292" s="228">
        <v>160644</v>
      </c>
      <c r="H1292" s="171"/>
      <c r="I1292" s="88">
        <f t="shared" si="117"/>
        <v>160644</v>
      </c>
      <c r="J1292" s="163">
        <f t="shared" ref="J1292:J1355" si="118">IF(D1292="MDU-KD",1,0)</f>
        <v>0</v>
      </c>
      <c r="K1292" s="155">
        <f t="shared" ref="K1292:K1355" si="119">IF(D1292="HDW",1,0)</f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ref="N1292:N1355" si="120">IF(L1292=0,M1292,L1292)</f>
        <v>0</v>
      </c>
      <c r="O1292" s="155">
        <f t="shared" ref="O1292:O1355" si="121">IF(E1292=0,0,IF(LEFT(C1292,11)="Tiang Beton",1,0))</f>
        <v>0</v>
      </c>
      <c r="P1292" s="155">
        <f>IF(O1292=1,SUM($O$6:O1292),0)</f>
        <v>0</v>
      </c>
    </row>
    <row r="1293" spans="1:16" ht="15" customHeight="1">
      <c r="A1293" s="15"/>
      <c r="B1293" s="183">
        <v>48</v>
      </c>
      <c r="C1293" s="109" t="s">
        <v>418</v>
      </c>
      <c r="D1293" s="226" t="s">
        <v>47</v>
      </c>
      <c r="E1293" s="227" t="s">
        <v>297</v>
      </c>
      <c r="F1293" s="228">
        <v>118338.00000000001</v>
      </c>
      <c r="G1293" s="228">
        <v>118338.00000000001</v>
      </c>
      <c r="H1293" s="171"/>
      <c r="I1293" s="88">
        <f t="shared" si="117"/>
        <v>118338.00000000001</v>
      </c>
      <c r="J1293" s="163">
        <f t="shared" si="118"/>
        <v>0</v>
      </c>
      <c r="K1293" s="155">
        <f t="shared" si="119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20"/>
        <v>0</v>
      </c>
      <c r="O1293" s="155">
        <f t="shared" si="121"/>
        <v>0</v>
      </c>
      <c r="P1293" s="155">
        <f>IF(O1293=1,SUM($O$6:O1293),0)</f>
        <v>0</v>
      </c>
    </row>
    <row r="1294" spans="1:16" ht="15" customHeight="1">
      <c r="A1294" s="15"/>
      <c r="B1294" s="183">
        <v>49</v>
      </c>
      <c r="C1294" s="109" t="s">
        <v>420</v>
      </c>
      <c r="D1294" s="226" t="s">
        <v>47</v>
      </c>
      <c r="E1294" s="227" t="s">
        <v>297</v>
      </c>
      <c r="F1294" s="228">
        <v>100254</v>
      </c>
      <c r="G1294" s="228">
        <v>100254</v>
      </c>
      <c r="H1294" s="171"/>
      <c r="I1294" s="88">
        <f t="shared" si="117"/>
        <v>100254</v>
      </c>
      <c r="J1294" s="163">
        <f t="shared" si="118"/>
        <v>0</v>
      </c>
      <c r="K1294" s="155">
        <f t="shared" si="119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20"/>
        <v>0</v>
      </c>
      <c r="O1294" s="155">
        <f t="shared" si="121"/>
        <v>0</v>
      </c>
      <c r="P1294" s="155">
        <f>IF(O1294=1,SUM($O$6:O1294),0)</f>
        <v>0</v>
      </c>
    </row>
    <row r="1295" spans="1:16" ht="15" customHeight="1">
      <c r="A1295" s="15"/>
      <c r="B1295" s="183">
        <v>50</v>
      </c>
      <c r="C1295" s="109" t="s">
        <v>956</v>
      </c>
      <c r="D1295" s="226" t="s">
        <v>47</v>
      </c>
      <c r="E1295" s="227" t="s">
        <v>297</v>
      </c>
      <c r="F1295" s="228">
        <v>90080.172455205786</v>
      </c>
      <c r="G1295" s="228">
        <v>90080.172455205786</v>
      </c>
      <c r="H1295" s="171"/>
      <c r="I1295" s="88">
        <f t="shared" si="117"/>
        <v>90080.172455205786</v>
      </c>
      <c r="J1295" s="163">
        <f t="shared" si="118"/>
        <v>0</v>
      </c>
      <c r="K1295" s="155">
        <f t="shared" si="119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20"/>
        <v>0</v>
      </c>
      <c r="O1295" s="155">
        <f t="shared" si="121"/>
        <v>0</v>
      </c>
      <c r="P1295" s="155">
        <f>IF(O1295=1,SUM($O$6:O1295),0)</f>
        <v>0</v>
      </c>
    </row>
    <row r="1296" spans="1:16" ht="15" customHeight="1">
      <c r="A1296" s="15"/>
      <c r="B1296" s="183">
        <v>51</v>
      </c>
      <c r="C1296" s="109" t="s">
        <v>957</v>
      </c>
      <c r="D1296" s="226" t="s">
        <v>47</v>
      </c>
      <c r="E1296" s="227" t="s">
        <v>297</v>
      </c>
      <c r="F1296" s="228">
        <v>82817.569758203899</v>
      </c>
      <c r="G1296" s="228">
        <v>82817.569758203899</v>
      </c>
      <c r="H1296" s="171"/>
      <c r="I1296" s="88">
        <f t="shared" si="117"/>
        <v>82817.569758203899</v>
      </c>
      <c r="J1296" s="163">
        <f t="shared" si="118"/>
        <v>0</v>
      </c>
      <c r="K1296" s="155">
        <f t="shared" si="119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20"/>
        <v>0</v>
      </c>
      <c r="O1296" s="155">
        <f t="shared" si="121"/>
        <v>0</v>
      </c>
      <c r="P1296" s="155">
        <f>IF(O1296=1,SUM($O$6:O1296),0)</f>
        <v>0</v>
      </c>
    </row>
    <row r="1297" spans="1:16" ht="15" customHeight="1">
      <c r="A1297" s="15"/>
      <c r="B1297" s="183">
        <v>52</v>
      </c>
      <c r="C1297" s="109" t="s">
        <v>958</v>
      </c>
      <c r="D1297" s="226" t="s">
        <v>47</v>
      </c>
      <c r="E1297" s="227" t="s">
        <v>297</v>
      </c>
      <c r="F1297" s="228">
        <v>76032</v>
      </c>
      <c r="G1297" s="228">
        <v>76032</v>
      </c>
      <c r="H1297" s="171"/>
      <c r="I1297" s="88">
        <f t="shared" si="117"/>
        <v>76032</v>
      </c>
      <c r="J1297" s="163">
        <f t="shared" si="118"/>
        <v>0</v>
      </c>
      <c r="K1297" s="155">
        <f t="shared" si="119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20"/>
        <v>0</v>
      </c>
      <c r="O1297" s="155">
        <f t="shared" si="121"/>
        <v>0</v>
      </c>
      <c r="P1297" s="155">
        <f>IF(O1297=1,SUM($O$6:O1297),0)</f>
        <v>0</v>
      </c>
    </row>
    <row r="1298" spans="1:16" ht="15" customHeight="1">
      <c r="A1298" s="15"/>
      <c r="B1298" s="183">
        <v>53</v>
      </c>
      <c r="C1298" s="109" t="s">
        <v>959</v>
      </c>
      <c r="D1298" s="226" t="s">
        <v>47</v>
      </c>
      <c r="E1298" s="227" t="s">
        <v>297</v>
      </c>
      <c r="F1298" s="228">
        <v>75900</v>
      </c>
      <c r="G1298" s="228">
        <v>75900</v>
      </c>
      <c r="H1298" s="171"/>
      <c r="I1298" s="88">
        <f t="shared" si="117"/>
        <v>75900</v>
      </c>
      <c r="J1298" s="163">
        <f t="shared" si="118"/>
        <v>0</v>
      </c>
      <c r="K1298" s="155">
        <f t="shared" si="119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20"/>
        <v>0</v>
      </c>
      <c r="O1298" s="155">
        <f t="shared" si="121"/>
        <v>0</v>
      </c>
      <c r="P1298" s="155">
        <f>IF(O1298=1,SUM($O$6:O1298),0)</f>
        <v>0</v>
      </c>
    </row>
    <row r="1299" spans="1:16" ht="15" customHeight="1">
      <c r="A1299" s="15"/>
      <c r="B1299" s="183">
        <v>54</v>
      </c>
      <c r="C1299" s="109" t="s">
        <v>960</v>
      </c>
      <c r="D1299" s="226" t="s">
        <v>47</v>
      </c>
      <c r="E1299" s="227" t="s">
        <v>297</v>
      </c>
      <c r="F1299" s="228">
        <v>67188</v>
      </c>
      <c r="G1299" s="228">
        <v>67188</v>
      </c>
      <c r="H1299" s="171"/>
      <c r="I1299" s="88">
        <f t="shared" si="117"/>
        <v>67188</v>
      </c>
      <c r="J1299" s="163">
        <f t="shared" si="118"/>
        <v>0</v>
      </c>
      <c r="K1299" s="155">
        <f t="shared" si="119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20"/>
        <v>0</v>
      </c>
      <c r="O1299" s="155">
        <f t="shared" si="121"/>
        <v>0</v>
      </c>
      <c r="P1299" s="155">
        <f>IF(O1299=1,SUM($O$6:O1299),0)</f>
        <v>0</v>
      </c>
    </row>
    <row r="1300" spans="1:16" ht="15" customHeight="1">
      <c r="A1300" s="15"/>
      <c r="B1300" s="183">
        <v>55</v>
      </c>
      <c r="C1300" s="109" t="s">
        <v>1126</v>
      </c>
      <c r="D1300" s="226" t="s">
        <v>47</v>
      </c>
      <c r="E1300" s="227" t="s">
        <v>297</v>
      </c>
      <c r="F1300" s="228">
        <v>397284.97886456642</v>
      </c>
      <c r="G1300" s="228">
        <v>397284.97886456642</v>
      </c>
      <c r="H1300" s="171"/>
      <c r="I1300" s="88">
        <f t="shared" si="117"/>
        <v>397284.97886456642</v>
      </c>
      <c r="J1300" s="163">
        <f t="shared" si="118"/>
        <v>0</v>
      </c>
      <c r="K1300" s="155">
        <f t="shared" si="119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20"/>
        <v>0</v>
      </c>
      <c r="O1300" s="155">
        <f t="shared" si="121"/>
        <v>0</v>
      </c>
      <c r="P1300" s="155">
        <f>IF(O1300=1,SUM($O$6:O1300),0)</f>
        <v>0</v>
      </c>
    </row>
    <row r="1301" spans="1:16" ht="15" customHeight="1">
      <c r="A1301" s="15"/>
      <c r="B1301" s="183"/>
      <c r="C1301" s="109"/>
      <c r="D1301" s="226" t="s">
        <v>48</v>
      </c>
      <c r="E1301" s="227"/>
      <c r="F1301" s="228">
        <v>0</v>
      </c>
      <c r="G1301" s="228">
        <v>0</v>
      </c>
      <c r="H1301" s="171"/>
      <c r="I1301" s="88">
        <f t="shared" si="117"/>
        <v>0</v>
      </c>
      <c r="J1301" s="163">
        <f t="shared" si="118"/>
        <v>0</v>
      </c>
      <c r="K1301" s="155">
        <f t="shared" si="119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20"/>
        <v>0</v>
      </c>
      <c r="O1301" s="155">
        <f t="shared" si="121"/>
        <v>0</v>
      </c>
      <c r="P1301" s="155">
        <f>IF(O1301=1,SUM($O$6:O1301),0)</f>
        <v>0</v>
      </c>
    </row>
    <row r="1302" spans="1:16" ht="15" customHeight="1">
      <c r="A1302" s="15"/>
      <c r="B1302" s="183" t="s">
        <v>1031</v>
      </c>
      <c r="C1302" s="109" t="s">
        <v>779</v>
      </c>
      <c r="D1302" s="226" t="s">
        <v>48</v>
      </c>
      <c r="E1302" s="227"/>
      <c r="F1302" s="228">
        <v>0</v>
      </c>
      <c r="G1302" s="228">
        <v>0</v>
      </c>
      <c r="H1302" s="171"/>
      <c r="I1302" s="88">
        <f t="shared" si="117"/>
        <v>0</v>
      </c>
      <c r="J1302" s="163">
        <f t="shared" si="118"/>
        <v>0</v>
      </c>
      <c r="K1302" s="155">
        <f t="shared" si="119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20"/>
        <v>0</v>
      </c>
      <c r="O1302" s="155">
        <f t="shared" si="121"/>
        <v>0</v>
      </c>
      <c r="P1302" s="155">
        <f>IF(O1302=1,SUM($O$6:O1302),0)</f>
        <v>0</v>
      </c>
    </row>
    <row r="1303" spans="1:16" ht="15" customHeight="1">
      <c r="A1303" s="15"/>
      <c r="B1303" s="183">
        <v>1</v>
      </c>
      <c r="C1303" s="109" t="s">
        <v>421</v>
      </c>
      <c r="D1303" s="226" t="s">
        <v>47</v>
      </c>
      <c r="E1303" s="227" t="s">
        <v>297</v>
      </c>
      <c r="F1303" s="228">
        <v>171300</v>
      </c>
      <c r="G1303" s="228">
        <v>171300</v>
      </c>
      <c r="H1303" s="171"/>
      <c r="I1303" s="88">
        <f t="shared" si="117"/>
        <v>171300</v>
      </c>
      <c r="J1303" s="163">
        <f t="shared" si="118"/>
        <v>0</v>
      </c>
      <c r="K1303" s="155">
        <f t="shared" si="119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20"/>
        <v>0</v>
      </c>
      <c r="O1303" s="155">
        <f t="shared" si="121"/>
        <v>0</v>
      </c>
      <c r="P1303" s="155">
        <f>IF(O1303=1,SUM($O$6:O1303),0)</f>
        <v>0</v>
      </c>
    </row>
    <row r="1304" spans="1:16" ht="15" customHeight="1">
      <c r="A1304" s="15"/>
      <c r="B1304" s="183">
        <v>2</v>
      </c>
      <c r="C1304" s="109" t="s">
        <v>422</v>
      </c>
      <c r="D1304" s="226" t="s">
        <v>47</v>
      </c>
      <c r="E1304" s="227" t="s">
        <v>297</v>
      </c>
      <c r="F1304" s="228">
        <v>144000</v>
      </c>
      <c r="G1304" s="228">
        <v>144000</v>
      </c>
      <c r="H1304" s="171"/>
      <c r="I1304" s="88">
        <f t="shared" si="117"/>
        <v>144000</v>
      </c>
      <c r="J1304" s="163">
        <f t="shared" si="118"/>
        <v>0</v>
      </c>
      <c r="K1304" s="155">
        <f t="shared" si="119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20"/>
        <v>0</v>
      </c>
      <c r="O1304" s="155">
        <f t="shared" si="121"/>
        <v>0</v>
      </c>
      <c r="P1304" s="155">
        <f>IF(O1304=1,SUM($O$6:O1304),0)</f>
        <v>0</v>
      </c>
    </row>
    <row r="1305" spans="1:16" ht="15" customHeight="1">
      <c r="A1305" s="15"/>
      <c r="B1305" s="183">
        <v>3</v>
      </c>
      <c r="C1305" s="109" t="s">
        <v>423</v>
      </c>
      <c r="D1305" s="226" t="s">
        <v>47</v>
      </c>
      <c r="E1305" s="227" t="s">
        <v>297</v>
      </c>
      <c r="F1305" s="228">
        <v>132480</v>
      </c>
      <c r="G1305" s="228">
        <v>132480</v>
      </c>
      <c r="H1305" s="171"/>
      <c r="I1305" s="88">
        <f t="shared" si="117"/>
        <v>132480</v>
      </c>
      <c r="J1305" s="163">
        <f t="shared" si="118"/>
        <v>0</v>
      </c>
      <c r="K1305" s="155">
        <f t="shared" si="119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20"/>
        <v>0</v>
      </c>
      <c r="O1305" s="155">
        <f t="shared" si="121"/>
        <v>0</v>
      </c>
      <c r="P1305" s="155">
        <f>IF(O1305=1,SUM($O$6:O1305),0)</f>
        <v>0</v>
      </c>
    </row>
    <row r="1306" spans="1:16" ht="15" customHeight="1">
      <c r="A1306" s="15"/>
      <c r="B1306" s="183">
        <v>4</v>
      </c>
      <c r="C1306" s="109" t="s">
        <v>424</v>
      </c>
      <c r="D1306" s="226" t="s">
        <v>47</v>
      </c>
      <c r="E1306" s="227" t="s">
        <v>297</v>
      </c>
      <c r="F1306" s="228">
        <v>98580</v>
      </c>
      <c r="G1306" s="228">
        <v>98580</v>
      </c>
      <c r="H1306" s="171"/>
      <c r="I1306" s="88">
        <f t="shared" si="117"/>
        <v>98580</v>
      </c>
      <c r="J1306" s="163">
        <f t="shared" si="118"/>
        <v>0</v>
      </c>
      <c r="K1306" s="155">
        <f t="shared" si="119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20"/>
        <v>0</v>
      </c>
      <c r="O1306" s="155">
        <f t="shared" si="121"/>
        <v>0</v>
      </c>
      <c r="P1306" s="155">
        <f>IF(O1306=1,SUM($O$6:O1306),0)</f>
        <v>0</v>
      </c>
    </row>
    <row r="1307" spans="1:16" ht="15" customHeight="1">
      <c r="A1307" s="15"/>
      <c r="B1307" s="183">
        <v>5</v>
      </c>
      <c r="C1307" s="109" t="s">
        <v>425</v>
      </c>
      <c r="D1307" s="226" t="s">
        <v>47</v>
      </c>
      <c r="E1307" s="227" t="s">
        <v>297</v>
      </c>
      <c r="F1307" s="228">
        <v>67020</v>
      </c>
      <c r="G1307" s="228">
        <v>67020</v>
      </c>
      <c r="H1307" s="171"/>
      <c r="I1307" s="88">
        <f t="shared" si="117"/>
        <v>67020</v>
      </c>
      <c r="J1307" s="163">
        <f t="shared" si="118"/>
        <v>0</v>
      </c>
      <c r="K1307" s="155">
        <f t="shared" si="119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20"/>
        <v>0</v>
      </c>
      <c r="O1307" s="155">
        <f t="shared" si="121"/>
        <v>0</v>
      </c>
      <c r="P1307" s="155">
        <f>IF(O1307=1,SUM($O$6:O1307),0)</f>
        <v>0</v>
      </c>
    </row>
    <row r="1308" spans="1:16" ht="15" customHeight="1">
      <c r="A1308" s="15"/>
      <c r="B1308" s="183">
        <v>6</v>
      </c>
      <c r="C1308" s="109" t="s">
        <v>426</v>
      </c>
      <c r="D1308" s="226" t="s">
        <v>47</v>
      </c>
      <c r="E1308" s="227" t="s">
        <v>297</v>
      </c>
      <c r="F1308" s="228">
        <v>134100</v>
      </c>
      <c r="G1308" s="228">
        <v>134100</v>
      </c>
      <c r="H1308" s="171"/>
      <c r="I1308" s="88">
        <f t="shared" si="117"/>
        <v>134100</v>
      </c>
      <c r="J1308" s="163">
        <f t="shared" si="118"/>
        <v>0</v>
      </c>
      <c r="K1308" s="155">
        <f t="shared" si="119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20"/>
        <v>0</v>
      </c>
      <c r="O1308" s="155">
        <f t="shared" si="121"/>
        <v>0</v>
      </c>
      <c r="P1308" s="155">
        <f>IF(O1308=1,SUM($O$6:O1308),0)</f>
        <v>0</v>
      </c>
    </row>
    <row r="1309" spans="1:16" ht="15" customHeight="1">
      <c r="A1309" s="15"/>
      <c r="B1309" s="183">
        <v>7</v>
      </c>
      <c r="C1309" s="109" t="s">
        <v>427</v>
      </c>
      <c r="D1309" s="226" t="s">
        <v>47</v>
      </c>
      <c r="E1309" s="227" t="s">
        <v>297</v>
      </c>
      <c r="F1309" s="228">
        <v>107400</v>
      </c>
      <c r="G1309" s="228">
        <v>107400</v>
      </c>
      <c r="H1309" s="171"/>
      <c r="I1309" s="88">
        <f t="shared" si="117"/>
        <v>107400</v>
      </c>
      <c r="J1309" s="163">
        <f t="shared" si="118"/>
        <v>0</v>
      </c>
      <c r="K1309" s="155">
        <f t="shared" si="119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20"/>
        <v>0</v>
      </c>
      <c r="O1309" s="155">
        <f t="shared" si="121"/>
        <v>0</v>
      </c>
      <c r="P1309" s="155">
        <f>IF(O1309=1,SUM($O$6:O1309),0)</f>
        <v>0</v>
      </c>
    </row>
    <row r="1310" spans="1:16" ht="15" customHeight="1">
      <c r="A1310" s="15"/>
      <c r="B1310" s="183"/>
      <c r="C1310" s="109"/>
      <c r="D1310" s="226" t="s">
        <v>48</v>
      </c>
      <c r="E1310" s="227"/>
      <c r="F1310" s="228">
        <v>0</v>
      </c>
      <c r="G1310" s="228">
        <v>0</v>
      </c>
      <c r="H1310" s="171"/>
      <c r="I1310" s="88">
        <f t="shared" si="117"/>
        <v>0</v>
      </c>
      <c r="J1310" s="163">
        <f t="shared" si="118"/>
        <v>0</v>
      </c>
      <c r="K1310" s="155">
        <f t="shared" si="119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20"/>
        <v>0</v>
      </c>
      <c r="O1310" s="155">
        <f t="shared" si="121"/>
        <v>0</v>
      </c>
      <c r="P1310" s="155">
        <f>IF(O1310=1,SUM($O$6:O1310),0)</f>
        <v>0</v>
      </c>
    </row>
    <row r="1311" spans="1:16" ht="15" customHeight="1">
      <c r="A1311" s="15"/>
      <c r="B1311" s="183" t="s">
        <v>1031</v>
      </c>
      <c r="C1311" s="109" t="s">
        <v>770</v>
      </c>
      <c r="D1311" s="226" t="s">
        <v>48</v>
      </c>
      <c r="E1311" s="227"/>
      <c r="F1311" s="228">
        <v>0</v>
      </c>
      <c r="G1311" s="228">
        <v>0</v>
      </c>
      <c r="H1311" s="171"/>
      <c r="I1311" s="88">
        <f t="shared" si="117"/>
        <v>0</v>
      </c>
      <c r="J1311" s="163">
        <f t="shared" si="118"/>
        <v>0</v>
      </c>
      <c r="K1311" s="155">
        <f t="shared" si="119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20"/>
        <v>0</v>
      </c>
      <c r="O1311" s="155">
        <f t="shared" si="121"/>
        <v>0</v>
      </c>
      <c r="P1311" s="155">
        <f>IF(O1311=1,SUM($O$6:O1311),0)</f>
        <v>0</v>
      </c>
    </row>
    <row r="1312" spans="1:16" ht="15" customHeight="1">
      <c r="A1312" s="15"/>
      <c r="B1312" s="183">
        <v>1</v>
      </c>
      <c r="C1312" s="109" t="s">
        <v>1260</v>
      </c>
      <c r="D1312" s="226" t="s">
        <v>47</v>
      </c>
      <c r="E1312" s="227" t="s">
        <v>1102</v>
      </c>
      <c r="F1312" s="228">
        <v>5708400</v>
      </c>
      <c r="G1312" s="228">
        <v>5708400</v>
      </c>
      <c r="H1312" s="171"/>
      <c r="I1312" s="88">
        <f t="shared" si="117"/>
        <v>5708400</v>
      </c>
      <c r="J1312" s="163">
        <f t="shared" si="118"/>
        <v>0</v>
      </c>
      <c r="K1312" s="155">
        <f t="shared" si="119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20"/>
        <v>0</v>
      </c>
      <c r="O1312" s="155">
        <f t="shared" si="121"/>
        <v>0</v>
      </c>
      <c r="P1312" s="155">
        <f>IF(O1312=1,SUM($O$6:O1312),0)</f>
        <v>0</v>
      </c>
    </row>
    <row r="1313" spans="1:16" ht="15" customHeight="1">
      <c r="A1313" s="15"/>
      <c r="B1313" s="183">
        <v>2</v>
      </c>
      <c r="C1313" s="109" t="s">
        <v>1261</v>
      </c>
      <c r="D1313" s="226" t="s">
        <v>47</v>
      </c>
      <c r="E1313" s="227" t="s">
        <v>1102</v>
      </c>
      <c r="F1313" s="228">
        <v>5708400</v>
      </c>
      <c r="G1313" s="228">
        <v>5708400</v>
      </c>
      <c r="H1313" s="171"/>
      <c r="I1313" s="88">
        <f t="shared" si="117"/>
        <v>5708400</v>
      </c>
      <c r="J1313" s="163">
        <f t="shared" si="118"/>
        <v>0</v>
      </c>
      <c r="K1313" s="155">
        <f t="shared" si="119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20"/>
        <v>0</v>
      </c>
      <c r="O1313" s="155">
        <f t="shared" si="121"/>
        <v>0</v>
      </c>
      <c r="P1313" s="155">
        <f>IF(O1313=1,SUM($O$6:O1313),0)</f>
        <v>0</v>
      </c>
    </row>
    <row r="1314" spans="1:16" ht="15" customHeight="1">
      <c r="A1314" s="15"/>
      <c r="B1314" s="183">
        <v>3</v>
      </c>
      <c r="C1314" s="109" t="s">
        <v>1262</v>
      </c>
      <c r="D1314" s="226" t="s">
        <v>47</v>
      </c>
      <c r="E1314" s="227" t="s">
        <v>1102</v>
      </c>
      <c r="F1314" s="228">
        <v>4455600</v>
      </c>
      <c r="G1314" s="228">
        <v>4455600</v>
      </c>
      <c r="H1314" s="171"/>
      <c r="I1314" s="88">
        <f t="shared" si="117"/>
        <v>4455600</v>
      </c>
      <c r="J1314" s="163">
        <f t="shared" si="118"/>
        <v>0</v>
      </c>
      <c r="K1314" s="155">
        <f t="shared" si="119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20"/>
        <v>0</v>
      </c>
      <c r="O1314" s="155">
        <f t="shared" si="121"/>
        <v>0</v>
      </c>
      <c r="P1314" s="155">
        <f>IF(O1314=1,SUM($O$6:O1314),0)</f>
        <v>0</v>
      </c>
    </row>
    <row r="1315" spans="1:16" ht="15" customHeight="1">
      <c r="A1315" s="15"/>
      <c r="B1315" s="183">
        <v>4</v>
      </c>
      <c r="C1315" s="109" t="s">
        <v>1263</v>
      </c>
      <c r="D1315" s="226" t="s">
        <v>47</v>
      </c>
      <c r="E1315" s="227" t="s">
        <v>1102</v>
      </c>
      <c r="F1315" s="228">
        <v>4220400</v>
      </c>
      <c r="G1315" s="228">
        <v>4220400</v>
      </c>
      <c r="H1315" s="171"/>
      <c r="I1315" s="88">
        <f t="shared" si="117"/>
        <v>4220400</v>
      </c>
      <c r="J1315" s="163">
        <f t="shared" si="118"/>
        <v>0</v>
      </c>
      <c r="K1315" s="155">
        <f t="shared" si="119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20"/>
        <v>0</v>
      </c>
      <c r="O1315" s="155">
        <f t="shared" si="121"/>
        <v>0</v>
      </c>
      <c r="P1315" s="155">
        <f>IF(O1315=1,SUM($O$6:O1315),0)</f>
        <v>0</v>
      </c>
    </row>
    <row r="1316" spans="1:16" ht="15" customHeight="1">
      <c r="A1316" s="15"/>
      <c r="B1316" s="183">
        <v>5</v>
      </c>
      <c r="C1316" s="109" t="s">
        <v>1264</v>
      </c>
      <c r="D1316" s="226" t="s">
        <v>47</v>
      </c>
      <c r="E1316" s="227" t="s">
        <v>1102</v>
      </c>
      <c r="F1316" s="228">
        <v>3601200</v>
      </c>
      <c r="G1316" s="228">
        <v>3601200</v>
      </c>
      <c r="H1316" s="171"/>
      <c r="I1316" s="88">
        <f t="shared" si="117"/>
        <v>3601200</v>
      </c>
      <c r="J1316" s="163">
        <f t="shared" si="118"/>
        <v>0</v>
      </c>
      <c r="K1316" s="155">
        <f t="shared" si="119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20"/>
        <v>0</v>
      </c>
      <c r="O1316" s="155">
        <f t="shared" si="121"/>
        <v>0</v>
      </c>
      <c r="P1316" s="155">
        <f>IF(O1316=1,SUM($O$6:O1316),0)</f>
        <v>0</v>
      </c>
    </row>
    <row r="1317" spans="1:16" ht="15" customHeight="1">
      <c r="A1317" s="15"/>
      <c r="B1317" s="183">
        <v>6</v>
      </c>
      <c r="C1317" s="109" t="s">
        <v>1265</v>
      </c>
      <c r="D1317" s="226" t="s">
        <v>47</v>
      </c>
      <c r="E1317" s="227" t="s">
        <v>1102</v>
      </c>
      <c r="F1317" s="228">
        <v>3490800</v>
      </c>
      <c r="G1317" s="228">
        <v>3490800</v>
      </c>
      <c r="H1317" s="171"/>
      <c r="I1317" s="88">
        <f t="shared" si="117"/>
        <v>3490800</v>
      </c>
      <c r="J1317" s="163">
        <f t="shared" si="118"/>
        <v>0</v>
      </c>
      <c r="K1317" s="155">
        <f t="shared" si="119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20"/>
        <v>0</v>
      </c>
      <c r="O1317" s="155">
        <f t="shared" si="121"/>
        <v>0</v>
      </c>
      <c r="P1317" s="155">
        <f>IF(O1317=1,SUM($O$6:O1317),0)</f>
        <v>0</v>
      </c>
    </row>
    <row r="1318" spans="1:16" ht="15" customHeight="1">
      <c r="A1318" s="15"/>
      <c r="B1318" s="183">
        <v>7</v>
      </c>
      <c r="C1318" s="109" t="s">
        <v>1266</v>
      </c>
      <c r="D1318" s="226" t="s">
        <v>47</v>
      </c>
      <c r="E1318" s="227" t="s">
        <v>1102</v>
      </c>
      <c r="F1318" s="228">
        <v>3487200</v>
      </c>
      <c r="G1318" s="228">
        <v>3487200</v>
      </c>
      <c r="H1318" s="171"/>
      <c r="I1318" s="88">
        <f>IF($I$5=$G$4,G1318,(IF($I$5=$F$4,F1318,0)))</f>
        <v>3487200</v>
      </c>
      <c r="J1318" s="163">
        <f t="shared" si="118"/>
        <v>0</v>
      </c>
      <c r="K1318" s="155">
        <f t="shared" si="119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20"/>
        <v>0</v>
      </c>
      <c r="O1318" s="155">
        <f t="shared" si="121"/>
        <v>0</v>
      </c>
      <c r="P1318" s="155">
        <f>IF(O1318=1,SUM($O$6:O1318),0)</f>
        <v>0</v>
      </c>
    </row>
    <row r="1319" spans="1:16" ht="15" customHeight="1">
      <c r="A1319" s="15"/>
      <c r="B1319" s="183">
        <v>8</v>
      </c>
      <c r="C1319" s="109" t="s">
        <v>1267</v>
      </c>
      <c r="D1319" s="226" t="s">
        <v>47</v>
      </c>
      <c r="E1319" s="227" t="s">
        <v>1102</v>
      </c>
      <c r="F1319" s="228">
        <v>2964000</v>
      </c>
      <c r="G1319" s="228">
        <v>2964000</v>
      </c>
      <c r="H1319" s="175"/>
      <c r="I1319" s="88">
        <f t="shared" ref="I1319:I1384" si="122">IF($I$5=$G$4,G1319,(IF($I$5=$F$4,F1319,0)))</f>
        <v>2964000</v>
      </c>
      <c r="J1319" s="163">
        <f t="shared" si="118"/>
        <v>0</v>
      </c>
      <c r="K1319" s="155">
        <f t="shared" si="119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20"/>
        <v>0</v>
      </c>
      <c r="O1319" s="155">
        <f t="shared" si="121"/>
        <v>0</v>
      </c>
      <c r="P1319" s="155">
        <f>IF(O1319=1,SUM($O$6:O1319),0)</f>
        <v>0</v>
      </c>
    </row>
    <row r="1320" spans="1:16" ht="15" customHeight="1">
      <c r="A1320" s="15"/>
      <c r="B1320" s="183">
        <v>9</v>
      </c>
      <c r="C1320" s="109" t="s">
        <v>1268</v>
      </c>
      <c r="D1320" s="226" t="s">
        <v>47</v>
      </c>
      <c r="E1320" s="227" t="s">
        <v>1102</v>
      </c>
      <c r="F1320" s="228">
        <v>3312000</v>
      </c>
      <c r="G1320" s="228">
        <v>3312000</v>
      </c>
      <c r="H1320" s="175"/>
      <c r="I1320" s="88">
        <f t="shared" si="122"/>
        <v>3312000</v>
      </c>
      <c r="J1320" s="163">
        <f t="shared" si="118"/>
        <v>0</v>
      </c>
      <c r="K1320" s="155">
        <f t="shared" si="119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20"/>
        <v>0</v>
      </c>
      <c r="O1320" s="155">
        <f t="shared" si="121"/>
        <v>0</v>
      </c>
      <c r="P1320" s="155">
        <f>IF(O1320=1,SUM($O$6:O1320),0)</f>
        <v>0</v>
      </c>
    </row>
    <row r="1321" spans="1:16" ht="15" customHeight="1">
      <c r="A1321" s="15"/>
      <c r="B1321" s="183">
        <v>10</v>
      </c>
      <c r="C1321" s="109" t="s">
        <v>1269</v>
      </c>
      <c r="D1321" s="226" t="s">
        <v>47</v>
      </c>
      <c r="E1321" s="227" t="s">
        <v>1102</v>
      </c>
      <c r="F1321" s="228">
        <v>3217200</v>
      </c>
      <c r="G1321" s="228">
        <v>3217200</v>
      </c>
      <c r="H1321" s="171"/>
      <c r="I1321" s="88">
        <f t="shared" si="122"/>
        <v>3217200</v>
      </c>
      <c r="J1321" s="163">
        <f t="shared" si="118"/>
        <v>0</v>
      </c>
      <c r="K1321" s="155">
        <f t="shared" si="119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20"/>
        <v>0</v>
      </c>
      <c r="O1321" s="155">
        <f t="shared" si="121"/>
        <v>0</v>
      </c>
      <c r="P1321" s="155">
        <f>IF(O1321=1,SUM($O$6:O1321),0)</f>
        <v>0</v>
      </c>
    </row>
    <row r="1322" spans="1:16" ht="15" customHeight="1">
      <c r="A1322" s="15"/>
      <c r="B1322" s="183">
        <v>11</v>
      </c>
      <c r="C1322" s="109" t="s">
        <v>1270</v>
      </c>
      <c r="D1322" s="226" t="s">
        <v>47</v>
      </c>
      <c r="E1322" s="227" t="s">
        <v>1102</v>
      </c>
      <c r="F1322" s="228">
        <v>2668800</v>
      </c>
      <c r="G1322" s="228">
        <v>2668800</v>
      </c>
      <c r="H1322" s="171"/>
      <c r="I1322" s="88">
        <f t="shared" si="122"/>
        <v>2668800</v>
      </c>
      <c r="J1322" s="163">
        <f t="shared" si="118"/>
        <v>0</v>
      </c>
      <c r="K1322" s="155">
        <f t="shared" si="119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20"/>
        <v>0</v>
      </c>
      <c r="O1322" s="155">
        <f t="shared" si="121"/>
        <v>0</v>
      </c>
      <c r="P1322" s="155">
        <f>IF(O1322=1,SUM($O$6:O1322),0)</f>
        <v>0</v>
      </c>
    </row>
    <row r="1323" spans="1:16" ht="15" customHeight="1">
      <c r="A1323" s="15"/>
      <c r="B1323" s="183">
        <v>12</v>
      </c>
      <c r="C1323" s="109" t="s">
        <v>1271</v>
      </c>
      <c r="D1323" s="226" t="s">
        <v>47</v>
      </c>
      <c r="E1323" s="227" t="s">
        <v>1102</v>
      </c>
      <c r="F1323" s="228">
        <v>2668800</v>
      </c>
      <c r="G1323" s="228">
        <v>2668800</v>
      </c>
      <c r="H1323" s="171"/>
      <c r="I1323" s="88">
        <f t="shared" si="122"/>
        <v>2668800</v>
      </c>
      <c r="J1323" s="163">
        <f t="shared" si="118"/>
        <v>0</v>
      </c>
      <c r="K1323" s="155">
        <f t="shared" si="119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20"/>
        <v>0</v>
      </c>
      <c r="O1323" s="155">
        <f t="shared" si="121"/>
        <v>0</v>
      </c>
      <c r="P1323" s="155">
        <f>IF(O1323=1,SUM($O$6:O1323),0)</f>
        <v>0</v>
      </c>
    </row>
    <row r="1324" spans="1:16" ht="15" customHeight="1">
      <c r="A1324" s="15"/>
      <c r="B1324" s="183">
        <v>13</v>
      </c>
      <c r="C1324" s="109" t="s">
        <v>1272</v>
      </c>
      <c r="D1324" s="226" t="s">
        <v>47</v>
      </c>
      <c r="E1324" s="227" t="s">
        <v>1102</v>
      </c>
      <c r="F1324" s="228">
        <v>2367600</v>
      </c>
      <c r="G1324" s="228">
        <v>2367600</v>
      </c>
      <c r="H1324" s="171"/>
      <c r="I1324" s="88">
        <f t="shared" si="122"/>
        <v>2367600</v>
      </c>
      <c r="J1324" s="163">
        <f t="shared" si="118"/>
        <v>0</v>
      </c>
      <c r="K1324" s="155">
        <f t="shared" si="119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20"/>
        <v>0</v>
      </c>
      <c r="O1324" s="155">
        <f t="shared" si="121"/>
        <v>0</v>
      </c>
      <c r="P1324" s="155">
        <f>IF(O1324=1,SUM($O$6:O1324),0)</f>
        <v>0</v>
      </c>
    </row>
    <row r="1325" spans="1:16" ht="15" customHeight="1">
      <c r="A1325" s="15"/>
      <c r="B1325" s="183">
        <v>14</v>
      </c>
      <c r="C1325" s="109" t="s">
        <v>1273</v>
      </c>
      <c r="D1325" s="226" t="s">
        <v>47</v>
      </c>
      <c r="E1325" s="227" t="s">
        <v>1102</v>
      </c>
      <c r="F1325" s="228">
        <v>1790400</v>
      </c>
      <c r="G1325" s="228">
        <v>1790400</v>
      </c>
      <c r="H1325" s="171"/>
      <c r="I1325" s="88">
        <f t="shared" si="122"/>
        <v>1790400</v>
      </c>
      <c r="J1325" s="163">
        <f t="shared" si="118"/>
        <v>0</v>
      </c>
      <c r="K1325" s="155">
        <f t="shared" si="119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20"/>
        <v>0</v>
      </c>
      <c r="O1325" s="155">
        <f t="shared" si="121"/>
        <v>0</v>
      </c>
      <c r="P1325" s="155">
        <f>IF(O1325=1,SUM($O$6:O1325),0)</f>
        <v>0</v>
      </c>
    </row>
    <row r="1326" spans="1:16" ht="15" customHeight="1">
      <c r="A1326" s="15"/>
      <c r="B1326" s="183">
        <v>15</v>
      </c>
      <c r="C1326" s="109" t="s">
        <v>1274</v>
      </c>
      <c r="D1326" s="226" t="s">
        <v>47</v>
      </c>
      <c r="E1326" s="227" t="s">
        <v>1102</v>
      </c>
      <c r="F1326" s="228">
        <v>4682400</v>
      </c>
      <c r="G1326" s="228">
        <v>4682400</v>
      </c>
      <c r="H1326" s="171"/>
      <c r="I1326" s="88">
        <f t="shared" si="122"/>
        <v>4682400</v>
      </c>
      <c r="J1326" s="163">
        <f t="shared" si="118"/>
        <v>0</v>
      </c>
      <c r="K1326" s="155">
        <f t="shared" si="119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20"/>
        <v>0</v>
      </c>
      <c r="O1326" s="155">
        <f t="shared" si="121"/>
        <v>0</v>
      </c>
      <c r="P1326" s="155">
        <f>IF(O1326=1,SUM($O$6:O1326),0)</f>
        <v>0</v>
      </c>
    </row>
    <row r="1327" spans="1:16" ht="15" customHeight="1">
      <c r="A1327" s="15"/>
      <c r="B1327" s="183">
        <v>16</v>
      </c>
      <c r="C1327" s="109" t="s">
        <v>1275</v>
      </c>
      <c r="D1327" s="226" t="s">
        <v>47</v>
      </c>
      <c r="E1327" s="227" t="s">
        <v>1102</v>
      </c>
      <c r="F1327" s="228">
        <v>3691200</v>
      </c>
      <c r="G1327" s="228">
        <v>3691200</v>
      </c>
      <c r="H1327" s="171"/>
      <c r="I1327" s="88">
        <f t="shared" si="122"/>
        <v>3691200</v>
      </c>
      <c r="J1327" s="163">
        <f t="shared" si="118"/>
        <v>0</v>
      </c>
      <c r="K1327" s="155">
        <f t="shared" si="119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20"/>
        <v>0</v>
      </c>
      <c r="O1327" s="155">
        <f t="shared" si="121"/>
        <v>0</v>
      </c>
      <c r="P1327" s="155">
        <f>IF(O1327=1,SUM($O$6:O1327),0)</f>
        <v>0</v>
      </c>
    </row>
    <row r="1328" spans="1:16" ht="15" customHeight="1">
      <c r="A1328" s="15"/>
      <c r="B1328" s="183">
        <v>17</v>
      </c>
      <c r="C1328" s="109" t="s">
        <v>1276</v>
      </c>
      <c r="D1328" s="226" t="s">
        <v>47</v>
      </c>
      <c r="E1328" s="227" t="s">
        <v>1102</v>
      </c>
      <c r="F1328" s="228">
        <v>3139200</v>
      </c>
      <c r="G1328" s="228">
        <v>3139200</v>
      </c>
      <c r="H1328" s="171"/>
      <c r="I1328" s="88">
        <f t="shared" si="122"/>
        <v>3139200</v>
      </c>
      <c r="J1328" s="163">
        <f t="shared" si="118"/>
        <v>0</v>
      </c>
      <c r="K1328" s="155">
        <f t="shared" si="119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20"/>
        <v>0</v>
      </c>
      <c r="O1328" s="155">
        <f t="shared" si="121"/>
        <v>0</v>
      </c>
      <c r="P1328" s="155">
        <f>IF(O1328=1,SUM($O$6:O1328),0)</f>
        <v>0</v>
      </c>
    </row>
    <row r="1329" spans="1:16" ht="15" customHeight="1">
      <c r="A1329" s="15"/>
      <c r="B1329" s="183">
        <v>18</v>
      </c>
      <c r="C1329" s="109" t="s">
        <v>1277</v>
      </c>
      <c r="D1329" s="226" t="s">
        <v>47</v>
      </c>
      <c r="E1329" s="227" t="s">
        <v>1102</v>
      </c>
      <c r="F1329" s="228">
        <v>2384400</v>
      </c>
      <c r="G1329" s="228">
        <v>2384400</v>
      </c>
      <c r="H1329" s="171"/>
      <c r="I1329" s="88">
        <f t="shared" si="122"/>
        <v>2384400</v>
      </c>
      <c r="J1329" s="163">
        <f t="shared" si="118"/>
        <v>0</v>
      </c>
      <c r="K1329" s="155">
        <f t="shared" si="119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20"/>
        <v>0</v>
      </c>
      <c r="O1329" s="155">
        <f t="shared" si="121"/>
        <v>0</v>
      </c>
      <c r="P1329" s="155">
        <f>IF(O1329=1,SUM($O$6:O1329),0)</f>
        <v>0</v>
      </c>
    </row>
    <row r="1330" spans="1:16" ht="15" customHeight="1">
      <c r="A1330" s="15"/>
      <c r="B1330" s="183">
        <v>19</v>
      </c>
      <c r="C1330" s="109" t="s">
        <v>1278</v>
      </c>
      <c r="D1330" s="226" t="s">
        <v>47</v>
      </c>
      <c r="E1330" s="227" t="s">
        <v>1102</v>
      </c>
      <c r="F1330" s="228">
        <v>3271200</v>
      </c>
      <c r="G1330" s="228">
        <v>3271200</v>
      </c>
      <c r="H1330" s="171"/>
      <c r="I1330" s="88">
        <f t="shared" si="122"/>
        <v>3271200</v>
      </c>
      <c r="J1330" s="163">
        <f t="shared" si="118"/>
        <v>0</v>
      </c>
      <c r="K1330" s="155">
        <f t="shared" si="119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20"/>
        <v>0</v>
      </c>
      <c r="O1330" s="155">
        <f t="shared" si="121"/>
        <v>0</v>
      </c>
      <c r="P1330" s="155">
        <f>IF(O1330=1,SUM($O$6:O1330),0)</f>
        <v>0</v>
      </c>
    </row>
    <row r="1331" spans="1:16" ht="15" customHeight="1">
      <c r="A1331" s="15"/>
      <c r="B1331" s="183">
        <v>20</v>
      </c>
      <c r="C1331" s="109" t="s">
        <v>1279</v>
      </c>
      <c r="D1331" s="226" t="s">
        <v>47</v>
      </c>
      <c r="E1331" s="227" t="s">
        <v>1102</v>
      </c>
      <c r="F1331" s="228">
        <v>2920800</v>
      </c>
      <c r="G1331" s="228">
        <v>2920800</v>
      </c>
      <c r="H1331" s="171"/>
      <c r="I1331" s="88">
        <f t="shared" si="122"/>
        <v>2920800</v>
      </c>
      <c r="J1331" s="163">
        <f t="shared" si="118"/>
        <v>0</v>
      </c>
      <c r="K1331" s="155">
        <f t="shared" si="119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20"/>
        <v>0</v>
      </c>
      <c r="O1331" s="155">
        <f t="shared" si="121"/>
        <v>0</v>
      </c>
      <c r="P1331" s="155">
        <f>IF(O1331=1,SUM($O$6:O1331),0)</f>
        <v>0</v>
      </c>
    </row>
    <row r="1332" spans="1:16" ht="15" customHeight="1">
      <c r="A1332" s="15"/>
      <c r="B1332" s="183">
        <v>21</v>
      </c>
      <c r="C1332" s="109" t="s">
        <v>1280</v>
      </c>
      <c r="D1332" s="226" t="s">
        <v>47</v>
      </c>
      <c r="E1332" s="227" t="s">
        <v>1102</v>
      </c>
      <c r="F1332" s="228">
        <v>2151600</v>
      </c>
      <c r="G1332" s="228">
        <v>2151600</v>
      </c>
      <c r="H1332" s="171"/>
      <c r="I1332" s="88">
        <f t="shared" si="122"/>
        <v>2151600</v>
      </c>
      <c r="J1332" s="163">
        <f t="shared" si="118"/>
        <v>0</v>
      </c>
      <c r="K1332" s="155">
        <f t="shared" si="119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20"/>
        <v>0</v>
      </c>
      <c r="O1332" s="155">
        <f t="shared" si="121"/>
        <v>0</v>
      </c>
      <c r="P1332" s="155">
        <f>IF(O1332=1,SUM($O$6:O1332),0)</f>
        <v>0</v>
      </c>
    </row>
    <row r="1333" spans="1:16" ht="15" customHeight="1">
      <c r="A1333" s="15"/>
      <c r="B1333" s="183">
        <v>22</v>
      </c>
      <c r="C1333" s="109" t="s">
        <v>1281</v>
      </c>
      <c r="D1333" s="226" t="s">
        <v>47</v>
      </c>
      <c r="E1333" s="227" t="s">
        <v>1102</v>
      </c>
      <c r="F1333" s="228">
        <v>1822800</v>
      </c>
      <c r="G1333" s="228">
        <v>1822800</v>
      </c>
      <c r="H1333" s="171"/>
      <c r="I1333" s="88">
        <f t="shared" si="122"/>
        <v>1822800</v>
      </c>
      <c r="J1333" s="163">
        <f t="shared" si="118"/>
        <v>0</v>
      </c>
      <c r="K1333" s="155">
        <f t="shared" si="119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20"/>
        <v>0</v>
      </c>
      <c r="O1333" s="155">
        <f t="shared" si="121"/>
        <v>0</v>
      </c>
      <c r="P1333" s="155">
        <f>IF(O1333=1,SUM($O$6:O1333),0)</f>
        <v>0</v>
      </c>
    </row>
    <row r="1334" spans="1:16" ht="15" customHeight="1">
      <c r="A1334" s="15"/>
      <c r="B1334" s="183">
        <v>23</v>
      </c>
      <c r="C1334" s="109" t="s">
        <v>1282</v>
      </c>
      <c r="D1334" s="226" t="s">
        <v>47</v>
      </c>
      <c r="E1334" s="227" t="s">
        <v>1102</v>
      </c>
      <c r="F1334" s="228">
        <v>1637821.3173673779</v>
      </c>
      <c r="G1334" s="228">
        <v>1637821.3173673779</v>
      </c>
      <c r="H1334" s="171"/>
      <c r="I1334" s="88">
        <f t="shared" si="122"/>
        <v>1637821.3173673779</v>
      </c>
      <c r="J1334" s="163">
        <f t="shared" si="118"/>
        <v>0</v>
      </c>
      <c r="K1334" s="155">
        <f t="shared" si="119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20"/>
        <v>0</v>
      </c>
      <c r="O1334" s="155">
        <f t="shared" si="121"/>
        <v>0</v>
      </c>
      <c r="P1334" s="155">
        <f>IF(O1334=1,SUM($O$6:O1334),0)</f>
        <v>0</v>
      </c>
    </row>
    <row r="1335" spans="1:16" ht="15" customHeight="1">
      <c r="A1335" s="15"/>
      <c r="B1335" s="183">
        <v>24</v>
      </c>
      <c r="C1335" s="109" t="s">
        <v>1283</v>
      </c>
      <c r="D1335" s="226" t="s">
        <v>47</v>
      </c>
      <c r="E1335" s="227" t="s">
        <v>1102</v>
      </c>
      <c r="F1335" s="228">
        <v>1505773.9956037072</v>
      </c>
      <c r="G1335" s="228">
        <v>1505773.9956037072</v>
      </c>
      <c r="H1335" s="171"/>
      <c r="I1335" s="88">
        <f t="shared" si="122"/>
        <v>1505773.9956037072</v>
      </c>
      <c r="J1335" s="163">
        <f t="shared" si="118"/>
        <v>0</v>
      </c>
      <c r="K1335" s="155">
        <f t="shared" si="119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20"/>
        <v>0</v>
      </c>
      <c r="O1335" s="155">
        <f t="shared" si="121"/>
        <v>0</v>
      </c>
      <c r="P1335" s="155">
        <f>IF(O1335=1,SUM($O$6:O1335),0)</f>
        <v>0</v>
      </c>
    </row>
    <row r="1336" spans="1:16" ht="15" customHeight="1">
      <c r="A1336" s="15"/>
      <c r="B1336" s="183">
        <v>25</v>
      </c>
      <c r="C1336" s="109" t="s">
        <v>1284</v>
      </c>
      <c r="D1336" s="226" t="s">
        <v>47</v>
      </c>
      <c r="E1336" s="227" t="s">
        <v>1102</v>
      </c>
      <c r="F1336" s="228">
        <v>1382400</v>
      </c>
      <c r="G1336" s="228">
        <v>1382400</v>
      </c>
      <c r="H1336" s="171"/>
      <c r="I1336" s="88">
        <f t="shared" si="122"/>
        <v>1382400</v>
      </c>
      <c r="J1336" s="163">
        <f t="shared" si="118"/>
        <v>0</v>
      </c>
      <c r="K1336" s="155">
        <f t="shared" si="119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20"/>
        <v>0</v>
      </c>
      <c r="O1336" s="155">
        <f t="shared" si="121"/>
        <v>0</v>
      </c>
      <c r="P1336" s="155">
        <f>IF(O1336=1,SUM($O$6:O1336),0)</f>
        <v>0</v>
      </c>
    </row>
    <row r="1337" spans="1:16" ht="15" customHeight="1">
      <c r="A1337" s="15"/>
      <c r="B1337" s="183">
        <v>26</v>
      </c>
      <c r="C1337" s="109" t="s">
        <v>1285</v>
      </c>
      <c r="D1337" s="226" t="s">
        <v>47</v>
      </c>
      <c r="E1337" s="227" t="s">
        <v>1102</v>
      </c>
      <c r="F1337" s="228">
        <v>1380000</v>
      </c>
      <c r="G1337" s="228">
        <v>1380000</v>
      </c>
      <c r="H1337" s="171"/>
      <c r="I1337" s="88">
        <f t="shared" si="122"/>
        <v>1380000</v>
      </c>
      <c r="J1337" s="163">
        <f t="shared" si="118"/>
        <v>0</v>
      </c>
      <c r="K1337" s="155">
        <f t="shared" si="119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20"/>
        <v>0</v>
      </c>
      <c r="O1337" s="155">
        <f t="shared" si="121"/>
        <v>0</v>
      </c>
      <c r="P1337" s="155">
        <f>IF(O1337=1,SUM($O$6:O1337),0)</f>
        <v>0</v>
      </c>
    </row>
    <row r="1338" spans="1:16" ht="15" customHeight="1">
      <c r="A1338" s="15"/>
      <c r="B1338" s="183">
        <v>27</v>
      </c>
      <c r="C1338" s="109" t="s">
        <v>1286</v>
      </c>
      <c r="D1338" s="226" t="s">
        <v>47</v>
      </c>
      <c r="E1338" s="227" t="s">
        <v>1102</v>
      </c>
      <c r="F1338" s="228">
        <v>1221600</v>
      </c>
      <c r="G1338" s="228">
        <v>1221600</v>
      </c>
      <c r="H1338" s="171"/>
      <c r="I1338" s="88">
        <f t="shared" si="122"/>
        <v>1221600</v>
      </c>
      <c r="J1338" s="163">
        <f t="shared" si="118"/>
        <v>0</v>
      </c>
      <c r="K1338" s="155">
        <f t="shared" si="119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20"/>
        <v>0</v>
      </c>
      <c r="O1338" s="155">
        <f t="shared" si="121"/>
        <v>0</v>
      </c>
      <c r="P1338" s="155">
        <f>IF(O1338=1,SUM($O$6:O1338),0)</f>
        <v>0</v>
      </c>
    </row>
    <row r="1339" spans="1:16" ht="15" customHeight="1">
      <c r="A1339" s="15"/>
      <c r="B1339" s="183">
        <v>28</v>
      </c>
      <c r="C1339" s="109" t="s">
        <v>1287</v>
      </c>
      <c r="D1339" s="226" t="s">
        <v>47</v>
      </c>
      <c r="E1339" s="227" t="s">
        <v>1102</v>
      </c>
      <c r="F1339" s="228">
        <v>6279240.0000000009</v>
      </c>
      <c r="G1339" s="228">
        <v>6279240.0000000009</v>
      </c>
      <c r="H1339" s="171"/>
      <c r="I1339" s="88">
        <f t="shared" si="122"/>
        <v>6279240.0000000009</v>
      </c>
      <c r="J1339" s="163">
        <f t="shared" si="118"/>
        <v>0</v>
      </c>
      <c r="K1339" s="155">
        <f t="shared" si="119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20"/>
        <v>0</v>
      </c>
      <c r="O1339" s="155">
        <f t="shared" si="121"/>
        <v>0</v>
      </c>
      <c r="P1339" s="155">
        <f>IF(O1339=1,SUM($O$6:O1339),0)</f>
        <v>0</v>
      </c>
    </row>
    <row r="1340" spans="1:16" ht="15" customHeight="1">
      <c r="A1340" s="15"/>
      <c r="B1340" s="183">
        <v>29</v>
      </c>
      <c r="C1340" s="109" t="s">
        <v>1288</v>
      </c>
      <c r="D1340" s="226" t="s">
        <v>47</v>
      </c>
      <c r="E1340" s="227" t="s">
        <v>1102</v>
      </c>
      <c r="F1340" s="228">
        <v>6279240.0000000009</v>
      </c>
      <c r="G1340" s="228">
        <v>6279240.0000000009</v>
      </c>
      <c r="H1340" s="175"/>
      <c r="I1340" s="88">
        <f t="shared" si="122"/>
        <v>6279240.0000000009</v>
      </c>
      <c r="J1340" s="163">
        <f t="shared" si="118"/>
        <v>0</v>
      </c>
      <c r="K1340" s="155">
        <f t="shared" si="119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20"/>
        <v>0</v>
      </c>
      <c r="O1340" s="155">
        <f t="shared" si="121"/>
        <v>0</v>
      </c>
      <c r="P1340" s="155">
        <f>IF(O1340=1,SUM($O$6:O1340),0)</f>
        <v>0</v>
      </c>
    </row>
    <row r="1341" spans="1:16" ht="15" customHeight="1">
      <c r="A1341" s="15"/>
      <c r="B1341" s="183">
        <v>30</v>
      </c>
      <c r="C1341" s="109" t="s">
        <v>1289</v>
      </c>
      <c r="D1341" s="226" t="s">
        <v>47</v>
      </c>
      <c r="E1341" s="227" t="s">
        <v>1102</v>
      </c>
      <c r="F1341" s="228">
        <v>4901160</v>
      </c>
      <c r="G1341" s="228">
        <v>4901160</v>
      </c>
      <c r="H1341" s="175"/>
      <c r="I1341" s="88">
        <f t="shared" si="122"/>
        <v>4901160</v>
      </c>
      <c r="J1341" s="163">
        <f t="shared" si="118"/>
        <v>0</v>
      </c>
      <c r="K1341" s="155">
        <f t="shared" si="119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20"/>
        <v>0</v>
      </c>
      <c r="O1341" s="155">
        <f t="shared" si="121"/>
        <v>0</v>
      </c>
      <c r="P1341" s="155">
        <f>IF(O1341=1,SUM($O$6:O1341),0)</f>
        <v>0</v>
      </c>
    </row>
    <row r="1342" spans="1:16" ht="15" customHeight="1">
      <c r="A1342" s="15"/>
      <c r="B1342" s="183">
        <v>31</v>
      </c>
      <c r="C1342" s="109" t="s">
        <v>1290</v>
      </c>
      <c r="D1342" s="226" t="s">
        <v>47</v>
      </c>
      <c r="E1342" s="227" t="s">
        <v>1102</v>
      </c>
      <c r="F1342" s="228">
        <v>4642440</v>
      </c>
      <c r="G1342" s="228">
        <v>4642440</v>
      </c>
      <c r="H1342" s="175"/>
      <c r="I1342" s="88">
        <f t="shared" si="122"/>
        <v>4642440</v>
      </c>
      <c r="J1342" s="163">
        <f t="shared" si="118"/>
        <v>0</v>
      </c>
      <c r="K1342" s="155">
        <f t="shared" si="119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20"/>
        <v>0</v>
      </c>
      <c r="O1342" s="155">
        <f t="shared" si="121"/>
        <v>0</v>
      </c>
      <c r="P1342" s="155">
        <f>IF(O1342=1,SUM($O$6:O1342),0)</f>
        <v>0</v>
      </c>
    </row>
    <row r="1343" spans="1:16" ht="15" customHeight="1">
      <c r="A1343" s="15"/>
      <c r="B1343" s="183">
        <v>32</v>
      </c>
      <c r="C1343" s="109" t="s">
        <v>1291</v>
      </c>
      <c r="D1343" s="226" t="s">
        <v>47</v>
      </c>
      <c r="E1343" s="227" t="s">
        <v>1102</v>
      </c>
      <c r="F1343" s="228">
        <v>3961320</v>
      </c>
      <c r="G1343" s="228">
        <v>3961320</v>
      </c>
      <c r="H1343" s="175"/>
      <c r="I1343" s="88">
        <f t="shared" si="122"/>
        <v>3961320</v>
      </c>
      <c r="J1343" s="163">
        <f t="shared" si="118"/>
        <v>0</v>
      </c>
      <c r="K1343" s="155">
        <f t="shared" si="119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20"/>
        <v>0</v>
      </c>
      <c r="O1343" s="155">
        <f t="shared" si="121"/>
        <v>0</v>
      </c>
      <c r="P1343" s="155">
        <f>IF(O1343=1,SUM($O$6:O1343),0)</f>
        <v>0</v>
      </c>
    </row>
    <row r="1344" spans="1:16" ht="15" customHeight="1">
      <c r="A1344" s="15"/>
      <c r="B1344" s="183">
        <v>33</v>
      </c>
      <c r="C1344" s="109" t="s">
        <v>1292</v>
      </c>
      <c r="D1344" s="226" t="s">
        <v>47</v>
      </c>
      <c r="E1344" s="227" t="s">
        <v>1102</v>
      </c>
      <c r="F1344" s="228">
        <v>3839880</v>
      </c>
      <c r="G1344" s="228">
        <v>3839880</v>
      </c>
      <c r="H1344" s="175"/>
      <c r="I1344" s="88">
        <f t="shared" si="122"/>
        <v>3839880</v>
      </c>
      <c r="J1344" s="163">
        <f t="shared" si="118"/>
        <v>0</v>
      </c>
      <c r="K1344" s="155">
        <f t="shared" si="119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20"/>
        <v>0</v>
      </c>
      <c r="O1344" s="155">
        <f t="shared" si="121"/>
        <v>0</v>
      </c>
      <c r="P1344" s="155">
        <f>IF(O1344=1,SUM($O$6:O1344),0)</f>
        <v>0</v>
      </c>
    </row>
    <row r="1345" spans="1:16" ht="15" customHeight="1">
      <c r="A1345" s="15"/>
      <c r="B1345" s="183">
        <v>34</v>
      </c>
      <c r="C1345" s="109" t="s">
        <v>1293</v>
      </c>
      <c r="D1345" s="226" t="s">
        <v>47</v>
      </c>
      <c r="E1345" s="227" t="s">
        <v>1102</v>
      </c>
      <c r="F1345" s="228">
        <v>3835920</v>
      </c>
      <c r="G1345" s="228">
        <v>3835920</v>
      </c>
      <c r="H1345" s="175"/>
      <c r="I1345" s="88">
        <f t="shared" si="122"/>
        <v>3835920</v>
      </c>
      <c r="J1345" s="163">
        <f t="shared" si="118"/>
        <v>0</v>
      </c>
      <c r="K1345" s="155">
        <f t="shared" si="119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20"/>
        <v>0</v>
      </c>
      <c r="O1345" s="155">
        <f t="shared" si="121"/>
        <v>0</v>
      </c>
      <c r="P1345" s="155">
        <f>IF(O1345=1,SUM($O$6:O1345),0)</f>
        <v>0</v>
      </c>
    </row>
    <row r="1346" spans="1:16" ht="15" customHeight="1">
      <c r="A1346" s="15"/>
      <c r="B1346" s="183">
        <v>35</v>
      </c>
      <c r="C1346" s="109" t="s">
        <v>1294</v>
      </c>
      <c r="D1346" s="226" t="s">
        <v>47</v>
      </c>
      <c r="E1346" s="227" t="s">
        <v>1102</v>
      </c>
      <c r="F1346" s="228">
        <v>3260400</v>
      </c>
      <c r="G1346" s="228">
        <v>3260400</v>
      </c>
      <c r="H1346" s="175"/>
      <c r="I1346" s="88">
        <f t="shared" si="122"/>
        <v>3260400</v>
      </c>
      <c r="J1346" s="163">
        <f t="shared" si="118"/>
        <v>0</v>
      </c>
      <c r="K1346" s="155">
        <f t="shared" si="119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20"/>
        <v>0</v>
      </c>
      <c r="O1346" s="155">
        <f t="shared" si="121"/>
        <v>0</v>
      </c>
      <c r="P1346" s="155">
        <f>IF(O1346=1,SUM($O$6:O1346),0)</f>
        <v>0</v>
      </c>
    </row>
    <row r="1347" spans="1:16" ht="15" customHeight="1">
      <c r="A1347" s="15"/>
      <c r="B1347" s="183">
        <v>36</v>
      </c>
      <c r="C1347" s="109" t="s">
        <v>1295</v>
      </c>
      <c r="D1347" s="226" t="s">
        <v>47</v>
      </c>
      <c r="E1347" s="227" t="s">
        <v>1102</v>
      </c>
      <c r="F1347" s="228">
        <v>3643200</v>
      </c>
      <c r="G1347" s="228">
        <v>3643200</v>
      </c>
      <c r="H1347" s="175"/>
      <c r="I1347" s="88">
        <f t="shared" si="122"/>
        <v>3643200</v>
      </c>
      <c r="J1347" s="163">
        <f t="shared" si="118"/>
        <v>0</v>
      </c>
      <c r="K1347" s="155">
        <f t="shared" si="119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20"/>
        <v>0</v>
      </c>
      <c r="O1347" s="155">
        <f t="shared" si="121"/>
        <v>0</v>
      </c>
      <c r="P1347" s="155">
        <f>IF(O1347=1,SUM($O$6:O1347),0)</f>
        <v>0</v>
      </c>
    </row>
    <row r="1348" spans="1:16" ht="15" customHeight="1">
      <c r="A1348" s="15"/>
      <c r="B1348" s="183">
        <v>37</v>
      </c>
      <c r="C1348" s="109" t="s">
        <v>1296</v>
      </c>
      <c r="D1348" s="226" t="s">
        <v>47</v>
      </c>
      <c r="E1348" s="227" t="s">
        <v>1102</v>
      </c>
      <c r="F1348" s="228">
        <v>3538920</v>
      </c>
      <c r="G1348" s="228">
        <v>3538920</v>
      </c>
      <c r="H1348" s="175"/>
      <c r="I1348" s="88">
        <f t="shared" si="122"/>
        <v>3538920</v>
      </c>
      <c r="J1348" s="163">
        <f t="shared" si="118"/>
        <v>0</v>
      </c>
      <c r="K1348" s="155">
        <f t="shared" si="119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20"/>
        <v>0</v>
      </c>
      <c r="O1348" s="155">
        <f t="shared" si="121"/>
        <v>0</v>
      </c>
      <c r="P1348" s="155">
        <f>IF(O1348=1,SUM($O$6:O1348),0)</f>
        <v>0</v>
      </c>
    </row>
    <row r="1349" spans="1:16" ht="15" customHeight="1">
      <c r="A1349" s="15"/>
      <c r="B1349" s="183">
        <v>38</v>
      </c>
      <c r="C1349" s="109" t="s">
        <v>1297</v>
      </c>
      <c r="D1349" s="226" t="s">
        <v>47</v>
      </c>
      <c r="E1349" s="227" t="s">
        <v>1102</v>
      </c>
      <c r="F1349" s="228">
        <v>2935680.0000000005</v>
      </c>
      <c r="G1349" s="228">
        <v>2935680.0000000005</v>
      </c>
      <c r="H1349" s="175"/>
      <c r="I1349" s="88">
        <f t="shared" si="122"/>
        <v>2935680.0000000005</v>
      </c>
      <c r="J1349" s="163">
        <f t="shared" si="118"/>
        <v>0</v>
      </c>
      <c r="K1349" s="155">
        <f t="shared" si="119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20"/>
        <v>0</v>
      </c>
      <c r="O1349" s="155">
        <f t="shared" si="121"/>
        <v>0</v>
      </c>
      <c r="P1349" s="155">
        <f>IF(O1349=1,SUM($O$6:O1349),0)</f>
        <v>0</v>
      </c>
    </row>
    <row r="1350" spans="1:16" ht="15" customHeight="1">
      <c r="A1350" s="15"/>
      <c r="B1350" s="183">
        <v>39</v>
      </c>
      <c r="C1350" s="109" t="s">
        <v>1298</v>
      </c>
      <c r="D1350" s="226" t="s">
        <v>47</v>
      </c>
      <c r="E1350" s="227" t="s">
        <v>1102</v>
      </c>
      <c r="F1350" s="228">
        <v>2935680.0000000005</v>
      </c>
      <c r="G1350" s="228">
        <v>2935680.0000000005</v>
      </c>
      <c r="H1350" s="175"/>
      <c r="I1350" s="88">
        <f t="shared" si="122"/>
        <v>2935680.0000000005</v>
      </c>
      <c r="J1350" s="163">
        <f t="shared" si="118"/>
        <v>0</v>
      </c>
      <c r="K1350" s="155">
        <f t="shared" si="119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20"/>
        <v>0</v>
      </c>
      <c r="O1350" s="155">
        <f t="shared" si="121"/>
        <v>0</v>
      </c>
      <c r="P1350" s="155">
        <f>IF(O1350=1,SUM($O$6:O1350),0)</f>
        <v>0</v>
      </c>
    </row>
    <row r="1351" spans="1:16" ht="15" customHeight="1">
      <c r="A1351" s="15"/>
      <c r="B1351" s="183">
        <v>40</v>
      </c>
      <c r="C1351" s="109" t="s">
        <v>1299</v>
      </c>
      <c r="D1351" s="226" t="s">
        <v>47</v>
      </c>
      <c r="E1351" s="227" t="s">
        <v>1102</v>
      </c>
      <c r="F1351" s="228">
        <v>2604360.0000000005</v>
      </c>
      <c r="G1351" s="228">
        <v>2604360.0000000005</v>
      </c>
      <c r="H1351" s="175"/>
      <c r="I1351" s="88">
        <f t="shared" si="122"/>
        <v>2604360.0000000005</v>
      </c>
      <c r="J1351" s="163">
        <f t="shared" si="118"/>
        <v>0</v>
      </c>
      <c r="K1351" s="155">
        <f t="shared" si="119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20"/>
        <v>0</v>
      </c>
      <c r="O1351" s="155">
        <f t="shared" si="121"/>
        <v>0</v>
      </c>
      <c r="P1351" s="155">
        <f>IF(O1351=1,SUM($O$6:O1351),0)</f>
        <v>0</v>
      </c>
    </row>
    <row r="1352" spans="1:16" ht="15" customHeight="1">
      <c r="A1352" s="15"/>
      <c r="B1352" s="183">
        <v>41</v>
      </c>
      <c r="C1352" s="109" t="s">
        <v>1300</v>
      </c>
      <c r="D1352" s="226" t="s">
        <v>47</v>
      </c>
      <c r="E1352" s="227" t="s">
        <v>1102</v>
      </c>
      <c r="F1352" s="228">
        <v>1969440</v>
      </c>
      <c r="G1352" s="228">
        <v>1969440</v>
      </c>
      <c r="H1352" s="175"/>
      <c r="I1352" s="88">
        <f t="shared" si="122"/>
        <v>1969440</v>
      </c>
      <c r="J1352" s="163">
        <f t="shared" si="118"/>
        <v>0</v>
      </c>
      <c r="K1352" s="155">
        <f t="shared" si="119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20"/>
        <v>0</v>
      </c>
      <c r="O1352" s="155">
        <f t="shared" si="121"/>
        <v>0</v>
      </c>
      <c r="P1352" s="155">
        <f>IF(O1352=1,SUM($O$6:O1352),0)</f>
        <v>0</v>
      </c>
    </row>
    <row r="1353" spans="1:16" ht="15" customHeight="1">
      <c r="A1353" s="15"/>
      <c r="B1353" s="183">
        <v>42</v>
      </c>
      <c r="C1353" s="109" t="s">
        <v>1301</v>
      </c>
      <c r="D1353" s="226" t="s">
        <v>47</v>
      </c>
      <c r="E1353" s="227" t="s">
        <v>1102</v>
      </c>
      <c r="F1353" s="228">
        <v>5150640.0000000009</v>
      </c>
      <c r="G1353" s="228">
        <v>5150640.0000000009</v>
      </c>
      <c r="H1353" s="175"/>
      <c r="I1353" s="88">
        <f t="shared" si="122"/>
        <v>5150640.0000000009</v>
      </c>
      <c r="J1353" s="163">
        <f t="shared" si="118"/>
        <v>0</v>
      </c>
      <c r="K1353" s="155">
        <f t="shared" si="119"/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si="120"/>
        <v>0</v>
      </c>
      <c r="O1353" s="155">
        <f t="shared" si="121"/>
        <v>0</v>
      </c>
      <c r="P1353" s="155">
        <f>IF(O1353=1,SUM($O$6:O1353),0)</f>
        <v>0</v>
      </c>
    </row>
    <row r="1354" spans="1:16" ht="15" customHeight="1">
      <c r="A1354" s="15"/>
      <c r="B1354" s="183">
        <v>43</v>
      </c>
      <c r="C1354" s="109" t="s">
        <v>1302</v>
      </c>
      <c r="D1354" s="226" t="s">
        <v>47</v>
      </c>
      <c r="E1354" s="227" t="s">
        <v>1102</v>
      </c>
      <c r="F1354" s="228">
        <v>4060320</v>
      </c>
      <c r="G1354" s="228">
        <v>4060320</v>
      </c>
      <c r="H1354" s="175"/>
      <c r="I1354" s="88">
        <f t="shared" si="122"/>
        <v>4060320</v>
      </c>
      <c r="J1354" s="163">
        <f t="shared" si="118"/>
        <v>0</v>
      </c>
      <c r="K1354" s="155">
        <f t="shared" si="11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20"/>
        <v>0</v>
      </c>
      <c r="O1354" s="155">
        <f t="shared" si="121"/>
        <v>0</v>
      </c>
      <c r="P1354" s="155">
        <f>IF(O1354=1,SUM($O$6:O1354),0)</f>
        <v>0</v>
      </c>
    </row>
    <row r="1355" spans="1:16" ht="15" customHeight="1">
      <c r="A1355" s="15"/>
      <c r="B1355" s="183">
        <v>44</v>
      </c>
      <c r="C1355" s="109" t="s">
        <v>1303</v>
      </c>
      <c r="D1355" s="226" t="s">
        <v>47</v>
      </c>
      <c r="E1355" s="227" t="s">
        <v>1102</v>
      </c>
      <c r="F1355" s="228">
        <v>3453120</v>
      </c>
      <c r="G1355" s="228">
        <v>3453120</v>
      </c>
      <c r="H1355" s="175"/>
      <c r="I1355" s="88">
        <f t="shared" si="122"/>
        <v>3453120</v>
      </c>
      <c r="J1355" s="163">
        <f t="shared" si="118"/>
        <v>0</v>
      </c>
      <c r="K1355" s="155">
        <f t="shared" si="11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20"/>
        <v>0</v>
      </c>
      <c r="O1355" s="155">
        <f t="shared" si="121"/>
        <v>0</v>
      </c>
      <c r="P1355" s="155">
        <f>IF(O1355=1,SUM($O$6:O1355),0)</f>
        <v>0</v>
      </c>
    </row>
    <row r="1356" spans="1:16" ht="15" customHeight="1">
      <c r="A1356" s="15"/>
      <c r="B1356" s="183">
        <v>45</v>
      </c>
      <c r="C1356" s="109" t="s">
        <v>1304</v>
      </c>
      <c r="D1356" s="226" t="s">
        <v>47</v>
      </c>
      <c r="E1356" s="227" t="s">
        <v>1102</v>
      </c>
      <c r="F1356" s="228">
        <v>2622840.0000000005</v>
      </c>
      <c r="G1356" s="228">
        <v>2622840.0000000005</v>
      </c>
      <c r="H1356" s="171"/>
      <c r="I1356" s="88">
        <f t="shared" si="122"/>
        <v>2622840.0000000005</v>
      </c>
      <c r="J1356" s="163">
        <f t="shared" ref="J1356:J1419" si="123">IF(D1356="MDU-KD",1,0)</f>
        <v>0</v>
      </c>
      <c r="K1356" s="155">
        <f t="shared" ref="K1356:K1419" si="124">IF(D1356="HDW",1,0)</f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ref="N1356:N1419" si="125">IF(L1356=0,M1356,L1356)</f>
        <v>0</v>
      </c>
      <c r="O1356" s="155">
        <f t="shared" ref="O1356:O1419" si="126">IF(E1356=0,0,IF(LEFT(C1356,11)="Tiang Beton",1,0))</f>
        <v>0</v>
      </c>
      <c r="P1356" s="155">
        <f>IF(O1356=1,SUM($O$6:O1356),0)</f>
        <v>0</v>
      </c>
    </row>
    <row r="1357" spans="1:16" ht="15" customHeight="1">
      <c r="A1357" s="15"/>
      <c r="B1357" s="183">
        <v>46</v>
      </c>
      <c r="C1357" s="109" t="s">
        <v>1305</v>
      </c>
      <c r="D1357" s="226" t="s">
        <v>47</v>
      </c>
      <c r="E1357" s="227" t="s">
        <v>1102</v>
      </c>
      <c r="F1357" s="228">
        <v>3598320</v>
      </c>
      <c r="G1357" s="228">
        <v>3598320</v>
      </c>
      <c r="H1357" s="171"/>
      <c r="I1357" s="88">
        <f t="shared" si="122"/>
        <v>3598320</v>
      </c>
      <c r="J1357" s="163">
        <f t="shared" si="123"/>
        <v>0</v>
      </c>
      <c r="K1357" s="155">
        <f t="shared" si="124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25"/>
        <v>0</v>
      </c>
      <c r="O1357" s="155">
        <f t="shared" si="126"/>
        <v>0</v>
      </c>
      <c r="P1357" s="155">
        <f>IF(O1357=1,SUM($O$6:O1357),0)</f>
        <v>0</v>
      </c>
    </row>
    <row r="1358" spans="1:16" ht="15" customHeight="1">
      <c r="A1358" s="15"/>
      <c r="B1358" s="183">
        <v>47</v>
      </c>
      <c r="C1358" s="109" t="s">
        <v>1306</v>
      </c>
      <c r="D1358" s="226" t="s">
        <v>47</v>
      </c>
      <c r="E1358" s="227" t="s">
        <v>1102</v>
      </c>
      <c r="F1358" s="228">
        <v>3212880</v>
      </c>
      <c r="G1358" s="228">
        <v>3212880</v>
      </c>
      <c r="H1358" s="171"/>
      <c r="I1358" s="88">
        <f t="shared" si="122"/>
        <v>3212880</v>
      </c>
      <c r="J1358" s="163">
        <f t="shared" si="123"/>
        <v>0</v>
      </c>
      <c r="K1358" s="155">
        <f t="shared" si="124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25"/>
        <v>0</v>
      </c>
      <c r="O1358" s="155">
        <f t="shared" si="126"/>
        <v>0</v>
      </c>
      <c r="P1358" s="155">
        <f>IF(O1358=1,SUM($O$6:O1358),0)</f>
        <v>0</v>
      </c>
    </row>
    <row r="1359" spans="1:16" ht="15" customHeight="1">
      <c r="A1359" s="15"/>
      <c r="B1359" s="183">
        <v>48</v>
      </c>
      <c r="C1359" s="109" t="s">
        <v>1307</v>
      </c>
      <c r="D1359" s="226" t="s">
        <v>47</v>
      </c>
      <c r="E1359" s="227" t="s">
        <v>1102</v>
      </c>
      <c r="F1359" s="228">
        <v>2366760</v>
      </c>
      <c r="G1359" s="228">
        <v>2366760</v>
      </c>
      <c r="H1359" s="171"/>
      <c r="I1359" s="88">
        <f>IF($I$5=$G$4,G1359,(IF($I$5=$F$4,F1359,0)))</f>
        <v>2366760</v>
      </c>
      <c r="J1359" s="163">
        <f t="shared" si="123"/>
        <v>0</v>
      </c>
      <c r="K1359" s="155">
        <f t="shared" si="124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25"/>
        <v>0</v>
      </c>
      <c r="O1359" s="155">
        <f t="shared" si="126"/>
        <v>0</v>
      </c>
      <c r="P1359" s="155">
        <f>IF(O1359=1,SUM($O$6:O1359),0)</f>
        <v>0</v>
      </c>
    </row>
    <row r="1360" spans="1:16" ht="15" customHeight="1">
      <c r="A1360" s="15"/>
      <c r="B1360" s="183">
        <v>49</v>
      </c>
      <c r="C1360" s="109" t="s">
        <v>1308</v>
      </c>
      <c r="D1360" s="226" t="s">
        <v>47</v>
      </c>
      <c r="E1360" s="227" t="s">
        <v>1102</v>
      </c>
      <c r="F1360" s="228">
        <v>2005080</v>
      </c>
      <c r="G1360" s="228">
        <v>2005080</v>
      </c>
      <c r="H1360" s="171"/>
      <c r="I1360" s="88">
        <f>IF($I$5=$G$4,G1360,(IF($I$5=$F$4,F1360,0)))</f>
        <v>2005080</v>
      </c>
      <c r="J1360" s="163">
        <f t="shared" si="123"/>
        <v>0</v>
      </c>
      <c r="K1360" s="155">
        <f t="shared" si="124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25"/>
        <v>0</v>
      </c>
      <c r="O1360" s="155">
        <f t="shared" si="126"/>
        <v>0</v>
      </c>
      <c r="P1360" s="155">
        <f>IF(O1360=1,SUM($O$6:O1360),0)</f>
        <v>0</v>
      </c>
    </row>
    <row r="1361" spans="1:16" ht="15" customHeight="1">
      <c r="A1361" s="15"/>
      <c r="B1361" s="183">
        <v>50</v>
      </c>
      <c r="C1361" s="109" t="s">
        <v>1309</v>
      </c>
      <c r="D1361" s="226" t="s">
        <v>47</v>
      </c>
      <c r="E1361" s="227" t="s">
        <v>1102</v>
      </c>
      <c r="F1361" s="228">
        <v>1801603.4491041158</v>
      </c>
      <c r="G1361" s="228">
        <v>1801603.4491041158</v>
      </c>
      <c r="H1361" s="171"/>
      <c r="I1361" s="88">
        <f t="shared" si="122"/>
        <v>1801603.4491041158</v>
      </c>
      <c r="J1361" s="163">
        <f t="shared" si="123"/>
        <v>0</v>
      </c>
      <c r="K1361" s="155">
        <f t="shared" si="124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25"/>
        <v>0</v>
      </c>
      <c r="O1361" s="155">
        <f t="shared" si="126"/>
        <v>0</v>
      </c>
      <c r="P1361" s="155">
        <f>IF(O1361=1,SUM($O$6:O1361),0)</f>
        <v>0</v>
      </c>
    </row>
    <row r="1362" spans="1:16" ht="15" customHeight="1">
      <c r="A1362" s="15"/>
      <c r="B1362" s="183">
        <v>51</v>
      </c>
      <c r="C1362" s="109" t="s">
        <v>1310</v>
      </c>
      <c r="D1362" s="226" t="s">
        <v>47</v>
      </c>
      <c r="E1362" s="227" t="s">
        <v>1102</v>
      </c>
      <c r="F1362" s="228">
        <v>1656351.3951640779</v>
      </c>
      <c r="G1362" s="228">
        <v>1656351.3951640779</v>
      </c>
      <c r="H1362" s="171"/>
      <c r="I1362" s="88">
        <f t="shared" si="122"/>
        <v>1656351.3951640779</v>
      </c>
      <c r="J1362" s="163">
        <f t="shared" si="123"/>
        <v>0</v>
      </c>
      <c r="K1362" s="155">
        <f t="shared" si="124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25"/>
        <v>0</v>
      </c>
      <c r="O1362" s="155">
        <f t="shared" si="126"/>
        <v>0</v>
      </c>
      <c r="P1362" s="155">
        <f>IF(O1362=1,SUM($O$6:O1362),0)</f>
        <v>0</v>
      </c>
    </row>
    <row r="1363" spans="1:16" ht="15" customHeight="1">
      <c r="A1363" s="15"/>
      <c r="B1363" s="183">
        <v>52</v>
      </c>
      <c r="C1363" s="109" t="s">
        <v>1311</v>
      </c>
      <c r="D1363" s="226" t="s">
        <v>47</v>
      </c>
      <c r="E1363" s="227" t="s">
        <v>1102</v>
      </c>
      <c r="F1363" s="228">
        <v>1520640.0000000002</v>
      </c>
      <c r="G1363" s="228">
        <v>1520640.0000000002</v>
      </c>
      <c r="H1363" s="171"/>
      <c r="I1363" s="88">
        <f t="shared" si="122"/>
        <v>1520640.0000000002</v>
      </c>
      <c r="J1363" s="163">
        <f t="shared" si="123"/>
        <v>0</v>
      </c>
      <c r="K1363" s="155">
        <f t="shared" si="124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25"/>
        <v>0</v>
      </c>
      <c r="O1363" s="155">
        <f t="shared" si="126"/>
        <v>0</v>
      </c>
      <c r="P1363" s="155">
        <f>IF(O1363=1,SUM($O$6:O1363),0)</f>
        <v>0</v>
      </c>
    </row>
    <row r="1364" spans="1:16" ht="15" customHeight="1">
      <c r="A1364" s="15"/>
      <c r="B1364" s="183">
        <v>53</v>
      </c>
      <c r="C1364" s="109" t="s">
        <v>1312</v>
      </c>
      <c r="D1364" s="226" t="s">
        <v>47</v>
      </c>
      <c r="E1364" s="227" t="s">
        <v>1102</v>
      </c>
      <c r="F1364" s="228">
        <v>1518000.0000000002</v>
      </c>
      <c r="G1364" s="228">
        <v>1518000.0000000002</v>
      </c>
      <c r="H1364" s="171"/>
      <c r="I1364" s="88">
        <f t="shared" si="122"/>
        <v>1518000.0000000002</v>
      </c>
      <c r="J1364" s="163">
        <f t="shared" si="123"/>
        <v>0</v>
      </c>
      <c r="K1364" s="155">
        <f t="shared" si="124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25"/>
        <v>0</v>
      </c>
      <c r="O1364" s="155">
        <f t="shared" si="126"/>
        <v>0</v>
      </c>
      <c r="P1364" s="155">
        <f>IF(O1364=1,SUM($O$6:O1364),0)</f>
        <v>0</v>
      </c>
    </row>
    <row r="1365" spans="1:16" ht="15" customHeight="1">
      <c r="A1365" s="15"/>
      <c r="B1365" s="183">
        <v>54</v>
      </c>
      <c r="C1365" s="109" t="s">
        <v>1313</v>
      </c>
      <c r="D1365" s="226" t="s">
        <v>47</v>
      </c>
      <c r="E1365" s="227" t="s">
        <v>1102</v>
      </c>
      <c r="F1365" s="228">
        <v>1343760.0000000002</v>
      </c>
      <c r="G1365" s="228">
        <v>1343760.0000000002</v>
      </c>
      <c r="H1365" s="171"/>
      <c r="I1365" s="88">
        <f t="shared" si="122"/>
        <v>1343760.0000000002</v>
      </c>
      <c r="J1365" s="163">
        <f t="shared" si="123"/>
        <v>0</v>
      </c>
      <c r="K1365" s="155">
        <f t="shared" si="124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25"/>
        <v>0</v>
      </c>
      <c r="O1365" s="155">
        <f t="shared" si="126"/>
        <v>0</v>
      </c>
      <c r="P1365" s="155">
        <f>IF(O1365=1,SUM($O$6:O1365),0)</f>
        <v>0</v>
      </c>
    </row>
    <row r="1366" spans="1:16" ht="15" customHeight="1">
      <c r="A1366" s="15"/>
      <c r="B1366" s="183">
        <v>55</v>
      </c>
      <c r="C1366" s="109" t="s">
        <v>1314</v>
      </c>
      <c r="D1366" s="226" t="s">
        <v>47</v>
      </c>
      <c r="E1366" s="227" t="s">
        <v>1102</v>
      </c>
      <c r="F1366" s="228">
        <v>7945699.5772913285</v>
      </c>
      <c r="G1366" s="228">
        <v>7945699.5772913285</v>
      </c>
      <c r="H1366" s="171"/>
      <c r="I1366" s="88">
        <f t="shared" si="122"/>
        <v>7945699.5772913285</v>
      </c>
      <c r="J1366" s="163">
        <f t="shared" si="123"/>
        <v>0</v>
      </c>
      <c r="K1366" s="155">
        <f t="shared" si="124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25"/>
        <v>0</v>
      </c>
      <c r="O1366" s="155">
        <f t="shared" si="126"/>
        <v>0</v>
      </c>
      <c r="P1366" s="155">
        <f>IF(O1366=1,SUM($O$6:O1366),0)</f>
        <v>0</v>
      </c>
    </row>
    <row r="1367" spans="1:16" ht="15" customHeight="1">
      <c r="A1367" s="15"/>
      <c r="B1367" s="183"/>
      <c r="C1367" s="109"/>
      <c r="D1367" s="226" t="s">
        <v>48</v>
      </c>
      <c r="E1367" s="227"/>
      <c r="F1367" s="228">
        <v>0</v>
      </c>
      <c r="G1367" s="228">
        <v>0</v>
      </c>
      <c r="H1367" s="171"/>
      <c r="I1367" s="88">
        <f t="shared" si="122"/>
        <v>0</v>
      </c>
      <c r="J1367" s="163">
        <f t="shared" si="123"/>
        <v>0</v>
      </c>
      <c r="K1367" s="155">
        <f t="shared" si="124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25"/>
        <v>0</v>
      </c>
      <c r="O1367" s="155">
        <f t="shared" si="126"/>
        <v>0</v>
      </c>
      <c r="P1367" s="155">
        <f>IF(O1367=1,SUM($O$6:O1367),0)</f>
        <v>0</v>
      </c>
    </row>
    <row r="1368" spans="1:16" ht="15" customHeight="1">
      <c r="A1368" s="15"/>
      <c r="B1368" s="183" t="s">
        <v>1031</v>
      </c>
      <c r="C1368" s="109" t="s">
        <v>779</v>
      </c>
      <c r="D1368" s="226" t="s">
        <v>48</v>
      </c>
      <c r="E1368" s="227"/>
      <c r="F1368" s="228">
        <v>0</v>
      </c>
      <c r="G1368" s="228">
        <v>0</v>
      </c>
      <c r="H1368" s="171"/>
      <c r="I1368" s="88">
        <f t="shared" si="122"/>
        <v>0</v>
      </c>
      <c r="J1368" s="163">
        <f t="shared" si="123"/>
        <v>0</v>
      </c>
      <c r="K1368" s="155">
        <f t="shared" si="124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25"/>
        <v>0</v>
      </c>
      <c r="O1368" s="155">
        <f t="shared" si="126"/>
        <v>0</v>
      </c>
      <c r="P1368" s="155">
        <f>IF(O1368=1,SUM($O$6:O1368),0)</f>
        <v>0</v>
      </c>
    </row>
    <row r="1369" spans="1:16" ht="15" customHeight="1">
      <c r="A1369" s="15"/>
      <c r="B1369" s="183">
        <v>1</v>
      </c>
      <c r="C1369" s="109" t="s">
        <v>1315</v>
      </c>
      <c r="D1369" s="226" t="s">
        <v>47</v>
      </c>
      <c r="E1369" s="227" t="s">
        <v>1102</v>
      </c>
      <c r="F1369" s="228">
        <v>3426000</v>
      </c>
      <c r="G1369" s="228">
        <v>3426000</v>
      </c>
      <c r="H1369" s="171"/>
      <c r="I1369" s="88">
        <f t="shared" si="122"/>
        <v>3426000</v>
      </c>
      <c r="J1369" s="163">
        <f t="shared" si="123"/>
        <v>0</v>
      </c>
      <c r="K1369" s="155">
        <f t="shared" si="124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25"/>
        <v>0</v>
      </c>
      <c r="O1369" s="155">
        <f t="shared" si="126"/>
        <v>0</v>
      </c>
      <c r="P1369" s="155">
        <f>IF(O1369=1,SUM($O$6:O1369),0)</f>
        <v>0</v>
      </c>
    </row>
    <row r="1370" spans="1:16" ht="15" customHeight="1">
      <c r="A1370" s="15"/>
      <c r="B1370" s="183">
        <v>2</v>
      </c>
      <c r="C1370" s="109" t="s">
        <v>1316</v>
      </c>
      <c r="D1370" s="226" t="s">
        <v>47</v>
      </c>
      <c r="E1370" s="227" t="s">
        <v>1102</v>
      </c>
      <c r="F1370" s="228">
        <v>2880000</v>
      </c>
      <c r="G1370" s="228">
        <v>2880000</v>
      </c>
      <c r="H1370" s="171"/>
      <c r="I1370" s="88">
        <f t="shared" si="122"/>
        <v>2880000</v>
      </c>
      <c r="J1370" s="163">
        <f t="shared" si="123"/>
        <v>0</v>
      </c>
      <c r="K1370" s="155">
        <f t="shared" si="124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25"/>
        <v>0</v>
      </c>
      <c r="O1370" s="155">
        <f t="shared" si="126"/>
        <v>0</v>
      </c>
      <c r="P1370" s="155">
        <f>IF(O1370=1,SUM($O$6:O1370),0)</f>
        <v>0</v>
      </c>
    </row>
    <row r="1371" spans="1:16" ht="15" customHeight="1">
      <c r="A1371" s="15"/>
      <c r="B1371" s="183">
        <v>3</v>
      </c>
      <c r="C1371" s="109" t="s">
        <v>1317</v>
      </c>
      <c r="D1371" s="226" t="s">
        <v>47</v>
      </c>
      <c r="E1371" s="227" t="s">
        <v>1102</v>
      </c>
      <c r="F1371" s="228">
        <v>2649600</v>
      </c>
      <c r="G1371" s="228">
        <v>2649600</v>
      </c>
      <c r="H1371" s="171"/>
      <c r="I1371" s="88">
        <f t="shared" si="122"/>
        <v>2649600</v>
      </c>
      <c r="J1371" s="163">
        <f t="shared" si="123"/>
        <v>0</v>
      </c>
      <c r="K1371" s="155">
        <f t="shared" si="124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25"/>
        <v>0</v>
      </c>
      <c r="O1371" s="155">
        <f t="shared" si="126"/>
        <v>0</v>
      </c>
      <c r="P1371" s="155">
        <f>IF(O1371=1,SUM($O$6:O1371),0)</f>
        <v>0</v>
      </c>
    </row>
    <row r="1372" spans="1:16" ht="15" customHeight="1">
      <c r="A1372" s="15"/>
      <c r="B1372" s="183">
        <v>4</v>
      </c>
      <c r="C1372" s="109" t="s">
        <v>1318</v>
      </c>
      <c r="D1372" s="226" t="s">
        <v>47</v>
      </c>
      <c r="E1372" s="227" t="s">
        <v>1102</v>
      </c>
      <c r="F1372" s="228">
        <v>1971600</v>
      </c>
      <c r="G1372" s="228">
        <v>1971600</v>
      </c>
      <c r="H1372" s="171"/>
      <c r="I1372" s="88">
        <f t="shared" si="122"/>
        <v>1971600</v>
      </c>
      <c r="J1372" s="163">
        <f t="shared" si="123"/>
        <v>0</v>
      </c>
      <c r="K1372" s="155">
        <f t="shared" si="124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25"/>
        <v>0</v>
      </c>
      <c r="O1372" s="155">
        <f t="shared" si="126"/>
        <v>0</v>
      </c>
      <c r="P1372" s="155">
        <f>IF(O1372=1,SUM($O$6:O1372),0)</f>
        <v>0</v>
      </c>
    </row>
    <row r="1373" spans="1:16" ht="15" customHeight="1">
      <c r="A1373" s="15"/>
      <c r="B1373" s="183">
        <v>5</v>
      </c>
      <c r="C1373" s="109" t="s">
        <v>1319</v>
      </c>
      <c r="D1373" s="226" t="s">
        <v>47</v>
      </c>
      <c r="E1373" s="227" t="s">
        <v>1102</v>
      </c>
      <c r="F1373" s="228">
        <v>1340400</v>
      </c>
      <c r="G1373" s="228">
        <v>1340400</v>
      </c>
      <c r="H1373" s="171"/>
      <c r="I1373" s="88">
        <f t="shared" si="122"/>
        <v>1340400</v>
      </c>
      <c r="J1373" s="163">
        <f t="shared" si="123"/>
        <v>0</v>
      </c>
      <c r="K1373" s="155">
        <f t="shared" si="124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25"/>
        <v>0</v>
      </c>
      <c r="O1373" s="155">
        <f t="shared" si="126"/>
        <v>0</v>
      </c>
      <c r="P1373" s="155">
        <f>IF(O1373=1,SUM($O$6:O1373),0)</f>
        <v>0</v>
      </c>
    </row>
    <row r="1374" spans="1:16" ht="15" customHeight="1">
      <c r="A1374" s="15"/>
      <c r="B1374" s="183">
        <v>6</v>
      </c>
      <c r="C1374" s="109" t="s">
        <v>1320</v>
      </c>
      <c r="D1374" s="226" t="s">
        <v>47</v>
      </c>
      <c r="E1374" s="227" t="s">
        <v>1102</v>
      </c>
      <c r="F1374" s="228">
        <v>2682000</v>
      </c>
      <c r="G1374" s="228">
        <v>2682000</v>
      </c>
      <c r="H1374" s="171"/>
      <c r="I1374" s="88">
        <f t="shared" si="122"/>
        <v>2682000</v>
      </c>
      <c r="J1374" s="163">
        <f t="shared" si="123"/>
        <v>0</v>
      </c>
      <c r="K1374" s="155">
        <f t="shared" si="124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25"/>
        <v>0</v>
      </c>
      <c r="O1374" s="155">
        <f t="shared" si="126"/>
        <v>0</v>
      </c>
      <c r="P1374" s="155">
        <f>IF(O1374=1,SUM($O$6:O1374),0)</f>
        <v>0</v>
      </c>
    </row>
    <row r="1375" spans="1:16" ht="15" customHeight="1">
      <c r="A1375" s="15"/>
      <c r="B1375" s="183">
        <v>7</v>
      </c>
      <c r="C1375" s="109" t="s">
        <v>1321</v>
      </c>
      <c r="D1375" s="226" t="s">
        <v>47</v>
      </c>
      <c r="E1375" s="227" t="s">
        <v>1102</v>
      </c>
      <c r="F1375" s="228">
        <v>2148000</v>
      </c>
      <c r="G1375" s="228">
        <v>2148000</v>
      </c>
      <c r="H1375" s="171"/>
      <c r="I1375" s="88">
        <f t="shared" si="122"/>
        <v>2148000</v>
      </c>
      <c r="J1375" s="163">
        <f t="shared" si="123"/>
        <v>0</v>
      </c>
      <c r="K1375" s="155">
        <f t="shared" si="124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25"/>
        <v>0</v>
      </c>
      <c r="O1375" s="155">
        <f t="shared" si="126"/>
        <v>0</v>
      </c>
      <c r="P1375" s="155">
        <f>IF(O1375=1,SUM($O$6:O1375),0)</f>
        <v>0</v>
      </c>
    </row>
    <row r="1376" spans="1:16" ht="15" customHeight="1">
      <c r="A1376" s="15"/>
      <c r="B1376" s="183"/>
      <c r="C1376" s="109"/>
      <c r="D1376" s="226" t="s">
        <v>48</v>
      </c>
      <c r="E1376" s="227"/>
      <c r="F1376" s="228">
        <v>0</v>
      </c>
      <c r="G1376" s="228">
        <v>0</v>
      </c>
      <c r="H1376" s="171"/>
      <c r="I1376" s="88">
        <f t="shared" si="122"/>
        <v>0</v>
      </c>
      <c r="J1376" s="163">
        <f t="shared" si="123"/>
        <v>0</v>
      </c>
      <c r="K1376" s="155">
        <f t="shared" si="124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25"/>
        <v>0</v>
      </c>
      <c r="O1376" s="155">
        <f t="shared" si="126"/>
        <v>0</v>
      </c>
      <c r="P1376" s="155">
        <f>IF(O1376=1,SUM($O$6:O1376),0)</f>
        <v>0</v>
      </c>
    </row>
    <row r="1377" spans="1:16" ht="15" customHeight="1">
      <c r="A1377" s="15"/>
      <c r="B1377" s="183" t="s">
        <v>1031</v>
      </c>
      <c r="C1377" s="109" t="s">
        <v>531</v>
      </c>
      <c r="D1377" s="226" t="s">
        <v>48</v>
      </c>
      <c r="E1377" s="227"/>
      <c r="F1377" s="228">
        <v>0</v>
      </c>
      <c r="G1377" s="228">
        <v>0</v>
      </c>
      <c r="H1377" s="175"/>
      <c r="I1377" s="88">
        <f t="shared" si="122"/>
        <v>0</v>
      </c>
      <c r="J1377" s="163">
        <f t="shared" si="123"/>
        <v>0</v>
      </c>
      <c r="K1377" s="155">
        <f t="shared" si="124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25"/>
        <v>0</v>
      </c>
      <c r="O1377" s="155">
        <f t="shared" si="126"/>
        <v>0</v>
      </c>
      <c r="P1377" s="155">
        <f>IF(O1377=1,SUM($O$6:O1377),0)</f>
        <v>0</v>
      </c>
    </row>
    <row r="1378" spans="1:16" ht="15" customHeight="1">
      <c r="A1378" s="15"/>
      <c r="B1378" s="183">
        <v>1</v>
      </c>
      <c r="C1378" s="109" t="s">
        <v>961</v>
      </c>
      <c r="D1378" s="226" t="s">
        <v>47</v>
      </c>
      <c r="E1378" s="227" t="s">
        <v>14</v>
      </c>
      <c r="F1378" s="228">
        <v>213420</v>
      </c>
      <c r="G1378" s="228">
        <v>213420</v>
      </c>
      <c r="H1378" s="175"/>
      <c r="I1378" s="88">
        <f t="shared" si="122"/>
        <v>213420</v>
      </c>
      <c r="J1378" s="163">
        <f t="shared" si="123"/>
        <v>0</v>
      </c>
      <c r="K1378" s="155">
        <f t="shared" si="124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25"/>
        <v>0</v>
      </c>
      <c r="O1378" s="155">
        <f t="shared" si="126"/>
        <v>0</v>
      </c>
      <c r="P1378" s="155">
        <f>IF(O1378=1,SUM($O$6:O1378),0)</f>
        <v>0</v>
      </c>
    </row>
    <row r="1379" spans="1:16" ht="15" customHeight="1">
      <c r="A1379" s="15"/>
      <c r="B1379" s="183">
        <v>2</v>
      </c>
      <c r="C1379" s="109" t="s">
        <v>962</v>
      </c>
      <c r="D1379" s="226" t="s">
        <v>47</v>
      </c>
      <c r="E1379" s="227" t="s">
        <v>14</v>
      </c>
      <c r="F1379" s="228">
        <v>207840</v>
      </c>
      <c r="G1379" s="228">
        <v>207840</v>
      </c>
      <c r="H1379" s="175"/>
      <c r="I1379" s="88">
        <f t="shared" si="122"/>
        <v>207840</v>
      </c>
      <c r="J1379" s="163">
        <f t="shared" si="123"/>
        <v>0</v>
      </c>
      <c r="K1379" s="155">
        <f t="shared" si="124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25"/>
        <v>0</v>
      </c>
      <c r="O1379" s="155">
        <f t="shared" si="126"/>
        <v>0</v>
      </c>
      <c r="P1379" s="155">
        <f>IF(O1379=1,SUM($O$6:O1379),0)</f>
        <v>0</v>
      </c>
    </row>
    <row r="1380" spans="1:16" ht="15" customHeight="1">
      <c r="A1380" s="15"/>
      <c r="B1380" s="183">
        <v>3</v>
      </c>
      <c r="C1380" s="109" t="s">
        <v>963</v>
      </c>
      <c r="D1380" s="226" t="s">
        <v>47</v>
      </c>
      <c r="E1380" s="227" t="s">
        <v>14</v>
      </c>
      <c r="F1380" s="228">
        <v>342990</v>
      </c>
      <c r="G1380" s="228">
        <v>342990</v>
      </c>
      <c r="H1380" s="175"/>
      <c r="I1380" s="88">
        <f t="shared" si="122"/>
        <v>342990</v>
      </c>
      <c r="J1380" s="163">
        <f t="shared" si="123"/>
        <v>0</v>
      </c>
      <c r="K1380" s="155">
        <f t="shared" si="124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25"/>
        <v>0</v>
      </c>
      <c r="O1380" s="155">
        <f t="shared" si="126"/>
        <v>0</v>
      </c>
      <c r="P1380" s="155">
        <f>IF(O1380=1,SUM($O$6:O1380),0)</f>
        <v>0</v>
      </c>
    </row>
    <row r="1381" spans="1:16" ht="15" customHeight="1">
      <c r="A1381" s="15"/>
      <c r="B1381" s="183">
        <v>4</v>
      </c>
      <c r="C1381" s="109" t="s">
        <v>964</v>
      </c>
      <c r="D1381" s="226" t="s">
        <v>47</v>
      </c>
      <c r="E1381" s="227" t="s">
        <v>14</v>
      </c>
      <c r="F1381" s="228">
        <v>709680</v>
      </c>
      <c r="G1381" s="228">
        <v>709680</v>
      </c>
      <c r="H1381" s="175"/>
      <c r="I1381" s="88">
        <f t="shared" si="122"/>
        <v>709680</v>
      </c>
      <c r="J1381" s="163">
        <f t="shared" si="123"/>
        <v>0</v>
      </c>
      <c r="K1381" s="155">
        <f t="shared" si="124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25"/>
        <v>0</v>
      </c>
      <c r="O1381" s="155">
        <f t="shared" si="126"/>
        <v>0</v>
      </c>
      <c r="P1381" s="155">
        <f>IF(O1381=1,SUM($O$6:O1381),0)</f>
        <v>0</v>
      </c>
    </row>
    <row r="1382" spans="1:16" ht="15" customHeight="1">
      <c r="A1382" s="15"/>
      <c r="B1382" s="183">
        <v>5</v>
      </c>
      <c r="C1382" s="109" t="s">
        <v>965</v>
      </c>
      <c r="D1382" s="226" t="s">
        <v>47</v>
      </c>
      <c r="E1382" s="227" t="s">
        <v>14</v>
      </c>
      <c r="F1382" s="228">
        <v>1771980</v>
      </c>
      <c r="G1382" s="228">
        <v>1771980</v>
      </c>
      <c r="H1382" s="175"/>
      <c r="I1382" s="88">
        <f t="shared" si="122"/>
        <v>1771980</v>
      </c>
      <c r="J1382" s="163">
        <f t="shared" si="123"/>
        <v>0</v>
      </c>
      <c r="K1382" s="155">
        <f t="shared" si="124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25"/>
        <v>0</v>
      </c>
      <c r="O1382" s="155">
        <f t="shared" si="126"/>
        <v>0</v>
      </c>
      <c r="P1382" s="155">
        <f>IF(O1382=1,SUM($O$6:O1382),0)</f>
        <v>0</v>
      </c>
    </row>
    <row r="1383" spans="1:16" ht="15" customHeight="1">
      <c r="A1383" s="15"/>
      <c r="B1383" s="183">
        <v>6</v>
      </c>
      <c r="C1383" s="109" t="s">
        <v>966</v>
      </c>
      <c r="D1383" s="226" t="s">
        <v>47</v>
      </c>
      <c r="E1383" s="227" t="s">
        <v>14</v>
      </c>
      <c r="F1383" s="228">
        <v>976440</v>
      </c>
      <c r="G1383" s="228">
        <v>976440</v>
      </c>
      <c r="H1383" s="175"/>
      <c r="I1383" s="88">
        <f t="shared" si="122"/>
        <v>976440</v>
      </c>
      <c r="J1383" s="163">
        <f t="shared" si="123"/>
        <v>0</v>
      </c>
      <c r="K1383" s="155">
        <f t="shared" si="124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25"/>
        <v>0</v>
      </c>
      <c r="O1383" s="155">
        <f t="shared" si="126"/>
        <v>0</v>
      </c>
      <c r="P1383" s="155">
        <f>IF(O1383=1,SUM($O$6:O1383),0)</f>
        <v>0</v>
      </c>
    </row>
    <row r="1384" spans="1:16" ht="15" customHeight="1">
      <c r="A1384" s="15"/>
      <c r="B1384" s="183">
        <v>7</v>
      </c>
      <c r="C1384" s="109" t="s">
        <v>967</v>
      </c>
      <c r="D1384" s="226" t="s">
        <v>47</v>
      </c>
      <c r="E1384" s="227" t="s">
        <v>14</v>
      </c>
      <c r="F1384" s="228">
        <v>2211900</v>
      </c>
      <c r="G1384" s="228">
        <v>2211900</v>
      </c>
      <c r="H1384" s="175"/>
      <c r="I1384" s="88">
        <f t="shared" si="122"/>
        <v>2211900</v>
      </c>
      <c r="J1384" s="163">
        <f t="shared" si="123"/>
        <v>0</v>
      </c>
      <c r="K1384" s="155">
        <f t="shared" si="124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25"/>
        <v>0</v>
      </c>
      <c r="O1384" s="155">
        <f t="shared" si="126"/>
        <v>0</v>
      </c>
      <c r="P1384" s="155">
        <f>IF(O1384=1,SUM($O$6:O1384),0)</f>
        <v>0</v>
      </c>
    </row>
    <row r="1385" spans="1:16" ht="15" customHeight="1">
      <c r="A1385" s="15"/>
      <c r="B1385" s="183">
        <v>8</v>
      </c>
      <c r="C1385" s="109" t="s">
        <v>968</v>
      </c>
      <c r="D1385" s="226" t="s">
        <v>47</v>
      </c>
      <c r="E1385" s="227" t="s">
        <v>14</v>
      </c>
      <c r="F1385" s="228">
        <v>2270640</v>
      </c>
      <c r="G1385" s="228">
        <v>2270640</v>
      </c>
      <c r="H1385" s="175"/>
      <c r="I1385" s="88">
        <f t="shared" ref="I1385:I1398" si="127">IF($I$5=$G$4,G1385,(IF($I$5=$F$4,F1385,0)))</f>
        <v>2270640</v>
      </c>
      <c r="J1385" s="163">
        <f t="shared" si="123"/>
        <v>0</v>
      </c>
      <c r="K1385" s="155">
        <f t="shared" si="124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25"/>
        <v>0</v>
      </c>
      <c r="O1385" s="155">
        <f t="shared" si="126"/>
        <v>0</v>
      </c>
      <c r="P1385" s="155">
        <f>IF(O1385=1,SUM($O$6:O1385),0)</f>
        <v>0</v>
      </c>
    </row>
    <row r="1386" spans="1:16" ht="15" customHeight="1">
      <c r="A1386" s="15"/>
      <c r="B1386" s="183">
        <v>9</v>
      </c>
      <c r="C1386" s="109" t="s">
        <v>969</v>
      </c>
      <c r="D1386" s="226" t="s">
        <v>47</v>
      </c>
      <c r="E1386" s="227" t="s">
        <v>14</v>
      </c>
      <c r="F1386" s="228">
        <v>2476740</v>
      </c>
      <c r="G1386" s="228">
        <v>2476740</v>
      </c>
      <c r="H1386" s="175"/>
      <c r="I1386" s="88">
        <f t="shared" si="127"/>
        <v>2476740</v>
      </c>
      <c r="J1386" s="163">
        <f t="shared" si="123"/>
        <v>0</v>
      </c>
      <c r="K1386" s="155">
        <f t="shared" si="124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25"/>
        <v>0</v>
      </c>
      <c r="O1386" s="155">
        <f t="shared" si="126"/>
        <v>0</v>
      </c>
      <c r="P1386" s="155">
        <f>IF(O1386=1,SUM($O$6:O1386),0)</f>
        <v>0</v>
      </c>
    </row>
    <row r="1387" spans="1:16" ht="15" customHeight="1">
      <c r="A1387" s="15"/>
      <c r="B1387" s="183"/>
      <c r="C1387" s="109" t="s">
        <v>48</v>
      </c>
      <c r="D1387" s="226" t="s">
        <v>48</v>
      </c>
      <c r="E1387" s="227"/>
      <c r="F1387" s="228">
        <v>0</v>
      </c>
      <c r="G1387" s="228">
        <v>0</v>
      </c>
      <c r="H1387" s="175"/>
      <c r="I1387" s="88">
        <f t="shared" si="127"/>
        <v>0</v>
      </c>
      <c r="J1387" s="163">
        <f t="shared" si="123"/>
        <v>0</v>
      </c>
      <c r="K1387" s="155">
        <f t="shared" si="124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25"/>
        <v>0</v>
      </c>
      <c r="O1387" s="155">
        <f t="shared" si="126"/>
        <v>0</v>
      </c>
      <c r="P1387" s="155">
        <f>IF(O1387=1,SUM($O$6:O1387),0)</f>
        <v>0</v>
      </c>
    </row>
    <row r="1388" spans="1:16" ht="15" customHeight="1">
      <c r="A1388" s="15"/>
      <c r="B1388" s="183" t="s">
        <v>1031</v>
      </c>
      <c r="C1388" s="109" t="s">
        <v>788</v>
      </c>
      <c r="D1388" s="226" t="s">
        <v>48</v>
      </c>
      <c r="E1388" s="227"/>
      <c r="F1388" s="228">
        <v>0</v>
      </c>
      <c r="G1388" s="228">
        <v>0</v>
      </c>
      <c r="H1388" s="175"/>
      <c r="I1388" s="88">
        <f t="shared" si="127"/>
        <v>0</v>
      </c>
      <c r="J1388" s="163">
        <f t="shared" si="123"/>
        <v>0</v>
      </c>
      <c r="K1388" s="155">
        <f t="shared" si="124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25"/>
        <v>0</v>
      </c>
      <c r="O1388" s="155">
        <f t="shared" si="126"/>
        <v>0</v>
      </c>
      <c r="P1388" s="155">
        <f>IF(O1388=1,SUM($O$6:O1388),0)</f>
        <v>0</v>
      </c>
    </row>
    <row r="1389" spans="1:16" ht="15" customHeight="1">
      <c r="A1389" s="15"/>
      <c r="B1389" s="183">
        <v>1</v>
      </c>
      <c r="C1389" s="109" t="s">
        <v>428</v>
      </c>
      <c r="D1389" s="226" t="s">
        <v>47</v>
      </c>
      <c r="E1389" s="227" t="s">
        <v>100</v>
      </c>
      <c r="F1389" s="228">
        <v>220260.49029487889</v>
      </c>
      <c r="G1389" s="228">
        <v>220260.49029487889</v>
      </c>
      <c r="H1389" s="175"/>
      <c r="I1389" s="88">
        <f t="shared" si="127"/>
        <v>220260.49029487889</v>
      </c>
      <c r="J1389" s="163">
        <f t="shared" si="123"/>
        <v>0</v>
      </c>
      <c r="K1389" s="155">
        <f t="shared" si="124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25"/>
        <v>0</v>
      </c>
      <c r="O1389" s="155">
        <f t="shared" si="126"/>
        <v>0</v>
      </c>
      <c r="P1389" s="155">
        <f>IF(O1389=1,SUM($O$6:O1389),0)</f>
        <v>0</v>
      </c>
    </row>
    <row r="1390" spans="1:16" ht="15" customHeight="1">
      <c r="A1390" s="15"/>
      <c r="B1390" s="183">
        <v>2</v>
      </c>
      <c r="C1390" s="109" t="s">
        <v>429</v>
      </c>
      <c r="D1390" s="226" t="s">
        <v>47</v>
      </c>
      <c r="E1390" s="227" t="s">
        <v>100</v>
      </c>
      <c r="F1390" s="228">
        <v>220260.49029487889</v>
      </c>
      <c r="G1390" s="228">
        <v>220260.49029487889</v>
      </c>
      <c r="H1390" s="175"/>
      <c r="I1390" s="88">
        <f t="shared" si="127"/>
        <v>220260.49029487889</v>
      </c>
      <c r="J1390" s="163">
        <f t="shared" si="123"/>
        <v>0</v>
      </c>
      <c r="K1390" s="155">
        <f t="shared" si="124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25"/>
        <v>0</v>
      </c>
      <c r="O1390" s="155">
        <f t="shared" si="126"/>
        <v>0</v>
      </c>
      <c r="P1390" s="155">
        <f>IF(O1390=1,SUM($O$6:O1390),0)</f>
        <v>0</v>
      </c>
    </row>
    <row r="1391" spans="1:16" ht="15" customHeight="1">
      <c r="A1391" s="15"/>
      <c r="B1391" s="183">
        <v>3</v>
      </c>
      <c r="C1391" s="109" t="s">
        <v>430</v>
      </c>
      <c r="D1391" s="226" t="s">
        <v>47</v>
      </c>
      <c r="E1391" s="227" t="s">
        <v>100</v>
      </c>
      <c r="F1391" s="228">
        <v>250977.08928157968</v>
      </c>
      <c r="G1391" s="228">
        <v>250977.08928157968</v>
      </c>
      <c r="H1391" s="175"/>
      <c r="I1391" s="88">
        <f t="shared" si="127"/>
        <v>250977.08928157968</v>
      </c>
      <c r="J1391" s="163">
        <f t="shared" si="123"/>
        <v>0</v>
      </c>
      <c r="K1391" s="155">
        <f t="shared" si="124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25"/>
        <v>0</v>
      </c>
      <c r="O1391" s="155">
        <f t="shared" si="126"/>
        <v>0</v>
      </c>
      <c r="P1391" s="155">
        <f>IF(O1391=1,SUM($O$6:O1391),0)</f>
        <v>0</v>
      </c>
    </row>
    <row r="1392" spans="1:16" ht="15" customHeight="1">
      <c r="A1392" s="15"/>
      <c r="B1392" s="183">
        <v>4</v>
      </c>
      <c r="C1392" s="109" t="s">
        <v>431</v>
      </c>
      <c r="D1392" s="226" t="s">
        <v>47</v>
      </c>
      <c r="E1392" s="227" t="s">
        <v>100</v>
      </c>
      <c r="F1392" s="228">
        <v>289200</v>
      </c>
      <c r="G1392" s="228">
        <v>289200</v>
      </c>
      <c r="H1392" s="175"/>
      <c r="I1392" s="88">
        <f t="shared" si="127"/>
        <v>289200</v>
      </c>
      <c r="J1392" s="163">
        <f t="shared" si="123"/>
        <v>0</v>
      </c>
      <c r="K1392" s="155">
        <f t="shared" si="124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25"/>
        <v>0</v>
      </c>
      <c r="O1392" s="155">
        <f t="shared" si="126"/>
        <v>0</v>
      </c>
      <c r="P1392" s="155">
        <f>IF(O1392=1,SUM($O$6:O1392),0)</f>
        <v>0</v>
      </c>
    </row>
    <row r="1393" spans="1:16" ht="15" customHeight="1">
      <c r="A1393" s="15"/>
      <c r="B1393" s="183">
        <v>5</v>
      </c>
      <c r="C1393" s="109" t="s">
        <v>432</v>
      </c>
      <c r="D1393" s="226" t="s">
        <v>47</v>
      </c>
      <c r="E1393" s="227" t="s">
        <v>100</v>
      </c>
      <c r="F1393" s="228">
        <v>277947.76156258525</v>
      </c>
      <c r="G1393" s="228">
        <v>277947.76156258525</v>
      </c>
      <c r="H1393" s="175"/>
      <c r="I1393" s="88">
        <f t="shared" si="127"/>
        <v>277947.76156258525</v>
      </c>
      <c r="J1393" s="163">
        <f t="shared" si="123"/>
        <v>0</v>
      </c>
      <c r="K1393" s="155">
        <f t="shared" si="124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25"/>
        <v>0</v>
      </c>
      <c r="O1393" s="155">
        <f t="shared" si="126"/>
        <v>0</v>
      </c>
      <c r="P1393" s="155">
        <f>IF(O1393=1,SUM($O$6:O1393),0)</f>
        <v>0</v>
      </c>
    </row>
    <row r="1394" spans="1:16" ht="15" customHeight="1">
      <c r="A1394" s="15"/>
      <c r="B1394" s="183">
        <v>6</v>
      </c>
      <c r="C1394" s="109" t="s">
        <v>433</v>
      </c>
      <c r="D1394" s="226" t="s">
        <v>47</v>
      </c>
      <c r="E1394" s="227" t="s">
        <v>100</v>
      </c>
      <c r="F1394" s="228">
        <v>309000</v>
      </c>
      <c r="G1394" s="228">
        <v>309000</v>
      </c>
      <c r="H1394" s="175"/>
      <c r="I1394" s="88">
        <f t="shared" si="127"/>
        <v>309000</v>
      </c>
      <c r="J1394" s="163">
        <f t="shared" si="123"/>
        <v>0</v>
      </c>
      <c r="K1394" s="155">
        <f t="shared" si="124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25"/>
        <v>0</v>
      </c>
      <c r="O1394" s="155">
        <f t="shared" si="126"/>
        <v>0</v>
      </c>
      <c r="P1394" s="155">
        <f>IF(O1394=1,SUM($O$6:O1394),0)</f>
        <v>0</v>
      </c>
    </row>
    <row r="1395" spans="1:16" ht="15" customHeight="1">
      <c r="A1395" s="15"/>
      <c r="B1395" s="183">
        <v>7</v>
      </c>
      <c r="C1395" s="109" t="s">
        <v>1131</v>
      </c>
      <c r="D1395" s="226" t="s">
        <v>47</v>
      </c>
      <c r="E1395" s="227" t="s">
        <v>100</v>
      </c>
      <c r="F1395" s="228">
        <v>277947.76156258525</v>
      </c>
      <c r="G1395" s="228">
        <v>277947.76156258525</v>
      </c>
      <c r="H1395" s="175"/>
      <c r="I1395" s="88">
        <f t="shared" si="127"/>
        <v>277947.76156258525</v>
      </c>
      <c r="J1395" s="163">
        <f t="shared" si="123"/>
        <v>0</v>
      </c>
      <c r="K1395" s="155">
        <f t="shared" si="124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25"/>
        <v>0</v>
      </c>
      <c r="O1395" s="155">
        <f t="shared" si="126"/>
        <v>0</v>
      </c>
      <c r="P1395" s="155">
        <f>IF(O1395=1,SUM($O$6:O1395),0)</f>
        <v>0</v>
      </c>
    </row>
    <row r="1396" spans="1:16" ht="15" customHeight="1">
      <c r="A1396" s="15"/>
      <c r="B1396" s="183">
        <v>8</v>
      </c>
      <c r="C1396" s="109" t="s">
        <v>1132</v>
      </c>
      <c r="D1396" s="226" t="s">
        <v>47</v>
      </c>
      <c r="E1396" s="227" t="s">
        <v>100</v>
      </c>
      <c r="F1396" s="228">
        <v>345600</v>
      </c>
      <c r="G1396" s="228">
        <v>345600</v>
      </c>
      <c r="H1396" s="175"/>
      <c r="I1396" s="88">
        <f t="shared" si="127"/>
        <v>345600</v>
      </c>
      <c r="J1396" s="163">
        <f t="shared" si="123"/>
        <v>0</v>
      </c>
      <c r="K1396" s="155">
        <f t="shared" si="124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25"/>
        <v>0</v>
      </c>
      <c r="O1396" s="155">
        <f t="shared" si="126"/>
        <v>0</v>
      </c>
      <c r="P1396" s="155">
        <f>IF(O1396=1,SUM($O$6:O1396),0)</f>
        <v>0</v>
      </c>
    </row>
    <row r="1397" spans="1:16" ht="15" customHeight="1">
      <c r="A1397" s="15"/>
      <c r="B1397" s="183">
        <v>9</v>
      </c>
      <c r="C1397" s="109" t="s">
        <v>434</v>
      </c>
      <c r="D1397" s="226" t="s">
        <v>47</v>
      </c>
      <c r="E1397" s="227" t="s">
        <v>100</v>
      </c>
      <c r="F1397" s="228">
        <v>438273.42456634069</v>
      </c>
      <c r="G1397" s="228">
        <v>438273.42456634069</v>
      </c>
      <c r="H1397" s="175"/>
      <c r="I1397" s="88">
        <f t="shared" si="127"/>
        <v>438273.42456634069</v>
      </c>
      <c r="J1397" s="163">
        <f t="shared" si="123"/>
        <v>0</v>
      </c>
      <c r="K1397" s="155">
        <f t="shared" si="124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25"/>
        <v>0</v>
      </c>
      <c r="O1397" s="155">
        <f t="shared" si="126"/>
        <v>0</v>
      </c>
      <c r="P1397" s="155">
        <f>IF(O1397=1,SUM($O$6:O1397),0)</f>
        <v>0</v>
      </c>
    </row>
    <row r="1398" spans="1:16" ht="15" customHeight="1">
      <c r="A1398" s="15"/>
      <c r="B1398" s="183">
        <v>10</v>
      </c>
      <c r="C1398" s="109" t="s">
        <v>435</v>
      </c>
      <c r="D1398" s="226" t="s">
        <v>47</v>
      </c>
      <c r="E1398" s="227" t="s">
        <v>100</v>
      </c>
      <c r="F1398" s="228">
        <v>384600</v>
      </c>
      <c r="G1398" s="228">
        <v>384600</v>
      </c>
      <c r="H1398" s="175"/>
      <c r="I1398" s="88">
        <f t="shared" si="127"/>
        <v>384600</v>
      </c>
      <c r="J1398" s="163">
        <f t="shared" si="123"/>
        <v>0</v>
      </c>
      <c r="K1398" s="155">
        <f t="shared" si="124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25"/>
        <v>0</v>
      </c>
      <c r="O1398" s="155">
        <f t="shared" si="126"/>
        <v>0</v>
      </c>
      <c r="P1398" s="155">
        <f>IF(O1398=1,SUM($O$6:O1398),0)</f>
        <v>0</v>
      </c>
    </row>
    <row r="1399" spans="1:16" ht="15" customHeight="1">
      <c r="A1399" s="15"/>
      <c r="B1399" s="183">
        <v>11</v>
      </c>
      <c r="C1399" s="109" t="s">
        <v>436</v>
      </c>
      <c r="D1399" s="226" t="s">
        <v>47</v>
      </c>
      <c r="E1399" s="227" t="s">
        <v>100</v>
      </c>
      <c r="F1399" s="228">
        <v>466742.46752962429</v>
      </c>
      <c r="G1399" s="228">
        <v>466742.46752962429</v>
      </c>
      <c r="H1399" s="175"/>
      <c r="I1399" s="88">
        <f t="shared" ref="I1399:I1436" si="128">IF($I$5=$G$4,G1399,(IF($I$5=$F$4,F1399,0)))</f>
        <v>466742.46752962429</v>
      </c>
      <c r="J1399" s="163">
        <f t="shared" si="123"/>
        <v>0</v>
      </c>
      <c r="K1399" s="155">
        <f t="shared" si="124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25"/>
        <v>0</v>
      </c>
      <c r="O1399" s="155">
        <f t="shared" si="126"/>
        <v>0</v>
      </c>
      <c r="P1399" s="155">
        <f>IF(O1399=1,SUM($O$6:O1399),0)</f>
        <v>0</v>
      </c>
    </row>
    <row r="1400" spans="1:16" ht="15" customHeight="1">
      <c r="A1400" s="15"/>
      <c r="B1400" s="183">
        <v>12</v>
      </c>
      <c r="C1400" s="109" t="s">
        <v>437</v>
      </c>
      <c r="D1400" s="226" t="s">
        <v>47</v>
      </c>
      <c r="E1400" s="227" t="s">
        <v>100</v>
      </c>
      <c r="F1400" s="228">
        <v>466742.46752962429</v>
      </c>
      <c r="G1400" s="228">
        <v>466742.46752962429</v>
      </c>
      <c r="H1400" s="175"/>
      <c r="I1400" s="154">
        <f t="shared" si="128"/>
        <v>466742.46752962429</v>
      </c>
      <c r="J1400" s="163">
        <f t="shared" si="123"/>
        <v>0</v>
      </c>
      <c r="K1400" s="155">
        <f t="shared" si="124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25"/>
        <v>0</v>
      </c>
      <c r="O1400" s="155">
        <f t="shared" si="126"/>
        <v>0</v>
      </c>
      <c r="P1400" s="155">
        <f>IF(O1400=1,SUM($O$6:O1400),0)</f>
        <v>0</v>
      </c>
    </row>
    <row r="1401" spans="1:16" ht="15" customHeight="1">
      <c r="A1401" s="15"/>
      <c r="B1401" s="183">
        <v>13</v>
      </c>
      <c r="C1401" s="109" t="s">
        <v>438</v>
      </c>
      <c r="D1401" s="226" t="s">
        <v>47</v>
      </c>
      <c r="E1401" s="227" t="s">
        <v>100</v>
      </c>
      <c r="F1401" s="228">
        <v>513941.14402138407</v>
      </c>
      <c r="G1401" s="228">
        <v>513941.14402138407</v>
      </c>
      <c r="H1401" s="175"/>
      <c r="I1401" s="88">
        <f t="shared" si="128"/>
        <v>513941.14402138407</v>
      </c>
      <c r="J1401" s="163">
        <f t="shared" si="123"/>
        <v>0</v>
      </c>
      <c r="K1401" s="155">
        <f t="shared" si="124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25"/>
        <v>0</v>
      </c>
      <c r="O1401" s="155">
        <f t="shared" si="126"/>
        <v>0</v>
      </c>
      <c r="P1401" s="155">
        <f>IF(O1401=1,SUM($O$6:O1401),0)</f>
        <v>0</v>
      </c>
    </row>
    <row r="1402" spans="1:16" ht="15" customHeight="1">
      <c r="A1402" s="15"/>
      <c r="B1402" s="183">
        <v>14</v>
      </c>
      <c r="C1402" s="109" t="s">
        <v>439</v>
      </c>
      <c r="D1402" s="226" t="s">
        <v>47</v>
      </c>
      <c r="E1402" s="227" t="s">
        <v>100</v>
      </c>
      <c r="F1402" s="228">
        <v>502200</v>
      </c>
      <c r="G1402" s="228">
        <v>502200</v>
      </c>
      <c r="H1402" s="175"/>
      <c r="I1402" s="88">
        <f t="shared" si="128"/>
        <v>502200</v>
      </c>
      <c r="J1402" s="163">
        <f t="shared" si="123"/>
        <v>0</v>
      </c>
      <c r="K1402" s="155">
        <f t="shared" si="124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25"/>
        <v>0</v>
      </c>
      <c r="O1402" s="155">
        <f t="shared" si="126"/>
        <v>0</v>
      </c>
      <c r="P1402" s="155">
        <f>IF(O1402=1,SUM($O$6:O1402),0)</f>
        <v>0</v>
      </c>
    </row>
    <row r="1403" spans="1:16" ht="15" customHeight="1">
      <c r="A1403" s="15"/>
      <c r="B1403" s="183">
        <v>15</v>
      </c>
      <c r="C1403" s="109" t="s">
        <v>440</v>
      </c>
      <c r="D1403" s="226" t="s">
        <v>47</v>
      </c>
      <c r="E1403" s="227" t="s">
        <v>100</v>
      </c>
      <c r="F1403" s="228">
        <v>580618.63938275899</v>
      </c>
      <c r="G1403" s="228">
        <v>580618.63938275899</v>
      </c>
      <c r="H1403" s="175"/>
      <c r="I1403" s="88">
        <f t="shared" si="128"/>
        <v>580618.63938275899</v>
      </c>
      <c r="J1403" s="163">
        <f t="shared" si="123"/>
        <v>0</v>
      </c>
      <c r="K1403" s="155">
        <f t="shared" si="124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25"/>
        <v>0</v>
      </c>
      <c r="O1403" s="155">
        <f t="shared" si="126"/>
        <v>0</v>
      </c>
      <c r="P1403" s="155">
        <f>IF(O1403=1,SUM($O$6:O1403),0)</f>
        <v>0</v>
      </c>
    </row>
    <row r="1404" spans="1:16" ht="15" customHeight="1">
      <c r="A1404" s="15"/>
      <c r="B1404" s="183">
        <v>16</v>
      </c>
      <c r="C1404" s="109" t="s">
        <v>441</v>
      </c>
      <c r="D1404" s="226" t="s">
        <v>47</v>
      </c>
      <c r="E1404" s="227" t="s">
        <v>100</v>
      </c>
      <c r="F1404" s="228">
        <v>522000</v>
      </c>
      <c r="G1404" s="228">
        <v>522000</v>
      </c>
      <c r="H1404" s="175"/>
      <c r="I1404" s="88">
        <f t="shared" si="128"/>
        <v>522000</v>
      </c>
      <c r="J1404" s="163">
        <f t="shared" si="123"/>
        <v>0</v>
      </c>
      <c r="K1404" s="155">
        <f t="shared" si="124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25"/>
        <v>0</v>
      </c>
      <c r="O1404" s="155">
        <f t="shared" si="126"/>
        <v>0</v>
      </c>
      <c r="P1404" s="155">
        <f>IF(O1404=1,SUM($O$6:O1404),0)</f>
        <v>0</v>
      </c>
    </row>
    <row r="1405" spans="1:16" ht="15" customHeight="1">
      <c r="A1405" s="15"/>
      <c r="B1405" s="183">
        <v>17</v>
      </c>
      <c r="C1405" s="109" t="s">
        <v>442</v>
      </c>
      <c r="D1405" s="226" t="s">
        <v>47</v>
      </c>
      <c r="E1405" s="227" t="s">
        <v>100</v>
      </c>
      <c r="F1405" s="228">
        <v>768051.19018409075</v>
      </c>
      <c r="G1405" s="228">
        <v>768051.19018409075</v>
      </c>
      <c r="H1405" s="175"/>
      <c r="I1405" s="88">
        <f t="shared" si="128"/>
        <v>768051.19018409075</v>
      </c>
      <c r="J1405" s="163">
        <f t="shared" si="123"/>
        <v>0</v>
      </c>
      <c r="K1405" s="155">
        <f t="shared" si="124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25"/>
        <v>0</v>
      </c>
      <c r="O1405" s="155">
        <f t="shared" si="126"/>
        <v>0</v>
      </c>
      <c r="P1405" s="155">
        <f>IF(O1405=1,SUM($O$6:O1405),0)</f>
        <v>0</v>
      </c>
    </row>
    <row r="1406" spans="1:16" ht="15" customHeight="1">
      <c r="A1406" s="15"/>
      <c r="B1406" s="183">
        <v>18</v>
      </c>
      <c r="C1406" s="109" t="s">
        <v>443</v>
      </c>
      <c r="D1406" s="226" t="s">
        <v>47</v>
      </c>
      <c r="E1406" s="227" t="s">
        <v>100</v>
      </c>
      <c r="F1406" s="228">
        <v>768051.19018409075</v>
      </c>
      <c r="G1406" s="228">
        <v>768051.19018409075</v>
      </c>
      <c r="H1406" s="175"/>
      <c r="I1406" s="88">
        <f t="shared" si="128"/>
        <v>768051.19018409075</v>
      </c>
      <c r="J1406" s="163">
        <f t="shared" si="123"/>
        <v>0</v>
      </c>
      <c r="K1406" s="155">
        <f t="shared" si="124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25"/>
        <v>0</v>
      </c>
      <c r="O1406" s="155">
        <f t="shared" si="126"/>
        <v>0</v>
      </c>
      <c r="P1406" s="155">
        <f>IF(O1406=1,SUM($O$6:O1406),0)</f>
        <v>0</v>
      </c>
    </row>
    <row r="1407" spans="1:16" ht="15" customHeight="1">
      <c r="A1407" s="15"/>
      <c r="B1407" s="183">
        <v>19</v>
      </c>
      <c r="C1407" s="109" t="s">
        <v>444</v>
      </c>
      <c r="D1407" s="226" t="s">
        <v>47</v>
      </c>
      <c r="E1407" s="227" t="s">
        <v>100</v>
      </c>
      <c r="F1407" s="228">
        <v>755996.11696758063</v>
      </c>
      <c r="G1407" s="228">
        <v>755996.11696758063</v>
      </c>
      <c r="H1407" s="175"/>
      <c r="I1407" s="88">
        <f t="shared" si="128"/>
        <v>755996.11696758063</v>
      </c>
      <c r="J1407" s="163">
        <f t="shared" si="123"/>
        <v>0</v>
      </c>
      <c r="K1407" s="155">
        <f t="shared" si="124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25"/>
        <v>0</v>
      </c>
      <c r="O1407" s="155">
        <f t="shared" si="126"/>
        <v>0</v>
      </c>
      <c r="P1407" s="155">
        <f>IF(O1407=1,SUM($O$6:O1407),0)</f>
        <v>0</v>
      </c>
    </row>
    <row r="1408" spans="1:16" ht="15" customHeight="1">
      <c r="A1408" s="15"/>
      <c r="B1408" s="183">
        <v>20</v>
      </c>
      <c r="C1408" s="109" t="s">
        <v>445</v>
      </c>
      <c r="D1408" s="226" t="s">
        <v>47</v>
      </c>
      <c r="E1408" s="227" t="s">
        <v>100</v>
      </c>
      <c r="F1408" s="228">
        <v>589800</v>
      </c>
      <c r="G1408" s="228">
        <v>589800</v>
      </c>
      <c r="H1408" s="175"/>
      <c r="I1408" s="176">
        <f t="shared" si="128"/>
        <v>589800</v>
      </c>
      <c r="J1408" s="163">
        <f t="shared" si="123"/>
        <v>0</v>
      </c>
      <c r="K1408" s="155">
        <f t="shared" si="124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25"/>
        <v>0</v>
      </c>
      <c r="O1408" s="155">
        <f t="shared" si="126"/>
        <v>0</v>
      </c>
      <c r="P1408" s="155">
        <f>IF(O1408=1,SUM($O$6:O1408),0)</f>
        <v>0</v>
      </c>
    </row>
    <row r="1409" spans="1:16" ht="15" customHeight="1">
      <c r="A1409" s="15"/>
      <c r="B1409" s="183">
        <v>21</v>
      </c>
      <c r="C1409" s="109" t="s">
        <v>446</v>
      </c>
      <c r="D1409" s="226" t="s">
        <v>47</v>
      </c>
      <c r="E1409" s="227" t="s">
        <v>100</v>
      </c>
      <c r="F1409" s="228">
        <v>832055.45603276498</v>
      </c>
      <c r="G1409" s="228">
        <v>832055.45603276498</v>
      </c>
      <c r="H1409" s="175"/>
      <c r="I1409" s="176">
        <f t="shared" si="128"/>
        <v>832055.45603276498</v>
      </c>
      <c r="J1409" s="163">
        <f t="shared" si="123"/>
        <v>0</v>
      </c>
      <c r="K1409" s="155">
        <f t="shared" si="124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25"/>
        <v>0</v>
      </c>
      <c r="O1409" s="155">
        <f t="shared" si="126"/>
        <v>0</v>
      </c>
      <c r="P1409" s="155">
        <f>IF(O1409=1,SUM($O$6:O1409),0)</f>
        <v>0</v>
      </c>
    </row>
    <row r="1410" spans="1:16" ht="15" customHeight="1">
      <c r="A1410" s="15"/>
      <c r="B1410" s="183">
        <v>22</v>
      </c>
      <c r="C1410" s="109" t="s">
        <v>447</v>
      </c>
      <c r="D1410" s="226" t="s">
        <v>47</v>
      </c>
      <c r="E1410" s="227" t="s">
        <v>100</v>
      </c>
      <c r="F1410" s="228">
        <v>636000</v>
      </c>
      <c r="G1410" s="228">
        <v>636000</v>
      </c>
      <c r="H1410" s="175"/>
      <c r="I1410" s="176">
        <f t="shared" si="128"/>
        <v>636000</v>
      </c>
      <c r="J1410" s="163">
        <f t="shared" si="123"/>
        <v>0</v>
      </c>
      <c r="K1410" s="155">
        <f t="shared" si="124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25"/>
        <v>0</v>
      </c>
      <c r="O1410" s="155">
        <f t="shared" si="126"/>
        <v>0</v>
      </c>
      <c r="P1410" s="155">
        <f>IF(O1410=1,SUM($O$6:O1410),0)</f>
        <v>0</v>
      </c>
    </row>
    <row r="1411" spans="1:16" ht="15" customHeight="1">
      <c r="A1411" s="15"/>
      <c r="B1411" s="183">
        <v>23</v>
      </c>
      <c r="C1411" s="109" t="s">
        <v>448</v>
      </c>
      <c r="D1411" s="226" t="s">
        <v>47</v>
      </c>
      <c r="E1411" s="227" t="s">
        <v>100</v>
      </c>
      <c r="F1411" s="228">
        <v>842833.50878142437</v>
      </c>
      <c r="G1411" s="228">
        <v>842833.50878142437</v>
      </c>
      <c r="H1411" s="175"/>
      <c r="I1411" s="176">
        <f t="shared" si="128"/>
        <v>842833.50878142437</v>
      </c>
      <c r="J1411" s="163">
        <f t="shared" si="123"/>
        <v>0</v>
      </c>
      <c r="K1411" s="155">
        <f t="shared" si="124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25"/>
        <v>0</v>
      </c>
      <c r="O1411" s="155">
        <f t="shared" si="126"/>
        <v>0</v>
      </c>
      <c r="P1411" s="155">
        <f>IF(O1411=1,SUM($O$6:O1411),0)</f>
        <v>0</v>
      </c>
    </row>
    <row r="1412" spans="1:16" ht="15" customHeight="1">
      <c r="A1412" s="15"/>
      <c r="B1412" s="183">
        <v>24</v>
      </c>
      <c r="C1412" s="109" t="s">
        <v>449</v>
      </c>
      <c r="D1412" s="226" t="s">
        <v>47</v>
      </c>
      <c r="E1412" s="227" t="s">
        <v>100</v>
      </c>
      <c r="F1412" s="228">
        <v>762000</v>
      </c>
      <c r="G1412" s="228">
        <v>762000</v>
      </c>
      <c r="H1412" s="175"/>
      <c r="I1412" s="176">
        <f t="shared" si="128"/>
        <v>762000</v>
      </c>
      <c r="J1412" s="163">
        <f t="shared" si="123"/>
        <v>0</v>
      </c>
      <c r="K1412" s="155">
        <f t="shared" si="124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25"/>
        <v>0</v>
      </c>
      <c r="O1412" s="155">
        <f t="shared" si="126"/>
        <v>0</v>
      </c>
      <c r="P1412" s="155">
        <f>IF(O1412=1,SUM($O$6:O1412),0)</f>
        <v>0</v>
      </c>
    </row>
    <row r="1413" spans="1:16" ht="15" customHeight="1">
      <c r="A1413" s="15"/>
      <c r="B1413" s="183">
        <v>25</v>
      </c>
      <c r="C1413" s="109" t="s">
        <v>450</v>
      </c>
      <c r="D1413" s="226" t="s">
        <v>47</v>
      </c>
      <c r="E1413" s="227" t="s">
        <v>100</v>
      </c>
      <c r="F1413" s="228">
        <v>902019.15073140874</v>
      </c>
      <c r="G1413" s="228">
        <v>902019.15073140874</v>
      </c>
      <c r="H1413" s="175"/>
      <c r="I1413" s="176">
        <f t="shared" si="128"/>
        <v>902019.15073140874</v>
      </c>
      <c r="J1413" s="163">
        <f t="shared" si="123"/>
        <v>0</v>
      </c>
      <c r="K1413" s="155">
        <f t="shared" si="124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25"/>
        <v>0</v>
      </c>
      <c r="O1413" s="155">
        <f t="shared" si="126"/>
        <v>0</v>
      </c>
      <c r="P1413" s="155">
        <f>IF(O1413=1,SUM($O$6:O1413),0)</f>
        <v>0</v>
      </c>
    </row>
    <row r="1414" spans="1:16" ht="15" customHeight="1">
      <c r="A1414" s="15"/>
      <c r="B1414" s="183">
        <v>26</v>
      </c>
      <c r="C1414" s="109" t="s">
        <v>451</v>
      </c>
      <c r="D1414" s="226" t="s">
        <v>47</v>
      </c>
      <c r="E1414" s="227" t="s">
        <v>100</v>
      </c>
      <c r="F1414" s="228">
        <v>902019.15073140874</v>
      </c>
      <c r="G1414" s="228">
        <v>902019.15073140874</v>
      </c>
      <c r="H1414" s="175"/>
      <c r="I1414" s="176">
        <f t="shared" si="128"/>
        <v>902019.15073140874</v>
      </c>
      <c r="J1414" s="163">
        <f t="shared" si="123"/>
        <v>0</v>
      </c>
      <c r="K1414" s="155">
        <f t="shared" si="124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25"/>
        <v>0</v>
      </c>
      <c r="O1414" s="155">
        <f t="shared" si="126"/>
        <v>0</v>
      </c>
      <c r="P1414" s="155">
        <f>IF(O1414=1,SUM($O$6:O1414),0)</f>
        <v>0</v>
      </c>
    </row>
    <row r="1415" spans="1:16" ht="15" customHeight="1">
      <c r="A1415" s="15"/>
      <c r="B1415" s="183"/>
      <c r="C1415" s="109"/>
      <c r="D1415" s="226" t="s">
        <v>48</v>
      </c>
      <c r="E1415" s="227"/>
      <c r="F1415" s="228">
        <v>0</v>
      </c>
      <c r="G1415" s="228">
        <v>0</v>
      </c>
      <c r="H1415" s="177"/>
      <c r="I1415" s="176">
        <f t="shared" si="128"/>
        <v>0</v>
      </c>
      <c r="J1415" s="163">
        <f t="shared" si="123"/>
        <v>0</v>
      </c>
      <c r="K1415" s="155">
        <f t="shared" si="124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25"/>
        <v>0</v>
      </c>
      <c r="O1415" s="155">
        <f t="shared" si="126"/>
        <v>0</v>
      </c>
      <c r="P1415" s="155">
        <f>IF(O1415=1,SUM($O$6:O1415),0)</f>
        <v>0</v>
      </c>
    </row>
    <row r="1416" spans="1:16" ht="15" customHeight="1">
      <c r="A1416" s="15"/>
      <c r="B1416" s="183" t="s">
        <v>1031</v>
      </c>
      <c r="C1416" s="109" t="s">
        <v>789</v>
      </c>
      <c r="D1416" s="226" t="s">
        <v>48</v>
      </c>
      <c r="E1416" s="227"/>
      <c r="F1416" s="228">
        <v>0</v>
      </c>
      <c r="G1416" s="228">
        <v>0</v>
      </c>
      <c r="H1416" s="177"/>
      <c r="I1416" s="176">
        <f t="shared" si="128"/>
        <v>0</v>
      </c>
      <c r="J1416" s="163">
        <f t="shared" si="123"/>
        <v>0</v>
      </c>
      <c r="K1416" s="155">
        <f t="shared" si="124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25"/>
        <v>0</v>
      </c>
      <c r="O1416" s="155">
        <f t="shared" si="126"/>
        <v>0</v>
      </c>
      <c r="P1416" s="155">
        <f>IF(O1416=1,SUM($O$6:O1416),0)</f>
        <v>0</v>
      </c>
    </row>
    <row r="1417" spans="1:16" ht="15" customHeight="1">
      <c r="A1417" s="15"/>
      <c r="B1417" s="183">
        <v>1</v>
      </c>
      <c r="C1417" s="109" t="s">
        <v>1095</v>
      </c>
      <c r="D1417" s="226" t="s">
        <v>47</v>
      </c>
      <c r="E1417" s="227" t="s">
        <v>14</v>
      </c>
      <c r="F1417" s="228">
        <v>96180</v>
      </c>
      <c r="G1417" s="228">
        <v>96180</v>
      </c>
      <c r="H1417" s="177"/>
      <c r="I1417" s="176">
        <f t="shared" si="128"/>
        <v>96180</v>
      </c>
      <c r="J1417" s="163">
        <f t="shared" si="123"/>
        <v>0</v>
      </c>
      <c r="K1417" s="155">
        <f t="shared" si="124"/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si="125"/>
        <v>0</v>
      </c>
      <c r="O1417" s="155">
        <f t="shared" si="126"/>
        <v>0</v>
      </c>
      <c r="P1417" s="155">
        <f>IF(O1417=1,SUM($O$6:O1417),0)</f>
        <v>0</v>
      </c>
    </row>
    <row r="1418" spans="1:16" ht="15" customHeight="1">
      <c r="A1418" s="15"/>
      <c r="B1418" s="183">
        <v>2</v>
      </c>
      <c r="C1418" s="109" t="s">
        <v>970</v>
      </c>
      <c r="D1418" s="226" t="s">
        <v>47</v>
      </c>
      <c r="E1418" s="227" t="s">
        <v>14</v>
      </c>
      <c r="F1418" s="228">
        <v>257820</v>
      </c>
      <c r="G1418" s="228">
        <v>257820</v>
      </c>
      <c r="H1418" s="177"/>
      <c r="I1418" s="176">
        <f t="shared" si="128"/>
        <v>257820</v>
      </c>
      <c r="J1418" s="163">
        <f t="shared" si="123"/>
        <v>0</v>
      </c>
      <c r="K1418" s="155">
        <f t="shared" si="124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25"/>
        <v>0</v>
      </c>
      <c r="O1418" s="155">
        <f t="shared" si="126"/>
        <v>0</v>
      </c>
      <c r="P1418" s="155">
        <f>IF(O1418=1,SUM($O$6:O1418),0)</f>
        <v>0</v>
      </c>
    </row>
    <row r="1419" spans="1:16" ht="15" customHeight="1">
      <c r="A1419" s="15"/>
      <c r="B1419" s="183">
        <v>3</v>
      </c>
      <c r="C1419" s="109" t="s">
        <v>971</v>
      </c>
      <c r="D1419" s="226" t="s">
        <v>47</v>
      </c>
      <c r="E1419" s="227" t="s">
        <v>14</v>
      </c>
      <c r="F1419" s="228">
        <v>299160</v>
      </c>
      <c r="G1419" s="228">
        <v>299160</v>
      </c>
      <c r="H1419" s="177"/>
      <c r="I1419" s="176">
        <f t="shared" si="128"/>
        <v>299160</v>
      </c>
      <c r="J1419" s="163">
        <f t="shared" si="123"/>
        <v>0</v>
      </c>
      <c r="K1419" s="155">
        <f t="shared" si="124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25"/>
        <v>0</v>
      </c>
      <c r="O1419" s="155">
        <f t="shared" si="126"/>
        <v>0</v>
      </c>
      <c r="P1419" s="155">
        <f>IF(O1419=1,SUM($O$6:O1419),0)</f>
        <v>0</v>
      </c>
    </row>
    <row r="1420" spans="1:16" ht="15" customHeight="1">
      <c r="A1420" s="15"/>
      <c r="B1420" s="183">
        <v>4</v>
      </c>
      <c r="C1420" s="109" t="s">
        <v>972</v>
      </c>
      <c r="D1420" s="226" t="s">
        <v>47</v>
      </c>
      <c r="E1420" s="227" t="s">
        <v>14</v>
      </c>
      <c r="F1420" s="228">
        <v>246960</v>
      </c>
      <c r="G1420" s="228">
        <v>246960</v>
      </c>
      <c r="H1420" s="177"/>
      <c r="I1420" s="176">
        <f t="shared" si="128"/>
        <v>246960</v>
      </c>
      <c r="J1420" s="163">
        <f t="shared" ref="J1420:J1457" si="129">IF(D1420="MDU-KD",1,0)</f>
        <v>0</v>
      </c>
      <c r="K1420" s="155">
        <f t="shared" ref="K1420:K1457" si="130">IF(D1420="HDW",1,0)</f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ref="N1420:N1457" si="131">IF(L1420=0,M1420,L1420)</f>
        <v>0</v>
      </c>
      <c r="O1420" s="155">
        <f t="shared" ref="O1420:O1457" si="132">IF(E1420=0,0,IF(LEFT(C1420,11)="Tiang Beton",1,0))</f>
        <v>0</v>
      </c>
      <c r="P1420" s="155">
        <f>IF(O1420=1,SUM($O$6:O1420),0)</f>
        <v>0</v>
      </c>
    </row>
    <row r="1421" spans="1:16" ht="15" customHeight="1">
      <c r="A1421" s="15"/>
      <c r="B1421" s="183">
        <v>5</v>
      </c>
      <c r="C1421" s="109" t="s">
        <v>973</v>
      </c>
      <c r="D1421" s="226" t="s">
        <v>47</v>
      </c>
      <c r="E1421" s="227" t="s">
        <v>14</v>
      </c>
      <c r="F1421" s="228">
        <v>286461</v>
      </c>
      <c r="G1421" s="228">
        <v>286461</v>
      </c>
      <c r="H1421" s="177"/>
      <c r="I1421" s="176">
        <f t="shared" si="128"/>
        <v>286461</v>
      </c>
      <c r="J1421" s="163">
        <f t="shared" si="129"/>
        <v>0</v>
      </c>
      <c r="K1421" s="155">
        <f t="shared" si="130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31"/>
        <v>0</v>
      </c>
      <c r="O1421" s="155">
        <f t="shared" si="132"/>
        <v>0</v>
      </c>
      <c r="P1421" s="155">
        <f>IF(O1421=1,SUM($O$6:O1421),0)</f>
        <v>0</v>
      </c>
    </row>
    <row r="1422" spans="1:16" ht="15" customHeight="1">
      <c r="A1422" s="15"/>
      <c r="B1422" s="183">
        <v>6</v>
      </c>
      <c r="C1422" s="109" t="s">
        <v>974</v>
      </c>
      <c r="D1422" s="226" t="s">
        <v>47</v>
      </c>
      <c r="E1422" s="227" t="s">
        <v>14</v>
      </c>
      <c r="F1422" s="228">
        <v>259308</v>
      </c>
      <c r="G1422" s="228">
        <v>259308</v>
      </c>
      <c r="H1422" s="177"/>
      <c r="I1422" s="176"/>
      <c r="J1422" s="163">
        <f t="shared" si="129"/>
        <v>0</v>
      </c>
      <c r="K1422" s="155">
        <f t="shared" si="130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31"/>
        <v>0</v>
      </c>
      <c r="O1422" s="155">
        <f t="shared" si="132"/>
        <v>0</v>
      </c>
      <c r="P1422" s="155">
        <f>IF(O1422=1,SUM($O$6:O1422),0)</f>
        <v>0</v>
      </c>
    </row>
    <row r="1423" spans="1:16" ht="15" customHeight="1">
      <c r="A1423" s="15"/>
      <c r="B1423" s="183">
        <v>7</v>
      </c>
      <c r="C1423" s="109" t="s">
        <v>975</v>
      </c>
      <c r="D1423" s="226" t="s">
        <v>47</v>
      </c>
      <c r="E1423" s="227" t="s">
        <v>14</v>
      </c>
      <c r="F1423" s="228">
        <v>300784.05</v>
      </c>
      <c r="G1423" s="228">
        <v>300784.05</v>
      </c>
      <c r="H1423" s="177"/>
      <c r="I1423" s="176"/>
      <c r="J1423" s="163">
        <f t="shared" si="129"/>
        <v>0</v>
      </c>
      <c r="K1423" s="155">
        <f t="shared" si="130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31"/>
        <v>0</v>
      </c>
      <c r="O1423" s="155">
        <f t="shared" si="132"/>
        <v>0</v>
      </c>
      <c r="P1423" s="155">
        <f>IF(O1423=1,SUM($O$6:O1423),0)</f>
        <v>0</v>
      </c>
    </row>
    <row r="1424" spans="1:16" ht="15" customHeight="1">
      <c r="A1424" s="15"/>
      <c r="B1424" s="183">
        <v>8</v>
      </c>
      <c r="C1424" s="109" t="s">
        <v>452</v>
      </c>
      <c r="D1424" s="226" t="s">
        <v>47</v>
      </c>
      <c r="E1424" s="227" t="s">
        <v>14</v>
      </c>
      <c r="F1424" s="228">
        <v>300600</v>
      </c>
      <c r="G1424" s="228">
        <v>300600</v>
      </c>
      <c r="H1424" s="177"/>
      <c r="I1424" s="176">
        <f t="shared" si="128"/>
        <v>300600</v>
      </c>
      <c r="J1424" s="163">
        <f t="shared" si="129"/>
        <v>0</v>
      </c>
      <c r="K1424" s="155">
        <f t="shared" si="130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31"/>
        <v>0</v>
      </c>
      <c r="O1424" s="155">
        <f t="shared" si="132"/>
        <v>0</v>
      </c>
      <c r="P1424" s="155">
        <f>IF(O1424=1,SUM($O$6:O1424),0)</f>
        <v>0</v>
      </c>
    </row>
    <row r="1425" spans="1:16" ht="15" customHeight="1">
      <c r="A1425" s="15"/>
      <c r="B1425" s="183">
        <v>9</v>
      </c>
      <c r="C1425" s="109" t="s">
        <v>453</v>
      </c>
      <c r="D1425" s="226" t="s">
        <v>47</v>
      </c>
      <c r="E1425" s="227" t="s">
        <v>14</v>
      </c>
      <c r="F1425" s="228">
        <v>358140</v>
      </c>
      <c r="G1425" s="228">
        <v>358140</v>
      </c>
      <c r="H1425" s="177"/>
      <c r="I1425" s="176">
        <f t="shared" si="128"/>
        <v>358140</v>
      </c>
      <c r="J1425" s="163">
        <f t="shared" si="129"/>
        <v>0</v>
      </c>
      <c r="K1425" s="155">
        <f t="shared" si="130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31"/>
        <v>0</v>
      </c>
      <c r="O1425" s="155">
        <f t="shared" si="132"/>
        <v>0</v>
      </c>
      <c r="P1425" s="155">
        <f>IF(O1425=1,SUM($O$6:O1425),0)</f>
        <v>0</v>
      </c>
    </row>
    <row r="1426" spans="1:16" ht="15" customHeight="1">
      <c r="A1426" s="15"/>
      <c r="B1426" s="183">
        <v>10</v>
      </c>
      <c r="C1426" s="109" t="s">
        <v>454</v>
      </c>
      <c r="D1426" s="226" t="s">
        <v>47</v>
      </c>
      <c r="E1426" s="227" t="s">
        <v>14</v>
      </c>
      <c r="F1426" s="228">
        <v>341777.99941898551</v>
      </c>
      <c r="G1426" s="228">
        <v>341777.99941898551</v>
      </c>
      <c r="H1426" s="177"/>
      <c r="I1426" s="176">
        <f t="shared" si="128"/>
        <v>341777.99941898551</v>
      </c>
      <c r="J1426" s="163">
        <f t="shared" si="129"/>
        <v>0</v>
      </c>
      <c r="K1426" s="155">
        <f t="shared" si="130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31"/>
        <v>0</v>
      </c>
      <c r="O1426" s="155">
        <f t="shared" si="132"/>
        <v>0</v>
      </c>
      <c r="P1426" s="155">
        <f>IF(O1426=1,SUM($O$6:O1426),0)</f>
        <v>0</v>
      </c>
    </row>
    <row r="1427" spans="1:16" ht="15" customHeight="1">
      <c r="A1427" s="15"/>
      <c r="B1427" s="183">
        <v>11</v>
      </c>
      <c r="C1427" s="109" t="s">
        <v>455</v>
      </c>
      <c r="D1427" s="226" t="s">
        <v>47</v>
      </c>
      <c r="E1427" s="227" t="s">
        <v>14</v>
      </c>
      <c r="F1427" s="228">
        <v>395879.58401850733</v>
      </c>
      <c r="G1427" s="228">
        <v>395879.58401850733</v>
      </c>
      <c r="H1427" s="177"/>
      <c r="I1427" s="176">
        <f t="shared" si="128"/>
        <v>395879.58401850733</v>
      </c>
      <c r="J1427" s="163">
        <f t="shared" si="129"/>
        <v>0</v>
      </c>
      <c r="K1427" s="155">
        <f t="shared" si="130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31"/>
        <v>0</v>
      </c>
      <c r="O1427" s="155">
        <f t="shared" si="132"/>
        <v>0</v>
      </c>
      <c r="P1427" s="155">
        <f>IF(O1427=1,SUM($O$6:O1427),0)</f>
        <v>0</v>
      </c>
    </row>
    <row r="1428" spans="1:16" ht="15" customHeight="1">
      <c r="A1428" s="15"/>
      <c r="B1428" s="183">
        <v>12</v>
      </c>
      <c r="C1428" s="109" t="s">
        <v>456</v>
      </c>
      <c r="D1428" s="226" t="s">
        <v>47</v>
      </c>
      <c r="E1428" s="227" t="s">
        <v>14</v>
      </c>
      <c r="F1428" s="228">
        <v>6240</v>
      </c>
      <c r="G1428" s="228">
        <v>6240</v>
      </c>
      <c r="H1428" s="177"/>
      <c r="I1428" s="176">
        <f t="shared" si="128"/>
        <v>6240</v>
      </c>
      <c r="J1428" s="163">
        <f t="shared" si="129"/>
        <v>0</v>
      </c>
      <c r="K1428" s="155">
        <f t="shared" si="130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31"/>
        <v>0</v>
      </c>
      <c r="O1428" s="155">
        <f t="shared" si="132"/>
        <v>0</v>
      </c>
      <c r="P1428" s="155">
        <f>IF(O1428=1,SUM($O$6:O1428),0)</f>
        <v>0</v>
      </c>
    </row>
    <row r="1429" spans="1:16" ht="15" customHeight="1">
      <c r="A1429" s="15"/>
      <c r="B1429" s="183">
        <v>13</v>
      </c>
      <c r="C1429" s="109" t="s">
        <v>457</v>
      </c>
      <c r="D1429" s="226" t="s">
        <v>47</v>
      </c>
      <c r="E1429" s="227" t="s">
        <v>14</v>
      </c>
      <c r="F1429" s="228">
        <v>5760</v>
      </c>
      <c r="G1429" s="228">
        <v>5760</v>
      </c>
      <c r="H1429" s="177"/>
      <c r="I1429" s="176">
        <f t="shared" si="128"/>
        <v>5760</v>
      </c>
      <c r="J1429" s="163">
        <f t="shared" si="129"/>
        <v>0</v>
      </c>
      <c r="K1429" s="155">
        <f t="shared" si="130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31"/>
        <v>0</v>
      </c>
      <c r="O1429" s="155">
        <f t="shared" si="132"/>
        <v>0</v>
      </c>
      <c r="P1429" s="155">
        <f>IF(O1429=1,SUM($O$6:O1429),0)</f>
        <v>0</v>
      </c>
    </row>
    <row r="1430" spans="1:16" ht="15" customHeight="1">
      <c r="A1430" s="15"/>
      <c r="B1430" s="183">
        <v>14</v>
      </c>
      <c r="C1430" s="109" t="s">
        <v>458</v>
      </c>
      <c r="D1430" s="226" t="s">
        <v>47</v>
      </c>
      <c r="E1430" s="227" t="s">
        <v>297</v>
      </c>
      <c r="F1430" s="228">
        <v>337284.9788645666</v>
      </c>
      <c r="G1430" s="228">
        <v>337284.9788645666</v>
      </c>
      <c r="H1430" s="177"/>
      <c r="I1430" s="176">
        <f t="shared" si="128"/>
        <v>337284.9788645666</v>
      </c>
      <c r="J1430" s="163">
        <f t="shared" si="129"/>
        <v>0</v>
      </c>
      <c r="K1430" s="155">
        <f t="shared" si="130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31"/>
        <v>0</v>
      </c>
      <c r="O1430" s="155">
        <f t="shared" si="132"/>
        <v>0</v>
      </c>
      <c r="P1430" s="155">
        <f>IF(O1430=1,SUM($O$6:O1430),0)</f>
        <v>0</v>
      </c>
    </row>
    <row r="1431" spans="1:16" ht="15" customHeight="1">
      <c r="A1431" s="15"/>
      <c r="B1431" s="183">
        <v>15</v>
      </c>
      <c r="C1431" s="109" t="s">
        <v>976</v>
      </c>
      <c r="D1431" s="226" t="s">
        <v>47</v>
      </c>
      <c r="E1431" s="227" t="s">
        <v>297</v>
      </c>
      <c r="F1431" s="228">
        <v>269827.98309165332</v>
      </c>
      <c r="G1431" s="228">
        <v>269827.98309165332</v>
      </c>
      <c r="H1431" s="177"/>
      <c r="I1431" s="176">
        <f t="shared" si="128"/>
        <v>269827.98309165332</v>
      </c>
      <c r="J1431" s="163">
        <f t="shared" si="129"/>
        <v>0</v>
      </c>
      <c r="K1431" s="155">
        <f t="shared" si="130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31"/>
        <v>0</v>
      </c>
      <c r="O1431" s="155">
        <f t="shared" si="132"/>
        <v>0</v>
      </c>
      <c r="P1431" s="155">
        <f>IF(O1431=1,SUM($O$6:O1431),0)</f>
        <v>0</v>
      </c>
    </row>
    <row r="1432" spans="1:16" ht="15" customHeight="1">
      <c r="A1432" s="15"/>
      <c r="B1432" s="183">
        <v>16</v>
      </c>
      <c r="C1432" s="109" t="s">
        <v>977</v>
      </c>
      <c r="D1432" s="226" t="s">
        <v>47</v>
      </c>
      <c r="E1432" s="227" t="s">
        <v>473</v>
      </c>
      <c r="F1432" s="228">
        <v>420</v>
      </c>
      <c r="G1432" s="228">
        <v>420</v>
      </c>
      <c r="H1432" s="177"/>
      <c r="I1432" s="176">
        <f t="shared" si="128"/>
        <v>420</v>
      </c>
      <c r="J1432" s="163">
        <f t="shared" si="129"/>
        <v>0</v>
      </c>
      <c r="K1432" s="155">
        <f t="shared" si="130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31"/>
        <v>0</v>
      </c>
      <c r="O1432" s="155">
        <f t="shared" si="132"/>
        <v>0</v>
      </c>
      <c r="P1432" s="155">
        <f>IF(O1432=1,SUM($O$6:O1432),0)</f>
        <v>0</v>
      </c>
    </row>
    <row r="1433" spans="1:16" ht="15" customHeight="1">
      <c r="A1433" s="15"/>
      <c r="B1433" s="183">
        <v>17</v>
      </c>
      <c r="C1433" s="109" t="s">
        <v>978</v>
      </c>
      <c r="D1433" s="226" t="s">
        <v>47</v>
      </c>
      <c r="E1433" s="227" t="s">
        <v>473</v>
      </c>
      <c r="F1433" s="228">
        <v>720</v>
      </c>
      <c r="G1433" s="228">
        <v>720</v>
      </c>
      <c r="H1433" s="177"/>
      <c r="I1433" s="176">
        <f t="shared" si="128"/>
        <v>720</v>
      </c>
      <c r="J1433" s="163">
        <f t="shared" si="129"/>
        <v>0</v>
      </c>
      <c r="K1433" s="155">
        <f t="shared" si="130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31"/>
        <v>0</v>
      </c>
      <c r="O1433" s="155">
        <f t="shared" si="132"/>
        <v>0</v>
      </c>
      <c r="P1433" s="155">
        <f>IF(O1433=1,SUM($O$6:O1433),0)</f>
        <v>0</v>
      </c>
    </row>
    <row r="1434" spans="1:16" ht="15" customHeight="1">
      <c r="A1434" s="15"/>
      <c r="B1434" s="183">
        <v>18</v>
      </c>
      <c r="C1434" s="109" t="s">
        <v>979</v>
      </c>
      <c r="D1434" s="226" t="s">
        <v>47</v>
      </c>
      <c r="E1434" s="227" t="s">
        <v>473</v>
      </c>
      <c r="F1434" s="228">
        <v>15300</v>
      </c>
      <c r="G1434" s="228">
        <v>15300</v>
      </c>
      <c r="H1434" s="177"/>
      <c r="I1434" s="176">
        <f t="shared" si="128"/>
        <v>15300</v>
      </c>
      <c r="J1434" s="163">
        <f t="shared" si="129"/>
        <v>0</v>
      </c>
      <c r="K1434" s="155">
        <f t="shared" si="130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31"/>
        <v>0</v>
      </c>
      <c r="O1434" s="155">
        <f t="shared" si="132"/>
        <v>0</v>
      </c>
      <c r="P1434" s="155">
        <f>IF(O1434=1,SUM($O$6:O1434),0)</f>
        <v>0</v>
      </c>
    </row>
    <row r="1435" spans="1:16" ht="15" customHeight="1">
      <c r="A1435" s="15"/>
      <c r="B1435" s="183">
        <v>19</v>
      </c>
      <c r="C1435" s="109" t="s">
        <v>980</v>
      </c>
      <c r="D1435" s="226" t="s">
        <v>47</v>
      </c>
      <c r="E1435" s="227" t="s">
        <v>473</v>
      </c>
      <c r="F1435" s="228">
        <v>9120</v>
      </c>
      <c r="G1435" s="228">
        <v>9120</v>
      </c>
      <c r="H1435" s="177"/>
      <c r="I1435" s="176">
        <f t="shared" si="128"/>
        <v>9120</v>
      </c>
      <c r="J1435" s="163">
        <f t="shared" si="129"/>
        <v>0</v>
      </c>
      <c r="K1435" s="155">
        <f t="shared" si="130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31"/>
        <v>0</v>
      </c>
      <c r="O1435" s="155">
        <f t="shared" si="132"/>
        <v>0</v>
      </c>
      <c r="P1435" s="155">
        <f>IF(O1435=1,SUM($O$6:O1435),0)</f>
        <v>0</v>
      </c>
    </row>
    <row r="1436" spans="1:16" ht="15" customHeight="1">
      <c r="A1436" s="15"/>
      <c r="B1436" s="183">
        <v>20</v>
      </c>
      <c r="C1436" s="109" t="s">
        <v>1096</v>
      </c>
      <c r="D1436" s="226" t="s">
        <v>47</v>
      </c>
      <c r="E1436" s="227" t="s">
        <v>473</v>
      </c>
      <c r="F1436" s="415">
        <v>2740</v>
      </c>
      <c r="G1436" s="415">
        <v>2740</v>
      </c>
      <c r="H1436" s="177"/>
      <c r="I1436" s="176">
        <f t="shared" si="128"/>
        <v>2740</v>
      </c>
      <c r="J1436" s="163">
        <f t="shared" si="129"/>
        <v>0</v>
      </c>
      <c r="K1436" s="155">
        <f t="shared" si="130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31"/>
        <v>0</v>
      </c>
      <c r="O1436" s="155">
        <f t="shared" si="132"/>
        <v>0</v>
      </c>
      <c r="P1436" s="155">
        <f>IF(O1436=1,SUM($O$6:O1436),0)</f>
        <v>0</v>
      </c>
    </row>
    <row r="1437" spans="1:16" ht="15" customHeight="1">
      <c r="A1437" s="15"/>
      <c r="B1437" s="183"/>
      <c r="C1437" s="109"/>
      <c r="D1437" s="226" t="s">
        <v>48</v>
      </c>
      <c r="E1437" s="227"/>
      <c r="F1437" s="228">
        <v>0</v>
      </c>
      <c r="G1437" s="228">
        <v>0</v>
      </c>
      <c r="H1437" s="96"/>
      <c r="I1437" s="88">
        <f t="shared" ref="I1437:I1442" si="133">IF($I$5=$G$4,G1437,(IF($I$5=$F$4,F1437,0)))</f>
        <v>0</v>
      </c>
      <c r="J1437" s="163">
        <f t="shared" si="129"/>
        <v>0</v>
      </c>
      <c r="K1437" s="155">
        <f t="shared" si="130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31"/>
        <v>0</v>
      </c>
      <c r="O1437" s="155">
        <f t="shared" si="132"/>
        <v>0</v>
      </c>
      <c r="P1437" s="155">
        <f>IF(O1437=1,SUM($O$6:O1437),0)</f>
        <v>0</v>
      </c>
    </row>
    <row r="1438" spans="1:16" ht="15" customHeight="1">
      <c r="A1438" s="15"/>
      <c r="B1438" s="183" t="s">
        <v>1031</v>
      </c>
      <c r="C1438" s="109" t="s">
        <v>797</v>
      </c>
      <c r="D1438" s="226" t="s">
        <v>48</v>
      </c>
      <c r="E1438" s="227"/>
      <c r="F1438" s="228">
        <v>0</v>
      </c>
      <c r="G1438" s="228">
        <v>0</v>
      </c>
      <c r="H1438" s="96"/>
      <c r="I1438" s="88">
        <f t="shared" si="133"/>
        <v>0</v>
      </c>
      <c r="J1438" s="163">
        <f t="shared" si="129"/>
        <v>0</v>
      </c>
      <c r="K1438" s="155">
        <f t="shared" si="130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31"/>
        <v>0</v>
      </c>
      <c r="O1438" s="155">
        <f t="shared" si="132"/>
        <v>0</v>
      </c>
      <c r="P1438" s="155">
        <f>IF(O1438=1,SUM($O$6:O1438),0)</f>
        <v>0</v>
      </c>
    </row>
    <row r="1439" spans="1:16" ht="15" customHeight="1">
      <c r="A1439" s="15"/>
      <c r="B1439" s="183">
        <v>1</v>
      </c>
      <c r="C1439" s="109" t="s">
        <v>459</v>
      </c>
      <c r="D1439" s="226" t="s">
        <v>47</v>
      </c>
      <c r="E1439" s="227" t="s">
        <v>14</v>
      </c>
      <c r="F1439" s="228">
        <v>15000</v>
      </c>
      <c r="G1439" s="228">
        <v>15000</v>
      </c>
      <c r="H1439" s="96"/>
      <c r="I1439" s="88">
        <f t="shared" si="133"/>
        <v>15000</v>
      </c>
      <c r="J1439" s="163">
        <f t="shared" si="129"/>
        <v>0</v>
      </c>
      <c r="K1439" s="155">
        <f t="shared" si="130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31"/>
        <v>0</v>
      </c>
      <c r="O1439" s="155">
        <f t="shared" si="132"/>
        <v>0</v>
      </c>
      <c r="P1439" s="155">
        <f>IF(O1439=1,SUM($O$6:O1439),0)</f>
        <v>0</v>
      </c>
    </row>
    <row r="1440" spans="1:16" ht="15" customHeight="1">
      <c r="A1440" s="15"/>
      <c r="B1440" s="183">
        <v>2</v>
      </c>
      <c r="C1440" s="109" t="s">
        <v>460</v>
      </c>
      <c r="D1440" s="226" t="s">
        <v>47</v>
      </c>
      <c r="E1440" s="227" t="s">
        <v>14</v>
      </c>
      <c r="F1440" s="228">
        <v>36180</v>
      </c>
      <c r="G1440" s="228">
        <v>36180</v>
      </c>
      <c r="H1440" s="96"/>
      <c r="I1440" s="88">
        <f t="shared" si="133"/>
        <v>36180</v>
      </c>
      <c r="J1440" s="163">
        <f t="shared" si="129"/>
        <v>0</v>
      </c>
      <c r="K1440" s="155">
        <f t="shared" si="130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31"/>
        <v>0</v>
      </c>
      <c r="O1440" s="155">
        <f t="shared" si="132"/>
        <v>0</v>
      </c>
      <c r="P1440" s="155">
        <f>IF(O1440=1,SUM($O$6:O1440),0)</f>
        <v>0</v>
      </c>
    </row>
    <row r="1441" spans="1:16" ht="15" customHeight="1">
      <c r="A1441" s="15"/>
      <c r="B1441" s="183">
        <v>3</v>
      </c>
      <c r="C1441" s="109" t="s">
        <v>981</v>
      </c>
      <c r="D1441" s="226" t="s">
        <v>47</v>
      </c>
      <c r="E1441" s="227" t="s">
        <v>14</v>
      </c>
      <c r="F1441" s="228">
        <v>32640</v>
      </c>
      <c r="G1441" s="228">
        <v>32640</v>
      </c>
      <c r="H1441" s="96"/>
      <c r="I1441" s="88">
        <f t="shared" si="133"/>
        <v>32640</v>
      </c>
      <c r="J1441" s="163">
        <f t="shared" si="129"/>
        <v>0</v>
      </c>
      <c r="K1441" s="155">
        <f t="shared" si="130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31"/>
        <v>0</v>
      </c>
      <c r="O1441" s="155">
        <f t="shared" si="132"/>
        <v>0</v>
      </c>
      <c r="P1441" s="155">
        <f>IF(O1441=1,SUM($O$6:O1441),0)</f>
        <v>0</v>
      </c>
    </row>
    <row r="1442" spans="1:16" ht="15" customHeight="1">
      <c r="A1442" s="15"/>
      <c r="B1442" s="183">
        <v>4</v>
      </c>
      <c r="C1442" s="109" t="s">
        <v>982</v>
      </c>
      <c r="D1442" s="226" t="s">
        <v>47</v>
      </c>
      <c r="E1442" s="227" t="s">
        <v>14</v>
      </c>
      <c r="F1442" s="228">
        <v>63840</v>
      </c>
      <c r="G1442" s="228">
        <v>63840</v>
      </c>
      <c r="H1442" s="96"/>
      <c r="I1442" s="88">
        <f t="shared" si="133"/>
        <v>63840</v>
      </c>
      <c r="J1442" s="163">
        <f t="shared" si="129"/>
        <v>0</v>
      </c>
      <c r="K1442" s="155">
        <f t="shared" si="130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31"/>
        <v>0</v>
      </c>
      <c r="O1442" s="155">
        <f t="shared" si="132"/>
        <v>0</v>
      </c>
      <c r="P1442" s="155">
        <f>IF(O1442=1,SUM($O$6:O1442),0)</f>
        <v>0</v>
      </c>
    </row>
    <row r="1443" spans="1:16" ht="15" customHeight="1">
      <c r="A1443" s="15"/>
      <c r="B1443" s="183">
        <v>5</v>
      </c>
      <c r="C1443" s="109" t="s">
        <v>983</v>
      </c>
      <c r="D1443" s="226" t="s">
        <v>47</v>
      </c>
      <c r="E1443" s="227" t="s">
        <v>14</v>
      </c>
      <c r="F1443" s="228">
        <v>450000</v>
      </c>
      <c r="G1443" s="228">
        <v>450000</v>
      </c>
      <c r="H1443" s="96"/>
      <c r="I1443" s="88">
        <f t="shared" ref="I1443:I1497" si="134">IF($I$5=$G$4,G1443,(IF($I$5=$F$4,F1443,0)))</f>
        <v>450000</v>
      </c>
      <c r="J1443" s="163">
        <f t="shared" si="129"/>
        <v>0</v>
      </c>
      <c r="K1443" s="155">
        <f t="shared" si="130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31"/>
        <v>0</v>
      </c>
      <c r="O1443" s="155">
        <f t="shared" si="132"/>
        <v>0</v>
      </c>
      <c r="P1443" s="155">
        <f>IF(O1443=1,SUM($O$6:O1443),0)</f>
        <v>0</v>
      </c>
    </row>
    <row r="1444" spans="1:16" ht="15" customHeight="1">
      <c r="A1444" s="15"/>
      <c r="B1444" s="183">
        <v>6</v>
      </c>
      <c r="C1444" s="109" t="s">
        <v>1187</v>
      </c>
      <c r="D1444" s="226" t="s">
        <v>47</v>
      </c>
      <c r="E1444" s="227" t="s">
        <v>14</v>
      </c>
      <c r="F1444" s="176">
        <v>985020</v>
      </c>
      <c r="G1444" s="176">
        <v>985020</v>
      </c>
      <c r="H1444" s="96"/>
      <c r="I1444" s="88">
        <f t="shared" si="134"/>
        <v>985020</v>
      </c>
      <c r="J1444" s="163">
        <f t="shared" si="129"/>
        <v>0</v>
      </c>
      <c r="K1444" s="155">
        <f t="shared" si="130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31"/>
        <v>0</v>
      </c>
      <c r="O1444" s="155">
        <f t="shared" si="132"/>
        <v>0</v>
      </c>
      <c r="P1444" s="155">
        <f>IF(O1444=1,SUM($O$6:O1444),0)</f>
        <v>0</v>
      </c>
    </row>
    <row r="1445" spans="1:16" ht="15" customHeight="1">
      <c r="A1445" s="15"/>
      <c r="B1445" s="183"/>
      <c r="C1445" s="109" t="s">
        <v>48</v>
      </c>
      <c r="D1445" s="226" t="s">
        <v>48</v>
      </c>
      <c r="E1445" s="227"/>
      <c r="F1445" s="176"/>
      <c r="G1445" s="176"/>
      <c r="H1445" s="96"/>
      <c r="I1445" s="88">
        <f t="shared" si="134"/>
        <v>0</v>
      </c>
      <c r="J1445" s="163">
        <f t="shared" si="129"/>
        <v>0</v>
      </c>
      <c r="K1445" s="155">
        <f t="shared" si="130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31"/>
        <v>0</v>
      </c>
      <c r="O1445" s="155">
        <f t="shared" si="132"/>
        <v>0</v>
      </c>
      <c r="P1445" s="155">
        <f>IF(O1445=1,SUM($O$6:O1445),0)</f>
        <v>0</v>
      </c>
    </row>
    <row r="1446" spans="1:16" ht="15" customHeight="1">
      <c r="A1446" s="15"/>
      <c r="B1446" s="183" t="s">
        <v>1188</v>
      </c>
      <c r="C1446" s="109" t="s">
        <v>1003</v>
      </c>
      <c r="D1446" s="226" t="s">
        <v>48</v>
      </c>
      <c r="E1446" s="227"/>
      <c r="F1446" s="176"/>
      <c r="G1446" s="176"/>
      <c r="H1446" s="96"/>
      <c r="I1446" s="88">
        <f t="shared" si="134"/>
        <v>0</v>
      </c>
      <c r="J1446" s="163">
        <f t="shared" si="129"/>
        <v>0</v>
      </c>
      <c r="K1446" s="155">
        <f t="shared" si="130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31"/>
        <v>0</v>
      </c>
      <c r="O1446" s="155">
        <f t="shared" si="132"/>
        <v>0</v>
      </c>
      <c r="P1446" s="155">
        <f>IF(O1446=1,SUM($O$6:O1446),0)</f>
        <v>0</v>
      </c>
    </row>
    <row r="1447" spans="1:16" ht="15" customHeight="1">
      <c r="A1447" s="15"/>
      <c r="B1447" s="183">
        <v>1</v>
      </c>
      <c r="C1447" s="109" t="s">
        <v>1091</v>
      </c>
      <c r="D1447" s="226" t="s">
        <v>47</v>
      </c>
      <c r="E1447" s="227" t="s">
        <v>1004</v>
      </c>
      <c r="F1447" s="176">
        <v>2.5000000000000001E-2</v>
      </c>
      <c r="G1447" s="176">
        <v>2.5000000000000001E-2</v>
      </c>
      <c r="H1447" s="96"/>
      <c r="I1447" s="88">
        <f t="shared" si="134"/>
        <v>2.5000000000000001E-2</v>
      </c>
      <c r="J1447" s="163">
        <f t="shared" si="129"/>
        <v>0</v>
      </c>
      <c r="K1447" s="155">
        <f t="shared" si="130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31"/>
        <v>0</v>
      </c>
      <c r="O1447" s="155">
        <f t="shared" si="132"/>
        <v>0</v>
      </c>
      <c r="P1447" s="155">
        <f>IF(O1447=1,SUM($O$6:O1447),0)</f>
        <v>0</v>
      </c>
    </row>
    <row r="1448" spans="1:16" ht="15" customHeight="1">
      <c r="A1448" s="15"/>
      <c r="B1448" s="183">
        <v>2</v>
      </c>
      <c r="C1448" s="109" t="s">
        <v>1006</v>
      </c>
      <c r="D1448" s="226" t="s">
        <v>47</v>
      </c>
      <c r="E1448" s="227" t="s">
        <v>1005</v>
      </c>
      <c r="F1448" s="176">
        <v>800000</v>
      </c>
      <c r="G1448" s="176">
        <v>800000</v>
      </c>
      <c r="H1448" s="96"/>
      <c r="I1448" s="88">
        <f t="shared" si="134"/>
        <v>800000</v>
      </c>
      <c r="J1448" s="163">
        <f t="shared" si="129"/>
        <v>0</v>
      </c>
      <c r="K1448" s="155">
        <f t="shared" si="130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31"/>
        <v>0</v>
      </c>
      <c r="O1448" s="155">
        <f t="shared" si="132"/>
        <v>0</v>
      </c>
      <c r="P1448" s="155">
        <f>IF(O1448=1,SUM($O$6:O1448),0)</f>
        <v>0</v>
      </c>
    </row>
    <row r="1449" spans="1:16" ht="15" customHeight="1">
      <c r="A1449" s="15"/>
      <c r="B1449" s="183">
        <v>3</v>
      </c>
      <c r="C1449" s="109" t="s">
        <v>1007</v>
      </c>
      <c r="D1449" s="226" t="s">
        <v>47</v>
      </c>
      <c r="E1449" s="227" t="s">
        <v>40</v>
      </c>
      <c r="F1449" s="176">
        <v>300000</v>
      </c>
      <c r="G1449" s="176">
        <v>300000</v>
      </c>
      <c r="H1449" s="96"/>
      <c r="I1449" s="88">
        <f t="shared" si="134"/>
        <v>300000</v>
      </c>
      <c r="J1449" s="163">
        <f t="shared" si="129"/>
        <v>0</v>
      </c>
      <c r="K1449" s="155">
        <f t="shared" si="130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31"/>
        <v>0</v>
      </c>
      <c r="O1449" s="155">
        <f t="shared" si="132"/>
        <v>0</v>
      </c>
      <c r="P1449" s="155">
        <f>IF(O1449=1,SUM($O$6:O1449),0)</f>
        <v>0</v>
      </c>
    </row>
    <row r="1450" spans="1:16" ht="15" customHeight="1">
      <c r="A1450" s="15"/>
      <c r="B1450" s="183">
        <v>4</v>
      </c>
      <c r="C1450" s="186" t="s">
        <v>1097</v>
      </c>
      <c r="D1450" s="226" t="s">
        <v>47</v>
      </c>
      <c r="E1450" s="227" t="s">
        <v>1103</v>
      </c>
      <c r="F1450" s="176">
        <v>300000</v>
      </c>
      <c r="G1450" s="176">
        <v>300000</v>
      </c>
      <c r="H1450" s="96"/>
      <c r="I1450" s="88">
        <f t="shared" si="134"/>
        <v>300000</v>
      </c>
      <c r="J1450" s="163">
        <f t="shared" si="129"/>
        <v>0</v>
      </c>
      <c r="K1450" s="155">
        <f t="shared" si="130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31"/>
        <v>0</v>
      </c>
      <c r="O1450" s="155">
        <f t="shared" si="132"/>
        <v>0</v>
      </c>
      <c r="P1450" s="155">
        <f>IF(O1450=1,SUM($O$6:O1450),0)</f>
        <v>0</v>
      </c>
    </row>
    <row r="1451" spans="1:16" ht="15" customHeight="1">
      <c r="A1451" s="15"/>
      <c r="B1451" s="183">
        <v>5</v>
      </c>
      <c r="C1451" s="186" t="s">
        <v>1098</v>
      </c>
      <c r="D1451" s="226" t="s">
        <v>47</v>
      </c>
      <c r="E1451" s="227" t="s">
        <v>1103</v>
      </c>
      <c r="F1451" s="176">
        <v>57250</v>
      </c>
      <c r="G1451" s="176">
        <v>57250</v>
      </c>
      <c r="H1451" s="96"/>
      <c r="I1451" s="88">
        <f t="shared" si="134"/>
        <v>57250</v>
      </c>
      <c r="J1451" s="163">
        <f t="shared" si="129"/>
        <v>0</v>
      </c>
      <c r="K1451" s="155">
        <f t="shared" si="130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31"/>
        <v>0</v>
      </c>
      <c r="O1451" s="155">
        <f t="shared" si="132"/>
        <v>0</v>
      </c>
      <c r="P1451" s="155">
        <f>IF(O1451=1,SUM($O$6:O1451),0)</f>
        <v>0</v>
      </c>
    </row>
    <row r="1452" spans="1:16" ht="15" customHeight="1">
      <c r="A1452" s="15"/>
      <c r="B1452" s="183">
        <v>6</v>
      </c>
      <c r="C1452" s="186" t="s">
        <v>1099</v>
      </c>
      <c r="D1452" s="226" t="s">
        <v>47</v>
      </c>
      <c r="E1452" s="227" t="s">
        <v>8</v>
      </c>
      <c r="F1452" s="176">
        <v>13770</v>
      </c>
      <c r="G1452" s="176">
        <v>13770</v>
      </c>
      <c r="H1452" s="96"/>
      <c r="I1452" s="88">
        <f t="shared" si="134"/>
        <v>13770</v>
      </c>
      <c r="J1452" s="163">
        <f t="shared" si="129"/>
        <v>0</v>
      </c>
      <c r="K1452" s="155">
        <f t="shared" si="130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31"/>
        <v>0</v>
      </c>
      <c r="O1452" s="155">
        <f t="shared" si="132"/>
        <v>0</v>
      </c>
      <c r="P1452" s="155">
        <f>IF(O1452=1,SUM($O$6:O1452),0)</f>
        <v>0</v>
      </c>
    </row>
    <row r="1453" spans="1:16" ht="15" customHeight="1">
      <c r="A1453" s="15"/>
      <c r="B1453" s="183">
        <v>7</v>
      </c>
      <c r="C1453" s="186" t="s">
        <v>1100</v>
      </c>
      <c r="D1453" s="226" t="s">
        <v>47</v>
      </c>
      <c r="E1453" s="227" t="s">
        <v>8</v>
      </c>
      <c r="F1453" s="176">
        <v>29730</v>
      </c>
      <c r="G1453" s="176">
        <v>29730</v>
      </c>
      <c r="H1453" s="96"/>
      <c r="I1453" s="88">
        <f t="shared" si="134"/>
        <v>29730</v>
      </c>
      <c r="J1453" s="163">
        <f t="shared" si="129"/>
        <v>0</v>
      </c>
      <c r="K1453" s="155">
        <f t="shared" si="130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31"/>
        <v>0</v>
      </c>
      <c r="O1453" s="155">
        <f t="shared" si="132"/>
        <v>0</v>
      </c>
      <c r="P1453" s="155">
        <f>IF(O1453=1,SUM($O$6:O1453),0)</f>
        <v>0</v>
      </c>
    </row>
    <row r="1454" spans="1:16" ht="15" customHeight="1">
      <c r="A1454" s="15"/>
      <c r="B1454" s="183">
        <v>8</v>
      </c>
      <c r="C1454" s="186" t="s">
        <v>1101</v>
      </c>
      <c r="D1454" s="226" t="s">
        <v>47</v>
      </c>
      <c r="E1454" s="227" t="s">
        <v>8</v>
      </c>
      <c r="F1454" s="176">
        <v>250000</v>
      </c>
      <c r="G1454" s="176">
        <v>250000</v>
      </c>
      <c r="H1454" s="96"/>
      <c r="I1454" s="88">
        <f t="shared" si="134"/>
        <v>250000</v>
      </c>
      <c r="J1454" s="163">
        <f t="shared" si="129"/>
        <v>0</v>
      </c>
      <c r="K1454" s="155">
        <f t="shared" si="130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31"/>
        <v>0</v>
      </c>
      <c r="O1454" s="155">
        <f t="shared" si="132"/>
        <v>0</v>
      </c>
      <c r="P1454" s="155">
        <f>IF(O1454=1,SUM($O$6:O1454),0)</f>
        <v>0</v>
      </c>
    </row>
    <row r="1455" spans="1:16" ht="15" customHeight="1">
      <c r="A1455" s="15"/>
      <c r="B1455" s="187">
        <v>9</v>
      </c>
      <c r="C1455" s="188" t="s">
        <v>1404</v>
      </c>
      <c r="D1455" s="226" t="s">
        <v>47</v>
      </c>
      <c r="E1455" s="227" t="s">
        <v>8</v>
      </c>
      <c r="F1455" s="176">
        <v>54500</v>
      </c>
      <c r="G1455" s="176">
        <v>54500</v>
      </c>
      <c r="H1455" s="96"/>
      <c r="I1455" s="88">
        <f t="shared" si="134"/>
        <v>54500</v>
      </c>
      <c r="J1455" s="163">
        <f t="shared" si="129"/>
        <v>0</v>
      </c>
      <c r="K1455" s="155">
        <f t="shared" si="130"/>
        <v>0</v>
      </c>
      <c r="L1455" s="155">
        <f>IF(J1455=1,SUM($J$6:J1455),0)</f>
        <v>0</v>
      </c>
      <c r="M1455" s="155">
        <f>IF(K1455=1,SUM($K$6:K1455),0)</f>
        <v>0</v>
      </c>
      <c r="N1455" s="165">
        <f t="shared" si="131"/>
        <v>0</v>
      </c>
      <c r="O1455" s="155">
        <f t="shared" si="132"/>
        <v>0</v>
      </c>
      <c r="P1455" s="155">
        <f>IF(O1455=1,SUM($O$6:O1455),0)</f>
        <v>0</v>
      </c>
    </row>
    <row r="1456" spans="1:16" ht="15" customHeight="1">
      <c r="A1456" s="15"/>
      <c r="B1456" s="187">
        <v>10</v>
      </c>
      <c r="C1456" s="189" t="s">
        <v>1405</v>
      </c>
      <c r="D1456" s="226" t="s">
        <v>47</v>
      </c>
      <c r="E1456" s="227" t="s">
        <v>14</v>
      </c>
      <c r="F1456" s="176">
        <v>816100</v>
      </c>
      <c r="G1456" s="176">
        <v>816100</v>
      </c>
      <c r="H1456" s="96"/>
      <c r="I1456" s="88">
        <f t="shared" si="134"/>
        <v>816100</v>
      </c>
      <c r="J1456" s="163">
        <f t="shared" si="129"/>
        <v>0</v>
      </c>
      <c r="K1456" s="155">
        <f t="shared" si="130"/>
        <v>0</v>
      </c>
      <c r="L1456" s="155">
        <f>IF(J1456=1,SUM($J$6:J1456),0)</f>
        <v>0</v>
      </c>
      <c r="M1456" s="155">
        <f>IF(K1456=1,SUM($K$6:K1456),0)</f>
        <v>0</v>
      </c>
      <c r="N1456" s="165">
        <f t="shared" si="131"/>
        <v>0</v>
      </c>
      <c r="O1456" s="155">
        <f t="shared" si="132"/>
        <v>0</v>
      </c>
      <c r="P1456" s="155">
        <f>IF(O1456=1,SUM($O$6:O1456),0)</f>
        <v>0</v>
      </c>
    </row>
    <row r="1457" spans="1:30" ht="15" customHeight="1">
      <c r="A1457" s="15"/>
      <c r="B1457" s="187">
        <v>11</v>
      </c>
      <c r="C1457" s="189" t="s">
        <v>1406</v>
      </c>
      <c r="D1457" s="226" t="s">
        <v>47</v>
      </c>
      <c r="E1457" s="227" t="s">
        <v>14</v>
      </c>
      <c r="F1457" s="176">
        <v>601800</v>
      </c>
      <c r="G1457" s="176">
        <v>601800</v>
      </c>
      <c r="H1457" s="96"/>
      <c r="I1457" s="88">
        <f t="shared" si="134"/>
        <v>601800</v>
      </c>
      <c r="J1457" s="163">
        <f t="shared" si="129"/>
        <v>0</v>
      </c>
      <c r="K1457" s="155">
        <f t="shared" si="130"/>
        <v>0</v>
      </c>
      <c r="L1457" s="155">
        <f>IF(J1457=1,SUM($J$6:J1457),0)</f>
        <v>0</v>
      </c>
      <c r="M1457" s="155">
        <f>IF(K1457=1,SUM($K$6:K1457),0)</f>
        <v>0</v>
      </c>
      <c r="N1457" s="165">
        <f t="shared" si="131"/>
        <v>0</v>
      </c>
      <c r="O1457" s="155">
        <f t="shared" si="132"/>
        <v>0</v>
      </c>
      <c r="P1457" s="155">
        <f>IF(O1457=1,SUM($O$6:O1457),0)</f>
        <v>0</v>
      </c>
    </row>
    <row r="1458" spans="1:30" ht="15" customHeight="1">
      <c r="A1458" s="15"/>
      <c r="B1458" s="187">
        <v>12</v>
      </c>
      <c r="C1458" s="189" t="s">
        <v>1407</v>
      </c>
      <c r="D1458" s="226" t="s">
        <v>45</v>
      </c>
      <c r="E1458" s="227" t="s">
        <v>8</v>
      </c>
      <c r="F1458" s="176">
        <v>51475</v>
      </c>
      <c r="G1458" s="176">
        <v>51475</v>
      </c>
      <c r="H1458" s="97"/>
      <c r="I1458" s="88">
        <f t="shared" si="134"/>
        <v>51475</v>
      </c>
      <c r="J1458" s="163"/>
      <c r="M1458" s="155"/>
      <c r="N1458" s="165"/>
    </row>
    <row r="1459" spans="1:30" ht="15" customHeight="1">
      <c r="B1459" s="187">
        <v>13</v>
      </c>
      <c r="C1459" s="188" t="s">
        <v>1408</v>
      </c>
      <c r="D1459" s="226" t="s">
        <v>47</v>
      </c>
      <c r="E1459" s="227" t="s">
        <v>100</v>
      </c>
      <c r="F1459" s="233">
        <v>750000</v>
      </c>
      <c r="G1459" s="233">
        <v>750000</v>
      </c>
      <c r="I1459" s="88">
        <f t="shared" si="134"/>
        <v>750000</v>
      </c>
    </row>
    <row r="1460" spans="1:30" ht="15" customHeight="1">
      <c r="B1460" s="187"/>
      <c r="C1460" s="188" t="s">
        <v>48</v>
      </c>
      <c r="D1460" s="226" t="s">
        <v>48</v>
      </c>
      <c r="E1460" s="227"/>
      <c r="F1460" s="176" t="s">
        <v>48</v>
      </c>
      <c r="G1460" s="176" t="s">
        <v>48</v>
      </c>
      <c r="I1460" s="88" t="str">
        <f t="shared" si="134"/>
        <v/>
      </c>
    </row>
    <row r="1461" spans="1:30" ht="15" customHeight="1">
      <c r="A1461" s="16"/>
      <c r="B1461" s="187" t="s">
        <v>1031</v>
      </c>
      <c r="C1461" s="188" t="s">
        <v>1409</v>
      </c>
      <c r="D1461" s="226"/>
      <c r="E1461" s="227"/>
      <c r="F1461" s="176"/>
      <c r="G1461" s="176"/>
      <c r="I1461" s="88">
        <f t="shared" si="134"/>
        <v>0</v>
      </c>
      <c r="J1461" s="169"/>
      <c r="K1461" s="169"/>
      <c r="L1461" s="169"/>
      <c r="M1461" s="170"/>
    </row>
    <row r="1462" spans="1:30" ht="15" customHeight="1">
      <c r="A1462" s="16"/>
      <c r="B1462" s="187">
        <v>1</v>
      </c>
      <c r="C1462" s="188" t="s">
        <v>1410</v>
      </c>
      <c r="D1462" s="226" t="s">
        <v>45</v>
      </c>
      <c r="E1462" s="199" t="s">
        <v>8</v>
      </c>
      <c r="F1462" s="176">
        <v>85000</v>
      </c>
      <c r="G1462" s="176">
        <v>85000</v>
      </c>
      <c r="I1462" s="88">
        <f t="shared" si="134"/>
        <v>85000</v>
      </c>
      <c r="J1462" s="169"/>
      <c r="K1462" s="169"/>
      <c r="L1462" s="169"/>
      <c r="M1462" s="170"/>
    </row>
    <row r="1463" spans="1:30" ht="15" customHeight="1">
      <c r="A1463" s="16"/>
      <c r="B1463" s="187">
        <v>2</v>
      </c>
      <c r="C1463" s="188" t="s">
        <v>1411</v>
      </c>
      <c r="D1463" s="226" t="s">
        <v>47</v>
      </c>
      <c r="E1463" s="227" t="s">
        <v>24</v>
      </c>
      <c r="F1463" s="176">
        <v>15000</v>
      </c>
      <c r="G1463" s="176">
        <v>15000</v>
      </c>
      <c r="I1463" s="88">
        <f t="shared" si="134"/>
        <v>15000</v>
      </c>
      <c r="J1463" s="169"/>
      <c r="K1463" s="169"/>
      <c r="L1463" s="169"/>
      <c r="M1463" s="170"/>
    </row>
    <row r="1464" spans="1:30" ht="15" customHeight="1">
      <c r="A1464" s="22"/>
      <c r="B1464" s="187"/>
      <c r="C1464" s="188"/>
      <c r="D1464" s="226"/>
      <c r="E1464" s="227"/>
      <c r="F1464" s="176"/>
      <c r="G1464" s="176"/>
      <c r="I1464" s="88">
        <f t="shared" si="134"/>
        <v>0</v>
      </c>
      <c r="J1464" s="169"/>
      <c r="K1464" s="169"/>
      <c r="L1464" s="169"/>
      <c r="M1464" s="170"/>
    </row>
    <row r="1465" spans="1:30" ht="15" customHeight="1">
      <c r="A1465" s="22"/>
      <c r="B1465" s="187" t="s">
        <v>1031</v>
      </c>
      <c r="C1465" s="188" t="s">
        <v>1412</v>
      </c>
      <c r="D1465" s="226" t="s">
        <v>47</v>
      </c>
      <c r="E1465" s="227" t="s">
        <v>24</v>
      </c>
      <c r="F1465" s="176">
        <v>83595</v>
      </c>
      <c r="G1465" s="176">
        <v>83595</v>
      </c>
      <c r="I1465" s="88">
        <f t="shared" si="134"/>
        <v>83595</v>
      </c>
    </row>
    <row r="1466" spans="1:30" ht="15" customHeight="1">
      <c r="B1466" s="187" t="s">
        <v>1031</v>
      </c>
      <c r="C1466" s="188" t="s">
        <v>1413</v>
      </c>
      <c r="D1466" s="226" t="s">
        <v>47</v>
      </c>
      <c r="E1466" s="227" t="s">
        <v>24</v>
      </c>
      <c r="F1466" s="176">
        <v>114317</v>
      </c>
      <c r="G1466" s="176">
        <v>114317</v>
      </c>
      <c r="I1466" s="88">
        <f t="shared" si="134"/>
        <v>114317</v>
      </c>
      <c r="N1466" s="145" t="str">
        <f>F4</f>
        <v>RAB SKK 2022</v>
      </c>
    </row>
    <row r="1467" spans="1:30" s="1" customFormat="1" ht="15" customHeight="1">
      <c r="A1467" s="16"/>
      <c r="B1467" s="187" t="s">
        <v>1031</v>
      </c>
      <c r="C1467" s="188" t="s">
        <v>1414</v>
      </c>
      <c r="D1467" s="226" t="s">
        <v>47</v>
      </c>
      <c r="E1467" s="227" t="s">
        <v>24</v>
      </c>
      <c r="F1467" s="176">
        <v>71636</v>
      </c>
      <c r="G1467" s="176">
        <v>71636</v>
      </c>
      <c r="H1467" s="91"/>
      <c r="I1467" s="88">
        <f t="shared" si="134"/>
        <v>71636</v>
      </c>
      <c r="J1467" s="155"/>
      <c r="K1467" s="155"/>
      <c r="L1467" s="155"/>
      <c r="M1467" s="145"/>
      <c r="N1467" s="145" t="str">
        <f>G4</f>
        <v>RAB HSS 2023</v>
      </c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s="1" customFormat="1" ht="15" customHeight="1">
      <c r="A1468" s="16"/>
      <c r="B1468" s="187" t="s">
        <v>1031</v>
      </c>
      <c r="C1468" s="188" t="s">
        <v>1415</v>
      </c>
      <c r="D1468" s="226" t="s">
        <v>47</v>
      </c>
      <c r="E1468" s="227" t="s">
        <v>24</v>
      </c>
      <c r="F1468" s="176">
        <v>115253</v>
      </c>
      <c r="G1468" s="176">
        <v>115253</v>
      </c>
      <c r="H1468" s="91"/>
      <c r="I1468" s="88">
        <f t="shared" si="134"/>
        <v>115253</v>
      </c>
      <c r="J1468" s="155"/>
      <c r="K1468" s="155"/>
      <c r="L1468" s="155"/>
      <c r="M1468" s="145"/>
      <c r="N1468" s="145"/>
      <c r="O1468" s="145"/>
      <c r="P1468" s="156"/>
      <c r="Q1468" s="156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</row>
    <row r="1469" spans="1:30" ht="15" customHeight="1">
      <c r="B1469" s="187"/>
      <c r="C1469" s="188"/>
      <c r="D1469" s="226"/>
      <c r="E1469" s="227"/>
      <c r="F1469" s="176"/>
      <c r="G1469" s="176"/>
      <c r="I1469" s="88">
        <f t="shared" si="134"/>
        <v>0</v>
      </c>
    </row>
    <row r="1470" spans="1:30" s="1" customFormat="1" ht="15" customHeight="1">
      <c r="A1470" s="16"/>
      <c r="B1470" s="187" t="s">
        <v>1031</v>
      </c>
      <c r="C1470" s="188" t="s">
        <v>1416</v>
      </c>
      <c r="D1470" s="226"/>
      <c r="E1470" s="227"/>
      <c r="F1470" s="176"/>
      <c r="G1470" s="176"/>
      <c r="H1470" s="91"/>
      <c r="I1470" s="88">
        <f t="shared" si="134"/>
        <v>0</v>
      </c>
      <c r="J1470" s="155"/>
      <c r="K1470" s="155"/>
      <c r="L1470" s="155"/>
      <c r="M1470" s="145"/>
      <c r="N1470" s="145"/>
      <c r="O1470" s="145"/>
      <c r="P1470" s="156"/>
      <c r="Q1470" s="156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</row>
    <row r="1471" spans="1:30" ht="15" customHeight="1">
      <c r="B1471" s="187">
        <v>1</v>
      </c>
      <c r="C1471" s="188" t="s">
        <v>1417</v>
      </c>
      <c r="D1471" s="226" t="s">
        <v>45</v>
      </c>
      <c r="E1471" s="227" t="s">
        <v>7</v>
      </c>
      <c r="F1471" s="176">
        <v>235000</v>
      </c>
      <c r="G1471" s="176">
        <v>235000</v>
      </c>
      <c r="I1471" s="88">
        <f t="shared" si="134"/>
        <v>235000</v>
      </c>
    </row>
    <row r="1472" spans="1:30" ht="15" customHeight="1">
      <c r="B1472" s="187">
        <v>2</v>
      </c>
      <c r="C1472" s="188" t="s">
        <v>1418</v>
      </c>
      <c r="D1472" s="226" t="s">
        <v>47</v>
      </c>
      <c r="E1472" s="227" t="s">
        <v>24</v>
      </c>
      <c r="F1472" s="176">
        <v>15000</v>
      </c>
      <c r="G1472" s="176">
        <v>15000</v>
      </c>
      <c r="I1472" s="88">
        <f t="shared" si="134"/>
        <v>15000</v>
      </c>
    </row>
    <row r="1473" spans="2:9" ht="15" customHeight="1">
      <c r="B1473" s="187"/>
      <c r="C1473" s="188" t="s">
        <v>48</v>
      </c>
      <c r="D1473" s="226" t="s">
        <v>48</v>
      </c>
      <c r="E1473" s="227"/>
      <c r="F1473" s="176" t="s">
        <v>48</v>
      </c>
      <c r="G1473" s="176" t="s">
        <v>48</v>
      </c>
      <c r="I1473" s="88" t="str">
        <f t="shared" si="134"/>
        <v/>
      </c>
    </row>
    <row r="1474" spans="2:9" ht="15" customHeight="1">
      <c r="B1474" s="187" t="s">
        <v>1031</v>
      </c>
      <c r="C1474" s="188" t="s">
        <v>1419</v>
      </c>
      <c r="D1474" s="226"/>
      <c r="E1474" s="227"/>
      <c r="F1474" s="176"/>
      <c r="G1474" s="176"/>
      <c r="I1474" s="88">
        <f t="shared" si="134"/>
        <v>0</v>
      </c>
    </row>
    <row r="1475" spans="2:9" ht="15" customHeight="1">
      <c r="B1475" s="187">
        <v>1</v>
      </c>
      <c r="C1475" s="188" t="s">
        <v>1420</v>
      </c>
      <c r="D1475" s="226" t="s">
        <v>45</v>
      </c>
      <c r="E1475" s="227" t="s">
        <v>8</v>
      </c>
      <c r="F1475" s="176">
        <v>105000</v>
      </c>
      <c r="G1475" s="176">
        <v>105000</v>
      </c>
      <c r="I1475" s="88">
        <f t="shared" si="134"/>
        <v>105000</v>
      </c>
    </row>
    <row r="1476" spans="2:9" ht="15" customHeight="1">
      <c r="B1476" s="187">
        <v>2</v>
      </c>
      <c r="C1476" s="188" t="s">
        <v>1421</v>
      </c>
      <c r="D1476" s="226" t="s">
        <v>47</v>
      </c>
      <c r="E1476" s="227" t="s">
        <v>14</v>
      </c>
      <c r="F1476" s="176">
        <v>15000</v>
      </c>
      <c r="G1476" s="176">
        <v>15000</v>
      </c>
      <c r="I1476" s="88">
        <f t="shared" si="134"/>
        <v>15000</v>
      </c>
    </row>
    <row r="1477" spans="2:9" ht="15" customHeight="1">
      <c r="B1477" s="187"/>
      <c r="C1477" s="188" t="s">
        <v>48</v>
      </c>
      <c r="D1477" s="226" t="s">
        <v>48</v>
      </c>
      <c r="E1477" s="227"/>
      <c r="F1477" s="176" t="s">
        <v>48</v>
      </c>
      <c r="G1477" s="176" t="s">
        <v>48</v>
      </c>
      <c r="I1477" s="88" t="str">
        <f t="shared" si="134"/>
        <v/>
      </c>
    </row>
    <row r="1478" spans="2:9" ht="15" customHeight="1">
      <c r="B1478" s="187">
        <v>1</v>
      </c>
      <c r="C1478" s="188" t="s">
        <v>1422</v>
      </c>
      <c r="D1478" s="226" t="s">
        <v>45</v>
      </c>
      <c r="E1478" s="227" t="s">
        <v>8</v>
      </c>
      <c r="F1478" s="176">
        <v>180000</v>
      </c>
      <c r="G1478" s="176">
        <v>180000</v>
      </c>
      <c r="I1478" s="88">
        <f t="shared" si="134"/>
        <v>180000</v>
      </c>
    </row>
    <row r="1479" spans="2:9" ht="15" customHeight="1">
      <c r="B1479" s="187">
        <v>2</v>
      </c>
      <c r="C1479" s="188" t="s">
        <v>1423</v>
      </c>
      <c r="D1479" s="226" t="s">
        <v>47</v>
      </c>
      <c r="E1479" s="227" t="s">
        <v>24</v>
      </c>
      <c r="F1479" s="176">
        <v>15000</v>
      </c>
      <c r="G1479" s="176">
        <v>15000</v>
      </c>
      <c r="I1479" s="88">
        <f t="shared" si="134"/>
        <v>15000</v>
      </c>
    </row>
    <row r="1480" spans="2:9" ht="15" customHeight="1">
      <c r="B1480" s="187"/>
      <c r="C1480" s="188" t="s">
        <v>48</v>
      </c>
      <c r="D1480" s="226" t="s">
        <v>48</v>
      </c>
      <c r="E1480" s="227"/>
      <c r="F1480" s="176" t="s">
        <v>48</v>
      </c>
      <c r="G1480" s="176" t="s">
        <v>48</v>
      </c>
      <c r="I1480" s="88" t="str">
        <f t="shared" si="134"/>
        <v/>
      </c>
    </row>
    <row r="1481" spans="2:9" ht="15" customHeight="1">
      <c r="B1481" s="187">
        <v>1</v>
      </c>
      <c r="C1481" s="188" t="s">
        <v>1424</v>
      </c>
      <c r="D1481" s="226" t="s">
        <v>47</v>
      </c>
      <c r="E1481" s="227" t="s">
        <v>24</v>
      </c>
      <c r="F1481" s="176">
        <v>115253</v>
      </c>
      <c r="G1481" s="176">
        <v>115253</v>
      </c>
      <c r="I1481" s="88">
        <f t="shared" si="134"/>
        <v>115253</v>
      </c>
    </row>
    <row r="1482" spans="2:9" ht="15" customHeight="1">
      <c r="B1482" s="187">
        <v>2</v>
      </c>
      <c r="C1482" s="416" t="s">
        <v>1425</v>
      </c>
      <c r="D1482" s="226" t="s">
        <v>47</v>
      </c>
      <c r="E1482" s="227" t="s">
        <v>24</v>
      </c>
      <c r="F1482" s="176">
        <v>115253</v>
      </c>
      <c r="G1482" s="176">
        <v>115253</v>
      </c>
      <c r="I1482" s="88">
        <f t="shared" si="134"/>
        <v>115253</v>
      </c>
    </row>
    <row r="1483" spans="2:9" ht="15" customHeight="1">
      <c r="B1483" s="187">
        <v>3</v>
      </c>
      <c r="C1483" s="416" t="s">
        <v>1426</v>
      </c>
      <c r="D1483" s="226" t="s">
        <v>47</v>
      </c>
      <c r="E1483" s="227" t="s">
        <v>24</v>
      </c>
      <c r="F1483" s="176">
        <v>115253</v>
      </c>
      <c r="G1483" s="176">
        <v>115253</v>
      </c>
      <c r="I1483" s="88">
        <f t="shared" si="134"/>
        <v>115253</v>
      </c>
    </row>
    <row r="1484" spans="2:9" ht="15" customHeight="1">
      <c r="B1484" s="187">
        <v>4</v>
      </c>
      <c r="C1484" s="416" t="s">
        <v>1427</v>
      </c>
      <c r="D1484" s="226" t="s">
        <v>47</v>
      </c>
      <c r="E1484" s="227" t="s">
        <v>24</v>
      </c>
      <c r="F1484" s="176">
        <v>115253</v>
      </c>
      <c r="G1484" s="176">
        <v>115253</v>
      </c>
      <c r="I1484" s="88">
        <f t="shared" si="134"/>
        <v>115253</v>
      </c>
    </row>
    <row r="1485" spans="2:9" ht="15" customHeight="1">
      <c r="B1485" s="187">
        <v>5</v>
      </c>
      <c r="C1485" s="416" t="s">
        <v>1428</v>
      </c>
      <c r="D1485" s="226" t="s">
        <v>47</v>
      </c>
      <c r="E1485" s="227" t="s">
        <v>24</v>
      </c>
      <c r="F1485" s="176">
        <v>115253</v>
      </c>
      <c r="G1485" s="176">
        <v>115253</v>
      </c>
      <c r="I1485" s="88">
        <f t="shared" si="134"/>
        <v>115253</v>
      </c>
    </row>
    <row r="1486" spans="2:9" ht="15" customHeight="1">
      <c r="B1486" s="187">
        <v>6</v>
      </c>
      <c r="C1486" s="188" t="s">
        <v>1429</v>
      </c>
      <c r="D1486" s="226" t="s">
        <v>47</v>
      </c>
      <c r="E1486" s="227" t="s">
        <v>24</v>
      </c>
      <c r="F1486" s="176">
        <v>115253</v>
      </c>
      <c r="G1486" s="176">
        <v>115253</v>
      </c>
      <c r="I1486" s="88">
        <f t="shared" si="134"/>
        <v>115253</v>
      </c>
    </row>
    <row r="1487" spans="2:9" ht="15" customHeight="1">
      <c r="B1487" s="187">
        <v>7</v>
      </c>
      <c r="C1487" s="188" t="s">
        <v>1430</v>
      </c>
      <c r="D1487" s="226" t="s">
        <v>47</v>
      </c>
      <c r="E1487" s="227" t="s">
        <v>24</v>
      </c>
      <c r="F1487" s="176">
        <v>115253</v>
      </c>
      <c r="G1487" s="176">
        <v>115253</v>
      </c>
      <c r="I1487" s="88">
        <f t="shared" si="134"/>
        <v>115253</v>
      </c>
    </row>
    <row r="1488" spans="2:9" ht="15" customHeight="1">
      <c r="B1488" s="187">
        <v>8</v>
      </c>
      <c r="C1488" s="416" t="s">
        <v>1430</v>
      </c>
      <c r="D1488" s="226" t="s">
        <v>47</v>
      </c>
      <c r="E1488" s="227" t="s">
        <v>24</v>
      </c>
      <c r="F1488" s="176">
        <v>115253</v>
      </c>
      <c r="G1488" s="176">
        <v>115253</v>
      </c>
      <c r="I1488" s="88">
        <f t="shared" si="134"/>
        <v>115253</v>
      </c>
    </row>
    <row r="1489" spans="2:9" ht="15" customHeight="1">
      <c r="B1489" s="187"/>
      <c r="C1489" s="188" t="s">
        <v>48</v>
      </c>
      <c r="D1489" s="226" t="s">
        <v>48</v>
      </c>
      <c r="E1489" s="227"/>
      <c r="F1489" s="176">
        <v>0</v>
      </c>
      <c r="G1489" s="176">
        <v>0</v>
      </c>
      <c r="I1489" s="88">
        <f t="shared" si="134"/>
        <v>0</v>
      </c>
    </row>
    <row r="1490" spans="2:9" ht="15" customHeight="1">
      <c r="B1490" s="187" t="s">
        <v>1035</v>
      </c>
      <c r="C1490" s="188" t="s">
        <v>1431</v>
      </c>
      <c r="D1490" s="226"/>
      <c r="E1490" s="227"/>
      <c r="F1490" s="176">
        <v>0</v>
      </c>
      <c r="G1490" s="176">
        <v>0</v>
      </c>
      <c r="I1490" s="88">
        <f t="shared" si="134"/>
        <v>0</v>
      </c>
    </row>
    <row r="1491" spans="2:9" ht="15" customHeight="1">
      <c r="B1491" s="187">
        <v>1</v>
      </c>
      <c r="C1491" s="188" t="s">
        <v>1432</v>
      </c>
      <c r="D1491" s="226" t="s">
        <v>45</v>
      </c>
      <c r="E1491" s="227" t="s">
        <v>8</v>
      </c>
      <c r="F1491" s="176">
        <v>60000</v>
      </c>
      <c r="G1491" s="176">
        <v>60000</v>
      </c>
      <c r="I1491" s="88">
        <f t="shared" si="134"/>
        <v>60000</v>
      </c>
    </row>
    <row r="1492" spans="2:9" ht="15" customHeight="1">
      <c r="B1492" s="187">
        <v>2</v>
      </c>
      <c r="C1492" s="188" t="s">
        <v>1433</v>
      </c>
      <c r="D1492" s="226" t="s">
        <v>45</v>
      </c>
      <c r="E1492" s="227" t="s">
        <v>8</v>
      </c>
      <c r="F1492" s="176">
        <v>25000</v>
      </c>
      <c r="G1492" s="176">
        <v>25000</v>
      </c>
      <c r="I1492" s="88">
        <f t="shared" si="134"/>
        <v>25000</v>
      </c>
    </row>
    <row r="1493" spans="2:9" ht="15" customHeight="1">
      <c r="B1493" s="187">
        <v>3</v>
      </c>
      <c r="C1493" s="188" t="s">
        <v>1434</v>
      </c>
      <c r="D1493" s="226" t="s">
        <v>45</v>
      </c>
      <c r="E1493" s="227" t="s">
        <v>8</v>
      </c>
      <c r="F1493" s="176">
        <v>50000</v>
      </c>
      <c r="G1493" s="176">
        <v>50000</v>
      </c>
      <c r="I1493" s="88">
        <f t="shared" si="134"/>
        <v>50000</v>
      </c>
    </row>
    <row r="1494" spans="2:9" ht="15" customHeight="1">
      <c r="B1494" s="187" t="s">
        <v>1027</v>
      </c>
      <c r="C1494" s="188" t="s">
        <v>1435</v>
      </c>
      <c r="D1494" s="226" t="s">
        <v>47</v>
      </c>
      <c r="E1494" s="227" t="s">
        <v>14</v>
      </c>
      <c r="F1494" s="176">
        <v>12000</v>
      </c>
      <c r="G1494" s="176">
        <v>12000</v>
      </c>
      <c r="I1494" s="88">
        <f t="shared" si="134"/>
        <v>12000</v>
      </c>
    </row>
    <row r="1495" spans="2:9" ht="15" customHeight="1">
      <c r="B1495" s="187">
        <v>5</v>
      </c>
      <c r="C1495" s="188" t="s">
        <v>1436</v>
      </c>
      <c r="D1495" s="226" t="s">
        <v>47</v>
      </c>
      <c r="E1495" s="227" t="s">
        <v>14</v>
      </c>
      <c r="F1495" s="176">
        <v>12000</v>
      </c>
      <c r="G1495" s="176">
        <v>12000</v>
      </c>
      <c r="I1495" s="88">
        <f t="shared" si="134"/>
        <v>12000</v>
      </c>
    </row>
    <row r="1496" spans="2:9" ht="15" customHeight="1">
      <c r="B1496" s="187">
        <v>6</v>
      </c>
      <c r="C1496" s="188" t="s">
        <v>1437</v>
      </c>
      <c r="D1496" s="226" t="s">
        <v>47</v>
      </c>
      <c r="E1496" s="227" t="s">
        <v>14</v>
      </c>
      <c r="F1496" s="176">
        <v>12000</v>
      </c>
      <c r="G1496" s="176">
        <v>12000</v>
      </c>
      <c r="I1496" s="88">
        <f t="shared" si="134"/>
        <v>12000</v>
      </c>
    </row>
    <row r="1497" spans="2:9" ht="15" customHeight="1">
      <c r="I1497" s="88">
        <f t="shared" si="134"/>
        <v>0</v>
      </c>
    </row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</sheetData>
  <sheetProtection insertColumns="0" insertRows="0" sort="0" autoFilter="0"/>
  <protectedRanges>
    <protectedRange sqref="H1437:H1458 B7:H7 H8:H1407" name="Range1"/>
    <protectedRange sqref="H1408:H1423" name="Range1_1"/>
    <protectedRange sqref="H1424:H1436" name="Range1_1_1"/>
    <protectedRange sqref="B8:G213 B214:B215 D214:G215 B216:G216 B217 D217:G217 B218:G1496" name="Range1_1_3"/>
    <protectedRange sqref="C215" name="Range1_6_1_2"/>
    <protectedRange sqref="C214" name="Range1_6_1_2_1"/>
    <protectedRange sqref="C217" name="Range1_6_1_2_2"/>
  </protectedRanges>
  <mergeCells count="6">
    <mergeCell ref="H4:H5"/>
    <mergeCell ref="B2:C2"/>
    <mergeCell ref="B4:B5"/>
    <mergeCell ref="C4:C5"/>
    <mergeCell ref="D4:D5"/>
    <mergeCell ref="E4:E5"/>
  </mergeCells>
  <conditionalFormatting sqref="A8:A1496">
    <cfRule type="cellIs" dxfId="31" priority="4" operator="equal">
      <formula>0</formula>
    </cfRule>
  </conditionalFormatting>
  <conditionalFormatting sqref="B217 D217:G217">
    <cfRule type="cellIs" dxfId="30" priority="11" operator="equal">
      <formula>0</formula>
    </cfRule>
  </conditionalFormatting>
  <conditionalFormatting sqref="B8:C135">
    <cfRule type="cellIs" dxfId="29" priority="66" operator="equal">
      <formula>0</formula>
    </cfRule>
  </conditionalFormatting>
  <conditionalFormatting sqref="B216:G216">
    <cfRule type="cellIs" dxfId="28" priority="16" operator="equal">
      <formula>0</formula>
    </cfRule>
  </conditionalFormatting>
  <conditionalFormatting sqref="B218:G1496">
    <cfRule type="cellIs" dxfId="27" priority="1" operator="equal">
      <formula>0</formula>
    </cfRule>
  </conditionalFormatting>
  <conditionalFormatting sqref="C143:G149">
    <cfRule type="cellIs" dxfId="26" priority="20" operator="equal">
      <formula>0</formula>
    </cfRule>
  </conditionalFormatting>
  <conditionalFormatting sqref="D9:G142">
    <cfRule type="cellIs" dxfId="25" priority="26" operator="equal">
      <formula>0</formula>
    </cfRule>
  </conditionalFormatting>
  <conditionalFormatting sqref="D1:IV5 A1:C7 D6:K6 H1458:IV1460 H1461:XFD1488 H1489:H1496 I1489:XFD1497 A1497:H1497 A1498:XFD65539">
    <cfRule type="cellIs" dxfId="24" priority="178" operator="equal">
      <formula>0</formula>
    </cfRule>
  </conditionalFormatting>
  <conditionalFormatting sqref="D7:IV8 C136:C142 B136:B149 B150:G213 B214:B215 D214:G215">
    <cfRule type="cellIs" dxfId="23" priority="77" operator="equal">
      <formula>0</formula>
    </cfRule>
  </conditionalFormatting>
  <conditionalFormatting sqref="H9:H1421">
    <cfRule type="cellIs" dxfId="22" priority="3" operator="equal">
      <formula>0</formula>
    </cfRule>
  </conditionalFormatting>
  <conditionalFormatting sqref="H1422:I1457">
    <cfRule type="cellIs" dxfId="21" priority="143" operator="equal">
      <formula>0</formula>
    </cfRule>
  </conditionalFormatting>
  <conditionalFormatting sqref="I108:I1421">
    <cfRule type="cellIs" dxfId="20" priority="2" operator="equal">
      <formula>0</formula>
    </cfRule>
  </conditionalFormatting>
  <conditionalFormatting sqref="I9:IV107">
    <cfRule type="cellIs" dxfId="19" priority="153" operator="equal">
      <formula>0</formula>
    </cfRule>
  </conditionalFormatting>
  <conditionalFormatting sqref="J108:IV1457">
    <cfRule type="cellIs" dxfId="18" priority="5" operator="equal">
      <formula>0</formula>
    </cfRule>
  </conditionalFormatting>
  <conditionalFormatting sqref="M6:IV6">
    <cfRule type="cellIs" dxfId="17" priority="155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4 A65454" xr:uid="{00000000-0002-0000-0000-000000000000}">
      <formula1>#REF!</formula1>
    </dataValidation>
    <dataValidation type="list" allowBlank="1" showInputMessage="1" showErrorMessage="1" errorTitle="PERINGATAN !!!" error="NAMA MATERIAL / UPAH SALAH BOZ...." sqref="IU65454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$N$1465:$N$1468</formula1>
    </dataValidation>
    <dataValidation allowBlank="1" showInputMessage="1" showErrorMessage="1" errorTitle="PERINGATAN !!!" error="MDU / UPAH SALAH BOZ...." sqref="C1463 C1478:C1479 C1482:C1485 C1488" xr:uid="{6C0E6F71-A6FC-4639-B31A-6015B7094B29}"/>
    <dataValidation type="list" allowBlank="1" showInputMessage="1" showErrorMessage="1" errorTitle="PERINGATAN !!!" error="GOLONGAN MATERIAL/JASA SALAH...." sqref="D8:D1496" xr:uid="{D5D56C12-A30A-4F4A-B9C5-9F594B7C2098}">
      <formula1>$P$1742:$P$1746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topLeftCell="A13" zoomScale="55" zoomScaleNormal="55" zoomScaleSheetLayoutView="85" workbookViewId="0">
      <selection activeCell="N14" sqref="N14"/>
    </sheetView>
  </sheetViews>
  <sheetFormatPr defaultColWidth="9.140625" defaultRowHeight="15"/>
  <cols>
    <col min="1" max="1" width="4.28515625" style="191" customWidth="1"/>
    <col min="2" max="2" width="33.28515625" style="191" customWidth="1"/>
    <col min="3" max="3" width="3.7109375" style="192" customWidth="1"/>
    <col min="4" max="4" width="15" style="191" customWidth="1"/>
    <col min="5" max="5" width="12.42578125" style="191" customWidth="1"/>
    <col min="6" max="6" width="5.42578125" style="191" customWidth="1"/>
    <col min="7" max="7" width="5.42578125" style="191" hidden="1" customWidth="1"/>
    <col min="8" max="8" width="5.140625" style="191" customWidth="1"/>
    <col min="9" max="9" width="34.140625" style="191" customWidth="1"/>
    <col min="10" max="10" width="3.5703125" style="191" customWidth="1"/>
    <col min="11" max="11" width="12.7109375" style="191" customWidth="1"/>
    <col min="12" max="12" width="12.42578125" style="191" customWidth="1"/>
    <col min="13" max="13" width="15" style="191" customWidth="1"/>
    <col min="14" max="14" width="17" style="191" customWidth="1"/>
    <col min="15" max="15" width="18.140625" style="191" customWidth="1"/>
    <col min="16" max="16" width="20.28515625" style="191" customWidth="1"/>
    <col min="17" max="17" width="14.5703125" style="191" customWidth="1"/>
    <col min="18" max="16384" width="9.140625" style="191"/>
  </cols>
  <sheetData>
    <row r="2" spans="1:12" s="194" customFormat="1" ht="18.75" customHeight="1">
      <c r="B2" s="571" t="s">
        <v>1453</v>
      </c>
      <c r="C2" s="571"/>
      <c r="D2" s="571"/>
      <c r="E2" s="571"/>
      <c r="I2" s="195"/>
    </row>
    <row r="3" spans="1:12" s="194" customFormat="1" ht="13.5" customHeight="1" thickBot="1">
      <c r="B3" s="225"/>
      <c r="C3" s="225"/>
      <c r="D3" s="225"/>
      <c r="E3" s="225"/>
      <c r="I3" s="195"/>
    </row>
    <row r="4" spans="1:12" s="194" customFormat="1" ht="29.25" customHeight="1">
      <c r="A4" s="198"/>
      <c r="B4" s="576" t="s">
        <v>1528</v>
      </c>
      <c r="C4" s="577"/>
      <c r="D4" s="577"/>
      <c r="E4" s="578"/>
      <c r="F4" s="373"/>
      <c r="G4" s="373"/>
      <c r="H4" s="374"/>
      <c r="I4" s="603" t="s">
        <v>1529</v>
      </c>
      <c r="J4" s="604"/>
      <c r="K4" s="604"/>
      <c r="L4" s="605"/>
    </row>
    <row r="5" spans="1:12" ht="34.5" customHeight="1">
      <c r="A5" s="193"/>
      <c r="B5" s="376" t="s">
        <v>1378</v>
      </c>
      <c r="C5" s="224" t="s">
        <v>9</v>
      </c>
      <c r="D5" s="572" t="str">
        <f>DATA!D14</f>
        <v>PB HADI MULYONO 11KVA</v>
      </c>
      <c r="E5" s="573"/>
      <c r="F5" s="197"/>
      <c r="G5" s="197"/>
      <c r="I5" s="377" t="s">
        <v>1378</v>
      </c>
      <c r="J5" s="224" t="s">
        <v>9</v>
      </c>
      <c r="K5" s="606" t="str">
        <f>D5</f>
        <v>PB HADI MULYONO 11KVA</v>
      </c>
      <c r="L5" s="607"/>
    </row>
    <row r="6" spans="1:12" ht="31.5" customHeight="1">
      <c r="A6" s="193"/>
      <c r="B6" s="376" t="s">
        <v>1525</v>
      </c>
      <c r="C6" s="224" t="s">
        <v>9</v>
      </c>
      <c r="D6" s="581">
        <f>DATA!D17*1000</f>
        <v>0</v>
      </c>
      <c r="E6" s="582"/>
      <c r="F6" s="197"/>
      <c r="G6" s="197"/>
      <c r="I6" s="377" t="s">
        <v>1526</v>
      </c>
      <c r="J6" s="224" t="s">
        <v>9</v>
      </c>
      <c r="K6" s="608">
        <f>DATA!D20*1000</f>
        <v>11000</v>
      </c>
      <c r="L6" s="609"/>
    </row>
    <row r="7" spans="1:12" ht="30.75" customHeight="1">
      <c r="A7" s="193"/>
      <c r="B7" s="376" t="s">
        <v>1440</v>
      </c>
      <c r="C7" s="224" t="s">
        <v>9</v>
      </c>
      <c r="D7" s="579">
        <f>DATA!D18</f>
        <v>1</v>
      </c>
      <c r="E7" s="580"/>
      <c r="F7" s="375" t="s">
        <v>1452</v>
      </c>
      <c r="I7" s="377" t="s">
        <v>1440</v>
      </c>
      <c r="J7" s="224" t="s">
        <v>9</v>
      </c>
      <c r="K7" s="610">
        <f>DATA!D21</f>
        <v>1</v>
      </c>
      <c r="L7" s="611"/>
    </row>
    <row r="8" spans="1:12" ht="51" customHeight="1">
      <c r="A8" s="193"/>
      <c r="B8" s="376" t="s">
        <v>1441</v>
      </c>
      <c r="C8" s="224" t="s">
        <v>9</v>
      </c>
      <c r="D8" s="579">
        <f>DATA!D19</f>
        <v>220</v>
      </c>
      <c r="E8" s="580"/>
      <c r="F8" s="375" t="s">
        <v>1452</v>
      </c>
      <c r="G8" s="370">
        <v>220</v>
      </c>
      <c r="I8" s="377" t="s">
        <v>1441</v>
      </c>
      <c r="J8" s="224" t="s">
        <v>9</v>
      </c>
      <c r="K8" s="610">
        <f>DATA!D22</f>
        <v>220</v>
      </c>
      <c r="L8" s="611"/>
    </row>
    <row r="9" spans="1:12" ht="30" customHeight="1" thickBot="1">
      <c r="A9" s="193"/>
      <c r="B9" s="382" t="s">
        <v>1537</v>
      </c>
      <c r="C9" s="372" t="s">
        <v>9</v>
      </c>
      <c r="D9" s="574">
        <f>IF(D7=1,D6/(380/3^0.5),(D6/(380*3^0.5)))</f>
        <v>0</v>
      </c>
      <c r="E9" s="575"/>
      <c r="F9" s="196"/>
      <c r="G9" s="371">
        <v>380</v>
      </c>
      <c r="I9" s="383" t="s">
        <v>1537</v>
      </c>
      <c r="J9" s="372" t="s">
        <v>9</v>
      </c>
      <c r="K9" s="612">
        <f>IF(K7=1,K6/(380/3^0.5),(K6/(380*3^0.5)))</f>
        <v>50.138312850678027</v>
      </c>
      <c r="L9" s="613"/>
    </row>
    <row r="10" spans="1:12" ht="24.75" customHeight="1">
      <c r="B10" s="384"/>
      <c r="C10" s="381"/>
      <c r="D10" s="385"/>
      <c r="E10" s="385"/>
      <c r="F10" s="196"/>
      <c r="G10" s="371"/>
      <c r="I10" s="384"/>
      <c r="J10" s="381"/>
      <c r="K10" s="385"/>
      <c r="L10" s="385"/>
    </row>
    <row r="11" spans="1:12" ht="16.5" thickBot="1">
      <c r="B11" s="378" t="s">
        <v>1538</v>
      </c>
      <c r="I11" s="378" t="s">
        <v>1532</v>
      </c>
    </row>
    <row r="12" spans="1:12" ht="34.5" customHeight="1">
      <c r="A12" s="193"/>
      <c r="B12" s="406" t="s">
        <v>1530</v>
      </c>
      <c r="C12" s="400" t="s">
        <v>9</v>
      </c>
      <c r="D12" s="583"/>
      <c r="E12" s="584"/>
      <c r="F12" s="197"/>
      <c r="G12" s="197"/>
      <c r="I12" s="399" t="s">
        <v>1530</v>
      </c>
      <c r="J12" s="400" t="s">
        <v>9</v>
      </c>
      <c r="K12" s="583" t="s">
        <v>1635</v>
      </c>
      <c r="L12" s="584"/>
    </row>
    <row r="13" spans="1:12" ht="31.5" customHeight="1">
      <c r="A13" s="193"/>
      <c r="B13" s="407" t="s">
        <v>1379</v>
      </c>
      <c r="C13" s="387" t="s">
        <v>9</v>
      </c>
      <c r="D13" s="587"/>
      <c r="E13" s="588"/>
      <c r="F13" s="197"/>
      <c r="G13" s="197"/>
      <c r="I13" s="401" t="s">
        <v>1379</v>
      </c>
      <c r="J13" s="387" t="s">
        <v>9</v>
      </c>
      <c r="K13" s="587" t="s">
        <v>1636</v>
      </c>
      <c r="L13" s="588"/>
    </row>
    <row r="14" spans="1:12" ht="30.75" customHeight="1">
      <c r="A14" s="193"/>
      <c r="B14" s="407" t="s">
        <v>1531</v>
      </c>
      <c r="C14" s="387" t="s">
        <v>9</v>
      </c>
      <c r="D14" s="595"/>
      <c r="E14" s="596"/>
      <c r="F14" s="375" t="s">
        <v>1452</v>
      </c>
      <c r="G14" s="379">
        <v>50</v>
      </c>
      <c r="I14" s="401" t="s">
        <v>1531</v>
      </c>
      <c r="J14" s="387" t="s">
        <v>9</v>
      </c>
      <c r="K14" s="597">
        <v>50</v>
      </c>
      <c r="L14" s="598"/>
    </row>
    <row r="15" spans="1:12" ht="57" customHeight="1">
      <c r="A15" s="193"/>
      <c r="B15" s="407" t="s">
        <v>1440</v>
      </c>
      <c r="C15" s="387" t="s">
        <v>9</v>
      </c>
      <c r="D15" s="393"/>
      <c r="E15" s="402"/>
      <c r="F15" s="375" t="s">
        <v>1452</v>
      </c>
      <c r="G15" s="379">
        <v>100</v>
      </c>
      <c r="I15" s="401" t="s">
        <v>1440</v>
      </c>
      <c r="J15" s="387" t="s">
        <v>9</v>
      </c>
      <c r="K15" s="393">
        <v>1</v>
      </c>
      <c r="L15" s="402"/>
    </row>
    <row r="16" spans="1:12" ht="44.25" customHeight="1">
      <c r="A16" s="193"/>
      <c r="B16" s="407" t="s">
        <v>1541</v>
      </c>
      <c r="C16" s="387"/>
      <c r="D16" s="599"/>
      <c r="E16" s="600"/>
      <c r="F16" s="375"/>
      <c r="G16" s="379">
        <v>160</v>
      </c>
      <c r="I16" s="401" t="s">
        <v>1533</v>
      </c>
      <c r="J16" s="387" t="s">
        <v>9</v>
      </c>
      <c r="K16" s="601">
        <f>K9</f>
        <v>50.138312850678027</v>
      </c>
      <c r="L16" s="602"/>
    </row>
    <row r="17" spans="1:12" ht="34.5" customHeight="1">
      <c r="A17" s="193"/>
      <c r="B17" s="407" t="s">
        <v>1534</v>
      </c>
      <c r="C17" s="387" t="s">
        <v>9</v>
      </c>
      <c r="D17" s="589">
        <f>IF(D15=1,D14/(20/3^0.5),(D14/(20*3^0.5)))</f>
        <v>0</v>
      </c>
      <c r="E17" s="590"/>
      <c r="F17" s="375" t="s">
        <v>1452</v>
      </c>
      <c r="G17" s="380">
        <v>200</v>
      </c>
      <c r="I17" s="401" t="s">
        <v>1534</v>
      </c>
      <c r="J17" s="387" t="s">
        <v>9</v>
      </c>
      <c r="K17" s="593">
        <f>IF(K15=1,K14/(20/3^0.5),(K14/(20*3^0.5)))</f>
        <v>4.3301270189221928</v>
      </c>
      <c r="L17" s="594"/>
    </row>
    <row r="18" spans="1:12" ht="34.5" customHeight="1">
      <c r="A18" s="193"/>
      <c r="B18" s="407" t="s">
        <v>1535</v>
      </c>
      <c r="C18" s="387" t="s">
        <v>9</v>
      </c>
      <c r="D18" s="589">
        <f>IF(D15=1,D14/(380/3^0.5),(D14/(380*3^0.5)))*1000</f>
        <v>0</v>
      </c>
      <c r="E18" s="590"/>
      <c r="F18" s="375" t="s">
        <v>1452</v>
      </c>
      <c r="G18" s="380">
        <v>250</v>
      </c>
      <c r="I18" s="401" t="s">
        <v>1535</v>
      </c>
      <c r="J18" s="387" t="s">
        <v>9</v>
      </c>
      <c r="K18" s="593">
        <f>IF(K15=1,K14/(380/3^0.5),(K14/(380*3^0.5)))*1000</f>
        <v>227.90142204853646</v>
      </c>
      <c r="L18" s="594"/>
    </row>
    <row r="19" spans="1:12" ht="30" customHeight="1">
      <c r="A19" s="193"/>
      <c r="B19" s="408" t="s">
        <v>1527</v>
      </c>
      <c r="C19" s="386" t="s">
        <v>9</v>
      </c>
      <c r="D19" s="589">
        <f>IF(D15=1,D14/(380/3^0.5),(D14/(380*3^0.5)))</f>
        <v>0</v>
      </c>
      <c r="E19" s="590"/>
      <c r="F19" s="196"/>
      <c r="G19" s="371"/>
      <c r="I19" s="403" t="s">
        <v>1527</v>
      </c>
      <c r="J19" s="386" t="s">
        <v>9</v>
      </c>
      <c r="K19" s="593">
        <f>IF(K15=1,K14/(380/3^0.5),(K14/(380*3^0.5)))</f>
        <v>0.22790142204853647</v>
      </c>
      <c r="L19" s="594"/>
    </row>
    <row r="20" spans="1:12" ht="30" customHeight="1" thickBot="1">
      <c r="A20" s="193"/>
      <c r="B20" s="409" t="s">
        <v>1536</v>
      </c>
      <c r="C20" s="405" t="s">
        <v>9</v>
      </c>
      <c r="D20" s="585" t="e">
        <f>D16/D18</f>
        <v>#DIV/0!</v>
      </c>
      <c r="E20" s="586"/>
      <c r="F20" s="196"/>
      <c r="G20" s="371"/>
      <c r="I20" s="404" t="s">
        <v>1527</v>
      </c>
      <c r="J20" s="405" t="s">
        <v>9</v>
      </c>
      <c r="K20" s="591">
        <f>K16/K18</f>
        <v>0.22000000000000003</v>
      </c>
      <c r="L20" s="592"/>
    </row>
    <row r="21" spans="1:12" ht="9.75" customHeight="1">
      <c r="A21" s="193"/>
      <c r="B21" s="394" t="s">
        <v>1536</v>
      </c>
      <c r="C21" s="395" t="s">
        <v>9</v>
      </c>
      <c r="D21" s="570">
        <v>1</v>
      </c>
      <c r="E21" s="570"/>
      <c r="F21" s="396"/>
      <c r="G21" s="397"/>
      <c r="H21" s="398"/>
      <c r="I21" s="394" t="s">
        <v>1527</v>
      </c>
      <c r="J21" s="395" t="s">
        <v>9</v>
      </c>
      <c r="K21" s="570">
        <v>1</v>
      </c>
      <c r="L21" s="570"/>
    </row>
    <row r="22" spans="1:12" ht="6.75" customHeight="1">
      <c r="B22" s="384"/>
      <c r="C22" s="381"/>
      <c r="D22" s="392"/>
      <c r="E22" s="392"/>
      <c r="F22" s="196"/>
      <c r="G22" s="371"/>
      <c r="J22" s="381"/>
      <c r="K22" s="392"/>
      <c r="L22" s="392"/>
    </row>
    <row r="23" spans="1:12" ht="15.75" thickBot="1"/>
    <row r="24" spans="1:12" ht="200.25" customHeight="1" thickBot="1">
      <c r="B24" s="567"/>
      <c r="C24" s="568"/>
      <c r="D24" s="568"/>
      <c r="E24" s="569"/>
      <c r="I24" s="567"/>
      <c r="J24" s="568"/>
      <c r="K24" s="568"/>
      <c r="L24" s="569"/>
    </row>
    <row r="26" spans="1:12">
      <c r="D26" s="389"/>
    </row>
    <row r="27" spans="1:12">
      <c r="D27" s="390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6" priority="5" stopIfTrue="1" operator="greaterThan">
      <formula>0.89</formula>
    </cfRule>
    <cfRule type="cellIs" dxfId="15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topLeftCell="A7" zoomScale="85" zoomScaleNormal="85" workbookViewId="0">
      <selection activeCell="D23" sqref="D23"/>
    </sheetView>
  </sheetViews>
  <sheetFormatPr defaultColWidth="9.140625" defaultRowHeight="15"/>
  <cols>
    <col min="1" max="1" width="1.28515625" style="234" customWidth="1"/>
    <col min="2" max="2" width="25.140625" style="234" customWidth="1"/>
    <col min="3" max="3" width="3.28515625" style="234" customWidth="1"/>
    <col min="4" max="4" width="26.28515625" style="248" customWidth="1"/>
    <col min="5" max="5" width="6.42578125" style="234" customWidth="1"/>
    <col min="6" max="6" width="12" style="234" bestFit="1" customWidth="1"/>
    <col min="7" max="8" width="9.140625" style="234" hidden="1" customWidth="1"/>
    <col min="9" max="9" width="9.140625" style="234"/>
    <col min="10" max="10" width="3.85546875" style="234" customWidth="1"/>
    <col min="11" max="11" width="2.7109375" style="234" customWidth="1"/>
    <col min="12" max="16384" width="9.140625" style="234"/>
  </cols>
  <sheetData>
    <row r="1" spans="2:11" ht="12.75" customHeight="1">
      <c r="B1" s="614"/>
      <c r="C1" s="614"/>
      <c r="D1" s="614"/>
    </row>
    <row r="2" spans="2:11" ht="15.75" customHeight="1">
      <c r="B2" s="235" t="s">
        <v>1442</v>
      </c>
      <c r="C2" s="236"/>
      <c r="D2" s="237"/>
    </row>
    <row r="3" spans="2:11" ht="20.100000000000001" customHeight="1">
      <c r="B3" s="238" t="s">
        <v>1348</v>
      </c>
      <c r="C3" s="239" t="s">
        <v>9</v>
      </c>
      <c r="D3" s="240">
        <v>2023</v>
      </c>
    </row>
    <row r="4" spans="2:11" ht="20.100000000000001" customHeight="1">
      <c r="B4" s="238" t="s">
        <v>1030</v>
      </c>
      <c r="C4" s="239" t="s">
        <v>9</v>
      </c>
      <c r="D4" s="241">
        <v>0.12</v>
      </c>
    </row>
    <row r="5" spans="2:11" ht="20.100000000000001" customHeight="1">
      <c r="B5" s="238" t="s">
        <v>1349</v>
      </c>
      <c r="C5" s="239" t="s">
        <v>9</v>
      </c>
      <c r="D5" s="417">
        <v>1084.1250458865841</v>
      </c>
      <c r="F5" s="413" t="s">
        <v>1600</v>
      </c>
      <c r="K5" s="412"/>
    </row>
    <row r="6" spans="2:11" ht="20.100000000000001" customHeight="1">
      <c r="B6" s="238" t="s">
        <v>1350</v>
      </c>
      <c r="C6" s="239" t="s">
        <v>9</v>
      </c>
      <c r="D6" s="243">
        <v>25</v>
      </c>
      <c r="F6" s="413"/>
    </row>
    <row r="7" spans="2:11" ht="20.100000000000001" customHeight="1">
      <c r="B7" s="238" t="s">
        <v>1351</v>
      </c>
      <c r="C7" s="239" t="s">
        <v>9</v>
      </c>
      <c r="D7" s="244">
        <v>2.2499999999999999E-2</v>
      </c>
    </row>
    <row r="8" spans="2:11" ht="20.100000000000001" customHeight="1">
      <c r="B8" s="238" t="s">
        <v>1443</v>
      </c>
      <c r="C8" s="239" t="s">
        <v>9</v>
      </c>
      <c r="D8" s="245">
        <f>D20-D17</f>
        <v>11</v>
      </c>
    </row>
    <row r="9" spans="2:11" ht="20.100000000000001" customHeight="1">
      <c r="B9" s="238" t="s">
        <v>1444</v>
      </c>
      <c r="C9" s="239" t="s">
        <v>9</v>
      </c>
      <c r="D9" s="245">
        <f>(D8*D25)*1000</f>
        <v>10659000</v>
      </c>
    </row>
    <row r="10" spans="2:11" ht="20.100000000000001" customHeight="1">
      <c r="B10" s="238" t="s">
        <v>1445</v>
      </c>
      <c r="C10" s="239" t="s">
        <v>9</v>
      </c>
      <c r="D10" s="245">
        <f ca="1">RAB!K86</f>
        <v>37874791.851000004</v>
      </c>
    </row>
    <row r="11" spans="2:11" ht="20.100000000000001" customHeight="1">
      <c r="B11" s="238" t="s">
        <v>1355</v>
      </c>
      <c r="C11" s="239" t="s">
        <v>9</v>
      </c>
      <c r="D11" s="242">
        <f ca="1">2%*D10</f>
        <v>757495.83702000009</v>
      </c>
    </row>
    <row r="12" spans="2:11" ht="9" customHeight="1">
      <c r="B12" s="615"/>
      <c r="C12" s="615"/>
      <c r="D12" s="615"/>
    </row>
    <row r="13" spans="2:11" ht="15.75" customHeight="1">
      <c r="B13" s="246"/>
      <c r="C13" s="246"/>
      <c r="D13" s="246"/>
    </row>
    <row r="14" spans="2:11" ht="48.75" customHeight="1">
      <c r="B14" s="360" t="s">
        <v>1378</v>
      </c>
      <c r="C14" s="361" t="s">
        <v>9</v>
      </c>
      <c r="D14" s="366" t="str">
        <f>RAB!G6</f>
        <v>PB HADI MULYONO 11KVA</v>
      </c>
      <c r="E14" s="247" t="s">
        <v>1452</v>
      </c>
    </row>
    <row r="15" spans="2:11" ht="20.100000000000001" customHeight="1">
      <c r="B15" s="362" t="s">
        <v>1446</v>
      </c>
      <c r="C15" s="363" t="s">
        <v>9</v>
      </c>
      <c r="D15" s="367" t="s">
        <v>1634</v>
      </c>
      <c r="E15" s="247" t="s">
        <v>1452</v>
      </c>
    </row>
    <row r="16" spans="2:11" ht="20.100000000000001" customHeight="1">
      <c r="B16" s="362" t="s">
        <v>1447</v>
      </c>
      <c r="C16" s="363" t="s">
        <v>9</v>
      </c>
      <c r="D16" s="367" t="s">
        <v>1450</v>
      </c>
      <c r="E16" s="247" t="s">
        <v>1452</v>
      </c>
    </row>
    <row r="17" spans="2:5" ht="20.100000000000001" customHeight="1">
      <c r="B17" s="362" t="s">
        <v>1448</v>
      </c>
      <c r="C17" s="363" t="s">
        <v>9</v>
      </c>
      <c r="D17" s="368">
        <v>0</v>
      </c>
      <c r="E17" s="247" t="s">
        <v>1452</v>
      </c>
    </row>
    <row r="18" spans="2:5" ht="20.100000000000001" hidden="1" customHeight="1">
      <c r="B18" s="362" t="s">
        <v>1539</v>
      </c>
      <c r="C18" s="363"/>
      <c r="D18" s="368">
        <f>IF((D17&lt;=11),1,3)</f>
        <v>1</v>
      </c>
      <c r="E18" s="247"/>
    </row>
    <row r="19" spans="2:5" ht="20.100000000000001" hidden="1" customHeight="1">
      <c r="B19" s="362" t="s">
        <v>1540</v>
      </c>
      <c r="C19" s="363"/>
      <c r="D19" s="368">
        <f>IF((D17&lt;=11),220,380)</f>
        <v>220</v>
      </c>
      <c r="E19" s="247"/>
    </row>
    <row r="20" spans="2:5" ht="20.100000000000001" customHeight="1">
      <c r="B20" s="362" t="s">
        <v>1449</v>
      </c>
      <c r="C20" s="363" t="s">
        <v>9</v>
      </c>
      <c r="D20" s="367">
        <v>11</v>
      </c>
      <c r="E20" s="247" t="s">
        <v>1452</v>
      </c>
    </row>
    <row r="21" spans="2:5" ht="20.100000000000001" hidden="1" customHeight="1">
      <c r="B21" s="362" t="s">
        <v>1539</v>
      </c>
      <c r="C21" s="363"/>
      <c r="D21" s="368">
        <f>IF((D20&lt;=11),1,3)</f>
        <v>1</v>
      </c>
      <c r="E21" s="247"/>
    </row>
    <row r="22" spans="2:5" ht="20.100000000000001" hidden="1" customHeight="1">
      <c r="B22" s="362" t="s">
        <v>1540</v>
      </c>
      <c r="C22" s="363"/>
      <c r="D22" s="368">
        <f>IF((D20&lt;=11),220,380)</f>
        <v>220</v>
      </c>
      <c r="E22" s="247"/>
    </row>
    <row r="23" spans="2:5" ht="20.100000000000001" customHeight="1">
      <c r="B23" s="362" t="s">
        <v>1352</v>
      </c>
      <c r="C23" s="363" t="s">
        <v>9</v>
      </c>
      <c r="D23" s="367">
        <v>1444.7</v>
      </c>
      <c r="E23" s="247" t="s">
        <v>1452</v>
      </c>
    </row>
    <row r="24" spans="2:5" ht="20.100000000000001" customHeight="1">
      <c r="B24" s="362" t="s">
        <v>1353</v>
      </c>
      <c r="C24" s="363" t="s">
        <v>9</v>
      </c>
      <c r="D24" s="367">
        <v>1444.7</v>
      </c>
      <c r="E24" s="247" t="s">
        <v>1452</v>
      </c>
    </row>
    <row r="25" spans="2:5" ht="20.100000000000001" customHeight="1">
      <c r="B25" s="362" t="s">
        <v>1451</v>
      </c>
      <c r="C25" s="363" t="s">
        <v>9</v>
      </c>
      <c r="D25" s="368">
        <v>969</v>
      </c>
      <c r="E25" s="247" t="s">
        <v>1452</v>
      </c>
    </row>
    <row r="26" spans="2:5" ht="20.100000000000001" customHeight="1">
      <c r="B26" s="364" t="s">
        <v>1354</v>
      </c>
      <c r="C26" s="365" t="s">
        <v>9</v>
      </c>
      <c r="D26" s="369">
        <v>40</v>
      </c>
      <c r="E26" s="247" t="s">
        <v>1452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opLeftCell="J1" zoomScale="70" zoomScaleNormal="70" workbookViewId="0">
      <pane ySplit="6" topLeftCell="A7" activePane="bottomLeft" state="frozen"/>
      <selection activeCell="H1093" sqref="H1093"/>
      <selection pane="bottomLeft" activeCell="M23" sqref="M23"/>
    </sheetView>
  </sheetViews>
  <sheetFormatPr defaultColWidth="9.140625" defaultRowHeight="15"/>
  <cols>
    <col min="1" max="1" width="5" style="249" customWidth="1"/>
    <col min="2" max="2" width="6.28515625" style="249" customWidth="1"/>
    <col min="3" max="3" width="15.140625" style="249" customWidth="1"/>
    <col min="4" max="4" width="15" style="249" customWidth="1"/>
    <col min="5" max="5" width="15.140625" style="249" bestFit="1" customWidth="1"/>
    <col min="6" max="6" width="12.140625" style="249" bestFit="1" customWidth="1"/>
    <col min="7" max="7" width="10" style="249" bestFit="1" customWidth="1"/>
    <col min="8" max="8" width="15.5703125" style="249" bestFit="1" customWidth="1"/>
    <col min="9" max="9" width="14.140625" style="249" bestFit="1" customWidth="1"/>
    <col min="10" max="10" width="13.85546875" style="249" bestFit="1" customWidth="1"/>
    <col min="11" max="11" width="15.5703125" style="249" customWidth="1"/>
    <col min="12" max="12" width="11.140625" style="249" bestFit="1" customWidth="1"/>
    <col min="13" max="13" width="13.85546875" style="249" bestFit="1" customWidth="1"/>
    <col min="14" max="14" width="12.85546875" style="249" bestFit="1" customWidth="1"/>
    <col min="15" max="15" width="7" style="249" customWidth="1"/>
    <col min="16" max="17" width="12.85546875" style="249" bestFit="1" customWidth="1"/>
    <col min="18" max="18" width="1.28515625" style="249" hidden="1" customWidth="1"/>
    <col min="19" max="19" width="3" style="251" hidden="1" customWidth="1"/>
    <col min="20" max="16384" width="9.140625" style="249"/>
  </cols>
  <sheetData>
    <row r="1" spans="1:21">
      <c r="G1" s="250"/>
    </row>
    <row r="2" spans="1:21">
      <c r="G2" s="250"/>
      <c r="K2" s="250"/>
    </row>
    <row r="3" spans="1:21">
      <c r="B3" s="616" t="s">
        <v>1356</v>
      </c>
      <c r="C3" s="616"/>
      <c r="D3" s="616"/>
      <c r="E3" s="616"/>
      <c r="F3" s="252" t="str">
        <f>DATA!D14</f>
        <v>PB HADI MULYONO 11KVA</v>
      </c>
      <c r="G3" s="250"/>
    </row>
    <row r="4" spans="1:21" ht="7.5" customHeight="1">
      <c r="B4" s="253"/>
      <c r="C4" s="253"/>
      <c r="D4" s="253"/>
      <c r="E4" s="253"/>
      <c r="F4" s="252"/>
      <c r="G4" s="250"/>
    </row>
    <row r="5" spans="1:21" ht="20.100000000000001" customHeight="1">
      <c r="B5" s="617" t="s">
        <v>1348</v>
      </c>
      <c r="C5" s="617" t="s">
        <v>1357</v>
      </c>
      <c r="D5" s="618" t="s">
        <v>1358</v>
      </c>
      <c r="E5" s="618" t="s">
        <v>1359</v>
      </c>
      <c r="F5" s="617" t="s">
        <v>1360</v>
      </c>
      <c r="G5" s="617"/>
      <c r="H5" s="617"/>
      <c r="I5" s="617"/>
      <c r="J5" s="617"/>
      <c r="K5" s="617" t="s">
        <v>1361</v>
      </c>
      <c r="L5" s="617"/>
      <c r="M5" s="254"/>
      <c r="N5" s="621" t="s">
        <v>1362</v>
      </c>
      <c r="O5" s="618" t="s">
        <v>1363</v>
      </c>
      <c r="P5" s="618" t="s">
        <v>1364</v>
      </c>
      <c r="Q5" s="618" t="s">
        <v>1365</v>
      </c>
      <c r="R5" s="255"/>
      <c r="S5" s="256"/>
      <c r="T5" s="619" t="s">
        <v>1366</v>
      </c>
      <c r="U5" s="257"/>
    </row>
    <row r="6" spans="1:21" ht="20.100000000000001" customHeight="1">
      <c r="B6" s="617"/>
      <c r="C6" s="617"/>
      <c r="D6" s="617"/>
      <c r="E6" s="617"/>
      <c r="F6" s="258" t="s">
        <v>1367</v>
      </c>
      <c r="G6" s="258" t="s">
        <v>1368</v>
      </c>
      <c r="H6" s="258" t="s">
        <v>1369</v>
      </c>
      <c r="I6" s="258" t="s">
        <v>1370</v>
      </c>
      <c r="J6" s="258" t="s">
        <v>1032</v>
      </c>
      <c r="K6" s="258" t="s">
        <v>1371</v>
      </c>
      <c r="L6" s="258" t="s">
        <v>1372</v>
      </c>
      <c r="M6" s="258" t="s">
        <v>1032</v>
      </c>
      <c r="N6" s="622"/>
      <c r="O6" s="617"/>
      <c r="P6" s="617"/>
      <c r="Q6" s="617"/>
      <c r="R6" s="255"/>
      <c r="S6" s="256"/>
      <c r="T6" s="617"/>
      <c r="U6" s="259"/>
    </row>
    <row r="7" spans="1:21" ht="20.100000000000001" customHeight="1">
      <c r="A7" s="260">
        <v>0</v>
      </c>
      <c r="B7" s="261">
        <v>2023</v>
      </c>
      <c r="C7" s="410">
        <f>DATA!D8*DATA!D26*4</f>
        <v>1760</v>
      </c>
      <c r="D7" s="263">
        <f>C7*4/24</f>
        <v>293.33333333333331</v>
      </c>
      <c r="E7" s="263">
        <f>C7-D7</f>
        <v>1466.6666666666667</v>
      </c>
      <c r="F7" s="264">
        <f ca="1">DATA!D10/1000000</f>
        <v>37.874791851000005</v>
      </c>
      <c r="G7" s="265">
        <f ca="1">DATA!$D$11/1000000</f>
        <v>0.75749583702000012</v>
      </c>
      <c r="H7" s="265">
        <f>C7*DATA!$D$5/1000000</f>
        <v>1.908060080760388</v>
      </c>
      <c r="I7" s="265">
        <f>(C7*DATA!$D$5*DATA!$D$7)/1000000</f>
        <v>4.2931351817108727E-2</v>
      </c>
      <c r="J7" s="263">
        <f ca="1">SUM(F7:I7)</f>
        <v>40.583279120597503</v>
      </c>
      <c r="K7" s="266">
        <f>DATA!D9/1000000</f>
        <v>10.659000000000001</v>
      </c>
      <c r="L7" s="263">
        <f>((D7*DATA!$D$23)/1000000)+((E7*DATA!$D$24)/1000000)</f>
        <v>2.542672</v>
      </c>
      <c r="M7" s="263">
        <f>K7+L7</f>
        <v>13.201672</v>
      </c>
      <c r="N7" s="263">
        <f ca="1">M7-J7</f>
        <v>-27.381607120597501</v>
      </c>
      <c r="O7" s="261">
        <v>1</v>
      </c>
      <c r="P7" s="263">
        <f ca="1">O7*N7</f>
        <v>-27.381607120597501</v>
      </c>
      <c r="Q7" s="263">
        <f ca="1">P7</f>
        <v>-27.381607120597501</v>
      </c>
      <c r="S7" s="251" t="str">
        <f ca="1">IF(Q7&lt;0,"a","")</f>
        <v>a</v>
      </c>
      <c r="T7" s="267" t="str">
        <f>IF(Q5&gt;=0,"",IF(Q7&lt;0,"",IF(Q7=0,A7,(A7-(Q7/N7)))))</f>
        <v/>
      </c>
      <c r="U7" s="251"/>
    </row>
    <row r="8" spans="1:21" ht="20.100000000000001" customHeight="1">
      <c r="A8" s="260">
        <f>A7+1</f>
        <v>1</v>
      </c>
      <c r="B8" s="261">
        <f>B7+1</f>
        <v>2024</v>
      </c>
      <c r="C8" s="262">
        <f>DATA!D8*DATA!D26*12</f>
        <v>5280</v>
      </c>
      <c r="D8" s="263">
        <f>C8*4/24</f>
        <v>880</v>
      </c>
      <c r="E8" s="263">
        <f t="shared" ref="E8:E32" si="0">C8-D8</f>
        <v>4400</v>
      </c>
      <c r="F8" s="261"/>
      <c r="G8" s="265">
        <f ca="1">DATA!$D$11/1000000</f>
        <v>0.75749583702000012</v>
      </c>
      <c r="H8" s="265">
        <f>C8*DATA!$D$5/1000000</f>
        <v>5.7241802422811636</v>
      </c>
      <c r="I8" s="265">
        <f>(C8*DATA!$D$5*DATA!$D$7)/1000000</f>
        <v>0.12879405545132619</v>
      </c>
      <c r="J8" s="263">
        <f t="shared" ref="J8:J32" ca="1" si="1">SUM(F8:I8)</f>
        <v>6.6104701347524903</v>
      </c>
      <c r="K8" s="268"/>
      <c r="L8" s="263">
        <f>((D8*DATA!$D$23)/1000000)+((E8*DATA!$D$24)/1000000)</f>
        <v>7.6280159999999997</v>
      </c>
      <c r="M8" s="263">
        <f t="shared" ref="M8:M32" si="2">K8+L8</f>
        <v>7.6280159999999997</v>
      </c>
      <c r="N8" s="263">
        <f ca="1">M8-J8</f>
        <v>1.0175458652475093</v>
      </c>
      <c r="O8" s="262">
        <f>1/(1+'[92]Asumsi I'!$C$3)^(KKF!A8)</f>
        <v>0.89285714285714279</v>
      </c>
      <c r="P8" s="263">
        <f ca="1">O8*N8</f>
        <v>0.9085230939709904</v>
      </c>
      <c r="Q8" s="263">
        <f ca="1">Q7+P8</f>
        <v>-26.473084026626509</v>
      </c>
      <c r="S8" s="251" t="str">
        <f t="shared" ref="S8:S32" ca="1" si="3">IF(Q8&lt;0,"a","")</f>
        <v>a</v>
      </c>
      <c r="T8" s="267" t="str">
        <f>IF(Q6&gt;=0,"",IF(Q8&lt;0,"",IF(Q8=0,A8,(A8-(Q8/N8)))))</f>
        <v/>
      </c>
      <c r="U8" s="251"/>
    </row>
    <row r="9" spans="1:21" ht="20.100000000000001" customHeight="1">
      <c r="A9" s="260">
        <f t="shared" ref="A9:B24" si="4">A8+1</f>
        <v>2</v>
      </c>
      <c r="B9" s="261">
        <f t="shared" si="4"/>
        <v>2025</v>
      </c>
      <c r="C9" s="269">
        <f>+C8</f>
        <v>5280</v>
      </c>
      <c r="D9" s="263">
        <f t="shared" ref="D9:D32" si="5">C9*4/24</f>
        <v>880</v>
      </c>
      <c r="E9" s="263">
        <f t="shared" si="0"/>
        <v>4400</v>
      </c>
      <c r="F9" s="261"/>
      <c r="G9" s="265">
        <f ca="1">DATA!$D$11/1000000</f>
        <v>0.75749583702000012</v>
      </c>
      <c r="H9" s="265">
        <f>C9*DATA!$D$5/1000000</f>
        <v>5.7241802422811636</v>
      </c>
      <c r="I9" s="265">
        <f>(C9*DATA!$D$5*DATA!$D$7)/1000000</f>
        <v>0.12879405545132619</v>
      </c>
      <c r="J9" s="263">
        <f t="shared" ca="1" si="1"/>
        <v>6.6104701347524903</v>
      </c>
      <c r="K9" s="263"/>
      <c r="L9" s="263">
        <f>((D9*DATA!$D$23)/1000000)+((E9*DATA!$D$24)/1000000)</f>
        <v>7.6280159999999997</v>
      </c>
      <c r="M9" s="263">
        <f t="shared" si="2"/>
        <v>7.6280159999999997</v>
      </c>
      <c r="N9" s="263">
        <f t="shared" ref="N9:N32" ca="1" si="6">M9-J9</f>
        <v>1.0175458652475093</v>
      </c>
      <c r="O9" s="269">
        <f>1/(1+'[92]Asumsi I'!$C$3)^(KKF!A9)</f>
        <v>0.79719387755102034</v>
      </c>
      <c r="P9" s="263">
        <f t="shared" ref="P9:P32" ca="1" si="7">O9*N9</f>
        <v>0.81118133390267</v>
      </c>
      <c r="Q9" s="263">
        <f ca="1">Q8+P9</f>
        <v>-25.661902692723839</v>
      </c>
      <c r="S9" s="251" t="str">
        <f t="shared" ca="1" si="3"/>
        <v>a</v>
      </c>
      <c r="T9" s="267" t="str">
        <f ca="1">IF(Q7&gt;=0,"",IF(Q9&lt;0,"",IF(Q9=0,A9,(A9-(Q9/N9)))))</f>
        <v/>
      </c>
      <c r="U9" s="251"/>
    </row>
    <row r="10" spans="1:21" ht="20.100000000000001" customHeight="1">
      <c r="A10" s="260">
        <f t="shared" si="4"/>
        <v>3</v>
      </c>
      <c r="B10" s="261">
        <f t="shared" si="4"/>
        <v>2026</v>
      </c>
      <c r="C10" s="262">
        <f t="shared" ref="C10:C32" si="8">+C9</f>
        <v>5280</v>
      </c>
      <c r="D10" s="263">
        <f t="shared" si="5"/>
        <v>880</v>
      </c>
      <c r="E10" s="263">
        <f t="shared" si="0"/>
        <v>4400</v>
      </c>
      <c r="F10" s="261"/>
      <c r="G10" s="265">
        <f ca="1">DATA!$D$11/1000000</f>
        <v>0.75749583702000012</v>
      </c>
      <c r="H10" s="265">
        <f>C10*DATA!$D$5/1000000</f>
        <v>5.7241802422811636</v>
      </c>
      <c r="I10" s="265">
        <f>(C10*DATA!$D$5*DATA!$D$7)/1000000</f>
        <v>0.12879405545132619</v>
      </c>
      <c r="J10" s="263">
        <f t="shared" ca="1" si="1"/>
        <v>6.6104701347524903</v>
      </c>
      <c r="K10" s="261"/>
      <c r="L10" s="263">
        <f>((D10*DATA!$D$23)/1000000)+((E10*DATA!$D$24)/1000000)</f>
        <v>7.6280159999999997</v>
      </c>
      <c r="M10" s="263">
        <f t="shared" si="2"/>
        <v>7.6280159999999997</v>
      </c>
      <c r="N10" s="263">
        <f t="shared" ca="1" si="6"/>
        <v>1.0175458652475093</v>
      </c>
      <c r="O10" s="262">
        <f>1/(1+'[92]Asumsi I'!$C$3)^(KKF!A10)</f>
        <v>0.71178024781341087</v>
      </c>
      <c r="P10" s="263">
        <f t="shared" ca="1" si="7"/>
        <v>0.7242690481273838</v>
      </c>
      <c r="Q10" s="263">
        <f t="shared" ref="Q10:Q30" ca="1" si="9">Q9+P10</f>
        <v>-24.937633644596456</v>
      </c>
      <c r="S10" s="251" t="str">
        <f t="shared" ca="1" si="3"/>
        <v>a</v>
      </c>
      <c r="T10" s="267" t="str">
        <f t="shared" ref="T10:T32" ca="1" si="10">IF(Q8&gt;=0,"",IF(Q10&lt;0,"",IF(Q10=0,A10,(A10-(Q10/N10)))))</f>
        <v/>
      </c>
      <c r="U10" s="251"/>
    </row>
    <row r="11" spans="1:21" ht="20.100000000000001" customHeight="1">
      <c r="A11" s="260">
        <f t="shared" si="4"/>
        <v>4</v>
      </c>
      <c r="B11" s="261">
        <f t="shared" si="4"/>
        <v>2027</v>
      </c>
      <c r="C11" s="262">
        <f>+C10</f>
        <v>5280</v>
      </c>
      <c r="D11" s="263">
        <f t="shared" si="5"/>
        <v>880</v>
      </c>
      <c r="E11" s="263">
        <f t="shared" si="0"/>
        <v>4400</v>
      </c>
      <c r="F11" s="261"/>
      <c r="G11" s="265">
        <f ca="1">DATA!$D$11/1000000</f>
        <v>0.75749583702000012</v>
      </c>
      <c r="H11" s="265">
        <f>C11*DATA!$D$5/1000000</f>
        <v>5.7241802422811636</v>
      </c>
      <c r="I11" s="265">
        <f>(C11*DATA!$D$5*DATA!$D$7)/1000000</f>
        <v>0.12879405545132619</v>
      </c>
      <c r="J11" s="263">
        <f t="shared" ca="1" si="1"/>
        <v>6.6104701347524903</v>
      </c>
      <c r="K11" s="261"/>
      <c r="L11" s="263">
        <f>((D11*DATA!$D$23)/1000000)+((E11*DATA!$D$24)/1000000)</f>
        <v>7.6280159999999997</v>
      </c>
      <c r="M11" s="263">
        <f t="shared" si="2"/>
        <v>7.6280159999999997</v>
      </c>
      <c r="N11" s="263">
        <f t="shared" ca="1" si="6"/>
        <v>1.0175458652475093</v>
      </c>
      <c r="O11" s="262">
        <f>1/(1+'[92]Asumsi I'!$C$3)^(KKF!A11)</f>
        <v>0.63551807840483121</v>
      </c>
      <c r="P11" s="263">
        <f t="shared" ca="1" si="7"/>
        <v>0.64666879297087843</v>
      </c>
      <c r="Q11" s="263">
        <f t="shared" ca="1" si="9"/>
        <v>-24.290964851625578</v>
      </c>
      <c r="S11" s="251" t="str">
        <f t="shared" ca="1" si="3"/>
        <v>a</v>
      </c>
      <c r="T11" s="267" t="str">
        <f t="shared" ca="1" si="10"/>
        <v/>
      </c>
      <c r="U11" s="251"/>
    </row>
    <row r="12" spans="1:21" ht="20.100000000000001" customHeight="1">
      <c r="A12" s="260">
        <f t="shared" si="4"/>
        <v>5</v>
      </c>
      <c r="B12" s="261">
        <f t="shared" si="4"/>
        <v>2028</v>
      </c>
      <c r="C12" s="262">
        <f t="shared" si="8"/>
        <v>5280</v>
      </c>
      <c r="D12" s="263">
        <f t="shared" si="5"/>
        <v>880</v>
      </c>
      <c r="E12" s="263">
        <f t="shared" si="0"/>
        <v>4400</v>
      </c>
      <c r="F12" s="261"/>
      <c r="G12" s="265">
        <f ca="1">DATA!$D$11/1000000</f>
        <v>0.75749583702000012</v>
      </c>
      <c r="H12" s="265">
        <f>C12*DATA!$D$5/1000000</f>
        <v>5.7241802422811636</v>
      </c>
      <c r="I12" s="265">
        <f>(C12*DATA!$D$5*DATA!$D$7)/1000000</f>
        <v>0.12879405545132619</v>
      </c>
      <c r="J12" s="263">
        <f t="shared" ca="1" si="1"/>
        <v>6.6104701347524903</v>
      </c>
      <c r="K12" s="261"/>
      <c r="L12" s="263">
        <f>((D12*DATA!$D$23)/1000000)+((E12*DATA!$D$24)/1000000)</f>
        <v>7.6280159999999997</v>
      </c>
      <c r="M12" s="263">
        <f t="shared" si="2"/>
        <v>7.6280159999999997</v>
      </c>
      <c r="N12" s="263">
        <f t="shared" ca="1" si="6"/>
        <v>1.0175458652475093</v>
      </c>
      <c r="O12" s="262">
        <f>1/(1+'[92]Asumsi I'!$C$3)^(KKF!A12)</f>
        <v>0.56742685571859919</v>
      </c>
      <c r="P12" s="263">
        <f t="shared" ca="1" si="7"/>
        <v>0.5773828508668557</v>
      </c>
      <c r="Q12" s="263">
        <f t="shared" ca="1" si="9"/>
        <v>-23.713582000758723</v>
      </c>
      <c r="S12" s="251" t="str">
        <f t="shared" ca="1" si="3"/>
        <v>a</v>
      </c>
      <c r="T12" s="267" t="str">
        <f t="shared" ca="1" si="10"/>
        <v/>
      </c>
      <c r="U12" s="251"/>
    </row>
    <row r="13" spans="1:21" ht="20.100000000000001" customHeight="1">
      <c r="A13" s="260">
        <f t="shared" si="4"/>
        <v>6</v>
      </c>
      <c r="B13" s="261">
        <f t="shared" si="4"/>
        <v>2029</v>
      </c>
      <c r="C13" s="262">
        <f t="shared" si="8"/>
        <v>5280</v>
      </c>
      <c r="D13" s="263">
        <f t="shared" si="5"/>
        <v>880</v>
      </c>
      <c r="E13" s="263">
        <f t="shared" si="0"/>
        <v>4400</v>
      </c>
      <c r="F13" s="261"/>
      <c r="G13" s="265">
        <f ca="1">DATA!$D$11/1000000</f>
        <v>0.75749583702000012</v>
      </c>
      <c r="H13" s="265">
        <f>C13*DATA!$D$5/1000000</f>
        <v>5.7241802422811636</v>
      </c>
      <c r="I13" s="265">
        <f>(C13*DATA!$D$5*DATA!$D$7)/1000000</f>
        <v>0.12879405545132619</v>
      </c>
      <c r="J13" s="263">
        <f t="shared" ca="1" si="1"/>
        <v>6.6104701347524903</v>
      </c>
      <c r="K13" s="261"/>
      <c r="L13" s="263">
        <f>((D13*DATA!$D$23)/1000000)+((E13*DATA!$D$24)/1000000)</f>
        <v>7.6280159999999997</v>
      </c>
      <c r="M13" s="263">
        <f t="shared" si="2"/>
        <v>7.6280159999999997</v>
      </c>
      <c r="N13" s="263">
        <f t="shared" ca="1" si="6"/>
        <v>1.0175458652475093</v>
      </c>
      <c r="O13" s="262">
        <f>1/(1+'[92]Asumsi I'!$C$3)^(KKF!A13)</f>
        <v>0.50663112117732068</v>
      </c>
      <c r="P13" s="263">
        <f t="shared" ca="1" si="7"/>
        <v>0.51552040255969256</v>
      </c>
      <c r="Q13" s="263">
        <f t="shared" ca="1" si="9"/>
        <v>-23.198061598199033</v>
      </c>
      <c r="S13" s="251" t="str">
        <f t="shared" ca="1" si="3"/>
        <v>a</v>
      </c>
      <c r="T13" s="267" t="str">
        <f t="shared" ca="1" si="10"/>
        <v/>
      </c>
      <c r="U13" s="251"/>
    </row>
    <row r="14" spans="1:21" ht="20.100000000000001" customHeight="1">
      <c r="A14" s="260">
        <f t="shared" si="4"/>
        <v>7</v>
      </c>
      <c r="B14" s="261">
        <f t="shared" si="4"/>
        <v>2030</v>
      </c>
      <c r="C14" s="262">
        <f t="shared" si="8"/>
        <v>5280</v>
      </c>
      <c r="D14" s="263">
        <f t="shared" si="5"/>
        <v>880</v>
      </c>
      <c r="E14" s="263">
        <f t="shared" si="0"/>
        <v>4400</v>
      </c>
      <c r="F14" s="261"/>
      <c r="G14" s="265">
        <f ca="1">DATA!$D$11/1000000</f>
        <v>0.75749583702000012</v>
      </c>
      <c r="H14" s="265">
        <f>C14*DATA!$D$5/1000000</f>
        <v>5.7241802422811636</v>
      </c>
      <c r="I14" s="265">
        <f>(C14*DATA!$D$5*DATA!$D$7)/1000000</f>
        <v>0.12879405545132619</v>
      </c>
      <c r="J14" s="263">
        <f t="shared" ca="1" si="1"/>
        <v>6.6104701347524903</v>
      </c>
      <c r="K14" s="261"/>
      <c r="L14" s="263">
        <f>((D14*DATA!$D$23)/1000000)+((E14*DATA!$D$24)/1000000)</f>
        <v>7.6280159999999997</v>
      </c>
      <c r="M14" s="263">
        <f t="shared" si="2"/>
        <v>7.6280159999999997</v>
      </c>
      <c r="N14" s="263">
        <f t="shared" ca="1" si="6"/>
        <v>1.0175458652475093</v>
      </c>
      <c r="O14" s="262">
        <f>1/(1+'[92]Asumsi I'!$C$3)^(KKF!A14)</f>
        <v>0.45234921533689343</v>
      </c>
      <c r="P14" s="263">
        <f t="shared" ca="1" si="7"/>
        <v>0.46028607371401115</v>
      </c>
      <c r="Q14" s="263">
        <f t="shared" ca="1" si="9"/>
        <v>-22.73777552448502</v>
      </c>
      <c r="S14" s="251" t="str">
        <f t="shared" ca="1" si="3"/>
        <v>a</v>
      </c>
      <c r="T14" s="267" t="str">
        <f t="shared" ca="1" si="10"/>
        <v/>
      </c>
      <c r="U14" s="251"/>
    </row>
    <row r="15" spans="1:21" ht="20.100000000000001" customHeight="1">
      <c r="A15" s="260">
        <f t="shared" si="4"/>
        <v>8</v>
      </c>
      <c r="B15" s="261">
        <f t="shared" si="4"/>
        <v>2031</v>
      </c>
      <c r="C15" s="262">
        <f t="shared" si="8"/>
        <v>5280</v>
      </c>
      <c r="D15" s="263">
        <f t="shared" si="5"/>
        <v>880</v>
      </c>
      <c r="E15" s="263">
        <f t="shared" si="0"/>
        <v>4400</v>
      </c>
      <c r="F15" s="261"/>
      <c r="G15" s="265">
        <f ca="1">DATA!$D$11/1000000</f>
        <v>0.75749583702000012</v>
      </c>
      <c r="H15" s="265">
        <f>C15*DATA!$D$5/1000000</f>
        <v>5.7241802422811636</v>
      </c>
      <c r="I15" s="265">
        <f>(C15*DATA!$D$5*DATA!$D$7)/1000000</f>
        <v>0.12879405545132619</v>
      </c>
      <c r="J15" s="263">
        <f t="shared" ca="1" si="1"/>
        <v>6.6104701347524903</v>
      </c>
      <c r="K15" s="261"/>
      <c r="L15" s="263">
        <f>((D15*DATA!$D$23)/1000000)+((E15*DATA!$D$24)/1000000)</f>
        <v>7.6280159999999997</v>
      </c>
      <c r="M15" s="263">
        <f t="shared" si="2"/>
        <v>7.6280159999999997</v>
      </c>
      <c r="N15" s="263">
        <f t="shared" ca="1" si="6"/>
        <v>1.0175458652475093</v>
      </c>
      <c r="O15" s="262">
        <f>1/(1+'[92]Asumsi I'!$C$3)^(KKF!A15)</f>
        <v>0.4038832279793691</v>
      </c>
      <c r="P15" s="263">
        <f t="shared" ca="1" si="7"/>
        <v>0.41096970867322419</v>
      </c>
      <c r="Q15" s="263">
        <f t="shared" ca="1" si="9"/>
        <v>-22.326805815811795</v>
      </c>
      <c r="S15" s="251" t="str">
        <f t="shared" ca="1" si="3"/>
        <v>a</v>
      </c>
      <c r="T15" s="267" t="str">
        <f t="shared" ca="1" si="10"/>
        <v/>
      </c>
      <c r="U15" s="251"/>
    </row>
    <row r="16" spans="1:21" ht="20.100000000000001" customHeight="1">
      <c r="A16" s="260">
        <f t="shared" si="4"/>
        <v>9</v>
      </c>
      <c r="B16" s="261">
        <f t="shared" si="4"/>
        <v>2032</v>
      </c>
      <c r="C16" s="262">
        <f t="shared" si="8"/>
        <v>5280</v>
      </c>
      <c r="D16" s="263">
        <f t="shared" si="5"/>
        <v>880</v>
      </c>
      <c r="E16" s="263">
        <f t="shared" si="0"/>
        <v>4400</v>
      </c>
      <c r="F16" s="261"/>
      <c r="G16" s="265">
        <f ca="1">DATA!$D$11/1000000</f>
        <v>0.75749583702000012</v>
      </c>
      <c r="H16" s="265">
        <f>C16*DATA!$D$5/1000000</f>
        <v>5.7241802422811636</v>
      </c>
      <c r="I16" s="265">
        <f>(C16*DATA!$D$5*DATA!$D$7)/1000000</f>
        <v>0.12879405545132619</v>
      </c>
      <c r="J16" s="263">
        <f t="shared" ca="1" si="1"/>
        <v>6.6104701347524903</v>
      </c>
      <c r="K16" s="261"/>
      <c r="L16" s="263">
        <f>((D16*DATA!$D$23)/1000000)+((E16*DATA!$D$24)/1000000)</f>
        <v>7.6280159999999997</v>
      </c>
      <c r="M16" s="263">
        <f t="shared" si="2"/>
        <v>7.6280159999999997</v>
      </c>
      <c r="N16" s="263">
        <f t="shared" ca="1" si="6"/>
        <v>1.0175458652475093</v>
      </c>
      <c r="O16" s="262">
        <f>1/(1+'[92]Asumsi I'!$C$3)^(KKF!A16)</f>
        <v>0.36061002498157957</v>
      </c>
      <c r="P16" s="263">
        <f t="shared" ca="1" si="7"/>
        <v>0.36693723988680732</v>
      </c>
      <c r="Q16" s="263">
        <f t="shared" ca="1" si="9"/>
        <v>-21.95986857592499</v>
      </c>
      <c r="S16" s="251" t="str">
        <f t="shared" ca="1" si="3"/>
        <v>a</v>
      </c>
      <c r="T16" s="267" t="str">
        <f t="shared" ca="1" si="10"/>
        <v/>
      </c>
      <c r="U16" s="251"/>
    </row>
    <row r="17" spans="1:21" ht="20.100000000000001" customHeight="1">
      <c r="A17" s="260">
        <f t="shared" si="4"/>
        <v>10</v>
      </c>
      <c r="B17" s="261">
        <f t="shared" si="4"/>
        <v>2033</v>
      </c>
      <c r="C17" s="262">
        <f t="shared" si="8"/>
        <v>5280</v>
      </c>
      <c r="D17" s="263">
        <f t="shared" si="5"/>
        <v>880</v>
      </c>
      <c r="E17" s="263">
        <f t="shared" si="0"/>
        <v>4400</v>
      </c>
      <c r="F17" s="261"/>
      <c r="G17" s="265">
        <f ca="1">DATA!$D$11/1000000</f>
        <v>0.75749583702000012</v>
      </c>
      <c r="H17" s="265">
        <f>C17*DATA!$D$5/1000000</f>
        <v>5.7241802422811636</v>
      </c>
      <c r="I17" s="265">
        <f>(C17*DATA!$D$5*DATA!$D$7)/1000000</f>
        <v>0.12879405545132619</v>
      </c>
      <c r="J17" s="263">
        <f t="shared" ca="1" si="1"/>
        <v>6.6104701347524903</v>
      </c>
      <c r="K17" s="261"/>
      <c r="L17" s="263">
        <f>((D17*DATA!$D$23)/1000000)+((E17*DATA!$D$24)/1000000)</f>
        <v>7.6280159999999997</v>
      </c>
      <c r="M17" s="263">
        <f t="shared" si="2"/>
        <v>7.6280159999999997</v>
      </c>
      <c r="N17" s="263">
        <f t="shared" ca="1" si="6"/>
        <v>1.0175458652475093</v>
      </c>
      <c r="O17" s="262">
        <f>1/(1+'[92]Asumsi I'!$C$3)^(KKF!A17)</f>
        <v>0.32197323659069599</v>
      </c>
      <c r="P17" s="263">
        <f t="shared" ca="1" si="7"/>
        <v>0.3276225356132208</v>
      </c>
      <c r="Q17" s="263">
        <f t="shared" ca="1" si="9"/>
        <v>-21.63224604031177</v>
      </c>
      <c r="S17" s="251" t="str">
        <f t="shared" ca="1" si="3"/>
        <v>a</v>
      </c>
      <c r="T17" s="267" t="str">
        <f t="shared" ca="1" si="10"/>
        <v/>
      </c>
      <c r="U17" s="251"/>
    </row>
    <row r="18" spans="1:21" ht="20.100000000000001" customHeight="1">
      <c r="A18" s="260">
        <f t="shared" si="4"/>
        <v>11</v>
      </c>
      <c r="B18" s="261">
        <f t="shared" si="4"/>
        <v>2034</v>
      </c>
      <c r="C18" s="262">
        <f t="shared" si="8"/>
        <v>5280</v>
      </c>
      <c r="D18" s="263">
        <f t="shared" si="5"/>
        <v>880</v>
      </c>
      <c r="E18" s="263">
        <f t="shared" si="0"/>
        <v>4400</v>
      </c>
      <c r="F18" s="261"/>
      <c r="G18" s="265">
        <f ca="1">DATA!$D$11/1000000</f>
        <v>0.75749583702000012</v>
      </c>
      <c r="H18" s="265">
        <f>C18*DATA!$D$5/1000000</f>
        <v>5.7241802422811636</v>
      </c>
      <c r="I18" s="265">
        <f>(C18*DATA!$D$5*DATA!$D$7)/1000000</f>
        <v>0.12879405545132619</v>
      </c>
      <c r="J18" s="263">
        <f t="shared" ca="1" si="1"/>
        <v>6.6104701347524903</v>
      </c>
      <c r="K18" s="261"/>
      <c r="L18" s="263">
        <f>((D18*DATA!$D$23)/1000000)+((E18*DATA!$D$24)/1000000)</f>
        <v>7.6280159999999997</v>
      </c>
      <c r="M18" s="263">
        <f t="shared" si="2"/>
        <v>7.6280159999999997</v>
      </c>
      <c r="N18" s="263">
        <f t="shared" ca="1" si="6"/>
        <v>1.0175458652475093</v>
      </c>
      <c r="O18" s="262">
        <f>1/(1+'[92]Asumsi I'!$C$3)^(KKF!A18)</f>
        <v>0.28747610409883567</v>
      </c>
      <c r="P18" s="263">
        <f t="shared" ca="1" si="7"/>
        <v>0.29252012108323283</v>
      </c>
      <c r="Q18" s="263">
        <f t="shared" ca="1" si="9"/>
        <v>-21.339725919228538</v>
      </c>
      <c r="S18" s="251" t="str">
        <f t="shared" ca="1" si="3"/>
        <v>a</v>
      </c>
      <c r="T18" s="267" t="str">
        <f t="shared" ca="1" si="10"/>
        <v/>
      </c>
      <c r="U18" s="251"/>
    </row>
    <row r="19" spans="1:21" ht="20.100000000000001" customHeight="1">
      <c r="A19" s="260">
        <f t="shared" si="4"/>
        <v>12</v>
      </c>
      <c r="B19" s="261">
        <f t="shared" si="4"/>
        <v>2035</v>
      </c>
      <c r="C19" s="262">
        <f t="shared" si="8"/>
        <v>5280</v>
      </c>
      <c r="D19" s="263">
        <f t="shared" si="5"/>
        <v>880</v>
      </c>
      <c r="E19" s="263">
        <f t="shared" si="0"/>
        <v>4400</v>
      </c>
      <c r="F19" s="261"/>
      <c r="G19" s="265">
        <f ca="1">DATA!$D$11/1000000</f>
        <v>0.75749583702000012</v>
      </c>
      <c r="H19" s="265">
        <f>C19*DATA!$D$5/1000000</f>
        <v>5.7241802422811636</v>
      </c>
      <c r="I19" s="265">
        <f>(C19*DATA!$D$5*DATA!$D$7)/1000000</f>
        <v>0.12879405545132619</v>
      </c>
      <c r="J19" s="263">
        <f t="shared" ca="1" si="1"/>
        <v>6.6104701347524903</v>
      </c>
      <c r="K19" s="261"/>
      <c r="L19" s="263">
        <f>((D19*DATA!$D$23)/1000000)+((E19*DATA!$D$24)/1000000)</f>
        <v>7.6280159999999997</v>
      </c>
      <c r="M19" s="263">
        <f t="shared" si="2"/>
        <v>7.6280159999999997</v>
      </c>
      <c r="N19" s="263">
        <f t="shared" ca="1" si="6"/>
        <v>1.0175458652475093</v>
      </c>
      <c r="O19" s="262">
        <f>1/(1+'[92]Asumsi I'!$C$3)^(KKF!A19)</f>
        <v>0.25667509294538904</v>
      </c>
      <c r="P19" s="263">
        <f t="shared" ca="1" si="7"/>
        <v>0.26117867953860074</v>
      </c>
      <c r="Q19" s="263">
        <f t="shared" ca="1" si="9"/>
        <v>-21.078547239689936</v>
      </c>
      <c r="S19" s="251" t="str">
        <f t="shared" ca="1" si="3"/>
        <v>a</v>
      </c>
      <c r="T19" s="267" t="str">
        <f t="shared" ca="1" si="10"/>
        <v/>
      </c>
      <c r="U19" s="251"/>
    </row>
    <row r="20" spans="1:21" ht="20.100000000000001" customHeight="1">
      <c r="A20" s="260">
        <f t="shared" si="4"/>
        <v>13</v>
      </c>
      <c r="B20" s="261">
        <f t="shared" si="4"/>
        <v>2036</v>
      </c>
      <c r="C20" s="262">
        <f t="shared" si="8"/>
        <v>5280</v>
      </c>
      <c r="D20" s="263">
        <f t="shared" si="5"/>
        <v>880</v>
      </c>
      <c r="E20" s="263">
        <f t="shared" si="0"/>
        <v>4400</v>
      </c>
      <c r="F20" s="261"/>
      <c r="G20" s="265">
        <f ca="1">DATA!$D$11/1000000</f>
        <v>0.75749583702000012</v>
      </c>
      <c r="H20" s="265">
        <f>C20*DATA!$D$5/1000000</f>
        <v>5.7241802422811636</v>
      </c>
      <c r="I20" s="265">
        <f>(C20*DATA!$D$5*DATA!$D$7)/1000000</f>
        <v>0.12879405545132619</v>
      </c>
      <c r="J20" s="263">
        <f t="shared" ca="1" si="1"/>
        <v>6.6104701347524903</v>
      </c>
      <c r="K20" s="261"/>
      <c r="L20" s="263">
        <f>((D20*DATA!$D$23)/1000000)+((E20*DATA!$D$24)/1000000)</f>
        <v>7.6280159999999997</v>
      </c>
      <c r="M20" s="263">
        <f t="shared" si="2"/>
        <v>7.6280159999999997</v>
      </c>
      <c r="N20" s="263">
        <f t="shared" ca="1" si="6"/>
        <v>1.0175458652475093</v>
      </c>
      <c r="O20" s="262">
        <f>1/(1+'[92]Asumsi I'!$C$3)^(KKF!A20)</f>
        <v>0.22917419012981158</v>
      </c>
      <c r="P20" s="263">
        <f t="shared" ca="1" si="7"/>
        <v>0.23319524958803634</v>
      </c>
      <c r="Q20" s="263">
        <f t="shared" ca="1" si="9"/>
        <v>-20.8453519901019</v>
      </c>
      <c r="S20" s="251" t="str">
        <f t="shared" ca="1" si="3"/>
        <v>a</v>
      </c>
      <c r="T20" s="267" t="str">
        <f t="shared" ca="1" si="10"/>
        <v/>
      </c>
      <c r="U20" s="251"/>
    </row>
    <row r="21" spans="1:21" ht="20.100000000000001" customHeight="1">
      <c r="A21" s="260">
        <f t="shared" si="4"/>
        <v>14</v>
      </c>
      <c r="B21" s="261">
        <f t="shared" si="4"/>
        <v>2037</v>
      </c>
      <c r="C21" s="262">
        <f t="shared" si="8"/>
        <v>5280</v>
      </c>
      <c r="D21" s="263">
        <f t="shared" si="5"/>
        <v>880</v>
      </c>
      <c r="E21" s="263">
        <f t="shared" si="0"/>
        <v>4400</v>
      </c>
      <c r="F21" s="261"/>
      <c r="G21" s="265">
        <f ca="1">DATA!$D$11/1000000</f>
        <v>0.75749583702000012</v>
      </c>
      <c r="H21" s="265">
        <f>C21*DATA!$D$5/1000000</f>
        <v>5.7241802422811636</v>
      </c>
      <c r="I21" s="265">
        <f>(C21*DATA!$D$5*DATA!$D$7)/1000000</f>
        <v>0.12879405545132619</v>
      </c>
      <c r="J21" s="263">
        <f t="shared" ca="1" si="1"/>
        <v>6.6104701347524903</v>
      </c>
      <c r="K21" s="261"/>
      <c r="L21" s="263">
        <f>((D21*DATA!$D$23)/1000000)+((E21*DATA!$D$24)/1000000)</f>
        <v>7.6280159999999997</v>
      </c>
      <c r="M21" s="263">
        <f t="shared" si="2"/>
        <v>7.6280159999999997</v>
      </c>
      <c r="N21" s="263">
        <f t="shared" ca="1" si="6"/>
        <v>1.0175458652475093</v>
      </c>
      <c r="O21" s="262">
        <f>1/(1+'[92]Asumsi I'!$C$3)^(KKF!A21)</f>
        <v>0.20461981261590317</v>
      </c>
      <c r="P21" s="263">
        <f t="shared" ca="1" si="7"/>
        <v>0.20821004427503242</v>
      </c>
      <c r="Q21" s="263">
        <f t="shared" ca="1" si="9"/>
        <v>-20.637141945826869</v>
      </c>
      <c r="S21" s="251" t="str">
        <f t="shared" ca="1" si="3"/>
        <v>a</v>
      </c>
      <c r="T21" s="267" t="str">
        <f t="shared" ca="1" si="10"/>
        <v/>
      </c>
      <c r="U21" s="251"/>
    </row>
    <row r="22" spans="1:21" ht="20.100000000000001" customHeight="1">
      <c r="A22" s="260">
        <f t="shared" si="4"/>
        <v>15</v>
      </c>
      <c r="B22" s="261">
        <f t="shared" si="4"/>
        <v>2038</v>
      </c>
      <c r="C22" s="262">
        <f t="shared" si="8"/>
        <v>5280</v>
      </c>
      <c r="D22" s="263">
        <f t="shared" si="5"/>
        <v>880</v>
      </c>
      <c r="E22" s="263">
        <f t="shared" si="0"/>
        <v>4400</v>
      </c>
      <c r="F22" s="261"/>
      <c r="G22" s="265">
        <f ca="1">DATA!$D$11/1000000</f>
        <v>0.75749583702000012</v>
      </c>
      <c r="H22" s="265">
        <f>C22*DATA!$D$5/1000000</f>
        <v>5.7241802422811636</v>
      </c>
      <c r="I22" s="265">
        <f>(C22*DATA!$D$5*DATA!$D$7)/1000000</f>
        <v>0.12879405545132619</v>
      </c>
      <c r="J22" s="263">
        <f t="shared" ca="1" si="1"/>
        <v>6.6104701347524903</v>
      </c>
      <c r="K22" s="261"/>
      <c r="L22" s="263">
        <f>((D22*DATA!$D$23)/1000000)+((E22*DATA!$D$24)/1000000)</f>
        <v>7.6280159999999997</v>
      </c>
      <c r="M22" s="263">
        <f t="shared" si="2"/>
        <v>7.6280159999999997</v>
      </c>
      <c r="N22" s="263">
        <f t="shared" ca="1" si="6"/>
        <v>1.0175458652475093</v>
      </c>
      <c r="O22" s="262">
        <f>1/(1+'[92]Asumsi I'!$C$3)^(KKF!A22)</f>
        <v>0.18269626126419927</v>
      </c>
      <c r="P22" s="263">
        <f t="shared" ca="1" si="7"/>
        <v>0.18590182524556467</v>
      </c>
      <c r="Q22" s="263">
        <f t="shared" ca="1" si="9"/>
        <v>-20.451240120581303</v>
      </c>
      <c r="S22" s="251" t="str">
        <f t="shared" ca="1" si="3"/>
        <v>a</v>
      </c>
      <c r="T22" s="267" t="str">
        <f t="shared" ca="1" si="10"/>
        <v/>
      </c>
      <c r="U22" s="251"/>
    </row>
    <row r="23" spans="1:21" ht="20.100000000000001" customHeight="1">
      <c r="A23" s="260">
        <f t="shared" si="4"/>
        <v>16</v>
      </c>
      <c r="B23" s="261">
        <f t="shared" si="4"/>
        <v>2039</v>
      </c>
      <c r="C23" s="262">
        <f t="shared" si="8"/>
        <v>5280</v>
      </c>
      <c r="D23" s="263">
        <f t="shared" si="5"/>
        <v>880</v>
      </c>
      <c r="E23" s="263">
        <f t="shared" si="0"/>
        <v>4400</v>
      </c>
      <c r="F23" s="261"/>
      <c r="G23" s="265">
        <f ca="1">DATA!$D$11/1000000</f>
        <v>0.75749583702000012</v>
      </c>
      <c r="H23" s="265">
        <f>C23*DATA!$D$5/1000000</f>
        <v>5.7241802422811636</v>
      </c>
      <c r="I23" s="265">
        <f>(C23*DATA!$D$5*DATA!$D$7)/1000000</f>
        <v>0.12879405545132619</v>
      </c>
      <c r="J23" s="263">
        <f t="shared" ca="1" si="1"/>
        <v>6.6104701347524903</v>
      </c>
      <c r="K23" s="261"/>
      <c r="L23" s="263">
        <f>((D23*DATA!$D$23)/1000000)+((E23*DATA!$D$24)/1000000)</f>
        <v>7.6280159999999997</v>
      </c>
      <c r="M23" s="263">
        <f t="shared" si="2"/>
        <v>7.6280159999999997</v>
      </c>
      <c r="N23" s="263">
        <f t="shared" ca="1" si="6"/>
        <v>1.0175458652475093</v>
      </c>
      <c r="O23" s="262">
        <f>1/(1+'[92]Asumsi I'!$C$3)^(KKF!A23)</f>
        <v>0.16312166184303503</v>
      </c>
      <c r="P23" s="263">
        <f t="shared" ca="1" si="7"/>
        <v>0.16598377254068272</v>
      </c>
      <c r="Q23" s="263">
        <f t="shared" ca="1" si="9"/>
        <v>-20.285256348040622</v>
      </c>
      <c r="S23" s="251" t="str">
        <f t="shared" ca="1" si="3"/>
        <v>a</v>
      </c>
      <c r="T23" s="267" t="str">
        <f t="shared" ca="1" si="10"/>
        <v/>
      </c>
      <c r="U23" s="251"/>
    </row>
    <row r="24" spans="1:21" ht="20.100000000000001" customHeight="1">
      <c r="A24" s="260">
        <f t="shared" si="4"/>
        <v>17</v>
      </c>
      <c r="B24" s="261">
        <f t="shared" si="4"/>
        <v>2040</v>
      </c>
      <c r="C24" s="262">
        <f t="shared" si="8"/>
        <v>5280</v>
      </c>
      <c r="D24" s="263">
        <f t="shared" si="5"/>
        <v>880</v>
      </c>
      <c r="E24" s="263">
        <f t="shared" si="0"/>
        <v>4400</v>
      </c>
      <c r="F24" s="261"/>
      <c r="G24" s="265">
        <f ca="1">DATA!$D$11/1000000</f>
        <v>0.75749583702000012</v>
      </c>
      <c r="H24" s="265">
        <f>C24*DATA!$D$5/1000000</f>
        <v>5.7241802422811636</v>
      </c>
      <c r="I24" s="265">
        <f>(C24*DATA!$D$5*DATA!$D$7)/1000000</f>
        <v>0.12879405545132619</v>
      </c>
      <c r="J24" s="263">
        <f t="shared" ca="1" si="1"/>
        <v>6.6104701347524903</v>
      </c>
      <c r="K24" s="261"/>
      <c r="L24" s="263">
        <f>((D24*DATA!$D$23)/1000000)+((E24*DATA!$D$24)/1000000)</f>
        <v>7.6280159999999997</v>
      </c>
      <c r="M24" s="263">
        <f t="shared" si="2"/>
        <v>7.6280159999999997</v>
      </c>
      <c r="N24" s="263">
        <f t="shared" ca="1" si="6"/>
        <v>1.0175458652475093</v>
      </c>
      <c r="O24" s="262">
        <f>1/(1+'[92]Asumsi I'!$C$3)^(KKF!A24)</f>
        <v>0.14564434093128129</v>
      </c>
      <c r="P24" s="263">
        <f t="shared" ca="1" si="7"/>
        <v>0.14819979691132384</v>
      </c>
      <c r="Q24" s="263">
        <f t="shared" ca="1" si="9"/>
        <v>-20.137056551129298</v>
      </c>
      <c r="S24" s="251" t="str">
        <f t="shared" ca="1" si="3"/>
        <v>a</v>
      </c>
      <c r="T24" s="267" t="str">
        <f t="shared" ca="1" si="10"/>
        <v/>
      </c>
      <c r="U24" s="251"/>
    </row>
    <row r="25" spans="1:21" ht="20.100000000000001" customHeight="1">
      <c r="A25" s="260">
        <f t="shared" ref="A25:B32" si="11">A24+1</f>
        <v>18</v>
      </c>
      <c r="B25" s="261">
        <f t="shared" si="11"/>
        <v>2041</v>
      </c>
      <c r="C25" s="262">
        <f t="shared" si="8"/>
        <v>5280</v>
      </c>
      <c r="D25" s="263">
        <f t="shared" si="5"/>
        <v>880</v>
      </c>
      <c r="E25" s="263">
        <f t="shared" si="0"/>
        <v>4400</v>
      </c>
      <c r="F25" s="261"/>
      <c r="G25" s="265">
        <f ca="1">DATA!$D$11/1000000</f>
        <v>0.75749583702000012</v>
      </c>
      <c r="H25" s="265">
        <f>C25*DATA!$D$5/1000000</f>
        <v>5.7241802422811636</v>
      </c>
      <c r="I25" s="265">
        <f>(C25*DATA!$D$5*DATA!$D$7)/1000000</f>
        <v>0.12879405545132619</v>
      </c>
      <c r="J25" s="263">
        <f t="shared" ca="1" si="1"/>
        <v>6.6104701347524903</v>
      </c>
      <c r="K25" s="261"/>
      <c r="L25" s="263">
        <f>((D25*DATA!$D$23)/1000000)+((E25*DATA!$D$24)/1000000)</f>
        <v>7.6280159999999997</v>
      </c>
      <c r="M25" s="263">
        <f t="shared" si="2"/>
        <v>7.6280159999999997</v>
      </c>
      <c r="N25" s="263">
        <f t="shared" ca="1" si="6"/>
        <v>1.0175458652475093</v>
      </c>
      <c r="O25" s="262">
        <f>1/(1+'[92]Asumsi I'!$C$3)^(KKF!A25)</f>
        <v>0.13003959011721541</v>
      </c>
      <c r="P25" s="263">
        <f t="shared" ca="1" si="7"/>
        <v>0.13232124724225341</v>
      </c>
      <c r="Q25" s="263">
        <f t="shared" ca="1" si="9"/>
        <v>-20.004735303887045</v>
      </c>
      <c r="S25" s="251" t="str">
        <f t="shared" ca="1" si="3"/>
        <v>a</v>
      </c>
      <c r="T25" s="267" t="str">
        <f t="shared" ca="1" si="10"/>
        <v/>
      </c>
      <c r="U25" s="251"/>
    </row>
    <row r="26" spans="1:21" ht="20.100000000000001" customHeight="1">
      <c r="A26" s="260">
        <f t="shared" si="11"/>
        <v>19</v>
      </c>
      <c r="B26" s="261">
        <f t="shared" si="11"/>
        <v>2042</v>
      </c>
      <c r="C26" s="262">
        <f t="shared" si="8"/>
        <v>5280</v>
      </c>
      <c r="D26" s="263">
        <f t="shared" si="5"/>
        <v>880</v>
      </c>
      <c r="E26" s="263">
        <f t="shared" si="0"/>
        <v>4400</v>
      </c>
      <c r="F26" s="261"/>
      <c r="G26" s="265">
        <f ca="1">DATA!$D$11/1000000</f>
        <v>0.75749583702000012</v>
      </c>
      <c r="H26" s="265">
        <f>C26*DATA!$D$5/1000000</f>
        <v>5.7241802422811636</v>
      </c>
      <c r="I26" s="265">
        <f>(C26*DATA!$D$5*DATA!$D$7)/1000000</f>
        <v>0.12879405545132619</v>
      </c>
      <c r="J26" s="263">
        <f t="shared" ca="1" si="1"/>
        <v>6.6104701347524903</v>
      </c>
      <c r="K26" s="261"/>
      <c r="L26" s="263">
        <f>((D26*DATA!$D$23)/1000000)+((E26*DATA!$D$24)/1000000)</f>
        <v>7.6280159999999997</v>
      </c>
      <c r="M26" s="263">
        <f t="shared" si="2"/>
        <v>7.6280159999999997</v>
      </c>
      <c r="N26" s="263">
        <f t="shared" ca="1" si="6"/>
        <v>1.0175458652475093</v>
      </c>
      <c r="O26" s="262">
        <f>1/(1+'[92]Asumsi I'!$C$3)^(KKF!A26)</f>
        <v>0.1161067768903709</v>
      </c>
      <c r="P26" s="263">
        <f t="shared" ca="1" si="7"/>
        <v>0.11814397075201198</v>
      </c>
      <c r="Q26" s="263">
        <f t="shared" ca="1" si="9"/>
        <v>-19.886591333135033</v>
      </c>
      <c r="S26" s="251" t="str">
        <f t="shared" ca="1" si="3"/>
        <v>a</v>
      </c>
      <c r="T26" s="267" t="str">
        <f t="shared" ca="1" si="10"/>
        <v/>
      </c>
      <c r="U26" s="251"/>
    </row>
    <row r="27" spans="1:21" ht="20.100000000000001" customHeight="1">
      <c r="A27" s="260">
        <f t="shared" si="11"/>
        <v>20</v>
      </c>
      <c r="B27" s="261">
        <f t="shared" si="11"/>
        <v>2043</v>
      </c>
      <c r="C27" s="262">
        <f t="shared" si="8"/>
        <v>5280</v>
      </c>
      <c r="D27" s="263">
        <f t="shared" si="5"/>
        <v>880</v>
      </c>
      <c r="E27" s="263">
        <f t="shared" si="0"/>
        <v>4400</v>
      </c>
      <c r="F27" s="261"/>
      <c r="G27" s="265">
        <f ca="1">DATA!$D$11/1000000</f>
        <v>0.75749583702000012</v>
      </c>
      <c r="H27" s="265">
        <f>C27*DATA!$D$5/1000000</f>
        <v>5.7241802422811636</v>
      </c>
      <c r="I27" s="265">
        <f>(C27*DATA!$D$5*DATA!$D$7)/1000000</f>
        <v>0.12879405545132619</v>
      </c>
      <c r="J27" s="263">
        <f t="shared" ca="1" si="1"/>
        <v>6.6104701347524903</v>
      </c>
      <c r="K27" s="261"/>
      <c r="L27" s="263">
        <f>((D27*DATA!$D$23)/1000000)+((E27*DATA!$D$24)/1000000)</f>
        <v>7.6280159999999997</v>
      </c>
      <c r="M27" s="263">
        <f t="shared" si="2"/>
        <v>7.6280159999999997</v>
      </c>
      <c r="N27" s="263">
        <f t="shared" ca="1" si="6"/>
        <v>1.0175458652475093</v>
      </c>
      <c r="O27" s="262">
        <f>1/(1+'[92]Asumsi I'!$C$3)^(KKF!A27)</f>
        <v>0.1036667650806883</v>
      </c>
      <c r="P27" s="263">
        <f t="shared" ca="1" si="7"/>
        <v>0.10548568817143926</v>
      </c>
      <c r="Q27" s="263">
        <f t="shared" ca="1" si="9"/>
        <v>-19.781105644963596</v>
      </c>
      <c r="S27" s="251" t="str">
        <f t="shared" ca="1" si="3"/>
        <v>a</v>
      </c>
      <c r="T27" s="267" t="str">
        <f t="shared" ca="1" si="10"/>
        <v/>
      </c>
      <c r="U27" s="251"/>
    </row>
    <row r="28" spans="1:21" ht="20.100000000000001" customHeight="1">
      <c r="A28" s="260">
        <f t="shared" si="11"/>
        <v>21</v>
      </c>
      <c r="B28" s="261">
        <f t="shared" si="11"/>
        <v>2044</v>
      </c>
      <c r="C28" s="262">
        <f t="shared" si="8"/>
        <v>5280</v>
      </c>
      <c r="D28" s="263">
        <f t="shared" si="5"/>
        <v>880</v>
      </c>
      <c r="E28" s="263">
        <f t="shared" si="0"/>
        <v>4400</v>
      </c>
      <c r="F28" s="261"/>
      <c r="G28" s="265">
        <f ca="1">DATA!$D$11/1000000</f>
        <v>0.75749583702000012</v>
      </c>
      <c r="H28" s="265">
        <f>C28*DATA!$D$5/1000000</f>
        <v>5.7241802422811636</v>
      </c>
      <c r="I28" s="265">
        <f>(C28*DATA!$D$5*DATA!$D$7)/1000000</f>
        <v>0.12879405545132619</v>
      </c>
      <c r="J28" s="263">
        <f t="shared" ca="1" si="1"/>
        <v>6.6104701347524903</v>
      </c>
      <c r="K28" s="261"/>
      <c r="L28" s="263">
        <f>((D28*DATA!$D$23)/1000000)+((E28*DATA!$D$24)/1000000)</f>
        <v>7.6280159999999997</v>
      </c>
      <c r="M28" s="263">
        <f t="shared" si="2"/>
        <v>7.6280159999999997</v>
      </c>
      <c r="N28" s="263">
        <f t="shared" ca="1" si="6"/>
        <v>1.0175458652475093</v>
      </c>
      <c r="O28" s="262">
        <f>1/(1+'[92]Asumsi I'!$C$3)^(KKF!A28)</f>
        <v>9.2559611679185971E-2</v>
      </c>
      <c r="P28" s="263">
        <f t="shared" ca="1" si="7"/>
        <v>9.4183650153070758E-2</v>
      </c>
      <c r="Q28" s="263">
        <f t="shared" ca="1" si="9"/>
        <v>-19.686921994810525</v>
      </c>
      <c r="S28" s="251" t="str">
        <f t="shared" ca="1" si="3"/>
        <v>a</v>
      </c>
      <c r="T28" s="267" t="str">
        <f t="shared" ca="1" si="10"/>
        <v/>
      </c>
      <c r="U28" s="251"/>
    </row>
    <row r="29" spans="1:21" ht="20.100000000000001" customHeight="1">
      <c r="A29" s="260">
        <f t="shared" si="11"/>
        <v>22</v>
      </c>
      <c r="B29" s="261">
        <f t="shared" si="11"/>
        <v>2045</v>
      </c>
      <c r="C29" s="262">
        <f t="shared" si="8"/>
        <v>5280</v>
      </c>
      <c r="D29" s="263">
        <f t="shared" si="5"/>
        <v>880</v>
      </c>
      <c r="E29" s="263">
        <f t="shared" si="0"/>
        <v>4400</v>
      </c>
      <c r="F29" s="261"/>
      <c r="G29" s="265">
        <f ca="1">DATA!$D$11/1000000</f>
        <v>0.75749583702000012</v>
      </c>
      <c r="H29" s="265">
        <f>C29*DATA!$D$5/1000000</f>
        <v>5.7241802422811636</v>
      </c>
      <c r="I29" s="265">
        <f>(C29*DATA!$D$5*DATA!$D$7)/1000000</f>
        <v>0.12879405545132619</v>
      </c>
      <c r="J29" s="263">
        <f t="shared" ca="1" si="1"/>
        <v>6.6104701347524903</v>
      </c>
      <c r="K29" s="261"/>
      <c r="L29" s="263">
        <f>((D29*DATA!$D$23)/1000000)+((E29*DATA!$D$24)/1000000)</f>
        <v>7.6280159999999997</v>
      </c>
      <c r="M29" s="263">
        <f t="shared" si="2"/>
        <v>7.6280159999999997</v>
      </c>
      <c r="N29" s="263">
        <f t="shared" ca="1" si="6"/>
        <v>1.0175458652475093</v>
      </c>
      <c r="O29" s="262">
        <f>1/(1+'[92]Asumsi I'!$C$3)^(KKF!A29)</f>
        <v>8.2642510427844609E-2</v>
      </c>
      <c r="P29" s="263">
        <f t="shared" ca="1" si="7"/>
        <v>8.4092544779527462E-2</v>
      </c>
      <c r="Q29" s="263">
        <f t="shared" ca="1" si="9"/>
        <v>-19.602829450030999</v>
      </c>
      <c r="S29" s="251" t="str">
        <f t="shared" ca="1" si="3"/>
        <v>a</v>
      </c>
      <c r="T29" s="267" t="str">
        <f t="shared" ca="1" si="10"/>
        <v/>
      </c>
      <c r="U29" s="251"/>
    </row>
    <row r="30" spans="1:21" ht="20.100000000000001" customHeight="1">
      <c r="A30" s="260">
        <f t="shared" si="11"/>
        <v>23</v>
      </c>
      <c r="B30" s="261">
        <f t="shared" si="11"/>
        <v>2046</v>
      </c>
      <c r="C30" s="262">
        <f t="shared" si="8"/>
        <v>5280</v>
      </c>
      <c r="D30" s="263">
        <f t="shared" si="5"/>
        <v>880</v>
      </c>
      <c r="E30" s="263">
        <f t="shared" si="0"/>
        <v>4400</v>
      </c>
      <c r="F30" s="261"/>
      <c r="G30" s="265">
        <f ca="1">DATA!$D$11/1000000</f>
        <v>0.75749583702000012</v>
      </c>
      <c r="H30" s="265">
        <f>C30*DATA!$D$5/1000000</f>
        <v>5.7241802422811636</v>
      </c>
      <c r="I30" s="265">
        <f>(C30*DATA!$D$5*DATA!$D$7)/1000000</f>
        <v>0.12879405545132619</v>
      </c>
      <c r="J30" s="263">
        <f t="shared" ca="1" si="1"/>
        <v>6.6104701347524903</v>
      </c>
      <c r="K30" s="261"/>
      <c r="L30" s="263">
        <f>((D30*DATA!$D$23)/1000000)+((E30*DATA!$D$24)/1000000)</f>
        <v>7.6280159999999997</v>
      </c>
      <c r="M30" s="263">
        <f t="shared" si="2"/>
        <v>7.6280159999999997</v>
      </c>
      <c r="N30" s="263">
        <f t="shared" ca="1" si="6"/>
        <v>1.0175458652475093</v>
      </c>
      <c r="O30" s="262">
        <f>1/(1+'[92]Asumsi I'!$C$3)^(KKF!A30)</f>
        <v>7.3787955739146982E-2</v>
      </c>
      <c r="P30" s="263">
        <f t="shared" ca="1" si="7"/>
        <v>7.5082629267435239E-2</v>
      </c>
      <c r="Q30" s="263">
        <f t="shared" ca="1" si="9"/>
        <v>-19.527746820763564</v>
      </c>
      <c r="S30" s="251" t="str">
        <f t="shared" ca="1" si="3"/>
        <v>a</v>
      </c>
      <c r="T30" s="267" t="str">
        <f t="shared" ca="1" si="10"/>
        <v/>
      </c>
      <c r="U30" s="251"/>
    </row>
    <row r="31" spans="1:21" ht="20.100000000000001" customHeight="1">
      <c r="A31" s="260">
        <f t="shared" si="11"/>
        <v>24</v>
      </c>
      <c r="B31" s="261">
        <f t="shared" si="11"/>
        <v>2047</v>
      </c>
      <c r="C31" s="262">
        <f t="shared" si="8"/>
        <v>5280</v>
      </c>
      <c r="D31" s="263">
        <f t="shared" si="5"/>
        <v>880</v>
      </c>
      <c r="E31" s="263">
        <f t="shared" si="0"/>
        <v>4400</v>
      </c>
      <c r="F31" s="261"/>
      <c r="G31" s="265">
        <f ca="1">DATA!$D$11/1000000</f>
        <v>0.75749583702000012</v>
      </c>
      <c r="H31" s="265">
        <f>C31*DATA!$D$5/1000000</f>
        <v>5.7241802422811636</v>
      </c>
      <c r="I31" s="265">
        <f>(C31*DATA!$D$5*DATA!$D$7)/1000000</f>
        <v>0.12879405545132619</v>
      </c>
      <c r="J31" s="263">
        <f t="shared" ca="1" si="1"/>
        <v>6.6104701347524903</v>
      </c>
      <c r="K31" s="261"/>
      <c r="L31" s="263">
        <f>((D31*DATA!$D$23)/1000000)+((E31*DATA!$D$24)/1000000)</f>
        <v>7.6280159999999997</v>
      </c>
      <c r="M31" s="263">
        <f t="shared" si="2"/>
        <v>7.6280159999999997</v>
      </c>
      <c r="N31" s="263">
        <f t="shared" ca="1" si="6"/>
        <v>1.0175458652475093</v>
      </c>
      <c r="O31" s="262">
        <f>1/(1+'[92]Asumsi I'!$C$3)^(KKF!A31)</f>
        <v>6.5882103338524081E-2</v>
      </c>
      <c r="P31" s="263">
        <f t="shared" ca="1" si="7"/>
        <v>6.7038061845924313E-2</v>
      </c>
      <c r="Q31" s="263">
        <f ca="1">Q30+P31</f>
        <v>-19.46070875891764</v>
      </c>
      <c r="S31" s="251" t="str">
        <f t="shared" ca="1" si="3"/>
        <v>a</v>
      </c>
      <c r="T31" s="267" t="str">
        <f t="shared" ca="1" si="10"/>
        <v/>
      </c>
      <c r="U31" s="251"/>
    </row>
    <row r="32" spans="1:21" ht="20.100000000000001" customHeight="1">
      <c r="A32" s="260">
        <f t="shared" si="11"/>
        <v>25</v>
      </c>
      <c r="B32" s="261">
        <f>B30+1</f>
        <v>2047</v>
      </c>
      <c r="C32" s="262">
        <f t="shared" si="8"/>
        <v>5280</v>
      </c>
      <c r="D32" s="263">
        <f t="shared" si="5"/>
        <v>880</v>
      </c>
      <c r="E32" s="263">
        <f t="shared" si="0"/>
        <v>4400</v>
      </c>
      <c r="F32" s="261"/>
      <c r="G32" s="265">
        <f ca="1">DATA!$D$11/1000000</f>
        <v>0.75749583702000012</v>
      </c>
      <c r="H32" s="265">
        <f>C32*DATA!$D$5/1000000</f>
        <v>5.7241802422811636</v>
      </c>
      <c r="I32" s="265">
        <f>(C32*DATA!$D$5*DATA!$D$7)/1000000</f>
        <v>0.12879405545132619</v>
      </c>
      <c r="J32" s="263">
        <f t="shared" ca="1" si="1"/>
        <v>6.6104701347524903</v>
      </c>
      <c r="K32" s="261"/>
      <c r="L32" s="263">
        <f>((D32*DATA!$D$23)/1000000)+((E32*DATA!$D$24)/1000000)</f>
        <v>7.6280159999999997</v>
      </c>
      <c r="M32" s="263">
        <f t="shared" si="2"/>
        <v>7.6280159999999997</v>
      </c>
      <c r="N32" s="263">
        <f t="shared" ca="1" si="6"/>
        <v>1.0175458652475093</v>
      </c>
      <c r="O32" s="262">
        <f>1/(1+'[92]Asumsi I'!$C$3)^(KKF!A32)</f>
        <v>5.8823306552253637E-2</v>
      </c>
      <c r="P32" s="263">
        <f t="shared" ca="1" si="7"/>
        <v>5.9855412362432414E-2</v>
      </c>
      <c r="Q32" s="263">
        <f ca="1">Q31+P32</f>
        <v>-19.400853346555209</v>
      </c>
      <c r="S32" s="251" t="str">
        <f t="shared" ca="1" si="3"/>
        <v>a</v>
      </c>
      <c r="T32" s="267" t="str">
        <f t="shared" ca="1" si="10"/>
        <v/>
      </c>
      <c r="U32" s="251"/>
    </row>
    <row r="33" spans="2:22" ht="20.100000000000001" customHeight="1">
      <c r="B33" s="270"/>
      <c r="C33" s="270"/>
      <c r="D33" s="270"/>
      <c r="E33" s="270"/>
      <c r="F33" s="620" t="s">
        <v>1373</v>
      </c>
      <c r="G33" s="620"/>
      <c r="H33" s="620"/>
      <c r="I33" s="271"/>
      <c r="J33" s="272">
        <f ca="1">SUM(J7:J32)</f>
        <v>205.84503248940976</v>
      </c>
      <c r="K33" s="620" t="s">
        <v>1374</v>
      </c>
      <c r="L33" s="620"/>
      <c r="M33" s="272">
        <f>SUM(M7:M32)</f>
        <v>203.90207200000003</v>
      </c>
      <c r="N33" s="270"/>
      <c r="O33" s="270"/>
      <c r="P33" s="273"/>
      <c r="Q33" s="273"/>
      <c r="S33" s="251">
        <f ca="1">COUNTIF(S7:S32,"a")</f>
        <v>26</v>
      </c>
    </row>
    <row r="34" spans="2:22" ht="20.100000000000001" customHeight="1">
      <c r="B34" s="270"/>
      <c r="C34" s="270"/>
      <c r="D34" s="270"/>
      <c r="E34" s="270"/>
      <c r="F34" s="274"/>
      <c r="G34" s="274"/>
      <c r="H34" s="274"/>
      <c r="I34" s="274"/>
      <c r="J34" s="275"/>
      <c r="K34" s="274"/>
      <c r="L34" s="274"/>
      <c r="M34" s="275"/>
      <c r="N34" s="270"/>
      <c r="O34" s="270"/>
      <c r="P34" s="276" t="s">
        <v>1375</v>
      </c>
      <c r="Q34" s="277">
        <f ca="1">+J7/N32</f>
        <v>39.883488800503322</v>
      </c>
      <c r="V34" s="278"/>
    </row>
    <row r="35" spans="2:22" ht="20.100000000000001" customHeight="1">
      <c r="B35" s="270"/>
      <c r="C35" s="270"/>
      <c r="D35" s="270"/>
      <c r="E35" s="270"/>
      <c r="F35" s="274"/>
      <c r="G35" s="274"/>
      <c r="H35" s="274"/>
      <c r="I35" s="274"/>
      <c r="J35" s="275"/>
      <c r="K35" s="274"/>
      <c r="L35" s="274"/>
      <c r="M35" s="275"/>
      <c r="N35" s="270"/>
      <c r="O35" s="270"/>
      <c r="P35" s="276" t="s">
        <v>1376</v>
      </c>
      <c r="Q35" s="279" t="e">
        <f ca="1">AVERAGE(T7:T32)</f>
        <v>#DIV/0!</v>
      </c>
    </row>
    <row r="36" spans="2:22" ht="20.100000000000001" customHeight="1">
      <c r="B36" s="270"/>
      <c r="C36" s="270"/>
      <c r="D36" s="270"/>
      <c r="E36" s="270"/>
      <c r="F36" s="274"/>
      <c r="G36" s="274"/>
      <c r="H36" s="274"/>
      <c r="I36" s="274"/>
      <c r="J36" s="275"/>
      <c r="K36" s="274"/>
      <c r="L36" s="274"/>
      <c r="M36" s="275"/>
      <c r="N36" s="270"/>
      <c r="O36" s="270"/>
      <c r="P36" s="276" t="s">
        <v>1377</v>
      </c>
      <c r="Q36" s="280">
        <f ca="1">M33/J33</f>
        <v>0.9905610523318813</v>
      </c>
    </row>
    <row r="37" spans="2:22" ht="20.100000000000001" customHeight="1">
      <c r="B37" s="270"/>
      <c r="C37" s="270"/>
      <c r="D37" s="270"/>
      <c r="E37" s="270"/>
      <c r="F37" s="274"/>
      <c r="G37" s="274"/>
      <c r="H37" s="274"/>
      <c r="I37" s="274"/>
      <c r="J37" s="275"/>
      <c r="K37" s="274"/>
      <c r="L37" s="274"/>
      <c r="M37" s="275"/>
      <c r="N37" s="270"/>
      <c r="O37" s="270"/>
      <c r="P37" s="276" t="s">
        <v>1028</v>
      </c>
      <c r="Q37" s="281">
        <f ca="1">+NPV(0.12,N7:N32)</f>
        <v>-17.322190487995723</v>
      </c>
    </row>
    <row r="38" spans="2:22" ht="20.100000000000001" customHeight="1">
      <c r="B38" s="270"/>
      <c r="C38" s="270"/>
      <c r="D38" s="270"/>
      <c r="E38" s="270"/>
      <c r="F38" s="274"/>
      <c r="G38" s="274"/>
      <c r="H38" s="274"/>
      <c r="I38" s="274"/>
      <c r="J38" s="275"/>
      <c r="K38" s="274"/>
      <c r="L38" s="274"/>
      <c r="M38" s="275"/>
      <c r="N38" s="270"/>
      <c r="O38" s="270"/>
      <c r="P38" s="276" t="s">
        <v>1029</v>
      </c>
      <c r="Q38" s="282">
        <f ca="1">IRR(N7:N32,DATA!D4)</f>
        <v>-5.5833578683794904E-3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4" priority="1" stopIfTrue="1" operator="greaterThanOrEqual">
      <formula>$F$7</formula>
    </cfRule>
    <cfRule type="cellIs" dxfId="13" priority="2" stopIfTrue="1" operator="lessThan">
      <formula>$F$7</formula>
    </cfRule>
  </conditionalFormatting>
  <conditionalFormatting sqref="Q7:Q32">
    <cfRule type="cellIs" dxfId="12" priority="3" operator="lessThan">
      <formula>0</formula>
    </cfRule>
    <cfRule type="cellIs" dxfId="11" priority="4" operator="lessThan">
      <formula>0</formula>
    </cfRule>
    <cfRule type="cellIs" dxfId="10" priority="5" operator="lessThan">
      <formula>-6395.81</formula>
    </cfRule>
    <cfRule type="cellIs" dxfId="9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</sheetPr>
  <dimension ref="A1:V101"/>
  <sheetViews>
    <sheetView showGridLines="0" tabSelected="1" zoomScale="70" zoomScaleNormal="70" zoomScaleSheetLayoutView="70" workbookViewId="0">
      <pane ySplit="13" topLeftCell="A32" activePane="bottomLeft" state="frozen"/>
      <selection activeCell="H1093" sqref="H1093"/>
      <selection pane="bottomLeft" activeCell="C72" sqref="C72"/>
    </sheetView>
  </sheetViews>
  <sheetFormatPr defaultColWidth="9.140625" defaultRowHeight="15"/>
  <cols>
    <col min="1" max="1" width="8.28515625" style="283" customWidth="1"/>
    <col min="2" max="2" width="5.140625" style="284" customWidth="1"/>
    <col min="3" max="3" width="53.42578125" style="354" customWidth="1"/>
    <col min="4" max="4" width="13.7109375" style="354" customWidth="1"/>
    <col min="5" max="5" width="12.5703125" style="287" customWidth="1"/>
    <col min="6" max="6" width="7.7109375" style="287" customWidth="1"/>
    <col min="7" max="7" width="12.7109375" style="287" customWidth="1"/>
    <col min="8" max="8" width="18.140625" style="288" customWidth="1"/>
    <col min="9" max="9" width="16.7109375" style="288" customWidth="1"/>
    <col min="10" max="11" width="16.7109375" style="289" customWidth="1"/>
    <col min="12" max="12" width="1.5703125" style="289" customWidth="1"/>
    <col min="13" max="13" width="16.85546875" style="289" customWidth="1"/>
    <col min="14" max="14" width="15" style="289" customWidth="1"/>
    <col min="15" max="15" width="9.140625" style="290" customWidth="1"/>
    <col min="16" max="16" width="12.7109375" style="291" customWidth="1"/>
    <col min="17" max="17" width="12.7109375" style="290" customWidth="1"/>
    <col min="18" max="18" width="2.42578125" style="290" customWidth="1"/>
    <col min="19" max="22" width="10.7109375" style="290" customWidth="1"/>
    <col min="23" max="24" width="9.140625" style="290" customWidth="1"/>
    <col min="25" max="16384" width="9.140625" style="290"/>
  </cols>
  <sheetData>
    <row r="1" spans="1:22">
      <c r="C1" s="285" t="s">
        <v>1009</v>
      </c>
      <c r="D1" s="286"/>
      <c r="U1" s="283"/>
    </row>
    <row r="2" spans="1:22">
      <c r="C2" s="285" t="s">
        <v>1347</v>
      </c>
      <c r="D2" s="286"/>
      <c r="T2" s="291"/>
      <c r="U2" s="292" t="s">
        <v>1036</v>
      </c>
      <c r="V2" s="291"/>
    </row>
    <row r="3" spans="1:22">
      <c r="C3" s="285" t="s">
        <v>1439</v>
      </c>
      <c r="D3" s="286"/>
      <c r="O3" s="623" t="s">
        <v>1036</v>
      </c>
      <c r="P3" s="623"/>
      <c r="Q3" s="293"/>
      <c r="T3" s="291"/>
      <c r="U3" s="292" t="s">
        <v>1041</v>
      </c>
      <c r="V3" s="291"/>
    </row>
    <row r="4" spans="1:22" ht="15.75" customHeight="1">
      <c r="B4" s="624" t="s">
        <v>1023</v>
      </c>
      <c r="C4" s="624"/>
      <c r="D4" s="624"/>
      <c r="E4" s="624"/>
      <c r="F4" s="624"/>
      <c r="G4" s="624"/>
      <c r="H4" s="624"/>
      <c r="I4" s="624"/>
      <c r="J4" s="624"/>
      <c r="K4" s="624"/>
      <c r="O4" s="623"/>
      <c r="P4" s="623"/>
      <c r="T4" s="291"/>
      <c r="U4" s="291"/>
      <c r="V4" s="291"/>
    </row>
    <row r="5" spans="1:22">
      <c r="C5" s="294"/>
      <c r="D5" s="286"/>
      <c r="T5" s="291"/>
      <c r="U5" s="292"/>
      <c r="V5" s="291"/>
    </row>
    <row r="6" spans="1:22" ht="15" customHeight="1">
      <c r="C6" s="294"/>
      <c r="D6" s="286"/>
      <c r="E6" s="295" t="s">
        <v>1037</v>
      </c>
      <c r="F6" s="296" t="s">
        <v>9</v>
      </c>
      <c r="G6" s="640" t="s">
        <v>1631</v>
      </c>
      <c r="H6" s="641"/>
      <c r="I6" s="641"/>
      <c r="J6" s="641"/>
      <c r="K6" s="641"/>
      <c r="T6" s="291"/>
      <c r="U6" s="292"/>
      <c r="V6" s="291"/>
    </row>
    <row r="7" spans="1:22">
      <c r="C7" s="294"/>
      <c r="D7" s="286"/>
      <c r="E7" s="295" t="s">
        <v>1038</v>
      </c>
      <c r="F7" s="296" t="s">
        <v>9</v>
      </c>
      <c r="G7" s="295" t="s">
        <v>1632</v>
      </c>
      <c r="J7" s="297"/>
      <c r="T7" s="291"/>
      <c r="U7" s="292"/>
      <c r="V7" s="291"/>
    </row>
    <row r="8" spans="1:22">
      <c r="C8" s="294"/>
      <c r="D8" s="286"/>
      <c r="E8" s="295" t="s">
        <v>1039</v>
      </c>
      <c r="F8" s="296" t="s">
        <v>9</v>
      </c>
      <c r="G8" s="106" t="s">
        <v>1438</v>
      </c>
      <c r="J8" s="297"/>
      <c r="T8" s="291"/>
      <c r="U8" s="292"/>
      <c r="V8" s="291"/>
    </row>
    <row r="9" spans="1:22">
      <c r="C9" s="294"/>
      <c r="D9" s="286"/>
      <c r="E9" s="295" t="s">
        <v>1040</v>
      </c>
      <c r="F9" s="296" t="s">
        <v>9</v>
      </c>
      <c r="G9" s="295" t="s">
        <v>1542</v>
      </c>
      <c r="J9" s="297"/>
      <c r="T9" s="291"/>
      <c r="U9" s="292"/>
      <c r="V9" s="291"/>
    </row>
    <row r="10" spans="1:22" ht="15.75" thickBot="1">
      <c r="C10" s="286"/>
      <c r="D10" s="286"/>
      <c r="T10" s="291"/>
      <c r="U10" s="291"/>
      <c r="V10" s="291"/>
    </row>
    <row r="11" spans="1:22" ht="21" customHeight="1">
      <c r="B11" s="626" t="s">
        <v>0</v>
      </c>
      <c r="C11" s="628" t="s">
        <v>1</v>
      </c>
      <c r="D11" s="631" t="s">
        <v>42</v>
      </c>
      <c r="E11" s="631" t="s">
        <v>43</v>
      </c>
      <c r="F11" s="631" t="s">
        <v>2</v>
      </c>
      <c r="G11" s="633" t="s">
        <v>41</v>
      </c>
      <c r="H11" s="631" t="s">
        <v>3</v>
      </c>
      <c r="I11" s="631"/>
      <c r="J11" s="631"/>
      <c r="K11" s="651"/>
      <c r="O11" s="298"/>
      <c r="P11" s="299"/>
      <c r="Q11" s="298"/>
      <c r="S11" s="300"/>
      <c r="T11" s="301"/>
      <c r="U11" s="301"/>
      <c r="V11" s="301"/>
    </row>
    <row r="12" spans="1:22" ht="15" customHeight="1">
      <c r="B12" s="627"/>
      <c r="C12" s="629"/>
      <c r="D12" s="632"/>
      <c r="E12" s="632"/>
      <c r="F12" s="632"/>
      <c r="G12" s="634"/>
      <c r="H12" s="636" t="s">
        <v>46</v>
      </c>
      <c r="I12" s="636" t="s">
        <v>5</v>
      </c>
      <c r="J12" s="632" t="s">
        <v>47</v>
      </c>
      <c r="K12" s="652" t="s">
        <v>4</v>
      </c>
      <c r="O12" s="299"/>
      <c r="P12" s="299"/>
      <c r="Q12" s="299"/>
      <c r="S12" s="300"/>
      <c r="T12" s="300"/>
      <c r="U12" s="300"/>
      <c r="V12" s="300"/>
    </row>
    <row r="13" spans="1:22" ht="15" customHeight="1">
      <c r="B13" s="627"/>
      <c r="C13" s="630"/>
      <c r="D13" s="632"/>
      <c r="E13" s="632"/>
      <c r="F13" s="632"/>
      <c r="G13" s="635"/>
      <c r="H13" s="637"/>
      <c r="I13" s="637"/>
      <c r="J13" s="632"/>
      <c r="K13" s="652"/>
      <c r="O13" s="302"/>
      <c r="P13" s="302"/>
      <c r="Q13" s="302"/>
      <c r="S13" s="300"/>
      <c r="T13" s="300"/>
      <c r="U13" s="300"/>
      <c r="V13" s="300"/>
    </row>
    <row r="14" spans="1:22" s="312" customFormat="1" ht="15.75" customHeight="1">
      <c r="A14" s="283"/>
      <c r="B14" s="303"/>
      <c r="C14" s="304"/>
      <c r="D14" s="305" t="str">
        <f ca="1">IF(ISERROR(OFFSET('HARGA SATUAN'!$D$6,MATCH(RAB!C14,'HARGA SATUAN'!$C$7:$C$1495,0),0)),"",OFFSET('HARGA SATUAN'!$D$6,MATCH(RAB!C14,'HARGA SATUAN'!$C$7:$C$1495,0),0))</f>
        <v/>
      </c>
      <c r="E14" s="306" t="str">
        <f ca="1">IF(B14="+","Unit",IF(ISERROR(OFFSET('HARGA SATUAN'!$E$6,MATCH(RAB!C14,'HARGA SATUAN'!$C$7:$C$1495,0),0)),"",OFFSET('HARGA SATUAN'!$E$6,MATCH(RAB!C14,'HARGA SATUAN'!$C$7:$C$1495,0),0)))</f>
        <v/>
      </c>
      <c r="F14" s="315"/>
      <c r="G14" s="307">
        <f ca="1">IF(ISERROR(OFFSET('HARGA SATUAN'!$I$6,MATCH(RAB!C14,'HARGA SATUAN'!$C$7:$C$1495,0),0)),0,OFFSET('HARGA SATUAN'!$I$6,MATCH(RAB!C14,'HARGA SATUAN'!$C$7:$C$1495,0),0))</f>
        <v>0</v>
      </c>
      <c r="H14" s="308">
        <f t="shared" ref="H14:H20" ca="1" si="0">IF(OR(D14="MDU",D14="MDU-KD"),(IF($O$3="RAB NON MDU","PLN KD",G14*F14)),0)</f>
        <v>0</v>
      </c>
      <c r="I14" s="308">
        <f t="shared" ref="I14:I20" ca="1" si="1">IF(D14="HDW",G14*F14,0)</f>
        <v>0</v>
      </c>
      <c r="J14" s="308">
        <f t="shared" ref="J14:J20" ca="1" si="2">IF(D14="JASA",G14*F14,0)</f>
        <v>0</v>
      </c>
      <c r="K14" s="309">
        <f t="shared" ref="K14:K20" ca="1" si="3">SUM(H14:J14)</f>
        <v>0</v>
      </c>
      <c r="L14" s="289"/>
      <c r="M14" s="289" t="str">
        <f ca="1">IF(AND(F14&gt;0,F13=0),"",IF(AND(ISBLANK(F14)=FALSE,K14=0),"WARNING",""))</f>
        <v/>
      </c>
      <c r="N14" s="289"/>
      <c r="O14" s="310"/>
      <c r="P14" s="310"/>
      <c r="Q14" s="291"/>
      <c r="R14" s="283"/>
      <c r="S14" s="311"/>
      <c r="T14" s="288"/>
      <c r="U14" s="288"/>
      <c r="V14" s="288"/>
    </row>
    <row r="15" spans="1:22" s="317" customFormat="1">
      <c r="A15" s="283" t="e">
        <f>IF(AND(C15=0,#REF!=0,#REF!=0),"BLANKS",1)</f>
        <v>#REF!</v>
      </c>
      <c r="B15" s="313" t="s">
        <v>10</v>
      </c>
      <c r="C15" s="314" t="s">
        <v>1603</v>
      </c>
      <c r="D15" s="305" t="str">
        <f ca="1">IF(ISERROR(OFFSET('HARGA SATUAN'!$D$6,MATCH(RAB!C15,'HARGA SATUAN'!$C$7:$C$1495,0),0)),"",OFFSET('HARGA SATUAN'!$D$6,MATCH(RAB!C15,'HARGA SATUAN'!$C$7:$C$1495,0),0))</f>
        <v/>
      </c>
      <c r="E15" s="306" t="str">
        <f ca="1">IF(B15="+","Unit",IF(ISERROR(OFFSET('HARGA SATUAN'!$E$6,MATCH(RAB!C15,'HARGA SATUAN'!$C$7:$C$1495,0),0)),"",OFFSET('HARGA SATUAN'!$E$6,MATCH(RAB!C15,'HARGA SATUAN'!$C$7:$C$1495,0),0)))</f>
        <v/>
      </c>
      <c r="F15" s="315"/>
      <c r="G15" s="307">
        <f ca="1">IF(ISERROR(OFFSET('HARGA SATUAN'!$I$6,MATCH(RAB!C15,'HARGA SATUAN'!$C$7:$C$1495,0),0)),0,OFFSET('HARGA SATUAN'!$I$6,MATCH(RAB!C15,'HARGA SATUAN'!$C$7:$C$1495,0),0))</f>
        <v>0</v>
      </c>
      <c r="H15" s="308">
        <f t="shared" ca="1" si="0"/>
        <v>0</v>
      </c>
      <c r="I15" s="308">
        <f t="shared" ca="1" si="1"/>
        <v>0</v>
      </c>
      <c r="J15" s="308">
        <f t="shared" ca="1" si="2"/>
        <v>0</v>
      </c>
      <c r="K15" s="309">
        <f t="shared" ca="1" si="3"/>
        <v>0</v>
      </c>
      <c r="L15" s="289"/>
      <c r="M15" s="289" t="str">
        <f t="shared" ref="M15:M21" ca="1" si="4">IF(AND(F15&gt;0,F14=0),"",IF(AND(ISBLANK(F15)=FALSE,K15=0),"WARNING",""))</f>
        <v/>
      </c>
      <c r="N15" s="316"/>
      <c r="O15" s="310"/>
      <c r="P15" s="310"/>
      <c r="Q15" s="291"/>
      <c r="R15" s="283"/>
      <c r="S15" s="311"/>
      <c r="T15" s="288"/>
      <c r="U15" s="288"/>
      <c r="V15" s="288"/>
    </row>
    <row r="16" spans="1:22" s="317" customFormat="1" hidden="1">
      <c r="A16" s="283"/>
      <c r="B16" s="421"/>
      <c r="C16" s="418"/>
      <c r="D16" s="305" t="str">
        <f ca="1">IF(ISERROR(OFFSET('HARGA SATUAN'!$D$6,MATCH(RAB!C16,'HARGA SATUAN'!$C$7:$C$1495,0),0)),"",OFFSET('HARGA SATUAN'!$D$6,MATCH(RAB!C16,'HARGA SATUAN'!$C$7:$C$1495,0),0))</f>
        <v/>
      </c>
      <c r="E16" s="306" t="str">
        <f ca="1">IF(B16="+","Unit",IF(ISERROR(OFFSET('HARGA SATUAN'!$E$6,MATCH(RAB!C16,'HARGA SATUAN'!$C$7:$C$1495,0),0)),"",OFFSET('HARGA SATUAN'!$E$6,MATCH(RAB!C16,'HARGA SATUAN'!$C$7:$C$1495,0),0)))</f>
        <v/>
      </c>
      <c r="F16" s="420"/>
      <c r="G16" s="307">
        <f ca="1">IF(ISERROR(OFFSET('HARGA SATUAN'!$I$6,MATCH(RAB!C16,'HARGA SATUAN'!$C$7:$C$1495,0),0)),0,OFFSET('HARGA SATUAN'!$I$6,MATCH(RAB!C16,'HARGA SATUAN'!$C$7:$C$1495,0),0))</f>
        <v>0</v>
      </c>
      <c r="H16" s="308">
        <f t="shared" ca="1" si="0"/>
        <v>0</v>
      </c>
      <c r="I16" s="308">
        <f t="shared" ca="1" si="1"/>
        <v>0</v>
      </c>
      <c r="J16" s="308">
        <f t="shared" ca="1" si="2"/>
        <v>0</v>
      </c>
      <c r="K16" s="309">
        <f t="shared" ca="1" si="3"/>
        <v>0</v>
      </c>
      <c r="L16" s="289"/>
      <c r="M16" s="289" t="e">
        <f>IF(AND(F16&gt;0,#REF!=0),"",IF(AND(ISBLANK(F16)=FALSE,K16=0),"WARNING",""))</f>
        <v>#REF!</v>
      </c>
      <c r="N16" s="316"/>
      <c r="O16" s="310"/>
      <c r="P16" s="310"/>
      <c r="Q16" s="291"/>
      <c r="R16" s="283"/>
      <c r="S16" s="311"/>
      <c r="T16" s="288"/>
      <c r="U16" s="288"/>
      <c r="V16" s="288"/>
    </row>
    <row r="17" spans="1:22" s="317" customFormat="1">
      <c r="A17" s="283"/>
      <c r="B17" s="421"/>
      <c r="C17" s="109"/>
      <c r="D17" s="305" t="str">
        <f ca="1">IF(ISERROR(OFFSET('HARGA SATUAN'!$D$6,MATCH(RAB!C17,'HARGA SATUAN'!$C$7:$C$1495,0),0)),"",OFFSET('HARGA SATUAN'!$D$6,MATCH(RAB!C17,'HARGA SATUAN'!$C$7:$C$1495,0),0))</f>
        <v/>
      </c>
      <c r="E17" s="306" t="str">
        <f ca="1">IF(B17="+","Unit",IF(ISERROR(OFFSET('HARGA SATUAN'!$E$6,MATCH(RAB!C17,'HARGA SATUAN'!$C$7:$C$1495,0),0)),"",OFFSET('HARGA SATUAN'!$E$6,MATCH(RAB!C17,'HARGA SATUAN'!$C$7:$C$1495,0),0)))</f>
        <v/>
      </c>
      <c r="F17" s="420"/>
      <c r="G17" s="307">
        <f ca="1">IF(ISERROR(OFFSET('HARGA SATUAN'!$I$6,MATCH(RAB!C17,'HARGA SATUAN'!$C$7:$C$1495,0),0)),0,OFFSET('HARGA SATUAN'!$I$6,MATCH(RAB!C17,'HARGA SATUAN'!$C$7:$C$1495,0),0))</f>
        <v>0</v>
      </c>
      <c r="H17" s="308">
        <f t="shared" ca="1" si="0"/>
        <v>0</v>
      </c>
      <c r="I17" s="308">
        <f t="shared" ca="1" si="1"/>
        <v>0</v>
      </c>
      <c r="J17" s="308">
        <f t="shared" ca="1" si="2"/>
        <v>0</v>
      </c>
      <c r="K17" s="309">
        <f t="shared" ca="1" si="3"/>
        <v>0</v>
      </c>
      <c r="L17" s="289"/>
      <c r="M17" s="289"/>
      <c r="N17" s="316"/>
      <c r="O17" s="310"/>
      <c r="P17" s="310"/>
      <c r="Q17" s="291"/>
      <c r="R17" s="283"/>
      <c r="S17" s="311"/>
      <c r="T17" s="288"/>
      <c r="U17" s="288"/>
      <c r="V17" s="288"/>
    </row>
    <row r="18" spans="1:22" s="317" customFormat="1">
      <c r="A18" s="283"/>
      <c r="B18" s="421"/>
      <c r="C18" s="109"/>
      <c r="D18" s="305" t="str">
        <f ca="1">IF(ISERROR(OFFSET('HARGA SATUAN'!$D$6,MATCH(RAB!C18,'HARGA SATUAN'!$C$7:$C$1495,0),0)),"",OFFSET('HARGA SATUAN'!$D$6,MATCH(RAB!C18,'HARGA SATUAN'!$C$7:$C$1495,0),0))</f>
        <v/>
      </c>
      <c r="E18" s="306" t="str">
        <f ca="1">IF(B18="+","Unit",IF(ISERROR(OFFSET('HARGA SATUAN'!$E$6,MATCH(RAB!C18,'HARGA SATUAN'!$C$7:$C$1495,0),0)),"",OFFSET('HARGA SATUAN'!$E$6,MATCH(RAB!C18,'HARGA SATUAN'!$C$7:$C$1495,0),0)))</f>
        <v/>
      </c>
      <c r="F18" s="420"/>
      <c r="G18" s="307">
        <f ca="1">IF(ISERROR(OFFSET('HARGA SATUAN'!$I$6,MATCH(RAB!C18,'HARGA SATUAN'!$C$7:$C$1495,0),0)),0,OFFSET('HARGA SATUAN'!$I$6,MATCH(RAB!C18,'HARGA SATUAN'!$C$7:$C$1495,0),0))</f>
        <v>0</v>
      </c>
      <c r="H18" s="308">
        <f t="shared" ca="1" si="0"/>
        <v>0</v>
      </c>
      <c r="I18" s="308">
        <f t="shared" ca="1" si="1"/>
        <v>0</v>
      </c>
      <c r="J18" s="308">
        <f t="shared" ca="1" si="2"/>
        <v>0</v>
      </c>
      <c r="K18" s="309">
        <f t="shared" ca="1" si="3"/>
        <v>0</v>
      </c>
      <c r="L18" s="289"/>
      <c r="M18" s="289"/>
      <c r="N18" s="316"/>
      <c r="O18" s="310"/>
      <c r="P18" s="310"/>
      <c r="Q18" s="291"/>
      <c r="R18" s="283"/>
      <c r="S18" s="311"/>
      <c r="T18" s="288"/>
      <c r="U18" s="288"/>
      <c r="V18" s="288"/>
    </row>
    <row r="19" spans="1:22" s="317" customFormat="1">
      <c r="A19" s="283"/>
      <c r="B19" s="419" t="s">
        <v>1601</v>
      </c>
      <c r="C19" s="422" t="s">
        <v>1605</v>
      </c>
      <c r="D19" s="305" t="str">
        <f ca="1">IF(ISERROR(OFFSET('HARGA SATUAN'!$D$6,MATCH(RAB!C19,'HARGA SATUAN'!$C$7:$C$1495,0),0)),"",OFFSET('HARGA SATUAN'!$D$6,MATCH(RAB!C19,'HARGA SATUAN'!$C$7:$C$1495,0),0))</f>
        <v/>
      </c>
      <c r="E19" s="306" t="str">
        <f ca="1">IF(B19="+","Unit",IF(ISERROR(OFFSET('HARGA SATUAN'!$E$6,MATCH(RAB!C19,'HARGA SATUAN'!$C$7:$C$1495,0),0)),"",OFFSET('HARGA SATUAN'!$E$6,MATCH(RAB!C19,'HARGA SATUAN'!$C$7:$C$1495,0),0)))</f>
        <v/>
      </c>
      <c r="F19" s="420"/>
      <c r="G19" s="307">
        <f ca="1">IF(ISERROR(OFFSET('HARGA SATUAN'!$I$6,MATCH(RAB!C19,'HARGA SATUAN'!$C$7:$C$1495,0),0)),0,OFFSET('HARGA SATUAN'!$I$6,MATCH(RAB!C19,'HARGA SATUAN'!$C$7:$C$1495,0),0))</f>
        <v>0</v>
      </c>
      <c r="H19" s="308">
        <f t="shared" ca="1" si="0"/>
        <v>0</v>
      </c>
      <c r="I19" s="308">
        <f t="shared" ca="1" si="1"/>
        <v>0</v>
      </c>
      <c r="J19" s="308">
        <f t="shared" ca="1" si="2"/>
        <v>0</v>
      </c>
      <c r="K19" s="309">
        <f t="shared" ca="1" si="3"/>
        <v>0</v>
      </c>
      <c r="L19" s="289"/>
      <c r="M19" s="289" t="e">
        <f>IF(AND(F19&gt;0,#REF!=0),"",IF(AND(ISBLANK(F19)=FALSE,K19=0),"WARNING",""))</f>
        <v>#REF!</v>
      </c>
      <c r="N19" s="316"/>
      <c r="O19" s="310"/>
      <c r="P19" s="310"/>
      <c r="Q19" s="291"/>
      <c r="R19" s="283"/>
      <c r="S19" s="311"/>
      <c r="T19" s="288"/>
      <c r="U19" s="288"/>
      <c r="V19" s="288"/>
    </row>
    <row r="20" spans="1:22" s="317" customFormat="1">
      <c r="A20" s="283"/>
      <c r="B20" s="450" t="s">
        <v>1035</v>
      </c>
      <c r="C20" s="451" t="s">
        <v>1615</v>
      </c>
      <c r="D20" s="305" t="str">
        <f ca="1">IF(ISERROR(OFFSET('HARGA SATUAN'!$D$6,MATCH(RAB!C20,'HARGA SATUAN'!$C$7:$C$1495,0),0)),"",OFFSET('HARGA SATUAN'!$D$6,MATCH(RAB!C20,'HARGA SATUAN'!$C$7:$C$1495,0),0))</f>
        <v/>
      </c>
      <c r="E20" s="306" t="str">
        <f ca="1">IF(B20="+","Unit",IF(ISERROR(OFFSET('HARGA SATUAN'!$E$6,MATCH(RAB!C20,'HARGA SATUAN'!$C$7:$C$1495,0),0)),"",OFFSET('HARGA SATUAN'!$E$6,MATCH(RAB!C20,'HARGA SATUAN'!$C$7:$C$1495,0),0)))</f>
        <v>Unit</v>
      </c>
      <c r="F20" s="456">
        <v>1</v>
      </c>
      <c r="G20" s="307">
        <f ca="1">IF(ISERROR(OFFSET('HARGA SATUAN'!$I$6,MATCH(RAB!C20,'HARGA SATUAN'!$C$7:$C$1495,0),0)),0,OFFSET('HARGA SATUAN'!$I$6,MATCH(RAB!C20,'HARGA SATUAN'!$C$7:$C$1495,0),0))</f>
        <v>0</v>
      </c>
      <c r="H20" s="308">
        <f t="shared" ca="1" si="0"/>
        <v>0</v>
      </c>
      <c r="I20" s="308">
        <f t="shared" ca="1" si="1"/>
        <v>0</v>
      </c>
      <c r="J20" s="308">
        <f t="shared" ca="1" si="2"/>
        <v>0</v>
      </c>
      <c r="K20" s="309">
        <f t="shared" ca="1" si="3"/>
        <v>0</v>
      </c>
      <c r="L20" s="316"/>
      <c r="M20" s="289" t="e">
        <f>IF(AND(F20&gt;0,#REF!=0),"",IF(AND(ISBLANK(F20)=FALSE,K20=0),"WARNING",""))</f>
        <v>#REF!</v>
      </c>
      <c r="N20" s="316"/>
      <c r="O20" s="310"/>
      <c r="P20" s="310"/>
      <c r="Q20" s="291"/>
      <c r="R20" s="283"/>
      <c r="S20" s="311"/>
      <c r="T20" s="288"/>
      <c r="U20" s="288"/>
      <c r="V20" s="288"/>
    </row>
    <row r="21" spans="1:22" s="317" customFormat="1">
      <c r="A21" s="283"/>
      <c r="B21" s="450">
        <v>1</v>
      </c>
      <c r="C21" s="451" t="s">
        <v>532</v>
      </c>
      <c r="D21" s="305" t="str">
        <f ca="1">IF(ISERROR(OFFSET('HARGA SATUAN'!$D$6,MATCH(RAB!C21,'HARGA SATUAN'!$C$7:$C$1495,0),0)),"",OFFSET('HARGA SATUAN'!$D$6,MATCH(RAB!C21,'HARGA SATUAN'!$C$7:$C$1495,0),0))</f>
        <v>MDU-KD</v>
      </c>
      <c r="E21" s="306" t="str">
        <f ca="1">IF(B21="+","Unit",IF(ISERROR(OFFSET('HARGA SATUAN'!$E$6,MATCH(RAB!C21,'HARGA SATUAN'!$C$7:$C$1495,0),0)),"",OFFSET('HARGA SATUAN'!$E$6,MATCH(RAB!C21,'HARGA SATUAN'!$C$7:$C$1495,0),0)))</f>
        <v>Bh</v>
      </c>
      <c r="F21" s="456">
        <f>F20*1</f>
        <v>1</v>
      </c>
      <c r="G21" s="307">
        <f ca="1">IF(ISERROR(OFFSET('HARGA SATUAN'!$I$6,MATCH(RAB!C21,'HARGA SATUAN'!$C$7:$C$1495,0),0)),0,OFFSET('HARGA SATUAN'!$I$6,MATCH(RAB!C21,'HARGA SATUAN'!$C$7:$C$1495,0),0))</f>
        <v>27845400</v>
      </c>
      <c r="H21" s="308">
        <f t="shared" ref="H21:H43" ca="1" si="5">IF(OR(D21="MDU",D21="MDU-KD"),(IF($O$3="RAB NON MDU","PLN KD",G21*F21)),0)</f>
        <v>27845400</v>
      </c>
      <c r="I21" s="308">
        <f t="shared" ref="I21:I43" ca="1" si="6">IF(D21="HDW",G21*F21,0)</f>
        <v>0</v>
      </c>
      <c r="J21" s="308">
        <f t="shared" ref="J21:J43" ca="1" si="7">IF(D21="JASA",G21*F21,0)</f>
        <v>0</v>
      </c>
      <c r="K21" s="309">
        <f t="shared" ref="K21:K43" ca="1" si="8">SUM(H21:J21)</f>
        <v>27845400</v>
      </c>
      <c r="L21" s="316"/>
      <c r="M21" s="289" t="str">
        <f t="shared" ca="1" si="4"/>
        <v/>
      </c>
      <c r="N21" s="316"/>
      <c r="O21" s="310"/>
      <c r="P21" s="310"/>
      <c r="Q21" s="291"/>
      <c r="R21" s="283"/>
      <c r="S21" s="311"/>
      <c r="T21" s="288"/>
      <c r="U21" s="288"/>
      <c r="V21" s="288"/>
    </row>
    <row r="22" spans="1:22" s="317" customFormat="1">
      <c r="A22" s="283"/>
      <c r="B22" s="421">
        <v>2</v>
      </c>
      <c r="C22" s="418" t="s">
        <v>1616</v>
      </c>
      <c r="D22" s="305" t="str">
        <f ca="1">IF(ISERROR(OFFSET('HARGA SATUAN'!$D$6,MATCH(RAB!C22,'HARGA SATUAN'!$C$7:$C$1495,0),0)),"",OFFSET('HARGA SATUAN'!$D$6,MATCH(RAB!C22,'HARGA SATUAN'!$C$7:$C$1495,0),0))</f>
        <v/>
      </c>
      <c r="E22" s="306" t="str">
        <f ca="1">IF(B22="+","Unit",IF(ISERROR(OFFSET('HARGA SATUAN'!$E$6,MATCH(RAB!C22,'HARGA SATUAN'!$C$7:$C$1495,0),0)),"",OFFSET('HARGA SATUAN'!$E$6,MATCH(RAB!C22,'HARGA SATUAN'!$C$7:$C$1495,0),0)))</f>
        <v/>
      </c>
      <c r="F22" s="456"/>
      <c r="G22" s="307">
        <f ca="1">IF(ISERROR(OFFSET('HARGA SATUAN'!$I$6,MATCH(RAB!C22,'HARGA SATUAN'!$C$7:$C$1495,0),0)),0,OFFSET('HARGA SATUAN'!$I$6,MATCH(RAB!C22,'HARGA SATUAN'!$C$7:$C$1495,0),0))</f>
        <v>0</v>
      </c>
      <c r="H22" s="308">
        <f t="shared" ca="1" si="5"/>
        <v>0</v>
      </c>
      <c r="I22" s="308">
        <f t="shared" ca="1" si="6"/>
        <v>0</v>
      </c>
      <c r="J22" s="308">
        <f t="shared" ca="1" si="7"/>
        <v>0</v>
      </c>
      <c r="K22" s="309">
        <f t="shared" ca="1" si="8"/>
        <v>0</v>
      </c>
      <c r="L22" s="316"/>
      <c r="M22" s="289" t="str">
        <f t="shared" ref="M22:M43" ca="1" si="9">IF(AND(F22&gt;0,F21=0),"",IF(AND(ISBLANK(F22)=FALSE,K22=0),"WARNING",""))</f>
        <v/>
      </c>
      <c r="N22" s="316"/>
      <c r="O22" s="310"/>
      <c r="P22" s="310"/>
      <c r="Q22" s="291"/>
      <c r="R22" s="283"/>
      <c r="S22" s="311"/>
      <c r="T22" s="288"/>
      <c r="U22" s="288"/>
      <c r="V22" s="288"/>
    </row>
    <row r="23" spans="1:22" s="317" customFormat="1">
      <c r="A23" s="283"/>
      <c r="B23" s="421"/>
      <c r="C23" s="418" t="s">
        <v>65</v>
      </c>
      <c r="D23" s="305" t="str">
        <f ca="1">IF(ISERROR(OFFSET('HARGA SATUAN'!$D$6,MATCH(RAB!C23,'HARGA SATUAN'!$C$7:$C$1495,0),0)),"",OFFSET('HARGA SATUAN'!$D$6,MATCH(RAB!C23,'HARGA SATUAN'!$C$7:$C$1495,0),0))</f>
        <v>MDU-KD</v>
      </c>
      <c r="E23" s="306" t="str">
        <f ca="1">IF(B23="+","Unit",IF(ISERROR(OFFSET('HARGA SATUAN'!$E$6,MATCH(RAB!C23,'HARGA SATUAN'!$C$7:$C$1495,0),0)),"",OFFSET('HARGA SATUAN'!$E$6,MATCH(RAB!C23,'HARGA SATUAN'!$C$7:$C$1495,0),0)))</f>
        <v>Mtr</v>
      </c>
      <c r="F23" s="456">
        <f>F20*2</f>
        <v>2</v>
      </c>
      <c r="G23" s="307">
        <f ca="1">IF(ISERROR(OFFSET('HARGA SATUAN'!$I$6,MATCH(RAB!C23,'HARGA SATUAN'!$C$7:$C$1495,0),0)),0,OFFSET('HARGA SATUAN'!$I$6,MATCH(RAB!C23,'HARGA SATUAN'!$C$7:$C$1495,0),0))</f>
        <v>14200</v>
      </c>
      <c r="H23" s="308">
        <f t="shared" ca="1" si="5"/>
        <v>28400</v>
      </c>
      <c r="I23" s="308">
        <f t="shared" ca="1" si="6"/>
        <v>0</v>
      </c>
      <c r="J23" s="308">
        <f t="shared" ca="1" si="7"/>
        <v>0</v>
      </c>
      <c r="K23" s="309">
        <f t="shared" ca="1" si="8"/>
        <v>28400</v>
      </c>
      <c r="L23" s="316"/>
      <c r="M23" s="289" t="str">
        <f t="shared" si="9"/>
        <v/>
      </c>
      <c r="N23" s="316"/>
      <c r="O23" s="310"/>
      <c r="P23" s="310"/>
      <c r="Q23" s="291"/>
      <c r="R23" s="283"/>
      <c r="S23" s="311"/>
      <c r="T23" s="288"/>
      <c r="U23" s="288"/>
      <c r="V23" s="288"/>
    </row>
    <row r="24" spans="1:22" s="317" customFormat="1">
      <c r="A24" s="283"/>
      <c r="B24" s="318"/>
      <c r="C24" s="319" t="s">
        <v>1401</v>
      </c>
      <c r="D24" s="305" t="str">
        <f ca="1">IF(ISERROR(OFFSET('HARGA SATUAN'!$D$6,MATCH(RAB!C24,'HARGA SATUAN'!$C$7:$C$1495,0),0)),"",OFFSET('HARGA SATUAN'!$D$6,MATCH(RAB!C24,'HARGA SATUAN'!$C$7:$C$1495,0),0))</f>
        <v>MDU-KD</v>
      </c>
      <c r="E24" s="306" t="str">
        <f ca="1">IF(B24="+","Unit",IF(ISERROR(OFFSET('HARGA SATUAN'!$E$6,MATCH(RAB!C24,'HARGA SATUAN'!$C$7:$C$1495,0),0)),"",OFFSET('HARGA SATUAN'!$E$6,MATCH(RAB!C24,'HARGA SATUAN'!$C$7:$C$1495,0),0)))</f>
        <v>Mtr</v>
      </c>
      <c r="F24" s="456">
        <f>F20*2</f>
        <v>2</v>
      </c>
      <c r="G24" s="307">
        <f ca="1">IF(ISERROR(OFFSET('HARGA SATUAN'!$I$6,MATCH(RAB!C24,'HARGA SATUAN'!$C$7:$C$1495,0),0)),0,OFFSET('HARGA SATUAN'!$I$6,MATCH(RAB!C24,'HARGA SATUAN'!$C$7:$C$1495,0),0))</f>
        <v>53300</v>
      </c>
      <c r="H24" s="308">
        <f t="shared" ca="1" si="5"/>
        <v>106600</v>
      </c>
      <c r="I24" s="308">
        <f t="shared" ca="1" si="6"/>
        <v>0</v>
      </c>
      <c r="J24" s="308">
        <f t="shared" ca="1" si="7"/>
        <v>0</v>
      </c>
      <c r="K24" s="309">
        <f t="shared" ca="1" si="8"/>
        <v>106600</v>
      </c>
      <c r="L24" s="316"/>
      <c r="M24" s="289" t="str">
        <f t="shared" ca="1" si="9"/>
        <v/>
      </c>
      <c r="N24" s="316"/>
      <c r="O24" s="310"/>
      <c r="P24" s="310"/>
      <c r="Q24" s="291"/>
      <c r="R24" s="283"/>
      <c r="S24" s="311"/>
      <c r="T24" s="288"/>
      <c r="U24" s="288"/>
      <c r="V24" s="288"/>
    </row>
    <row r="25" spans="1:22" s="317" customFormat="1">
      <c r="A25" s="283"/>
      <c r="B25" s="318">
        <v>3</v>
      </c>
      <c r="C25" s="319" t="s">
        <v>207</v>
      </c>
      <c r="D25" s="305" t="str">
        <f ca="1">IF(ISERROR(OFFSET('HARGA SATUAN'!$D$6,MATCH(RAB!C25,'HARGA SATUAN'!$C$7:$C$1495,0),0)),"",OFFSET('HARGA SATUAN'!$D$6,MATCH(RAB!C25,'HARGA SATUAN'!$C$7:$C$1495,0),0))</f>
        <v>HDW</v>
      </c>
      <c r="E25" s="306" t="str">
        <f ca="1">IF(B25="+","Unit",IF(ISERROR(OFFSET('HARGA SATUAN'!$E$6,MATCH(RAB!C25,'HARGA SATUAN'!$C$7:$C$1495,0),0)),"",OFFSET('HARGA SATUAN'!$E$6,MATCH(RAB!C25,'HARGA SATUAN'!$C$7:$C$1495,0),0)))</f>
        <v>Bh</v>
      </c>
      <c r="F25" s="456">
        <f>F20*1</f>
        <v>1</v>
      </c>
      <c r="G25" s="307">
        <f ca="1">IF(ISERROR(OFFSET('HARGA SATUAN'!$I$6,MATCH(RAB!C25,'HARGA SATUAN'!$C$7:$C$1495,0),0)),0,OFFSET('HARGA SATUAN'!$I$6,MATCH(RAB!C25,'HARGA SATUAN'!$C$7:$C$1495,0),0))</f>
        <v>87000</v>
      </c>
      <c r="H25" s="308">
        <f t="shared" ca="1" si="5"/>
        <v>0</v>
      </c>
      <c r="I25" s="308">
        <f t="shared" ca="1" si="6"/>
        <v>87000</v>
      </c>
      <c r="J25" s="308">
        <f t="shared" ca="1" si="7"/>
        <v>0</v>
      </c>
      <c r="K25" s="309">
        <f t="shared" ca="1" si="8"/>
        <v>87000</v>
      </c>
      <c r="L25" s="316"/>
      <c r="M25" s="289" t="str">
        <f t="shared" ca="1" si="9"/>
        <v/>
      </c>
      <c r="N25" s="316"/>
      <c r="O25" s="310"/>
      <c r="P25" s="310"/>
      <c r="Q25" s="291"/>
      <c r="R25" s="283"/>
      <c r="S25" s="311"/>
      <c r="T25" s="288"/>
      <c r="U25" s="288"/>
      <c r="V25" s="288"/>
    </row>
    <row r="26" spans="1:22" s="317" customFormat="1">
      <c r="A26" s="283"/>
      <c r="B26" s="318">
        <v>4</v>
      </c>
      <c r="C26" s="319" t="s">
        <v>176</v>
      </c>
      <c r="D26" s="305" t="str">
        <f ca="1">IF(ISERROR(OFFSET('HARGA SATUAN'!$D$6,MATCH(RAB!C26,'HARGA SATUAN'!$C$7:$C$1495,0),0)),"",OFFSET('HARGA SATUAN'!$D$6,MATCH(RAB!C26,'HARGA SATUAN'!$C$7:$C$1495,0),0))</f>
        <v>HDW</v>
      </c>
      <c r="E26" s="306" t="str">
        <f ca="1">IF(B26="+","Unit",IF(ISERROR(OFFSET('HARGA SATUAN'!$E$6,MATCH(RAB!C26,'HARGA SATUAN'!$C$7:$C$1495,0),0)),"",OFFSET('HARGA SATUAN'!$E$6,MATCH(RAB!C26,'HARGA SATUAN'!$C$7:$C$1495,0),0)))</f>
        <v>Bh</v>
      </c>
      <c r="F26" s="456">
        <f>F20*2</f>
        <v>2</v>
      </c>
      <c r="G26" s="307">
        <f ca="1">IF(ISERROR(OFFSET('HARGA SATUAN'!$I$6,MATCH(RAB!C26,'HARGA SATUAN'!$C$7:$C$1495,0),0)),0,OFFSET('HARGA SATUAN'!$I$6,MATCH(RAB!C26,'HARGA SATUAN'!$C$7:$C$1495,0),0))</f>
        <v>404600</v>
      </c>
      <c r="H26" s="308">
        <f t="shared" ca="1" si="5"/>
        <v>0</v>
      </c>
      <c r="I26" s="308">
        <f t="shared" ca="1" si="6"/>
        <v>809200</v>
      </c>
      <c r="J26" s="308">
        <f t="shared" ca="1" si="7"/>
        <v>0</v>
      </c>
      <c r="K26" s="309">
        <f t="shared" ca="1" si="8"/>
        <v>809200</v>
      </c>
      <c r="L26" s="316"/>
      <c r="M26" s="289" t="str">
        <f t="shared" ca="1" si="9"/>
        <v/>
      </c>
      <c r="N26" s="316"/>
      <c r="O26" s="310"/>
      <c r="P26" s="310"/>
      <c r="Q26" s="291"/>
      <c r="R26" s="283"/>
      <c r="S26" s="311"/>
      <c r="T26" s="288"/>
      <c r="U26" s="288"/>
      <c r="V26" s="288"/>
    </row>
    <row r="27" spans="1:22" s="317" customFormat="1">
      <c r="A27" s="283"/>
      <c r="B27" s="318">
        <v>5</v>
      </c>
      <c r="C27" s="319" t="s">
        <v>184</v>
      </c>
      <c r="D27" s="305" t="str">
        <f ca="1">IF(ISERROR(OFFSET('HARGA SATUAN'!$D$6,MATCH(RAB!C27,'HARGA SATUAN'!$C$7:$C$1495,0),0)),"",OFFSET('HARGA SATUAN'!$D$6,MATCH(RAB!C27,'HARGA SATUAN'!$C$7:$C$1495,0),0))</f>
        <v>HDW</v>
      </c>
      <c r="E27" s="306" t="str">
        <f ca="1">IF(B27="+","Unit",IF(ISERROR(OFFSET('HARGA SATUAN'!$E$6,MATCH(RAB!C27,'HARGA SATUAN'!$C$7:$C$1495,0),0)),"",OFFSET('HARGA SATUAN'!$E$6,MATCH(RAB!C27,'HARGA SATUAN'!$C$7:$C$1495,0),0)))</f>
        <v>Bh</v>
      </c>
      <c r="F27" s="456">
        <f>F20*3</f>
        <v>3</v>
      </c>
      <c r="G27" s="307">
        <f ca="1">IF(ISERROR(OFFSET('HARGA SATUAN'!$I$6,MATCH(RAB!C27,'HARGA SATUAN'!$C$7:$C$1495,0),0)),0,OFFSET('HARGA SATUAN'!$I$6,MATCH(RAB!C27,'HARGA SATUAN'!$C$7:$C$1495,0),0))</f>
        <v>15900</v>
      </c>
      <c r="H27" s="308">
        <f t="shared" ca="1" si="5"/>
        <v>0</v>
      </c>
      <c r="I27" s="308">
        <f t="shared" ca="1" si="6"/>
        <v>47700</v>
      </c>
      <c r="J27" s="308">
        <f t="shared" ca="1" si="7"/>
        <v>0</v>
      </c>
      <c r="K27" s="309">
        <f t="shared" ca="1" si="8"/>
        <v>47700</v>
      </c>
      <c r="L27" s="316"/>
      <c r="M27" s="289" t="str">
        <f t="shared" ca="1" si="9"/>
        <v/>
      </c>
      <c r="N27" s="316"/>
      <c r="O27" s="310"/>
      <c r="P27" s="310"/>
      <c r="Q27" s="291"/>
      <c r="R27" s="283"/>
      <c r="S27" s="311"/>
      <c r="T27" s="288"/>
      <c r="U27" s="288"/>
      <c r="V27" s="288"/>
    </row>
    <row r="28" spans="1:22" s="317" customFormat="1">
      <c r="A28" s="283"/>
      <c r="B28" s="318">
        <v>6</v>
      </c>
      <c r="C28" s="319" t="s">
        <v>187</v>
      </c>
      <c r="D28" s="305" t="str">
        <f ca="1">IF(ISERROR(OFFSET('HARGA SATUAN'!$D$6,MATCH(RAB!C28,'HARGA SATUAN'!$C$7:$C$1495,0),0)),"",OFFSET('HARGA SATUAN'!$D$6,MATCH(RAB!C28,'HARGA SATUAN'!$C$7:$C$1495,0),0))</f>
        <v>HDW</v>
      </c>
      <c r="E28" s="306" t="str">
        <f ca="1">IF(B28="+","Unit",IF(ISERROR(OFFSET('HARGA SATUAN'!$E$6,MATCH(RAB!C28,'HARGA SATUAN'!$C$7:$C$1495,0),0)),"",OFFSET('HARGA SATUAN'!$E$6,MATCH(RAB!C28,'HARGA SATUAN'!$C$7:$C$1495,0),0)))</f>
        <v>Bh</v>
      </c>
      <c r="F28" s="456">
        <f>F20*2</f>
        <v>2</v>
      </c>
      <c r="G28" s="307">
        <f ca="1">IF(ISERROR(OFFSET('HARGA SATUAN'!$I$6,MATCH(RAB!C28,'HARGA SATUAN'!$C$7:$C$1495,0),0)),0,OFFSET('HARGA SATUAN'!$I$6,MATCH(RAB!C28,'HARGA SATUAN'!$C$7:$C$1495,0),0))</f>
        <v>17100</v>
      </c>
      <c r="H28" s="308">
        <f t="shared" ca="1" si="5"/>
        <v>0</v>
      </c>
      <c r="I28" s="308">
        <f t="shared" ca="1" si="6"/>
        <v>34200</v>
      </c>
      <c r="J28" s="308">
        <f t="shared" ca="1" si="7"/>
        <v>0</v>
      </c>
      <c r="K28" s="309">
        <f t="shared" ca="1" si="8"/>
        <v>34200</v>
      </c>
      <c r="L28" s="316"/>
      <c r="M28" s="289" t="str">
        <f t="shared" ca="1" si="9"/>
        <v/>
      </c>
      <c r="N28" s="316"/>
      <c r="O28" s="310"/>
      <c r="P28" s="310"/>
      <c r="Q28" s="291"/>
      <c r="R28" s="283"/>
      <c r="S28" s="311"/>
      <c r="T28" s="288"/>
      <c r="U28" s="288"/>
      <c r="V28" s="288"/>
    </row>
    <row r="29" spans="1:22" s="317" customFormat="1">
      <c r="A29" s="283"/>
      <c r="B29" s="318">
        <v>7</v>
      </c>
      <c r="C29" s="319" t="s">
        <v>1618</v>
      </c>
      <c r="D29" s="305" t="str">
        <f ca="1">IF(ISERROR(OFFSET('HARGA SATUAN'!$D$6,MATCH(RAB!C29,'HARGA SATUAN'!$C$7:$C$1495,0),0)),"",OFFSET('HARGA SATUAN'!$D$6,MATCH(RAB!C29,'HARGA SATUAN'!$C$7:$C$1495,0),0))</f>
        <v>HDW</v>
      </c>
      <c r="E29" s="306" t="str">
        <f ca="1">IF(B29="+","Unit",IF(ISERROR(OFFSET('HARGA SATUAN'!$E$6,MATCH(RAB!C29,'HARGA SATUAN'!$C$7:$C$1495,0),0)),"",OFFSET('HARGA SATUAN'!$E$6,MATCH(RAB!C29,'HARGA SATUAN'!$C$7:$C$1495,0),0)))</f>
        <v>Bh</v>
      </c>
      <c r="F29" s="456">
        <f>F20*4</f>
        <v>4</v>
      </c>
      <c r="G29" s="307">
        <f ca="1">IF(ISERROR(OFFSET('HARGA SATUAN'!$I$6,MATCH(RAB!C29,'HARGA SATUAN'!$C$7:$C$1495,0),0)),0,OFFSET('HARGA SATUAN'!$I$6,MATCH(RAB!C29,'HARGA SATUAN'!$C$7:$C$1495,0),0))</f>
        <v>49000</v>
      </c>
      <c r="H29" s="308">
        <f t="shared" ca="1" si="5"/>
        <v>0</v>
      </c>
      <c r="I29" s="308">
        <f t="shared" ca="1" si="6"/>
        <v>196000</v>
      </c>
      <c r="J29" s="308">
        <f t="shared" ca="1" si="7"/>
        <v>0</v>
      </c>
      <c r="K29" s="309">
        <f t="shared" ca="1" si="8"/>
        <v>196000</v>
      </c>
      <c r="L29" s="316"/>
      <c r="M29" s="289" t="str">
        <f t="shared" ca="1" si="9"/>
        <v/>
      </c>
      <c r="N29" s="316"/>
      <c r="O29" s="310"/>
      <c r="P29" s="310"/>
      <c r="Q29" s="291"/>
      <c r="R29" s="283"/>
      <c r="S29" s="311"/>
      <c r="T29" s="288"/>
      <c r="U29" s="288"/>
      <c r="V29" s="288"/>
    </row>
    <row r="30" spans="1:22" s="317" customFormat="1">
      <c r="A30" s="283"/>
      <c r="B30" s="318">
        <v>8</v>
      </c>
      <c r="C30" s="319" t="s">
        <v>149</v>
      </c>
      <c r="D30" s="305" t="str">
        <f ca="1">IF(ISERROR(OFFSET('HARGA SATUAN'!$D$6,MATCH(RAB!C30,'HARGA SATUAN'!$C$7:$C$1495,0),0)),"",OFFSET('HARGA SATUAN'!$D$6,MATCH(RAB!C30,'HARGA SATUAN'!$C$7:$C$1495,0),0))</f>
        <v>HDW</v>
      </c>
      <c r="E30" s="306" t="str">
        <f ca="1">IF(B30="+","Unit",IF(ISERROR(OFFSET('HARGA SATUAN'!$E$6,MATCH(RAB!C30,'HARGA SATUAN'!$C$7:$C$1495,0),0)),"",OFFSET('HARGA SATUAN'!$E$6,MATCH(RAB!C30,'HARGA SATUAN'!$C$7:$C$1495,0),0)))</f>
        <v>Set</v>
      </c>
      <c r="F30" s="420">
        <f>F20*1</f>
        <v>1</v>
      </c>
      <c r="G30" s="307">
        <f ca="1">IF(ISERROR(OFFSET('HARGA SATUAN'!$I$6,MATCH(RAB!C30,'HARGA SATUAN'!$C$7:$C$1495,0),0)),0,OFFSET('HARGA SATUAN'!$I$6,MATCH(RAB!C30,'HARGA SATUAN'!$C$7:$C$1495,0),0))</f>
        <v>67800</v>
      </c>
      <c r="H30" s="308">
        <f t="shared" ca="1" si="5"/>
        <v>0</v>
      </c>
      <c r="I30" s="308">
        <f t="shared" ca="1" si="6"/>
        <v>67800</v>
      </c>
      <c r="J30" s="308">
        <f t="shared" ca="1" si="7"/>
        <v>0</v>
      </c>
      <c r="K30" s="309">
        <f t="shared" ca="1" si="8"/>
        <v>67800</v>
      </c>
      <c r="L30" s="316"/>
      <c r="M30" s="289" t="str">
        <f t="shared" ca="1" si="9"/>
        <v/>
      </c>
      <c r="N30" s="316"/>
      <c r="O30" s="310"/>
      <c r="P30" s="310"/>
      <c r="Q30" s="291"/>
      <c r="R30" s="283"/>
      <c r="S30" s="311"/>
      <c r="T30" s="288"/>
      <c r="U30" s="288"/>
      <c r="V30" s="288"/>
    </row>
    <row r="31" spans="1:22" s="317" customFormat="1">
      <c r="A31" s="283"/>
      <c r="B31" s="318">
        <v>9</v>
      </c>
      <c r="C31" s="319" t="s">
        <v>32</v>
      </c>
      <c r="D31" s="305" t="str">
        <f ca="1">IF(ISERROR(OFFSET('HARGA SATUAN'!$D$6,MATCH(RAB!C31,'HARGA SATUAN'!$C$7:$C$1495,0),0)),"",OFFSET('HARGA SATUAN'!$D$6,MATCH(RAB!C31,'HARGA SATUAN'!$C$7:$C$1495,0),0))</f>
        <v>HDW</v>
      </c>
      <c r="E31" s="306" t="str">
        <f ca="1">IF(B31="+","Unit",IF(ISERROR(OFFSET('HARGA SATUAN'!$E$6,MATCH(RAB!C31,'HARGA SATUAN'!$C$7:$C$1495,0),0)),"",OFFSET('HARGA SATUAN'!$E$6,MATCH(RAB!C31,'HARGA SATUAN'!$C$7:$C$1495,0),0)))</f>
        <v>Mtr</v>
      </c>
      <c r="F31" s="420">
        <f>F20*2</f>
        <v>2</v>
      </c>
      <c r="G31" s="307">
        <f ca="1">IF(ISERROR(OFFSET('HARGA SATUAN'!$I$6,MATCH(RAB!C31,'HARGA SATUAN'!$C$7:$C$1495,0),0)),0,OFFSET('HARGA SATUAN'!$I$6,MATCH(RAB!C31,'HARGA SATUAN'!$C$7:$C$1495,0),0))</f>
        <v>30000</v>
      </c>
      <c r="H31" s="308">
        <f t="shared" ca="1" si="5"/>
        <v>0</v>
      </c>
      <c r="I31" s="308">
        <f t="shared" ca="1" si="6"/>
        <v>60000</v>
      </c>
      <c r="J31" s="308">
        <f t="shared" ca="1" si="7"/>
        <v>0</v>
      </c>
      <c r="K31" s="309">
        <f t="shared" ca="1" si="8"/>
        <v>60000</v>
      </c>
      <c r="L31" s="316"/>
      <c r="M31" s="289" t="str">
        <f t="shared" ca="1" si="9"/>
        <v/>
      </c>
      <c r="N31" s="316"/>
      <c r="O31" s="310"/>
      <c r="P31" s="310"/>
      <c r="Q31" s="291"/>
      <c r="R31" s="283"/>
      <c r="S31" s="311"/>
      <c r="T31" s="288"/>
      <c r="U31" s="288"/>
      <c r="V31" s="288"/>
    </row>
    <row r="32" spans="1:22" s="317" customFormat="1">
      <c r="A32" s="283"/>
      <c r="B32" s="318">
        <v>10</v>
      </c>
      <c r="C32" s="319" t="s">
        <v>781</v>
      </c>
      <c r="D32" s="305" t="str">
        <f ca="1">IF(ISERROR(OFFSET('HARGA SATUAN'!$D$6,MATCH(RAB!C32,'HARGA SATUAN'!$C$7:$C$1495,0),0)),"",OFFSET('HARGA SATUAN'!$D$6,MATCH(RAB!C32,'HARGA SATUAN'!$C$7:$C$1495,0),0))</f>
        <v>JASA</v>
      </c>
      <c r="E32" s="306" t="str">
        <f ca="1">IF(B32="+","Unit",IF(ISERROR(OFFSET('HARGA SATUAN'!$E$6,MATCH(RAB!C32,'HARGA SATUAN'!$C$7:$C$1495,0),0)),"",OFFSET('HARGA SATUAN'!$E$6,MATCH(RAB!C32,'HARGA SATUAN'!$C$7:$C$1495,0),0)))</f>
        <v>Unit</v>
      </c>
      <c r="F32" s="457">
        <f>F20*1</f>
        <v>1</v>
      </c>
      <c r="G32" s="307">
        <f ca="1">IF(ISERROR(OFFSET('HARGA SATUAN'!$I$6,MATCH(RAB!C32,'HARGA SATUAN'!$C$7:$C$1495,0),0)),0,OFFSET('HARGA SATUAN'!$I$6,MATCH(RAB!C32,'HARGA SATUAN'!$C$7:$C$1495,0),0))</f>
        <v>346400</v>
      </c>
      <c r="H32" s="308">
        <f t="shared" ca="1" si="5"/>
        <v>0</v>
      </c>
      <c r="I32" s="308">
        <f t="shared" ca="1" si="6"/>
        <v>0</v>
      </c>
      <c r="J32" s="308">
        <f t="shared" ca="1" si="7"/>
        <v>346400</v>
      </c>
      <c r="K32" s="309">
        <f t="shared" ca="1" si="8"/>
        <v>346400</v>
      </c>
      <c r="L32" s="316"/>
      <c r="M32" s="289" t="str">
        <f t="shared" ca="1" si="9"/>
        <v/>
      </c>
      <c r="N32" s="316"/>
      <c r="O32" s="310"/>
      <c r="P32" s="310"/>
      <c r="Q32" s="291"/>
      <c r="R32" s="283"/>
      <c r="S32" s="311"/>
      <c r="T32" s="288"/>
      <c r="U32" s="288"/>
      <c r="V32" s="288"/>
    </row>
    <row r="33" spans="1:22" s="317" customFormat="1">
      <c r="A33" s="283"/>
      <c r="B33" s="318"/>
      <c r="C33" s="319"/>
      <c r="D33" s="305" t="str">
        <f ca="1">IF(ISERROR(OFFSET('HARGA SATUAN'!$D$6,MATCH(RAB!C33,'HARGA SATUAN'!$C$7:$C$1495,0),0)),"",OFFSET('HARGA SATUAN'!$D$6,MATCH(RAB!C33,'HARGA SATUAN'!$C$7:$C$1495,0),0))</f>
        <v/>
      </c>
      <c r="E33" s="306" t="str">
        <f ca="1">IF(B33="+","Unit",IF(ISERROR(OFFSET('HARGA SATUAN'!$E$6,MATCH(RAB!C33,'HARGA SATUAN'!$C$7:$C$1495,0),0)),"",OFFSET('HARGA SATUAN'!$E$6,MATCH(RAB!C33,'HARGA SATUAN'!$C$7:$C$1495,0),0)))</f>
        <v/>
      </c>
      <c r="F33" s="457"/>
      <c r="G33" s="307">
        <f ca="1">IF(ISERROR(OFFSET('HARGA SATUAN'!$I$6,MATCH(RAB!C33,'HARGA SATUAN'!$C$7:$C$1495,0),0)),0,OFFSET('HARGA SATUAN'!$I$6,MATCH(RAB!C33,'HARGA SATUAN'!$C$7:$C$1495,0),0))</f>
        <v>0</v>
      </c>
      <c r="H33" s="308">
        <f t="shared" ca="1" si="5"/>
        <v>0</v>
      </c>
      <c r="I33" s="308">
        <f t="shared" ca="1" si="6"/>
        <v>0</v>
      </c>
      <c r="J33" s="308">
        <f t="shared" ca="1" si="7"/>
        <v>0</v>
      </c>
      <c r="K33" s="309">
        <f t="shared" ca="1" si="8"/>
        <v>0</v>
      </c>
      <c r="L33" s="316"/>
      <c r="M33" s="289" t="str">
        <f t="shared" ca="1" si="9"/>
        <v/>
      </c>
      <c r="N33" s="316"/>
      <c r="O33" s="310"/>
      <c r="P33" s="310"/>
      <c r="Q33" s="291"/>
      <c r="R33" s="283"/>
      <c r="S33" s="311"/>
      <c r="T33" s="288"/>
      <c r="U33" s="288"/>
      <c r="V33" s="288"/>
    </row>
    <row r="34" spans="1:22" s="317" customFormat="1">
      <c r="A34" s="283"/>
      <c r="B34" s="318" t="s">
        <v>1035</v>
      </c>
      <c r="C34" s="319" t="s">
        <v>1613</v>
      </c>
      <c r="D34" s="305" t="str">
        <f ca="1">IF(ISERROR(OFFSET('HARGA SATUAN'!$D$6,MATCH(RAB!C34,'HARGA SATUAN'!$C$7:$C$1495,0),0)),"",OFFSET('HARGA SATUAN'!$D$6,MATCH(RAB!C34,'HARGA SATUAN'!$C$7:$C$1495,0),0))</f>
        <v/>
      </c>
      <c r="E34" s="306" t="str">
        <f ca="1">IF(B34="+","Unit",IF(ISERROR(OFFSET('HARGA SATUAN'!$E$6,MATCH(RAB!C34,'HARGA SATUAN'!$C$7:$C$1495,0),0)),"",OFFSET('HARGA SATUAN'!$E$6,MATCH(RAB!C34,'HARGA SATUAN'!$C$7:$C$1495,0),0)))</f>
        <v>Unit</v>
      </c>
      <c r="F34" s="456">
        <v>2</v>
      </c>
      <c r="G34" s="307">
        <f ca="1">IF(ISERROR(OFFSET('HARGA SATUAN'!$I$6,MATCH(RAB!C34,'HARGA SATUAN'!$C$7:$C$1495,0),0)),0,OFFSET('HARGA SATUAN'!$I$6,MATCH(RAB!C34,'HARGA SATUAN'!$C$7:$C$1495,0),0))</f>
        <v>0</v>
      </c>
      <c r="H34" s="308">
        <f t="shared" ca="1" si="5"/>
        <v>0</v>
      </c>
      <c r="I34" s="308">
        <f t="shared" ca="1" si="6"/>
        <v>0</v>
      </c>
      <c r="J34" s="308">
        <f t="shared" ca="1" si="7"/>
        <v>0</v>
      </c>
      <c r="K34" s="309">
        <f t="shared" ca="1" si="8"/>
        <v>0</v>
      </c>
      <c r="L34" s="316"/>
      <c r="M34" s="289" t="str">
        <f t="shared" si="9"/>
        <v/>
      </c>
      <c r="N34" s="316"/>
      <c r="O34" s="310"/>
      <c r="P34" s="310"/>
      <c r="Q34" s="291"/>
      <c r="R34" s="283"/>
      <c r="S34" s="311"/>
      <c r="T34" s="288"/>
      <c r="U34" s="288"/>
      <c r="V34" s="288"/>
    </row>
    <row r="35" spans="1:22" s="317" customFormat="1">
      <c r="A35" s="283"/>
      <c r="B35" s="318">
        <v>1</v>
      </c>
      <c r="C35" s="319" t="s">
        <v>29</v>
      </c>
      <c r="D35" s="305" t="str">
        <f ca="1">IF(ISERROR(OFFSET('HARGA SATUAN'!$D$6,MATCH(RAB!C35,'HARGA SATUAN'!$C$7:$C$1495,0),0)),"",OFFSET('HARGA SATUAN'!$D$6,MATCH(RAB!C35,'HARGA SATUAN'!$C$7:$C$1495,0),0))</f>
        <v>HDW</v>
      </c>
      <c r="E35" s="306" t="str">
        <f ca="1">IF(B35="+","Unit",IF(ISERROR(OFFSET('HARGA SATUAN'!$E$6,MATCH(RAB!C35,'HARGA SATUAN'!$C$7:$C$1495,0),0)),"",OFFSET('HARGA SATUAN'!$E$6,MATCH(RAB!C35,'HARGA SATUAN'!$C$7:$C$1495,0),0)))</f>
        <v>Bh</v>
      </c>
      <c r="F35" s="457">
        <f>F34*1</f>
        <v>2</v>
      </c>
      <c r="G35" s="307">
        <f ca="1">IF(ISERROR(OFFSET('HARGA SATUAN'!$I$6,MATCH(RAB!C35,'HARGA SATUAN'!$C$7:$C$1495,0),0)),0,OFFSET('HARGA SATUAN'!$I$6,MATCH(RAB!C35,'HARGA SATUAN'!$C$7:$C$1495,0),0))</f>
        <v>185200</v>
      </c>
      <c r="H35" s="308">
        <f t="shared" ca="1" si="5"/>
        <v>0</v>
      </c>
      <c r="I35" s="308">
        <f t="shared" ca="1" si="6"/>
        <v>370400</v>
      </c>
      <c r="J35" s="308">
        <f t="shared" ca="1" si="7"/>
        <v>0</v>
      </c>
      <c r="K35" s="309">
        <f t="shared" ca="1" si="8"/>
        <v>370400</v>
      </c>
      <c r="L35" s="316"/>
      <c r="M35" s="289" t="str">
        <f t="shared" ca="1" si="9"/>
        <v/>
      </c>
      <c r="N35" s="316"/>
      <c r="O35" s="310"/>
      <c r="P35" s="310"/>
      <c r="Q35" s="291"/>
      <c r="R35" s="283"/>
      <c r="S35" s="311"/>
      <c r="T35" s="288"/>
      <c r="U35" s="288"/>
      <c r="V35" s="288"/>
    </row>
    <row r="36" spans="1:22" s="317" customFormat="1">
      <c r="A36" s="283"/>
      <c r="B36" s="318">
        <v>2</v>
      </c>
      <c r="C36" s="319" t="s">
        <v>30</v>
      </c>
      <c r="D36" s="305" t="str">
        <f ca="1">IF(ISERROR(OFFSET('HARGA SATUAN'!$D$6,MATCH(RAB!C36,'HARGA SATUAN'!$C$7:$C$1495,0),0)),"",OFFSET('HARGA SATUAN'!$D$6,MATCH(RAB!C36,'HARGA SATUAN'!$C$7:$C$1495,0),0))</f>
        <v>HDW</v>
      </c>
      <c r="E36" s="306" t="str">
        <f ca="1">IF(B36="+","Unit",IF(ISERROR(OFFSET('HARGA SATUAN'!$E$6,MATCH(RAB!C36,'HARGA SATUAN'!$C$7:$C$1495,0),0)),"",OFFSET('HARGA SATUAN'!$E$6,MATCH(RAB!C36,'HARGA SATUAN'!$C$7:$C$1495,0),0)))</f>
        <v>Bh</v>
      </c>
      <c r="F36" s="420">
        <f>F34*1</f>
        <v>2</v>
      </c>
      <c r="G36" s="307">
        <f ca="1">IF(ISERROR(OFFSET('HARGA SATUAN'!$I$6,MATCH(RAB!C36,'HARGA SATUAN'!$C$7:$C$1495,0),0)),0,OFFSET('HARGA SATUAN'!$I$6,MATCH(RAB!C36,'HARGA SATUAN'!$C$7:$C$1495,0),0))</f>
        <v>47459</v>
      </c>
      <c r="H36" s="308">
        <f t="shared" ca="1" si="5"/>
        <v>0</v>
      </c>
      <c r="I36" s="308">
        <f t="shared" ca="1" si="6"/>
        <v>94918</v>
      </c>
      <c r="J36" s="308">
        <f t="shared" ca="1" si="7"/>
        <v>0</v>
      </c>
      <c r="K36" s="309">
        <f t="shared" ca="1" si="8"/>
        <v>94918</v>
      </c>
      <c r="L36" s="316"/>
      <c r="M36" s="289" t="str">
        <f t="shared" ca="1" si="9"/>
        <v/>
      </c>
      <c r="N36" s="316"/>
      <c r="O36" s="310"/>
      <c r="P36" s="310"/>
      <c r="Q36" s="291"/>
      <c r="R36" s="283"/>
      <c r="S36" s="311"/>
      <c r="T36" s="288"/>
      <c r="U36" s="288"/>
      <c r="V36" s="288"/>
    </row>
    <row r="37" spans="1:22" s="317" customFormat="1">
      <c r="A37" s="283"/>
      <c r="B37" s="450">
        <v>3</v>
      </c>
      <c r="C37" s="451" t="s">
        <v>31</v>
      </c>
      <c r="D37" s="305" t="str">
        <f ca="1">IF(ISERROR(OFFSET('HARGA SATUAN'!$D$6,MATCH(RAB!C37,'HARGA SATUAN'!$C$7:$C$1495,0),0)),"",OFFSET('HARGA SATUAN'!$D$6,MATCH(RAB!C37,'HARGA SATUAN'!$C$7:$C$1495,0),0))</f>
        <v>HDW</v>
      </c>
      <c r="E37" s="306" t="str">
        <f ca="1">IF(B37="+","Unit",IF(ISERROR(OFFSET('HARGA SATUAN'!$E$6,MATCH(RAB!C37,'HARGA SATUAN'!$C$7:$C$1495,0),0)),"",OFFSET('HARGA SATUAN'!$E$6,MATCH(RAB!C37,'HARGA SATUAN'!$C$7:$C$1495,0),0)))</f>
        <v>Bh</v>
      </c>
      <c r="F37" s="456">
        <f>F34*1</f>
        <v>2</v>
      </c>
      <c r="G37" s="307">
        <f ca="1">IF(ISERROR(OFFSET('HARGA SATUAN'!$I$6,MATCH(RAB!C37,'HARGA SATUAN'!$C$7:$C$1495,0),0)),0,OFFSET('HARGA SATUAN'!$I$6,MATCH(RAB!C37,'HARGA SATUAN'!$C$7:$C$1495,0),0))</f>
        <v>4880</v>
      </c>
      <c r="H37" s="308">
        <f t="shared" ca="1" si="5"/>
        <v>0</v>
      </c>
      <c r="I37" s="308">
        <f t="shared" ca="1" si="6"/>
        <v>9760</v>
      </c>
      <c r="J37" s="308">
        <f t="shared" ca="1" si="7"/>
        <v>0</v>
      </c>
      <c r="K37" s="309">
        <f t="shared" ca="1" si="8"/>
        <v>9760</v>
      </c>
      <c r="L37" s="316"/>
      <c r="M37" s="289" t="str">
        <f t="shared" ca="1" si="9"/>
        <v/>
      </c>
      <c r="N37" s="316"/>
      <c r="O37" s="310"/>
      <c r="P37" s="310"/>
      <c r="Q37" s="291"/>
      <c r="R37" s="283"/>
      <c r="S37" s="311"/>
      <c r="T37" s="288"/>
      <c r="U37" s="288"/>
      <c r="V37" s="288"/>
    </row>
    <row r="38" spans="1:22" s="317" customFormat="1">
      <c r="A38" s="283"/>
      <c r="B38" s="450">
        <v>4</v>
      </c>
      <c r="C38" s="451" t="s">
        <v>32</v>
      </c>
      <c r="D38" s="305" t="str">
        <f ca="1">IF(ISERROR(OFFSET('HARGA SATUAN'!$D$6,MATCH(RAB!C38,'HARGA SATUAN'!$C$7:$C$1495,0),0)),"",OFFSET('HARGA SATUAN'!$D$6,MATCH(RAB!C38,'HARGA SATUAN'!$C$7:$C$1495,0),0))</f>
        <v>HDW</v>
      </c>
      <c r="E38" s="306" t="str">
        <f ca="1">IF(B38="+","Unit",IF(ISERROR(OFFSET('HARGA SATUAN'!$E$6,MATCH(RAB!C38,'HARGA SATUAN'!$C$7:$C$1495,0),0)),"",OFFSET('HARGA SATUAN'!$E$6,MATCH(RAB!C38,'HARGA SATUAN'!$C$7:$C$1495,0),0)))</f>
        <v>Mtr</v>
      </c>
      <c r="F38" s="456">
        <f>F34*10</f>
        <v>20</v>
      </c>
      <c r="G38" s="307">
        <f ca="1">IF(ISERROR(OFFSET('HARGA SATUAN'!$I$6,MATCH(RAB!C38,'HARGA SATUAN'!$C$7:$C$1495,0),0)),0,OFFSET('HARGA SATUAN'!$I$6,MATCH(RAB!C38,'HARGA SATUAN'!$C$7:$C$1495,0),0))</f>
        <v>30000</v>
      </c>
      <c r="H38" s="308">
        <f t="shared" ca="1" si="5"/>
        <v>0</v>
      </c>
      <c r="I38" s="308">
        <f t="shared" ca="1" si="6"/>
        <v>600000</v>
      </c>
      <c r="J38" s="308">
        <f t="shared" ca="1" si="7"/>
        <v>0</v>
      </c>
      <c r="K38" s="309">
        <f t="shared" ca="1" si="8"/>
        <v>600000</v>
      </c>
      <c r="L38" s="316"/>
      <c r="M38" s="289" t="str">
        <f t="shared" ca="1" si="9"/>
        <v/>
      </c>
      <c r="N38" s="316"/>
      <c r="O38" s="310"/>
      <c r="P38" s="310"/>
      <c r="Q38" s="291"/>
      <c r="R38" s="283"/>
      <c r="S38" s="311"/>
      <c r="T38" s="288"/>
      <c r="U38" s="288"/>
      <c r="V38" s="288"/>
    </row>
    <row r="39" spans="1:22" s="317" customFormat="1">
      <c r="A39" s="283"/>
      <c r="B39" s="450">
        <v>5</v>
      </c>
      <c r="C39" s="451" t="s">
        <v>33</v>
      </c>
      <c r="D39" s="305" t="str">
        <f ca="1">IF(ISERROR(OFFSET('HARGA SATUAN'!$D$6,MATCH(RAB!C39,'HARGA SATUAN'!$C$7:$C$1495,0),0)),"",OFFSET('HARGA SATUAN'!$D$6,MATCH(RAB!C39,'HARGA SATUAN'!$C$7:$C$1495,0),0))</f>
        <v>HDW</v>
      </c>
      <c r="E39" s="306" t="str">
        <f ca="1">IF(B39="+","Unit",IF(ISERROR(OFFSET('HARGA SATUAN'!$E$6,MATCH(RAB!C39,'HARGA SATUAN'!$C$7:$C$1495,0),0)),"",OFFSET('HARGA SATUAN'!$E$6,MATCH(RAB!C39,'HARGA SATUAN'!$C$7:$C$1495,0),0)))</f>
        <v>Bh</v>
      </c>
      <c r="F39" s="456">
        <f>F34*2</f>
        <v>4</v>
      </c>
      <c r="G39" s="307">
        <f ca="1">IF(ISERROR(OFFSET('HARGA SATUAN'!$I$6,MATCH(RAB!C39,'HARGA SATUAN'!$C$7:$C$1495,0),0)),0,OFFSET('HARGA SATUAN'!$I$6,MATCH(RAB!C39,'HARGA SATUAN'!$C$7:$C$1495,0),0))</f>
        <v>9500</v>
      </c>
      <c r="H39" s="308">
        <f t="shared" ca="1" si="5"/>
        <v>0</v>
      </c>
      <c r="I39" s="308">
        <f t="shared" ca="1" si="6"/>
        <v>38000</v>
      </c>
      <c r="J39" s="308">
        <f t="shared" ca="1" si="7"/>
        <v>0</v>
      </c>
      <c r="K39" s="309">
        <f t="shared" ca="1" si="8"/>
        <v>38000</v>
      </c>
      <c r="L39" s="316"/>
      <c r="M39" s="289" t="str">
        <f t="shared" ca="1" si="9"/>
        <v/>
      </c>
      <c r="N39" s="316"/>
      <c r="O39" s="310"/>
      <c r="P39" s="310"/>
      <c r="Q39" s="291"/>
      <c r="R39" s="283"/>
      <c r="S39" s="311"/>
      <c r="T39" s="288"/>
      <c r="U39" s="288"/>
      <c r="V39" s="288"/>
    </row>
    <row r="40" spans="1:22" s="317" customFormat="1">
      <c r="A40" s="283"/>
      <c r="B40" s="450">
        <v>6</v>
      </c>
      <c r="C40" s="451" t="s">
        <v>34</v>
      </c>
      <c r="D40" s="305" t="str">
        <f ca="1">IF(ISERROR(OFFSET('HARGA SATUAN'!$D$6,MATCH(RAB!C40,'HARGA SATUAN'!$C$7:$C$1495,0),0)),"",OFFSET('HARGA SATUAN'!$D$6,MATCH(RAB!C40,'HARGA SATUAN'!$C$7:$C$1495,0),0))</f>
        <v>HDW</v>
      </c>
      <c r="E40" s="306" t="str">
        <f ca="1">IF(B40="+","Unit",IF(ISERROR(OFFSET('HARGA SATUAN'!$E$6,MATCH(RAB!C40,'HARGA SATUAN'!$C$7:$C$1495,0),0)),"",OFFSET('HARGA SATUAN'!$E$6,MATCH(RAB!C40,'HARGA SATUAN'!$C$7:$C$1495,0),0)))</f>
        <v>Bh</v>
      </c>
      <c r="F40" s="456">
        <f>F34*5.5</f>
        <v>11</v>
      </c>
      <c r="G40" s="307">
        <f ca="1">IF(ISERROR(OFFSET('HARGA SATUAN'!$I$6,MATCH(RAB!C40,'HARGA SATUAN'!$C$7:$C$1495,0),0)),0,OFFSET('HARGA SATUAN'!$I$6,MATCH(RAB!C40,'HARGA SATUAN'!$C$7:$C$1495,0),0))</f>
        <v>6100</v>
      </c>
      <c r="H40" s="308">
        <f t="shared" ca="1" si="5"/>
        <v>0</v>
      </c>
      <c r="I40" s="308">
        <f t="shared" ca="1" si="6"/>
        <v>67100</v>
      </c>
      <c r="J40" s="308">
        <f t="shared" ca="1" si="7"/>
        <v>0</v>
      </c>
      <c r="K40" s="309">
        <f t="shared" ca="1" si="8"/>
        <v>67100</v>
      </c>
      <c r="L40" s="316"/>
      <c r="M40" s="289" t="str">
        <f t="shared" ca="1" si="9"/>
        <v/>
      </c>
      <c r="N40" s="316"/>
      <c r="O40" s="310"/>
      <c r="P40" s="310"/>
      <c r="Q40" s="291"/>
      <c r="R40" s="283"/>
      <c r="S40" s="311"/>
      <c r="T40" s="288"/>
      <c r="U40" s="288"/>
      <c r="V40" s="288"/>
    </row>
    <row r="41" spans="1:22" s="317" customFormat="1">
      <c r="A41" s="283"/>
      <c r="B41" s="450">
        <v>7</v>
      </c>
      <c r="C41" s="451" t="s">
        <v>35</v>
      </c>
      <c r="D41" s="305" t="str">
        <f ca="1">IF(ISERROR(OFFSET('HARGA SATUAN'!$D$6,MATCH(RAB!C41,'HARGA SATUAN'!$C$7:$C$1495,0),0)),"",OFFSET('HARGA SATUAN'!$D$6,MATCH(RAB!C41,'HARGA SATUAN'!$C$7:$C$1495,0),0))</f>
        <v>HDW</v>
      </c>
      <c r="E41" s="306" t="str">
        <f ca="1">IF(B41="+","Unit",IF(ISERROR(OFFSET('HARGA SATUAN'!$E$6,MATCH(RAB!C41,'HARGA SATUAN'!$C$7:$C$1495,0),0)),"",OFFSET('HARGA SATUAN'!$E$6,MATCH(RAB!C41,'HARGA SATUAN'!$C$7:$C$1495,0),0)))</f>
        <v>Bh</v>
      </c>
      <c r="F41" s="456">
        <f>F34*6</f>
        <v>12</v>
      </c>
      <c r="G41" s="307">
        <f ca="1">IF(ISERROR(OFFSET('HARGA SATUAN'!$I$6,MATCH(RAB!C41,'HARGA SATUAN'!$C$7:$C$1495,0),0)),0,OFFSET('HARGA SATUAN'!$I$6,MATCH(RAB!C41,'HARGA SATUAN'!$C$7:$C$1495,0),0))</f>
        <v>2300</v>
      </c>
      <c r="H41" s="308">
        <f t="shared" ca="1" si="5"/>
        <v>0</v>
      </c>
      <c r="I41" s="308">
        <f t="shared" ca="1" si="6"/>
        <v>27600</v>
      </c>
      <c r="J41" s="308">
        <f t="shared" ca="1" si="7"/>
        <v>0</v>
      </c>
      <c r="K41" s="309">
        <f t="shared" ca="1" si="8"/>
        <v>27600</v>
      </c>
      <c r="L41" s="316"/>
      <c r="M41" s="289" t="str">
        <f t="shared" ca="1" si="9"/>
        <v/>
      </c>
      <c r="N41" s="316"/>
      <c r="O41" s="310"/>
      <c r="P41" s="310"/>
      <c r="Q41" s="291"/>
      <c r="R41" s="283"/>
      <c r="S41" s="311"/>
      <c r="T41" s="288"/>
      <c r="U41" s="288"/>
      <c r="V41" s="288"/>
    </row>
    <row r="42" spans="1:22" s="317" customFormat="1">
      <c r="A42" s="283"/>
      <c r="B42" s="452">
        <v>8</v>
      </c>
      <c r="C42" s="453" t="s">
        <v>1619</v>
      </c>
      <c r="D42" s="305" t="str">
        <f ca="1">IF(ISERROR(OFFSET('HARGA SATUAN'!$D$6,MATCH(RAB!C42,'HARGA SATUAN'!$C$7:$C$1495,0),0)),"",OFFSET('HARGA SATUAN'!$D$6,MATCH(RAB!C42,'HARGA SATUAN'!$C$7:$C$1495,0),0))</f>
        <v>HDW</v>
      </c>
      <c r="E42" s="306" t="str">
        <f ca="1">IF(B42="+","Unit",IF(ISERROR(OFFSET('HARGA SATUAN'!$E$6,MATCH(RAB!C42,'HARGA SATUAN'!$C$7:$C$1495,0),0)),"",OFFSET('HARGA SATUAN'!$E$6,MATCH(RAB!C42,'HARGA SATUAN'!$C$7:$C$1495,0),0)))</f>
        <v>Mtr</v>
      </c>
      <c r="F42" s="456">
        <f>F34*4.8</f>
        <v>9.6</v>
      </c>
      <c r="G42" s="307">
        <f ca="1">IF(ISERROR(OFFSET('HARGA SATUAN'!$I$6,MATCH(RAB!C42,'HARGA SATUAN'!$C$7:$C$1495,0),0)),0,OFFSET('HARGA SATUAN'!$I$6,MATCH(RAB!C42,'HARGA SATUAN'!$C$7:$C$1495,0),0))</f>
        <v>23310</v>
      </c>
      <c r="H42" s="308">
        <f t="shared" ca="1" si="5"/>
        <v>0</v>
      </c>
      <c r="I42" s="308">
        <f t="shared" ca="1" si="6"/>
        <v>223776</v>
      </c>
      <c r="J42" s="308">
        <f t="shared" ca="1" si="7"/>
        <v>0</v>
      </c>
      <c r="K42" s="309">
        <f t="shared" ca="1" si="8"/>
        <v>223776</v>
      </c>
      <c r="L42" s="316"/>
      <c r="M42" s="289" t="str">
        <f t="shared" ca="1" si="9"/>
        <v/>
      </c>
      <c r="N42" s="316"/>
      <c r="O42" s="310"/>
      <c r="P42" s="310"/>
      <c r="Q42" s="291"/>
      <c r="R42" s="283"/>
      <c r="S42" s="311"/>
      <c r="T42" s="288"/>
      <c r="U42" s="288"/>
      <c r="V42" s="288"/>
    </row>
    <row r="43" spans="1:22" s="317" customFormat="1">
      <c r="A43" s="283"/>
      <c r="B43" s="454">
        <v>9</v>
      </c>
      <c r="C43" s="455" t="s">
        <v>736</v>
      </c>
      <c r="D43" s="305" t="str">
        <f ca="1">IF(ISERROR(OFFSET('HARGA SATUAN'!$D$6,MATCH(RAB!C43,'HARGA SATUAN'!$C$7:$C$1495,0),0)),"",OFFSET('HARGA SATUAN'!$D$6,MATCH(RAB!C43,'HARGA SATUAN'!$C$7:$C$1495,0),0))</f>
        <v>JASA</v>
      </c>
      <c r="E43" s="306" t="str">
        <f ca="1">IF(B43="+","Unit",IF(ISERROR(OFFSET('HARGA SATUAN'!$E$6,MATCH(RAB!C43,'HARGA SATUAN'!$C$7:$C$1495,0),0)),"",OFFSET('HARGA SATUAN'!$E$6,MATCH(RAB!C43,'HARGA SATUAN'!$C$7:$C$1495,0),0)))</f>
        <v>Unit</v>
      </c>
      <c r="F43" s="456">
        <f>F34*1</f>
        <v>2</v>
      </c>
      <c r="G43" s="307">
        <f ca="1">IF(ISERROR(OFFSET('HARGA SATUAN'!$I$6,MATCH(RAB!C43,'HARGA SATUAN'!$C$7:$C$1495,0),0)),0,OFFSET('HARGA SATUAN'!$I$6,MATCH(RAB!C43,'HARGA SATUAN'!$C$7:$C$1495,0),0))</f>
        <v>65400</v>
      </c>
      <c r="H43" s="308">
        <f t="shared" ca="1" si="5"/>
        <v>0</v>
      </c>
      <c r="I43" s="308">
        <f t="shared" ca="1" si="6"/>
        <v>0</v>
      </c>
      <c r="J43" s="308">
        <f t="shared" ca="1" si="7"/>
        <v>130800</v>
      </c>
      <c r="K43" s="309">
        <f t="shared" ca="1" si="8"/>
        <v>130800</v>
      </c>
      <c r="L43" s="316"/>
      <c r="M43" s="289" t="str">
        <f t="shared" ca="1" si="9"/>
        <v/>
      </c>
      <c r="N43" s="316"/>
      <c r="O43" s="310"/>
      <c r="P43" s="310"/>
      <c r="Q43" s="291"/>
      <c r="R43" s="283"/>
      <c r="S43" s="311"/>
      <c r="T43" s="288"/>
      <c r="U43" s="288"/>
      <c r="V43" s="288"/>
    </row>
    <row r="44" spans="1:22" s="317" customFormat="1">
      <c r="A44" s="283"/>
      <c r="B44" s="450"/>
      <c r="C44" s="451"/>
      <c r="D44" s="305" t="str">
        <f ca="1">IF(ISERROR(OFFSET('HARGA SATUAN'!$D$6,MATCH(RAB!C44,'HARGA SATUAN'!$C$7:$C$1495,0),0)),"",OFFSET('HARGA SATUAN'!$D$6,MATCH(RAB!C44,'HARGA SATUAN'!$C$7:$C$1495,0),0))</f>
        <v/>
      </c>
      <c r="E44" s="306" t="str">
        <f ca="1">IF(B44="+","Unit",IF(ISERROR(OFFSET('HARGA SATUAN'!$E$6,MATCH(RAB!C44,'HARGA SATUAN'!$C$7:$C$1495,0),0)),"",OFFSET('HARGA SATUAN'!$E$6,MATCH(RAB!C44,'HARGA SATUAN'!$C$7:$C$1495,0),0)))</f>
        <v/>
      </c>
      <c r="F44" s="458"/>
      <c r="G44" s="307">
        <f ca="1">IF(ISERROR(OFFSET('HARGA SATUAN'!$I$6,MATCH(RAB!C44,'HARGA SATUAN'!$C$7:$C$1495,0),0)),0,OFFSET('HARGA SATUAN'!$I$6,MATCH(RAB!C44,'HARGA SATUAN'!$C$7:$C$1495,0),0))</f>
        <v>0</v>
      </c>
      <c r="H44" s="308">
        <f t="shared" ref="H44:H65" ca="1" si="10">IF(OR(D44="MDU",D44="MDU-KD"),(IF($O$3="RAB NON MDU","PLN KD",G44*F44)),0)</f>
        <v>0</v>
      </c>
      <c r="I44" s="308">
        <f t="shared" ref="I44:I65" ca="1" si="11">IF(D44="HDW",G44*F44,0)</f>
        <v>0</v>
      </c>
      <c r="J44" s="308">
        <f t="shared" ref="J44:J65" ca="1" si="12">IF(D44="JASA",G44*F44,0)</f>
        <v>0</v>
      </c>
      <c r="K44" s="309">
        <f t="shared" ref="K44:K65" ca="1" si="13">SUM(H44:J44)</f>
        <v>0</v>
      </c>
      <c r="L44" s="316"/>
      <c r="M44" s="289" t="e">
        <f>IF(AND(F44&gt;0,#REF!=0),"",IF(AND(ISBLANK(F44)=FALSE,K44=0),"WARNING",""))</f>
        <v>#REF!</v>
      </c>
      <c r="N44" s="316"/>
      <c r="O44" s="310"/>
      <c r="P44" s="310"/>
      <c r="Q44" s="291"/>
      <c r="R44" s="283"/>
      <c r="S44" s="311"/>
      <c r="T44" s="288"/>
      <c r="U44" s="288"/>
      <c r="V44" s="288"/>
    </row>
    <row r="45" spans="1:22" s="317" customFormat="1" hidden="1">
      <c r="A45" s="283"/>
      <c r="B45" s="450"/>
      <c r="C45" s="451"/>
      <c r="D45" s="305" t="str">
        <f ca="1">IF(ISERROR(OFFSET('HARGA SATUAN'!$D$6,MATCH(RAB!C45,'HARGA SATUAN'!$C$7:$C$1495,0),0)),"",OFFSET('HARGA SATUAN'!$D$6,MATCH(RAB!C45,'HARGA SATUAN'!$C$7:$C$1495,0),0))</f>
        <v/>
      </c>
      <c r="E45" s="306" t="str">
        <f ca="1">IF(B45="+","Unit",IF(ISERROR(OFFSET('HARGA SATUAN'!$E$6,MATCH(RAB!C45,'HARGA SATUAN'!$C$7:$C$1495,0),0)),"",OFFSET('HARGA SATUAN'!$E$6,MATCH(RAB!C45,'HARGA SATUAN'!$C$7:$C$1495,0),0)))</f>
        <v/>
      </c>
      <c r="F45" s="458"/>
      <c r="G45" s="307">
        <f ca="1">IF(ISERROR(OFFSET('HARGA SATUAN'!$I$6,MATCH(RAB!C45,'HARGA SATUAN'!$C$7:$C$1495,0),0)),0,OFFSET('HARGA SATUAN'!$I$6,MATCH(RAB!C45,'HARGA SATUAN'!$C$7:$C$1495,0),0))</f>
        <v>0</v>
      </c>
      <c r="H45" s="308">
        <f t="shared" ca="1" si="10"/>
        <v>0</v>
      </c>
      <c r="I45" s="308">
        <f t="shared" ca="1" si="11"/>
        <v>0</v>
      </c>
      <c r="J45" s="308">
        <f t="shared" ca="1" si="12"/>
        <v>0</v>
      </c>
      <c r="K45" s="309">
        <f t="shared" ca="1" si="13"/>
        <v>0</v>
      </c>
      <c r="L45" s="316"/>
      <c r="M45" s="289" t="str">
        <f t="shared" ref="M45:M70" ca="1" si="14">IF(AND(F45&gt;0,F44=0),"",IF(AND(ISBLANK(F45)=FALSE,K45=0),"WARNING",""))</f>
        <v/>
      </c>
      <c r="N45" s="316"/>
      <c r="O45" s="310"/>
      <c r="P45" s="310"/>
      <c r="Q45" s="291"/>
      <c r="R45" s="283"/>
      <c r="S45" s="311"/>
      <c r="T45" s="288"/>
      <c r="U45" s="288"/>
      <c r="V45" s="288"/>
    </row>
    <row r="46" spans="1:22" s="317" customFormat="1" hidden="1">
      <c r="A46" s="283"/>
      <c r="B46" s="450"/>
      <c r="C46" s="451"/>
      <c r="D46" s="305" t="str">
        <f ca="1">IF(ISERROR(OFFSET('HARGA SATUAN'!$D$6,MATCH(RAB!C46,'HARGA SATUAN'!$C$7:$C$1495,0),0)),"",OFFSET('HARGA SATUAN'!$D$6,MATCH(RAB!C46,'HARGA SATUAN'!$C$7:$C$1495,0),0))</f>
        <v/>
      </c>
      <c r="E46" s="306" t="str">
        <f ca="1">IF(B46="+","Unit",IF(ISERROR(OFFSET('HARGA SATUAN'!$E$6,MATCH(RAB!C46,'HARGA SATUAN'!$C$7:$C$1495,0),0)),"",OFFSET('HARGA SATUAN'!$E$6,MATCH(RAB!C46,'HARGA SATUAN'!$C$7:$C$1495,0),0)))</f>
        <v/>
      </c>
      <c r="F46" s="458"/>
      <c r="G46" s="307">
        <f ca="1">IF(ISERROR(OFFSET('HARGA SATUAN'!$I$6,MATCH(RAB!C46,'HARGA SATUAN'!$C$7:$C$1495,0),0)),0,OFFSET('HARGA SATUAN'!$I$6,MATCH(RAB!C46,'HARGA SATUAN'!$C$7:$C$1495,0),0))</f>
        <v>0</v>
      </c>
      <c r="H46" s="308">
        <f t="shared" ca="1" si="10"/>
        <v>0</v>
      </c>
      <c r="I46" s="308">
        <f t="shared" ca="1" si="11"/>
        <v>0</v>
      </c>
      <c r="J46" s="308">
        <f t="shared" ca="1" si="12"/>
        <v>0</v>
      </c>
      <c r="K46" s="309">
        <f t="shared" ca="1" si="13"/>
        <v>0</v>
      </c>
      <c r="L46" s="316"/>
      <c r="M46" s="289" t="str">
        <f t="shared" ca="1" si="14"/>
        <v/>
      </c>
      <c r="N46" s="316"/>
      <c r="O46" s="310"/>
      <c r="P46" s="310"/>
      <c r="Q46" s="291"/>
      <c r="R46" s="283"/>
      <c r="S46" s="311"/>
      <c r="T46" s="288"/>
      <c r="U46" s="288"/>
      <c r="V46" s="288"/>
    </row>
    <row r="47" spans="1:22" s="317" customFormat="1" hidden="1">
      <c r="A47" s="283"/>
      <c r="B47" s="450"/>
      <c r="C47" s="451"/>
      <c r="D47" s="305" t="str">
        <f ca="1">IF(ISERROR(OFFSET('HARGA SATUAN'!$D$6,MATCH(RAB!C47,'HARGA SATUAN'!$C$7:$C$1495,0),0)),"",OFFSET('HARGA SATUAN'!$D$6,MATCH(RAB!C47,'HARGA SATUAN'!$C$7:$C$1495,0),0))</f>
        <v/>
      </c>
      <c r="E47" s="306" t="str">
        <f ca="1">IF(B47="+","Unit",IF(ISERROR(OFFSET('HARGA SATUAN'!$E$6,MATCH(RAB!C47,'HARGA SATUAN'!$C$7:$C$1495,0),0)),"",OFFSET('HARGA SATUAN'!$E$6,MATCH(RAB!C47,'HARGA SATUAN'!$C$7:$C$1495,0),0)))</f>
        <v/>
      </c>
      <c r="F47" s="458"/>
      <c r="G47" s="307">
        <f ca="1">IF(ISERROR(OFFSET('HARGA SATUAN'!$I$6,MATCH(RAB!C47,'HARGA SATUAN'!$C$7:$C$1495,0),0)),0,OFFSET('HARGA SATUAN'!$I$6,MATCH(RAB!C47,'HARGA SATUAN'!$C$7:$C$1495,0),0))</f>
        <v>0</v>
      </c>
      <c r="H47" s="308">
        <f t="shared" ca="1" si="10"/>
        <v>0</v>
      </c>
      <c r="I47" s="308">
        <f t="shared" ca="1" si="11"/>
        <v>0</v>
      </c>
      <c r="J47" s="308">
        <f t="shared" ca="1" si="12"/>
        <v>0</v>
      </c>
      <c r="K47" s="309">
        <f t="shared" ca="1" si="13"/>
        <v>0</v>
      </c>
      <c r="L47" s="316"/>
      <c r="M47" s="289" t="str">
        <f t="shared" ca="1" si="14"/>
        <v/>
      </c>
      <c r="N47" s="316"/>
      <c r="O47" s="310"/>
      <c r="P47" s="310"/>
      <c r="Q47" s="291"/>
      <c r="R47" s="283"/>
      <c r="S47" s="311"/>
      <c r="T47" s="288"/>
      <c r="U47" s="288"/>
      <c r="V47" s="288"/>
    </row>
    <row r="48" spans="1:22" s="317" customFormat="1" hidden="1">
      <c r="A48" s="283"/>
      <c r="B48" s="450"/>
      <c r="C48" s="451"/>
      <c r="D48" s="305" t="str">
        <f ca="1">IF(ISERROR(OFFSET('HARGA SATUAN'!$D$6,MATCH(RAB!C48,'HARGA SATUAN'!$C$7:$C$1495,0),0)),"",OFFSET('HARGA SATUAN'!$D$6,MATCH(RAB!C48,'HARGA SATUAN'!$C$7:$C$1495,0),0))</f>
        <v/>
      </c>
      <c r="E48" s="306" t="str">
        <f ca="1">IF(B48="+","Unit",IF(ISERROR(OFFSET('HARGA SATUAN'!$E$6,MATCH(RAB!C48,'HARGA SATUAN'!$C$7:$C$1495,0),0)),"",OFFSET('HARGA SATUAN'!$E$6,MATCH(RAB!C48,'HARGA SATUAN'!$C$7:$C$1495,0),0)))</f>
        <v/>
      </c>
      <c r="F48" s="458"/>
      <c r="G48" s="307">
        <f ca="1">IF(ISERROR(OFFSET('HARGA SATUAN'!$I$6,MATCH(RAB!C48,'HARGA SATUAN'!$C$7:$C$1495,0),0)),0,OFFSET('HARGA SATUAN'!$I$6,MATCH(RAB!C48,'HARGA SATUAN'!$C$7:$C$1495,0),0))</f>
        <v>0</v>
      </c>
      <c r="H48" s="308">
        <f t="shared" ca="1" si="10"/>
        <v>0</v>
      </c>
      <c r="I48" s="308">
        <f t="shared" ca="1" si="11"/>
        <v>0</v>
      </c>
      <c r="J48" s="308">
        <f t="shared" ca="1" si="12"/>
        <v>0</v>
      </c>
      <c r="K48" s="309">
        <f t="shared" ca="1" si="13"/>
        <v>0</v>
      </c>
      <c r="L48" s="316"/>
      <c r="M48" s="289" t="str">
        <f t="shared" ca="1" si="14"/>
        <v/>
      </c>
      <c r="N48" s="316"/>
      <c r="O48" s="310"/>
      <c r="P48" s="310"/>
      <c r="Q48" s="291"/>
      <c r="R48" s="283"/>
      <c r="S48" s="311"/>
      <c r="T48" s="288"/>
      <c r="U48" s="288"/>
      <c r="V48" s="288"/>
    </row>
    <row r="49" spans="1:22" s="317" customFormat="1" hidden="1">
      <c r="A49" s="283"/>
      <c r="B49" s="450"/>
      <c r="C49" s="451"/>
      <c r="D49" s="305" t="str">
        <f ca="1">IF(ISERROR(OFFSET('HARGA SATUAN'!$D$6,MATCH(RAB!C49,'HARGA SATUAN'!$C$7:$C$1495,0),0)),"",OFFSET('HARGA SATUAN'!$D$6,MATCH(RAB!C49,'HARGA SATUAN'!$C$7:$C$1495,0),0))</f>
        <v/>
      </c>
      <c r="E49" s="306" t="str">
        <f ca="1">IF(B49="+","Unit",IF(ISERROR(OFFSET('HARGA SATUAN'!$E$6,MATCH(RAB!C49,'HARGA SATUAN'!$C$7:$C$1495,0),0)),"",OFFSET('HARGA SATUAN'!$E$6,MATCH(RAB!C49,'HARGA SATUAN'!$C$7:$C$1495,0),0)))</f>
        <v/>
      </c>
      <c r="F49" s="458"/>
      <c r="G49" s="307">
        <f ca="1">IF(ISERROR(OFFSET('HARGA SATUAN'!$I$6,MATCH(RAB!C49,'HARGA SATUAN'!$C$7:$C$1495,0),0)),0,OFFSET('HARGA SATUAN'!$I$6,MATCH(RAB!C49,'HARGA SATUAN'!$C$7:$C$1495,0),0))</f>
        <v>0</v>
      </c>
      <c r="H49" s="308">
        <f t="shared" ca="1" si="10"/>
        <v>0</v>
      </c>
      <c r="I49" s="308">
        <f t="shared" ca="1" si="11"/>
        <v>0</v>
      </c>
      <c r="J49" s="308">
        <f t="shared" ca="1" si="12"/>
        <v>0</v>
      </c>
      <c r="K49" s="309">
        <f t="shared" ca="1" si="13"/>
        <v>0</v>
      </c>
      <c r="L49" s="316"/>
      <c r="M49" s="289" t="str">
        <f t="shared" ca="1" si="14"/>
        <v/>
      </c>
      <c r="N49" s="316"/>
      <c r="O49" s="310"/>
      <c r="P49" s="310"/>
      <c r="Q49" s="291"/>
      <c r="R49" s="283"/>
      <c r="S49" s="311"/>
      <c r="T49" s="288"/>
      <c r="U49" s="288"/>
      <c r="V49" s="288"/>
    </row>
    <row r="50" spans="1:22" s="317" customFormat="1" hidden="1">
      <c r="A50" s="283"/>
      <c r="B50" s="450"/>
      <c r="C50" s="451"/>
      <c r="D50" s="305" t="str">
        <f ca="1">IF(ISERROR(OFFSET('HARGA SATUAN'!$D$6,MATCH(RAB!C50,'HARGA SATUAN'!$C$7:$C$1495,0),0)),"",OFFSET('HARGA SATUAN'!$D$6,MATCH(RAB!C50,'HARGA SATUAN'!$C$7:$C$1495,0),0))</f>
        <v/>
      </c>
      <c r="E50" s="306" t="str">
        <f ca="1">IF(B50="+","Unit",IF(ISERROR(OFFSET('HARGA SATUAN'!$E$6,MATCH(RAB!C50,'HARGA SATUAN'!$C$7:$C$1495,0),0)),"",OFFSET('HARGA SATUAN'!$E$6,MATCH(RAB!C50,'HARGA SATUAN'!$C$7:$C$1495,0),0)))</f>
        <v/>
      </c>
      <c r="F50" s="458"/>
      <c r="G50" s="307">
        <f ca="1">IF(ISERROR(OFFSET('HARGA SATUAN'!$I$6,MATCH(RAB!C50,'HARGA SATUAN'!$C$7:$C$1495,0),0)),0,OFFSET('HARGA SATUAN'!$I$6,MATCH(RAB!C50,'HARGA SATUAN'!$C$7:$C$1495,0),0))</f>
        <v>0</v>
      </c>
      <c r="H50" s="308">
        <f t="shared" ca="1" si="10"/>
        <v>0</v>
      </c>
      <c r="I50" s="308">
        <f t="shared" ca="1" si="11"/>
        <v>0</v>
      </c>
      <c r="J50" s="308">
        <f t="shared" ca="1" si="12"/>
        <v>0</v>
      </c>
      <c r="K50" s="309">
        <f t="shared" ca="1" si="13"/>
        <v>0</v>
      </c>
      <c r="L50" s="316"/>
      <c r="M50" s="289" t="str">
        <f t="shared" ca="1" si="14"/>
        <v/>
      </c>
      <c r="N50" s="316"/>
      <c r="O50" s="310"/>
      <c r="P50" s="310"/>
      <c r="Q50" s="291"/>
      <c r="R50" s="283"/>
      <c r="S50" s="311"/>
      <c r="T50" s="288"/>
      <c r="U50" s="288"/>
      <c r="V50" s="288"/>
    </row>
    <row r="51" spans="1:22" s="317" customFormat="1" hidden="1">
      <c r="A51" s="283"/>
      <c r="B51" s="450"/>
      <c r="C51" s="451"/>
      <c r="D51" s="305" t="str">
        <f ca="1">IF(ISERROR(OFFSET('HARGA SATUAN'!$D$6,MATCH(RAB!C51,'HARGA SATUAN'!$C$7:$C$1495,0),0)),"",OFFSET('HARGA SATUAN'!$D$6,MATCH(RAB!C51,'HARGA SATUAN'!$C$7:$C$1495,0),0))</f>
        <v/>
      </c>
      <c r="E51" s="306" t="str">
        <f ca="1">IF(B51="+","Unit",IF(ISERROR(OFFSET('HARGA SATUAN'!$E$6,MATCH(RAB!C51,'HARGA SATUAN'!$C$7:$C$1495,0),0)),"",OFFSET('HARGA SATUAN'!$E$6,MATCH(RAB!C51,'HARGA SATUAN'!$C$7:$C$1495,0),0)))</f>
        <v/>
      </c>
      <c r="F51" s="458"/>
      <c r="G51" s="307">
        <f ca="1">IF(ISERROR(OFFSET('HARGA SATUAN'!$I$6,MATCH(RAB!C51,'HARGA SATUAN'!$C$7:$C$1495,0),0)),0,OFFSET('HARGA SATUAN'!$I$6,MATCH(RAB!C51,'HARGA SATUAN'!$C$7:$C$1495,0),0))</f>
        <v>0</v>
      </c>
      <c r="H51" s="308">
        <f t="shared" ca="1" si="10"/>
        <v>0</v>
      </c>
      <c r="I51" s="308">
        <f t="shared" ca="1" si="11"/>
        <v>0</v>
      </c>
      <c r="J51" s="308">
        <f t="shared" ca="1" si="12"/>
        <v>0</v>
      </c>
      <c r="K51" s="309">
        <f t="shared" ca="1" si="13"/>
        <v>0</v>
      </c>
      <c r="L51" s="316"/>
      <c r="M51" s="289" t="str">
        <f t="shared" ca="1" si="14"/>
        <v/>
      </c>
      <c r="N51" s="316"/>
      <c r="O51" s="310"/>
      <c r="P51" s="310"/>
      <c r="Q51" s="291"/>
      <c r="R51" s="283"/>
      <c r="S51" s="311"/>
      <c r="T51" s="288"/>
      <c r="U51" s="288"/>
      <c r="V51" s="288"/>
    </row>
    <row r="52" spans="1:22" s="317" customFormat="1" hidden="1">
      <c r="A52" s="283"/>
      <c r="B52" s="450"/>
      <c r="C52" s="451"/>
      <c r="D52" s="305" t="str">
        <f ca="1">IF(ISERROR(OFFSET('HARGA SATUAN'!$D$6,MATCH(RAB!C52,'HARGA SATUAN'!$C$7:$C$1495,0),0)),"",OFFSET('HARGA SATUAN'!$D$6,MATCH(RAB!C52,'HARGA SATUAN'!$C$7:$C$1495,0),0))</f>
        <v/>
      </c>
      <c r="E52" s="306" t="str">
        <f ca="1">IF(B52="+","Unit",IF(ISERROR(OFFSET('HARGA SATUAN'!$E$6,MATCH(RAB!C52,'HARGA SATUAN'!$C$7:$C$1495,0),0)),"",OFFSET('HARGA SATUAN'!$E$6,MATCH(RAB!C52,'HARGA SATUAN'!$C$7:$C$1495,0),0)))</f>
        <v/>
      </c>
      <c r="F52" s="458"/>
      <c r="G52" s="307">
        <f ca="1">IF(ISERROR(OFFSET('HARGA SATUAN'!$I$6,MATCH(RAB!C52,'HARGA SATUAN'!$C$7:$C$1495,0),0)),0,OFFSET('HARGA SATUAN'!$I$6,MATCH(RAB!C52,'HARGA SATUAN'!$C$7:$C$1495,0),0))</f>
        <v>0</v>
      </c>
      <c r="H52" s="308">
        <f t="shared" ca="1" si="10"/>
        <v>0</v>
      </c>
      <c r="I52" s="308">
        <f t="shared" ca="1" si="11"/>
        <v>0</v>
      </c>
      <c r="J52" s="308">
        <f t="shared" ca="1" si="12"/>
        <v>0</v>
      </c>
      <c r="K52" s="309">
        <f t="shared" ca="1" si="13"/>
        <v>0</v>
      </c>
      <c r="L52" s="316"/>
      <c r="M52" s="289" t="str">
        <f t="shared" ca="1" si="14"/>
        <v/>
      </c>
      <c r="N52" s="316"/>
      <c r="O52" s="310"/>
      <c r="P52" s="310"/>
      <c r="Q52" s="291"/>
      <c r="R52" s="283"/>
      <c r="S52" s="311"/>
      <c r="T52" s="288"/>
      <c r="U52" s="288"/>
      <c r="V52" s="288"/>
    </row>
    <row r="53" spans="1:22" s="317" customFormat="1" hidden="1">
      <c r="A53" s="283"/>
      <c r="B53" s="450"/>
      <c r="C53" s="451"/>
      <c r="D53" s="305" t="str">
        <f ca="1">IF(ISERROR(OFFSET('HARGA SATUAN'!$D$6,MATCH(RAB!C53,'HARGA SATUAN'!$C$7:$C$1495,0),0)),"",OFFSET('HARGA SATUAN'!$D$6,MATCH(RAB!C53,'HARGA SATUAN'!$C$7:$C$1495,0),0))</f>
        <v/>
      </c>
      <c r="E53" s="306" t="str">
        <f ca="1">IF(B53="+","Unit",IF(ISERROR(OFFSET('HARGA SATUAN'!$E$6,MATCH(RAB!C53,'HARGA SATUAN'!$C$7:$C$1495,0),0)),"",OFFSET('HARGA SATUAN'!$E$6,MATCH(RAB!C53,'HARGA SATUAN'!$C$7:$C$1495,0),0)))</f>
        <v/>
      </c>
      <c r="F53" s="458"/>
      <c r="G53" s="307">
        <f ca="1">IF(ISERROR(OFFSET('HARGA SATUAN'!$I$6,MATCH(RAB!C53,'HARGA SATUAN'!$C$7:$C$1495,0),0)),0,OFFSET('HARGA SATUAN'!$I$6,MATCH(RAB!C53,'HARGA SATUAN'!$C$7:$C$1495,0),0))</f>
        <v>0</v>
      </c>
      <c r="H53" s="308">
        <f t="shared" ca="1" si="10"/>
        <v>0</v>
      </c>
      <c r="I53" s="308">
        <f t="shared" ca="1" si="11"/>
        <v>0</v>
      </c>
      <c r="J53" s="308">
        <f t="shared" ca="1" si="12"/>
        <v>0</v>
      </c>
      <c r="K53" s="309">
        <f t="shared" ca="1" si="13"/>
        <v>0</v>
      </c>
      <c r="L53" s="316"/>
      <c r="M53" s="289" t="str">
        <f t="shared" ca="1" si="14"/>
        <v/>
      </c>
      <c r="N53" s="316"/>
      <c r="O53" s="310"/>
      <c r="P53" s="310"/>
      <c r="Q53" s="291"/>
      <c r="R53" s="283"/>
      <c r="S53" s="311"/>
      <c r="T53" s="288"/>
      <c r="U53" s="288"/>
      <c r="V53" s="288"/>
    </row>
    <row r="54" spans="1:22" s="317" customFormat="1" hidden="1">
      <c r="A54" s="283"/>
      <c r="B54" s="450"/>
      <c r="C54" s="451"/>
      <c r="D54" s="305" t="str">
        <f ca="1">IF(ISERROR(OFFSET('HARGA SATUAN'!$D$6,MATCH(RAB!C54,'HARGA SATUAN'!$C$7:$C$1495,0),0)),"",OFFSET('HARGA SATUAN'!$D$6,MATCH(RAB!C54,'HARGA SATUAN'!$C$7:$C$1495,0),0))</f>
        <v/>
      </c>
      <c r="E54" s="306" t="str">
        <f ca="1">IF(B54="+","Unit",IF(ISERROR(OFFSET('HARGA SATUAN'!$E$6,MATCH(RAB!C54,'HARGA SATUAN'!$C$7:$C$1495,0),0)),"",OFFSET('HARGA SATUAN'!$E$6,MATCH(RAB!C54,'HARGA SATUAN'!$C$7:$C$1495,0),0)))</f>
        <v/>
      </c>
      <c r="F54" s="458"/>
      <c r="G54" s="307">
        <f ca="1">IF(ISERROR(OFFSET('HARGA SATUAN'!$I$6,MATCH(RAB!C54,'HARGA SATUAN'!$C$7:$C$1495,0),0)),0,OFFSET('HARGA SATUAN'!$I$6,MATCH(RAB!C54,'HARGA SATUAN'!$C$7:$C$1495,0),0))</f>
        <v>0</v>
      </c>
      <c r="H54" s="308">
        <f t="shared" ca="1" si="10"/>
        <v>0</v>
      </c>
      <c r="I54" s="308">
        <f t="shared" ca="1" si="11"/>
        <v>0</v>
      </c>
      <c r="J54" s="308">
        <f t="shared" ca="1" si="12"/>
        <v>0</v>
      </c>
      <c r="K54" s="309">
        <f t="shared" ca="1" si="13"/>
        <v>0</v>
      </c>
      <c r="L54" s="316"/>
      <c r="M54" s="289" t="str">
        <f t="shared" ca="1" si="14"/>
        <v/>
      </c>
      <c r="N54" s="316"/>
      <c r="O54" s="310"/>
      <c r="P54" s="310"/>
      <c r="Q54" s="291"/>
      <c r="R54" s="283"/>
      <c r="S54" s="311"/>
      <c r="T54" s="288"/>
      <c r="U54" s="288"/>
      <c r="V54" s="288"/>
    </row>
    <row r="55" spans="1:22" s="317" customFormat="1" hidden="1">
      <c r="A55" s="283"/>
      <c r="B55" s="450"/>
      <c r="C55" s="451"/>
      <c r="D55" s="305" t="str">
        <f ca="1">IF(ISERROR(OFFSET('HARGA SATUAN'!$D$6,MATCH(RAB!C55,'HARGA SATUAN'!$C$7:$C$1495,0),0)),"",OFFSET('HARGA SATUAN'!$D$6,MATCH(RAB!C55,'HARGA SATUAN'!$C$7:$C$1495,0),0))</f>
        <v/>
      </c>
      <c r="E55" s="306" t="str">
        <f ca="1">IF(B55="+","Unit",IF(ISERROR(OFFSET('HARGA SATUAN'!$E$6,MATCH(RAB!C55,'HARGA SATUAN'!$C$7:$C$1495,0),0)),"",OFFSET('HARGA SATUAN'!$E$6,MATCH(RAB!C55,'HARGA SATUAN'!$C$7:$C$1495,0),0)))</f>
        <v/>
      </c>
      <c r="F55" s="458"/>
      <c r="G55" s="307">
        <f ca="1">IF(ISERROR(OFFSET('HARGA SATUAN'!$I$6,MATCH(RAB!C55,'HARGA SATUAN'!$C$7:$C$1495,0),0)),0,OFFSET('HARGA SATUAN'!$I$6,MATCH(RAB!C55,'HARGA SATUAN'!$C$7:$C$1495,0),0))</f>
        <v>0</v>
      </c>
      <c r="H55" s="308">
        <f t="shared" ca="1" si="10"/>
        <v>0</v>
      </c>
      <c r="I55" s="308">
        <f t="shared" ca="1" si="11"/>
        <v>0</v>
      </c>
      <c r="J55" s="308">
        <f t="shared" ca="1" si="12"/>
        <v>0</v>
      </c>
      <c r="K55" s="309">
        <f t="shared" ca="1" si="13"/>
        <v>0</v>
      </c>
      <c r="L55" s="316"/>
      <c r="M55" s="289" t="str">
        <f t="shared" ca="1" si="14"/>
        <v/>
      </c>
      <c r="N55" s="316"/>
      <c r="O55" s="310"/>
      <c r="P55" s="310"/>
      <c r="Q55" s="291"/>
      <c r="R55" s="283"/>
      <c r="S55" s="311"/>
      <c r="T55" s="288"/>
      <c r="U55" s="288"/>
      <c r="V55" s="288"/>
    </row>
    <row r="56" spans="1:22" s="317" customFormat="1" hidden="1">
      <c r="A56" s="283"/>
      <c r="B56" s="450"/>
      <c r="C56" s="451"/>
      <c r="D56" s="305" t="str">
        <f ca="1">IF(ISERROR(OFFSET('HARGA SATUAN'!$D$6,MATCH(RAB!C56,'HARGA SATUAN'!$C$7:$C$1495,0),0)),"",OFFSET('HARGA SATUAN'!$D$6,MATCH(RAB!C56,'HARGA SATUAN'!$C$7:$C$1495,0),0))</f>
        <v/>
      </c>
      <c r="E56" s="306" t="str">
        <f ca="1">IF(B56="+","Unit",IF(ISERROR(OFFSET('HARGA SATUAN'!$E$6,MATCH(RAB!C56,'HARGA SATUAN'!$C$7:$C$1495,0),0)),"",OFFSET('HARGA SATUAN'!$E$6,MATCH(RAB!C56,'HARGA SATUAN'!$C$7:$C$1495,0),0)))</f>
        <v/>
      </c>
      <c r="F56" s="458"/>
      <c r="G56" s="307">
        <f ca="1">IF(ISERROR(OFFSET('HARGA SATUAN'!$I$6,MATCH(RAB!C56,'HARGA SATUAN'!$C$7:$C$1495,0),0)),0,OFFSET('HARGA SATUAN'!$I$6,MATCH(RAB!C56,'HARGA SATUAN'!$C$7:$C$1495,0),0))</f>
        <v>0</v>
      </c>
      <c r="H56" s="308">
        <f t="shared" ca="1" si="10"/>
        <v>0</v>
      </c>
      <c r="I56" s="308">
        <f t="shared" ca="1" si="11"/>
        <v>0</v>
      </c>
      <c r="J56" s="308">
        <f t="shared" ca="1" si="12"/>
        <v>0</v>
      </c>
      <c r="K56" s="309">
        <f t="shared" ca="1" si="13"/>
        <v>0</v>
      </c>
      <c r="L56" s="316"/>
      <c r="M56" s="289" t="str">
        <f t="shared" ca="1" si="14"/>
        <v/>
      </c>
      <c r="N56" s="316"/>
      <c r="O56" s="310"/>
      <c r="P56" s="310"/>
      <c r="Q56" s="291"/>
      <c r="R56" s="283"/>
      <c r="S56" s="311"/>
      <c r="T56" s="288"/>
      <c r="U56" s="288"/>
      <c r="V56" s="288"/>
    </row>
    <row r="57" spans="1:22" s="317" customFormat="1" hidden="1">
      <c r="A57" s="283"/>
      <c r="B57" s="450"/>
      <c r="C57" s="451"/>
      <c r="D57" s="305" t="str">
        <f ca="1">IF(ISERROR(OFFSET('HARGA SATUAN'!$D$6,MATCH(RAB!C57,'HARGA SATUAN'!$C$7:$C$1495,0),0)),"",OFFSET('HARGA SATUAN'!$D$6,MATCH(RAB!C57,'HARGA SATUAN'!$C$7:$C$1495,0),0))</f>
        <v/>
      </c>
      <c r="E57" s="306" t="str">
        <f ca="1">IF(B57="+","Unit",IF(ISERROR(OFFSET('HARGA SATUAN'!$E$6,MATCH(RAB!C57,'HARGA SATUAN'!$C$7:$C$1495,0),0)),"",OFFSET('HARGA SATUAN'!$E$6,MATCH(RAB!C57,'HARGA SATUAN'!$C$7:$C$1495,0),0)))</f>
        <v/>
      </c>
      <c r="F57" s="458"/>
      <c r="G57" s="307">
        <f ca="1">IF(ISERROR(OFFSET('HARGA SATUAN'!$I$6,MATCH(RAB!C57,'HARGA SATUAN'!$C$7:$C$1495,0),0)),0,OFFSET('HARGA SATUAN'!$I$6,MATCH(RAB!C57,'HARGA SATUAN'!$C$7:$C$1495,0),0))</f>
        <v>0</v>
      </c>
      <c r="H57" s="308">
        <f t="shared" ca="1" si="10"/>
        <v>0</v>
      </c>
      <c r="I57" s="308">
        <f t="shared" ca="1" si="11"/>
        <v>0</v>
      </c>
      <c r="J57" s="308">
        <f t="shared" ca="1" si="12"/>
        <v>0</v>
      </c>
      <c r="K57" s="309">
        <f t="shared" ca="1" si="13"/>
        <v>0</v>
      </c>
      <c r="L57" s="316"/>
      <c r="M57" s="289" t="str">
        <f t="shared" ca="1" si="14"/>
        <v/>
      </c>
      <c r="N57" s="316"/>
      <c r="O57" s="310"/>
      <c r="P57" s="310"/>
      <c r="Q57" s="291"/>
      <c r="R57" s="283"/>
      <c r="S57" s="311"/>
      <c r="T57" s="288"/>
      <c r="U57" s="288"/>
      <c r="V57" s="288"/>
    </row>
    <row r="58" spans="1:22" s="317" customFormat="1" hidden="1">
      <c r="A58" s="283"/>
      <c r="B58" s="450"/>
      <c r="C58" s="451"/>
      <c r="D58" s="305" t="str">
        <f ca="1">IF(ISERROR(OFFSET('HARGA SATUAN'!$D$6,MATCH(RAB!C58,'HARGA SATUAN'!$C$7:$C$1495,0),0)),"",OFFSET('HARGA SATUAN'!$D$6,MATCH(RAB!C58,'HARGA SATUAN'!$C$7:$C$1495,0),0))</f>
        <v/>
      </c>
      <c r="E58" s="306" t="str">
        <f ca="1">IF(B58="+","Unit",IF(ISERROR(OFFSET('HARGA SATUAN'!$E$6,MATCH(RAB!C58,'HARGA SATUAN'!$C$7:$C$1495,0),0)),"",OFFSET('HARGA SATUAN'!$E$6,MATCH(RAB!C58,'HARGA SATUAN'!$C$7:$C$1495,0),0)))</f>
        <v/>
      </c>
      <c r="F58" s="458"/>
      <c r="G58" s="307">
        <f ca="1">IF(ISERROR(OFFSET('HARGA SATUAN'!$I$6,MATCH(RAB!C58,'HARGA SATUAN'!$C$7:$C$1495,0),0)),0,OFFSET('HARGA SATUAN'!$I$6,MATCH(RAB!C58,'HARGA SATUAN'!$C$7:$C$1495,0),0))</f>
        <v>0</v>
      </c>
      <c r="H58" s="308">
        <f t="shared" ca="1" si="10"/>
        <v>0</v>
      </c>
      <c r="I58" s="308">
        <f t="shared" ca="1" si="11"/>
        <v>0</v>
      </c>
      <c r="J58" s="308">
        <f t="shared" ca="1" si="12"/>
        <v>0</v>
      </c>
      <c r="K58" s="309">
        <f t="shared" ca="1" si="13"/>
        <v>0</v>
      </c>
      <c r="L58" s="316"/>
      <c r="M58" s="289" t="str">
        <f t="shared" ca="1" si="14"/>
        <v/>
      </c>
      <c r="N58" s="316"/>
      <c r="O58" s="310"/>
      <c r="P58" s="310"/>
      <c r="Q58" s="291"/>
      <c r="R58" s="283"/>
      <c r="S58" s="311"/>
      <c r="T58" s="288"/>
      <c r="U58" s="288"/>
      <c r="V58" s="288"/>
    </row>
    <row r="59" spans="1:22" s="317" customFormat="1" hidden="1">
      <c r="A59" s="283"/>
      <c r="B59" s="450"/>
      <c r="C59" s="451"/>
      <c r="D59" s="305" t="str">
        <f ca="1">IF(ISERROR(OFFSET('HARGA SATUAN'!$D$6,MATCH(RAB!C59,'HARGA SATUAN'!$C$7:$C$1495,0),0)),"",OFFSET('HARGA SATUAN'!$D$6,MATCH(RAB!C59,'HARGA SATUAN'!$C$7:$C$1495,0),0))</f>
        <v/>
      </c>
      <c r="E59" s="306" t="str">
        <f ca="1">IF(B59="+","Unit",IF(ISERROR(OFFSET('HARGA SATUAN'!$E$6,MATCH(RAB!C59,'HARGA SATUAN'!$C$7:$C$1495,0),0)),"",OFFSET('HARGA SATUAN'!$E$6,MATCH(RAB!C59,'HARGA SATUAN'!$C$7:$C$1495,0),0)))</f>
        <v/>
      </c>
      <c r="F59" s="458"/>
      <c r="G59" s="307">
        <f ca="1">IF(ISERROR(OFFSET('HARGA SATUAN'!$I$6,MATCH(RAB!C59,'HARGA SATUAN'!$C$7:$C$1495,0),0)),0,OFFSET('HARGA SATUAN'!$I$6,MATCH(RAB!C59,'HARGA SATUAN'!$C$7:$C$1495,0),0))</f>
        <v>0</v>
      </c>
      <c r="H59" s="308">
        <f t="shared" ca="1" si="10"/>
        <v>0</v>
      </c>
      <c r="I59" s="308">
        <f t="shared" ca="1" si="11"/>
        <v>0</v>
      </c>
      <c r="J59" s="308">
        <f t="shared" ca="1" si="12"/>
        <v>0</v>
      </c>
      <c r="K59" s="309">
        <f t="shared" ca="1" si="13"/>
        <v>0</v>
      </c>
      <c r="L59" s="316"/>
      <c r="M59" s="289" t="str">
        <f t="shared" ca="1" si="14"/>
        <v/>
      </c>
      <c r="N59" s="316"/>
      <c r="O59" s="310"/>
      <c r="P59" s="310"/>
      <c r="Q59" s="291"/>
      <c r="R59" s="283"/>
      <c r="S59" s="311"/>
      <c r="T59" s="288"/>
      <c r="U59" s="288"/>
      <c r="V59" s="288"/>
    </row>
    <row r="60" spans="1:22" s="317" customFormat="1" hidden="1">
      <c r="A60" s="283"/>
      <c r="B60" s="450"/>
      <c r="C60" s="451"/>
      <c r="D60" s="305" t="str">
        <f ca="1">IF(ISERROR(OFFSET('HARGA SATUAN'!$D$6,MATCH(RAB!C60,'HARGA SATUAN'!$C$7:$C$1495,0),0)),"",OFFSET('HARGA SATUAN'!$D$6,MATCH(RAB!C60,'HARGA SATUAN'!$C$7:$C$1495,0),0))</f>
        <v/>
      </c>
      <c r="E60" s="306" t="str">
        <f ca="1">IF(B60="+","Unit",IF(ISERROR(OFFSET('HARGA SATUAN'!$E$6,MATCH(RAB!C60,'HARGA SATUAN'!$C$7:$C$1495,0),0)),"",OFFSET('HARGA SATUAN'!$E$6,MATCH(RAB!C60,'HARGA SATUAN'!$C$7:$C$1495,0),0)))</f>
        <v/>
      </c>
      <c r="F60" s="458"/>
      <c r="G60" s="307">
        <f ca="1">IF(ISERROR(OFFSET('HARGA SATUAN'!$I$6,MATCH(RAB!C60,'HARGA SATUAN'!$C$7:$C$1495,0),0)),0,OFFSET('HARGA SATUAN'!$I$6,MATCH(RAB!C60,'HARGA SATUAN'!$C$7:$C$1495,0),0))</f>
        <v>0</v>
      </c>
      <c r="H60" s="308">
        <f t="shared" ca="1" si="10"/>
        <v>0</v>
      </c>
      <c r="I60" s="308">
        <f t="shared" ca="1" si="11"/>
        <v>0</v>
      </c>
      <c r="J60" s="308">
        <f t="shared" ca="1" si="12"/>
        <v>0</v>
      </c>
      <c r="K60" s="309">
        <f t="shared" ca="1" si="13"/>
        <v>0</v>
      </c>
      <c r="L60" s="316"/>
      <c r="M60" s="289" t="str">
        <f t="shared" ca="1" si="14"/>
        <v/>
      </c>
      <c r="N60" s="316"/>
      <c r="O60" s="310"/>
      <c r="P60" s="310"/>
      <c r="Q60" s="291"/>
      <c r="R60" s="283"/>
      <c r="S60" s="311"/>
      <c r="T60" s="288"/>
      <c r="U60" s="288"/>
      <c r="V60" s="288"/>
    </row>
    <row r="61" spans="1:22" s="317" customFormat="1" hidden="1">
      <c r="A61" s="283"/>
      <c r="B61" s="450"/>
      <c r="C61" s="451"/>
      <c r="D61" s="305" t="str">
        <f ca="1">IF(ISERROR(OFFSET('HARGA SATUAN'!$D$6,MATCH(RAB!C61,'HARGA SATUAN'!$C$7:$C$1495,0),0)),"",OFFSET('HARGA SATUAN'!$D$6,MATCH(RAB!C61,'HARGA SATUAN'!$C$7:$C$1495,0),0))</f>
        <v/>
      </c>
      <c r="E61" s="306" t="str">
        <f ca="1">IF(B61="+","Unit",IF(ISERROR(OFFSET('HARGA SATUAN'!$E$6,MATCH(RAB!C61,'HARGA SATUAN'!$C$7:$C$1495,0),0)),"",OFFSET('HARGA SATUAN'!$E$6,MATCH(RAB!C61,'HARGA SATUAN'!$C$7:$C$1495,0),0)))</f>
        <v/>
      </c>
      <c r="F61" s="458"/>
      <c r="G61" s="307">
        <f ca="1">IF(ISERROR(OFFSET('HARGA SATUAN'!$I$6,MATCH(RAB!C61,'HARGA SATUAN'!$C$7:$C$1495,0),0)),0,OFFSET('HARGA SATUAN'!$I$6,MATCH(RAB!C61,'HARGA SATUAN'!$C$7:$C$1495,0),0))</f>
        <v>0</v>
      </c>
      <c r="H61" s="308">
        <f t="shared" ca="1" si="10"/>
        <v>0</v>
      </c>
      <c r="I61" s="308">
        <f t="shared" ca="1" si="11"/>
        <v>0</v>
      </c>
      <c r="J61" s="308">
        <f t="shared" ca="1" si="12"/>
        <v>0</v>
      </c>
      <c r="K61" s="309">
        <f t="shared" ca="1" si="13"/>
        <v>0</v>
      </c>
      <c r="L61" s="316"/>
      <c r="M61" s="289" t="str">
        <f t="shared" ca="1" si="14"/>
        <v/>
      </c>
      <c r="N61" s="316"/>
      <c r="O61" s="310"/>
      <c r="P61" s="310"/>
      <c r="Q61" s="291"/>
      <c r="R61" s="283"/>
      <c r="S61" s="311"/>
      <c r="T61" s="288"/>
      <c r="U61" s="288"/>
      <c r="V61" s="288"/>
    </row>
    <row r="62" spans="1:22" s="317" customFormat="1" hidden="1">
      <c r="A62" s="283"/>
      <c r="B62" s="450"/>
      <c r="C62" s="451"/>
      <c r="D62" s="305" t="str">
        <f ca="1">IF(ISERROR(OFFSET('HARGA SATUAN'!$D$6,MATCH(RAB!C62,'HARGA SATUAN'!$C$7:$C$1495,0),0)),"",OFFSET('HARGA SATUAN'!$D$6,MATCH(RAB!C62,'HARGA SATUAN'!$C$7:$C$1495,0),0))</f>
        <v/>
      </c>
      <c r="E62" s="306" t="str">
        <f ca="1">IF(B62="+","Unit",IF(ISERROR(OFFSET('HARGA SATUAN'!$E$6,MATCH(RAB!C62,'HARGA SATUAN'!$C$7:$C$1495,0),0)),"",OFFSET('HARGA SATUAN'!$E$6,MATCH(RAB!C62,'HARGA SATUAN'!$C$7:$C$1495,0),0)))</f>
        <v/>
      </c>
      <c r="F62" s="458"/>
      <c r="G62" s="307">
        <f ca="1">IF(ISERROR(OFFSET('HARGA SATUAN'!$I$6,MATCH(RAB!C62,'HARGA SATUAN'!$C$7:$C$1495,0),0)),0,OFFSET('HARGA SATUAN'!$I$6,MATCH(RAB!C62,'HARGA SATUAN'!$C$7:$C$1495,0),0))</f>
        <v>0</v>
      </c>
      <c r="H62" s="308">
        <f t="shared" ca="1" si="10"/>
        <v>0</v>
      </c>
      <c r="I62" s="308">
        <f t="shared" ca="1" si="11"/>
        <v>0</v>
      </c>
      <c r="J62" s="308">
        <f t="shared" ca="1" si="12"/>
        <v>0</v>
      </c>
      <c r="K62" s="309">
        <f t="shared" ca="1" si="13"/>
        <v>0</v>
      </c>
      <c r="L62" s="316"/>
      <c r="M62" s="289" t="str">
        <f t="shared" ca="1" si="14"/>
        <v/>
      </c>
      <c r="N62" s="316"/>
      <c r="O62" s="310"/>
      <c r="P62" s="310"/>
      <c r="Q62" s="291"/>
      <c r="R62" s="283"/>
      <c r="S62" s="311"/>
      <c r="T62" s="288"/>
      <c r="U62" s="288"/>
      <c r="V62" s="288"/>
    </row>
    <row r="63" spans="1:22" s="317" customFormat="1" hidden="1">
      <c r="A63" s="283"/>
      <c r="B63" s="450"/>
      <c r="C63" s="451"/>
      <c r="D63" s="305" t="str">
        <f ca="1">IF(ISERROR(OFFSET('HARGA SATUAN'!$D$6,MATCH(RAB!C63,'HARGA SATUAN'!$C$7:$C$1495,0),0)),"",OFFSET('HARGA SATUAN'!$D$6,MATCH(RAB!C63,'HARGA SATUAN'!$C$7:$C$1495,0),0))</f>
        <v/>
      </c>
      <c r="E63" s="306" t="str">
        <f ca="1">IF(B63="+","Unit",IF(ISERROR(OFFSET('HARGA SATUAN'!$E$6,MATCH(RAB!C63,'HARGA SATUAN'!$C$7:$C$1495,0),0)),"",OFFSET('HARGA SATUAN'!$E$6,MATCH(RAB!C63,'HARGA SATUAN'!$C$7:$C$1495,0),0)))</f>
        <v/>
      </c>
      <c r="F63" s="458"/>
      <c r="G63" s="307">
        <f ca="1">IF(ISERROR(OFFSET('HARGA SATUAN'!$I$6,MATCH(RAB!C63,'HARGA SATUAN'!$C$7:$C$1495,0),0)),0,OFFSET('HARGA SATUAN'!$I$6,MATCH(RAB!C63,'HARGA SATUAN'!$C$7:$C$1495,0),0))</f>
        <v>0</v>
      </c>
      <c r="H63" s="308">
        <f t="shared" ca="1" si="10"/>
        <v>0</v>
      </c>
      <c r="I63" s="308">
        <f t="shared" ca="1" si="11"/>
        <v>0</v>
      </c>
      <c r="J63" s="308">
        <f t="shared" ca="1" si="12"/>
        <v>0</v>
      </c>
      <c r="K63" s="309">
        <f t="shared" ca="1" si="13"/>
        <v>0</v>
      </c>
      <c r="L63" s="316"/>
      <c r="M63" s="289" t="str">
        <f t="shared" ca="1" si="14"/>
        <v/>
      </c>
      <c r="N63" s="316"/>
      <c r="O63" s="310"/>
      <c r="P63" s="310"/>
      <c r="Q63" s="291"/>
      <c r="R63" s="283"/>
      <c r="S63" s="311"/>
      <c r="T63" s="288"/>
      <c r="U63" s="288"/>
      <c r="V63" s="288"/>
    </row>
    <row r="64" spans="1:22" s="317" customFormat="1" hidden="1">
      <c r="A64" s="283"/>
      <c r="B64" s="450"/>
      <c r="C64" s="451"/>
      <c r="D64" s="305" t="str">
        <f ca="1">IF(ISERROR(OFFSET('HARGA SATUAN'!$D$6,MATCH(RAB!C64,'HARGA SATUAN'!$C$7:$C$1495,0),0)),"",OFFSET('HARGA SATUAN'!$D$6,MATCH(RAB!C64,'HARGA SATUAN'!$C$7:$C$1495,0),0))</f>
        <v/>
      </c>
      <c r="E64" s="306" t="str">
        <f ca="1">IF(B64="+","Unit",IF(ISERROR(OFFSET('HARGA SATUAN'!$E$6,MATCH(RAB!C64,'HARGA SATUAN'!$C$7:$C$1495,0),0)),"",OFFSET('HARGA SATUAN'!$E$6,MATCH(RAB!C64,'HARGA SATUAN'!$C$7:$C$1495,0),0)))</f>
        <v/>
      </c>
      <c r="F64" s="458"/>
      <c r="G64" s="307">
        <f ca="1">IF(ISERROR(OFFSET('HARGA SATUAN'!$I$6,MATCH(RAB!C64,'HARGA SATUAN'!$C$7:$C$1495,0),0)),0,OFFSET('HARGA SATUAN'!$I$6,MATCH(RAB!C64,'HARGA SATUAN'!$C$7:$C$1495,0),0))</f>
        <v>0</v>
      </c>
      <c r="H64" s="308">
        <f t="shared" ca="1" si="10"/>
        <v>0</v>
      </c>
      <c r="I64" s="308">
        <f t="shared" ca="1" si="11"/>
        <v>0</v>
      </c>
      <c r="J64" s="308">
        <f t="shared" ca="1" si="12"/>
        <v>0</v>
      </c>
      <c r="K64" s="309">
        <f t="shared" ca="1" si="13"/>
        <v>0</v>
      </c>
      <c r="L64" s="316"/>
      <c r="M64" s="289" t="str">
        <f t="shared" ca="1" si="14"/>
        <v/>
      </c>
      <c r="N64" s="316"/>
      <c r="O64" s="310"/>
      <c r="P64" s="310"/>
      <c r="Q64" s="291"/>
      <c r="R64" s="283"/>
      <c r="S64" s="311"/>
      <c r="T64" s="288"/>
      <c r="U64" s="288"/>
      <c r="V64" s="288"/>
    </row>
    <row r="65" spans="1:22" s="317" customFormat="1" hidden="1">
      <c r="A65" s="283"/>
      <c r="B65" s="450"/>
      <c r="C65" s="451"/>
      <c r="D65" s="305" t="str">
        <f ca="1">IF(ISERROR(OFFSET('HARGA SATUAN'!$D$6,MATCH(RAB!C65,'HARGA SATUAN'!$C$7:$C$1495,0),0)),"",OFFSET('HARGA SATUAN'!$D$6,MATCH(RAB!C65,'HARGA SATUAN'!$C$7:$C$1495,0),0))</f>
        <v/>
      </c>
      <c r="E65" s="306" t="str">
        <f ca="1">IF(B65="+","Unit",IF(ISERROR(OFFSET('HARGA SATUAN'!$E$6,MATCH(RAB!C65,'HARGA SATUAN'!$C$7:$C$1495,0),0)),"",OFFSET('HARGA SATUAN'!$E$6,MATCH(RAB!C65,'HARGA SATUAN'!$C$7:$C$1495,0),0)))</f>
        <v/>
      </c>
      <c r="F65" s="458"/>
      <c r="G65" s="307">
        <f ca="1">IF(ISERROR(OFFSET('HARGA SATUAN'!$I$6,MATCH(RAB!C65,'HARGA SATUAN'!$C$7:$C$1495,0),0)),0,OFFSET('HARGA SATUAN'!$I$6,MATCH(RAB!C65,'HARGA SATUAN'!$C$7:$C$1495,0),0))</f>
        <v>0</v>
      </c>
      <c r="H65" s="308">
        <f t="shared" ca="1" si="10"/>
        <v>0</v>
      </c>
      <c r="I65" s="308">
        <f t="shared" ca="1" si="11"/>
        <v>0</v>
      </c>
      <c r="J65" s="308">
        <f t="shared" ca="1" si="12"/>
        <v>0</v>
      </c>
      <c r="K65" s="309">
        <f t="shared" ca="1" si="13"/>
        <v>0</v>
      </c>
      <c r="L65" s="316"/>
      <c r="M65" s="289" t="str">
        <f t="shared" ca="1" si="14"/>
        <v/>
      </c>
      <c r="N65" s="316"/>
      <c r="O65" s="310"/>
      <c r="P65" s="310"/>
      <c r="Q65" s="291"/>
      <c r="R65" s="283"/>
      <c r="S65" s="311"/>
      <c r="T65" s="288"/>
      <c r="U65" s="288"/>
      <c r="V65" s="288"/>
    </row>
    <row r="66" spans="1:22" s="317" customFormat="1">
      <c r="A66" s="283"/>
      <c r="B66" s="419" t="s">
        <v>1602</v>
      </c>
      <c r="C66" s="422" t="s">
        <v>1604</v>
      </c>
      <c r="D66" s="305" t="str">
        <f ca="1">IF(ISERROR(OFFSET('HARGA SATUAN'!$D$6,MATCH(RAB!C66,'HARGA SATUAN'!$C$7:$C$1495,0),0)),"",OFFSET('HARGA SATUAN'!$D$6,MATCH(RAB!C66,'HARGA SATUAN'!$C$7:$C$1495,0),0))</f>
        <v/>
      </c>
      <c r="E66" s="306" t="str">
        <f ca="1">IF(B66="+","Unit",IF(ISERROR(OFFSET('HARGA SATUAN'!$E$6,MATCH(RAB!C66,'HARGA SATUAN'!$C$7:$C$1495,0),0)),"",OFFSET('HARGA SATUAN'!$E$6,MATCH(RAB!C66,'HARGA SATUAN'!$C$7:$C$1495,0),0)))</f>
        <v/>
      </c>
      <c r="F66" s="459"/>
      <c r="G66" s="307">
        <f ca="1">IF(ISERROR(OFFSET('HARGA SATUAN'!$I$6,MATCH(RAB!C66,'HARGA SATUAN'!$C$7:$C$1495,0),0)),0,OFFSET('HARGA SATUAN'!$I$6,MATCH(RAB!C66,'HARGA SATUAN'!$C$7:$C$1495,0),0))</f>
        <v>0</v>
      </c>
      <c r="H66" s="308">
        <f t="shared" ref="H66" ca="1" si="15">IF(OR(D66="MDU",D66="MDU-KD"),(IF($O$3="RAB NON MDU","PLN KD",G66*F66)),0)</f>
        <v>0</v>
      </c>
      <c r="I66" s="308">
        <f t="shared" ref="I66" ca="1" si="16">IF(D66="HDW",G66*F66,0)</f>
        <v>0</v>
      </c>
      <c r="J66" s="308">
        <f t="shared" ref="J66" ca="1" si="17">IF(D66="JASA",G66*F66,0)</f>
        <v>0</v>
      </c>
      <c r="K66" s="309">
        <f t="shared" ref="K66" ca="1" si="18">SUM(H66:J66)</f>
        <v>0</v>
      </c>
      <c r="L66" s="316"/>
      <c r="M66" s="289" t="str">
        <f t="shared" ca="1" si="14"/>
        <v/>
      </c>
      <c r="N66" s="316"/>
      <c r="O66" s="310"/>
      <c r="P66" s="310"/>
      <c r="Q66" s="291"/>
      <c r="R66" s="283"/>
      <c r="S66" s="311"/>
      <c r="T66" s="288"/>
      <c r="U66" s="288"/>
      <c r="V66" s="288"/>
    </row>
    <row r="67" spans="1:22" s="317" customFormat="1">
      <c r="A67" s="283"/>
      <c r="B67" s="318"/>
      <c r="C67" s="109"/>
      <c r="D67" s="305" t="str">
        <f ca="1">IF(ISERROR(OFFSET('HARGA SATUAN'!$D$6,MATCH(RAB!C67,'HARGA SATUAN'!$C$7:$C$1495,0),0)),"",OFFSET('HARGA SATUAN'!$D$6,MATCH(RAB!C67,'HARGA SATUAN'!$C$7:$C$1495,0),0))</f>
        <v/>
      </c>
      <c r="E67" s="306" t="str">
        <f ca="1">IF(B67="+","Unit",IF(ISERROR(OFFSET('HARGA SATUAN'!$E$6,MATCH(RAB!C67,'HARGA SATUAN'!$C$7:$C$1495,0),0)),"",OFFSET('HARGA SATUAN'!$E$6,MATCH(RAB!C67,'HARGA SATUAN'!$C$7:$C$1495,0),0)))</f>
        <v/>
      </c>
      <c r="F67" s="420"/>
      <c r="G67" s="307">
        <f ca="1">IF(ISERROR(OFFSET('HARGA SATUAN'!$I$6,MATCH(RAB!C67,'HARGA SATUAN'!$C$7:$C$1495,0),0)),0,OFFSET('HARGA SATUAN'!$I$6,MATCH(RAB!C67,'HARGA SATUAN'!$C$7:$C$1495,0),0))</f>
        <v>0</v>
      </c>
      <c r="H67" s="308">
        <f t="shared" ref="H67:H68" ca="1" si="19">IF(OR(D67="MDU",D67="MDU-KD"),(IF($O$3="RAB NON MDU","PLN KD",G67*F67)),0)</f>
        <v>0</v>
      </c>
      <c r="I67" s="308">
        <f t="shared" ref="I67:I68" ca="1" si="20">IF(D67="HDW",G67*F67,0)</f>
        <v>0</v>
      </c>
      <c r="J67" s="308">
        <f t="shared" ref="J67:J68" ca="1" si="21">IF(D67="JASA",G67*F67,0)</f>
        <v>0</v>
      </c>
      <c r="K67" s="309">
        <f t="shared" ref="K67:K68" ca="1" si="22">SUM(H67:J67)</f>
        <v>0</v>
      </c>
      <c r="L67" s="316"/>
      <c r="M67" s="289" t="e">
        <f>IF(AND(F67&gt;0,#REF!=0),"",IF(AND(ISBLANK(F67)=FALSE,K67=0),"WARNING",""))</f>
        <v>#REF!</v>
      </c>
      <c r="N67" s="316"/>
      <c r="O67" s="310"/>
      <c r="P67" s="310"/>
      <c r="Q67" s="291"/>
      <c r="R67" s="283"/>
      <c r="S67" s="311"/>
      <c r="T67" s="288"/>
      <c r="U67" s="288"/>
      <c r="V67" s="288"/>
    </row>
    <row r="68" spans="1:22" s="317" customFormat="1">
      <c r="A68" s="283"/>
      <c r="B68" s="318"/>
      <c r="C68" s="109"/>
      <c r="D68" s="305" t="str">
        <f ca="1">IF(ISERROR(OFFSET('HARGA SATUAN'!$D$6,MATCH(RAB!C68,'HARGA SATUAN'!$C$7:$C$1495,0),0)),"",OFFSET('HARGA SATUAN'!$D$6,MATCH(RAB!C68,'HARGA SATUAN'!$C$7:$C$1495,0),0))</f>
        <v/>
      </c>
      <c r="E68" s="306" t="str">
        <f ca="1">IF(B68="+","Unit",IF(ISERROR(OFFSET('HARGA SATUAN'!$E$6,MATCH(RAB!C68,'HARGA SATUAN'!$C$7:$C$1495,0),0)),"",OFFSET('HARGA SATUAN'!$E$6,MATCH(RAB!C68,'HARGA SATUAN'!$C$7:$C$1495,0),0)))</f>
        <v/>
      </c>
      <c r="F68" s="420"/>
      <c r="G68" s="307">
        <f ca="1">IF(ISERROR(OFFSET('HARGA SATUAN'!$I$6,MATCH(RAB!C68,'HARGA SATUAN'!$C$7:$C$1495,0),0)),0,OFFSET('HARGA SATUAN'!$I$6,MATCH(RAB!C68,'HARGA SATUAN'!$C$7:$C$1495,0),0))</f>
        <v>0</v>
      </c>
      <c r="H68" s="308">
        <f t="shared" ca="1" si="19"/>
        <v>0</v>
      </c>
      <c r="I68" s="308">
        <f t="shared" ca="1" si="20"/>
        <v>0</v>
      </c>
      <c r="J68" s="308">
        <f t="shared" ca="1" si="21"/>
        <v>0</v>
      </c>
      <c r="K68" s="309">
        <f t="shared" ca="1" si="22"/>
        <v>0</v>
      </c>
      <c r="L68" s="316"/>
      <c r="M68" s="289"/>
      <c r="N68" s="316"/>
      <c r="O68" s="310"/>
      <c r="P68" s="310"/>
      <c r="Q68" s="291"/>
      <c r="R68" s="283"/>
      <c r="S68" s="311"/>
      <c r="T68" s="288"/>
      <c r="U68" s="288"/>
      <c r="V68" s="288"/>
    </row>
    <row r="69" spans="1:22" s="317" customFormat="1">
      <c r="A69" s="283"/>
      <c r="B69" s="318"/>
      <c r="C69" s="319"/>
      <c r="D69" s="305" t="str">
        <f ca="1">IF(ISERROR(OFFSET('HARGA SATUAN'!$D$6,MATCH(RAB!C69,'HARGA SATUAN'!$C$7:$C$1495,0),0)),"",OFFSET('HARGA SATUAN'!$D$6,MATCH(RAB!C69,'HARGA SATUAN'!$C$7:$C$1495,0),0))</f>
        <v/>
      </c>
      <c r="E69" s="306" t="str">
        <f ca="1">IF(B69="+","Unit",IF(ISERROR(OFFSET('HARGA SATUAN'!$E$6,MATCH(RAB!C69,'HARGA SATUAN'!$C$7:$C$1495,0),0)),"",OFFSET('HARGA SATUAN'!$E$6,MATCH(RAB!C69,'HARGA SATUAN'!$C$7:$C$1495,0),0)))</f>
        <v/>
      </c>
      <c r="F69" s="420"/>
      <c r="G69" s="307">
        <f ca="1">IF(ISERROR(OFFSET('HARGA SATUAN'!$I$6,MATCH(RAB!C69,'HARGA SATUAN'!$C$7:$C$1495,0),0)),0,OFFSET('HARGA SATUAN'!$I$6,MATCH(RAB!C69,'HARGA SATUAN'!$C$7:$C$1495,0),0))</f>
        <v>0</v>
      </c>
      <c r="H69" s="308">
        <f t="shared" ref="H69:H80" ca="1" si="23">IF(OR(D69="MDU",D69="MDU-KD"),(IF($O$3="RAB NON MDU","PLN KD",G69*F69)),0)</f>
        <v>0</v>
      </c>
      <c r="I69" s="308">
        <f t="shared" ref="I69:I80" ca="1" si="24">IF(D69="HDW",G69*F69,0)</f>
        <v>0</v>
      </c>
      <c r="J69" s="308">
        <f t="shared" ref="J69:J80" ca="1" si="25">IF(D69="JASA",G69*F69,0)</f>
        <v>0</v>
      </c>
      <c r="K69" s="309">
        <f t="shared" ref="K69:K80" ca="1" si="26">SUM(H69:J69)</f>
        <v>0</v>
      </c>
      <c r="L69" s="316"/>
      <c r="M69" s="289" t="e">
        <f>IF(AND(F69&gt;0,#REF!=0),"",IF(AND(ISBLANK(F69)=FALSE,K69=0),"WARNING",""))</f>
        <v>#REF!</v>
      </c>
      <c r="N69" s="316"/>
      <c r="O69" s="310"/>
      <c r="P69" s="310"/>
      <c r="Q69" s="291"/>
      <c r="R69" s="283"/>
      <c r="S69" s="311"/>
      <c r="T69" s="288"/>
      <c r="U69" s="288"/>
      <c r="V69" s="288"/>
    </row>
    <row r="70" spans="1:22" s="317" customFormat="1">
      <c r="A70" s="283"/>
      <c r="B70" s="419" t="s">
        <v>1610</v>
      </c>
      <c r="C70" s="422" t="s">
        <v>1606</v>
      </c>
      <c r="D70" s="305" t="str">
        <f ca="1">IF(ISERROR(OFFSET('HARGA SATUAN'!$D$6,MATCH(RAB!C70,'HARGA SATUAN'!$C$7:$C$1495,0),0)),"",OFFSET('HARGA SATUAN'!$D$6,MATCH(RAB!C70,'HARGA SATUAN'!$C$7:$C$1495,0),0))</f>
        <v/>
      </c>
      <c r="E70" s="306" t="str">
        <f ca="1">IF(B70="+","Unit",IF(ISERROR(OFFSET('HARGA SATUAN'!$E$6,MATCH(RAB!C70,'HARGA SATUAN'!$C$7:$C$1495,0),0)),"",OFFSET('HARGA SATUAN'!$E$6,MATCH(RAB!C70,'HARGA SATUAN'!$C$7:$C$1495,0),0)))</f>
        <v/>
      </c>
      <c r="F70" s="460"/>
      <c r="G70" s="307">
        <f ca="1">IF(ISERROR(OFFSET('HARGA SATUAN'!$I$6,MATCH(RAB!C70,'HARGA SATUAN'!$C$7:$C$1495,0),0)),0,OFFSET('HARGA SATUAN'!$I$6,MATCH(RAB!C70,'HARGA SATUAN'!$C$7:$C$1495,0),0))</f>
        <v>0</v>
      </c>
      <c r="H70" s="308">
        <f t="shared" ref="H70:H79" ca="1" si="27">IF(OR(D70="MDU",D70="MDU-KD"),(IF($O$3="RAB NON MDU","PLN KD",G70*F70)),0)</f>
        <v>0</v>
      </c>
      <c r="I70" s="308">
        <f t="shared" ref="I70:I79" ca="1" si="28">IF(D70="HDW",G70*F70,0)</f>
        <v>0</v>
      </c>
      <c r="J70" s="308">
        <f t="shared" ref="J70:J79" ca="1" si="29">IF(D70="JASA",G70*F70,0)</f>
        <v>0</v>
      </c>
      <c r="K70" s="309">
        <f t="shared" ref="K70:K79" ca="1" si="30">SUM(H70:J70)</f>
        <v>0</v>
      </c>
      <c r="L70" s="316"/>
      <c r="M70" s="289" t="str">
        <f t="shared" ca="1" si="14"/>
        <v/>
      </c>
      <c r="N70" s="316"/>
      <c r="O70" s="310"/>
      <c r="P70" s="310"/>
      <c r="Q70" s="291"/>
      <c r="R70" s="283"/>
      <c r="S70" s="311"/>
      <c r="T70" s="288"/>
      <c r="U70" s="288"/>
      <c r="V70" s="288"/>
    </row>
    <row r="71" spans="1:22" s="317" customFormat="1">
      <c r="A71" s="283"/>
      <c r="B71" s="516" t="s">
        <v>1035</v>
      </c>
      <c r="C71" s="517" t="s">
        <v>1633</v>
      </c>
      <c r="D71" s="305" t="str">
        <f ca="1">IF(ISERROR(OFFSET('HARGA SATUAN'!$D$6,MATCH(RAB!C71,'HARGA SATUAN'!$C$7:$C$1495,0),0)),"",OFFSET('HARGA SATUAN'!$D$6,MATCH(RAB!C71,'HARGA SATUAN'!$C$7:$C$1495,0),0))</f>
        <v/>
      </c>
      <c r="E71" s="306" t="str">
        <f ca="1">IF(B71="+","Unit",IF(ISERROR(OFFSET('HARGA SATUAN'!$E$6,MATCH(RAB!C71,'HARGA SATUAN'!$C$7:$C$1495,0),0)),"",OFFSET('HARGA SATUAN'!$E$6,MATCH(RAB!C71,'HARGA SATUAN'!$C$7:$C$1495,0),0)))</f>
        <v>Unit</v>
      </c>
      <c r="F71" s="524">
        <v>1</v>
      </c>
      <c r="G71" s="307">
        <f ca="1">IF(ISERROR(OFFSET('HARGA SATUAN'!$I$6,MATCH(RAB!C71,'HARGA SATUAN'!$C$7:$C$1495,0),0)),0,OFFSET('HARGA SATUAN'!$I$6,MATCH(RAB!C71,'HARGA SATUAN'!$C$7:$C$1495,0),0))</f>
        <v>0</v>
      </c>
      <c r="H71" s="308">
        <f t="shared" ca="1" si="27"/>
        <v>0</v>
      </c>
      <c r="I71" s="308">
        <f t="shared" ca="1" si="28"/>
        <v>0</v>
      </c>
      <c r="J71" s="308">
        <f t="shared" ca="1" si="29"/>
        <v>0</v>
      </c>
      <c r="K71" s="309">
        <f t="shared" ca="1" si="30"/>
        <v>0</v>
      </c>
      <c r="L71" s="316"/>
      <c r="M71" s="289"/>
      <c r="N71" s="316"/>
      <c r="O71" s="310"/>
      <c r="P71" s="310"/>
      <c r="Q71" s="291"/>
      <c r="R71" s="283"/>
      <c r="S71" s="311"/>
      <c r="T71" s="288"/>
      <c r="U71" s="288"/>
      <c r="V71" s="288"/>
    </row>
    <row r="72" spans="1:22" s="317" customFormat="1" ht="30">
      <c r="A72" s="283"/>
      <c r="B72" s="522">
        <v>1</v>
      </c>
      <c r="C72" s="109" t="s">
        <v>1140</v>
      </c>
      <c r="D72" s="305" t="str">
        <f ca="1">IF(ISERROR(OFFSET('HARGA SATUAN'!$D$6,MATCH(RAB!C72,'HARGA SATUAN'!$C$7:$C$1495,0),0)),"",OFFSET('HARGA SATUAN'!$D$6,MATCH(RAB!C72,'HARGA SATUAN'!$C$7:$C$1495,0),0))</f>
        <v>MDU-KD</v>
      </c>
      <c r="E72" s="306" t="str">
        <f ca="1">IF(B72="+","Unit",IF(ISERROR(OFFSET('HARGA SATUAN'!$E$6,MATCH(RAB!C72,'HARGA SATUAN'!$C$7:$C$1495,0),0)),"",OFFSET('HARGA SATUAN'!$E$6,MATCH(RAB!C72,'HARGA SATUAN'!$C$7:$C$1495,0),0)))</f>
        <v>Bh</v>
      </c>
      <c r="F72" s="524">
        <f>F71*1</f>
        <v>1</v>
      </c>
      <c r="G72" s="307">
        <f ca="1">IF(ISERROR(OFFSET('HARGA SATUAN'!$I$6,MATCH(RAB!C72,'HARGA SATUAN'!$C$7:$C$1495,0),0)),0,OFFSET('HARGA SATUAN'!$I$6,MATCH(RAB!C72,'HARGA SATUAN'!$C$7:$C$1495,0),0))</f>
        <v>1740750</v>
      </c>
      <c r="H72" s="308">
        <f t="shared" ca="1" si="27"/>
        <v>1740750</v>
      </c>
      <c r="I72" s="308">
        <f t="shared" ca="1" si="28"/>
        <v>0</v>
      </c>
      <c r="J72" s="308">
        <f t="shared" ca="1" si="29"/>
        <v>0</v>
      </c>
      <c r="K72" s="309">
        <f t="shared" ca="1" si="30"/>
        <v>1740750</v>
      </c>
      <c r="L72" s="316"/>
      <c r="M72" s="289"/>
      <c r="N72" s="316"/>
      <c r="O72" s="310"/>
      <c r="P72" s="310"/>
      <c r="Q72" s="291"/>
      <c r="R72" s="283"/>
      <c r="S72" s="311"/>
      <c r="T72" s="288"/>
      <c r="U72" s="288"/>
      <c r="V72" s="288"/>
    </row>
    <row r="73" spans="1:22" s="317" customFormat="1">
      <c r="A73" s="283"/>
      <c r="B73" s="522">
        <v>2</v>
      </c>
      <c r="C73" s="523" t="s">
        <v>493</v>
      </c>
      <c r="D73" s="305" t="str">
        <f ca="1">IF(ISERROR(OFFSET('HARGA SATUAN'!$D$6,MATCH(RAB!C73,'HARGA SATUAN'!$C$7:$C$1495,0),0)),"",OFFSET('HARGA SATUAN'!$D$6,MATCH(RAB!C73,'HARGA SATUAN'!$C$7:$C$1495,0),0))</f>
        <v>MDU-KD</v>
      </c>
      <c r="E73" s="306" t="str">
        <f ca="1">IF(B73="+","Unit",IF(ISERROR(OFFSET('HARGA SATUAN'!$E$6,MATCH(RAB!C73,'HARGA SATUAN'!$C$7:$C$1495,0),0)),"",OFFSET('HARGA SATUAN'!$E$6,MATCH(RAB!C73,'HARGA SATUAN'!$C$7:$C$1495,0),0)))</f>
        <v>Bh</v>
      </c>
      <c r="F73" s="524">
        <f>F71*1</f>
        <v>1</v>
      </c>
      <c r="G73" s="307">
        <f ca="1">IF(ISERROR(OFFSET('HARGA SATUAN'!$I$6,MATCH(RAB!C73,'HARGA SATUAN'!$C$7:$C$1495,0),0)),0,OFFSET('HARGA SATUAN'!$I$6,MATCH(RAB!C73,'HARGA SATUAN'!$C$7:$C$1495,0),0))</f>
        <v>39000</v>
      </c>
      <c r="H73" s="308">
        <f t="shared" ca="1" si="27"/>
        <v>39000</v>
      </c>
      <c r="I73" s="308">
        <f t="shared" ca="1" si="28"/>
        <v>0</v>
      </c>
      <c r="J73" s="308">
        <f t="shared" ca="1" si="29"/>
        <v>0</v>
      </c>
      <c r="K73" s="309">
        <f t="shared" ca="1" si="30"/>
        <v>39000</v>
      </c>
      <c r="L73" s="316"/>
      <c r="M73" s="289"/>
      <c r="N73" s="316"/>
      <c r="O73" s="310"/>
      <c r="P73" s="310"/>
      <c r="Q73" s="291"/>
      <c r="R73" s="283"/>
      <c r="S73" s="311"/>
      <c r="T73" s="288"/>
      <c r="U73" s="288"/>
      <c r="V73" s="288"/>
    </row>
    <row r="74" spans="1:22" s="317" customFormat="1">
      <c r="A74" s="283"/>
      <c r="B74" s="522">
        <v>3</v>
      </c>
      <c r="C74" s="523" t="s">
        <v>74</v>
      </c>
      <c r="D74" s="305" t="str">
        <f ca="1">IF(ISERROR(OFFSET('HARGA SATUAN'!$D$6,MATCH(RAB!C74,'HARGA SATUAN'!$C$7:$C$1495,0),0)),"",OFFSET('HARGA SATUAN'!$D$6,MATCH(RAB!C74,'HARGA SATUAN'!$C$7:$C$1495,0),0))</f>
        <v>MDU-KD</v>
      </c>
      <c r="E74" s="306" t="str">
        <f ca="1">IF(B74="+","Unit",IF(ISERROR(OFFSET('HARGA SATUAN'!$E$6,MATCH(RAB!C74,'HARGA SATUAN'!$C$7:$C$1495,0),0)),"",OFFSET('HARGA SATUAN'!$E$6,MATCH(RAB!C74,'HARGA SATUAN'!$C$7:$C$1495,0),0)))</f>
        <v>Mtr</v>
      </c>
      <c r="F74" s="524">
        <v>40</v>
      </c>
      <c r="G74" s="307">
        <f ca="1">IF(ISERROR(OFFSET('HARGA SATUAN'!$I$6,MATCH(RAB!C74,'HARGA SATUAN'!$C$7:$C$1495,0),0)),0,OFFSET('HARGA SATUAN'!$I$6,MATCH(RAB!C74,'HARGA SATUAN'!$C$7:$C$1495,0),0))</f>
        <v>6600</v>
      </c>
      <c r="H74" s="308">
        <f t="shared" ca="1" si="27"/>
        <v>264000</v>
      </c>
      <c r="I74" s="308">
        <f t="shared" ca="1" si="28"/>
        <v>0</v>
      </c>
      <c r="J74" s="308">
        <f t="shared" ca="1" si="29"/>
        <v>0</v>
      </c>
      <c r="K74" s="309">
        <f t="shared" ca="1" si="30"/>
        <v>264000</v>
      </c>
      <c r="L74" s="316"/>
      <c r="M74" s="289"/>
      <c r="N74" s="316"/>
      <c r="O74" s="310"/>
      <c r="P74" s="310"/>
      <c r="Q74" s="291"/>
      <c r="R74" s="283"/>
      <c r="S74" s="311"/>
      <c r="T74" s="288"/>
      <c r="U74" s="288"/>
      <c r="V74" s="288"/>
    </row>
    <row r="75" spans="1:22" s="317" customFormat="1">
      <c r="A75" s="283"/>
      <c r="B75" s="522">
        <v>4</v>
      </c>
      <c r="C75" s="523" t="s">
        <v>798</v>
      </c>
      <c r="D75" s="305" t="str">
        <f ca="1">IF(ISERROR(OFFSET('HARGA SATUAN'!$D$6,MATCH(RAB!C75,'HARGA SATUAN'!$C$7:$C$1495,0),0)),"",OFFSET('HARGA SATUAN'!$D$6,MATCH(RAB!C75,'HARGA SATUAN'!$C$7:$C$1495,0),0))</f>
        <v>JASA</v>
      </c>
      <c r="E75" s="306" t="str">
        <f ca="1">IF(B75="+","Unit",IF(ISERROR(OFFSET('HARGA SATUAN'!$E$6,MATCH(RAB!C75,'HARGA SATUAN'!$C$7:$C$1495,0),0)),"",OFFSET('HARGA SATUAN'!$E$6,MATCH(RAB!C75,'HARGA SATUAN'!$C$7:$C$1495,0),0)))</f>
        <v>Unit</v>
      </c>
      <c r="F75" s="524">
        <f>F71*1</f>
        <v>1</v>
      </c>
      <c r="G75" s="307">
        <f ca="1">IF(ISERROR(OFFSET('HARGA SATUAN'!$I$6,MATCH(RAB!C75,'HARGA SATUAN'!$C$7:$C$1495,0),0)),0,OFFSET('HARGA SATUAN'!$I$6,MATCH(RAB!C75,'HARGA SATUAN'!$C$7:$C$1495,0),0))</f>
        <v>54400</v>
      </c>
      <c r="H75" s="308">
        <f t="shared" ca="1" si="27"/>
        <v>0</v>
      </c>
      <c r="I75" s="308">
        <f t="shared" ca="1" si="28"/>
        <v>0</v>
      </c>
      <c r="J75" s="308">
        <f t="shared" ca="1" si="29"/>
        <v>54400</v>
      </c>
      <c r="K75" s="309">
        <f t="shared" ca="1" si="30"/>
        <v>54400</v>
      </c>
      <c r="L75" s="316"/>
      <c r="M75" s="289"/>
      <c r="N75" s="316"/>
      <c r="O75" s="310"/>
      <c r="P75" s="310"/>
      <c r="Q75" s="291"/>
      <c r="R75" s="283"/>
      <c r="S75" s="311"/>
      <c r="T75" s="288"/>
      <c r="U75" s="288"/>
      <c r="V75" s="288"/>
    </row>
    <row r="76" spans="1:22" s="317" customFormat="1">
      <c r="A76" s="283"/>
      <c r="B76" s="519"/>
      <c r="C76" s="520"/>
      <c r="D76" s="305" t="str">
        <f ca="1">IF(ISERROR(OFFSET('HARGA SATUAN'!$D$6,MATCH(RAB!C76,'HARGA SATUAN'!$C$7:$C$1495,0),0)),"",OFFSET('HARGA SATUAN'!$D$6,MATCH(RAB!C76,'HARGA SATUAN'!$C$7:$C$1495,0),0))</f>
        <v/>
      </c>
      <c r="E76" s="306" t="str">
        <f ca="1">IF(B76="+","Unit",IF(ISERROR(OFFSET('HARGA SATUAN'!$E$6,MATCH(RAB!C76,'HARGA SATUAN'!$C$7:$C$1495,0),0)),"",OFFSET('HARGA SATUAN'!$E$6,MATCH(RAB!C76,'HARGA SATUAN'!$C$7:$C$1495,0),0)))</f>
        <v/>
      </c>
      <c r="F76" s="521"/>
      <c r="G76" s="307">
        <f ca="1">IF(ISERROR(OFFSET('HARGA SATUAN'!$I$6,MATCH(RAB!C76,'HARGA SATUAN'!$C$7:$C$1495,0),0)),0,OFFSET('HARGA SATUAN'!$I$6,MATCH(RAB!C76,'HARGA SATUAN'!$C$7:$C$1495,0),0))</f>
        <v>0</v>
      </c>
      <c r="H76" s="308">
        <f t="shared" ref="H76:H78" ca="1" si="31">IF(OR(D76="MDU",D76="MDU-KD"),(IF($O$3="RAB NON MDU","PLN KD",G76*F76)),0)</f>
        <v>0</v>
      </c>
      <c r="I76" s="308">
        <f t="shared" ref="I76:I78" ca="1" si="32">IF(D76="HDW",G76*F76,0)</f>
        <v>0</v>
      </c>
      <c r="J76" s="308">
        <f t="shared" ref="J76:J78" ca="1" si="33">IF(D76="JASA",G76*F76,0)</f>
        <v>0</v>
      </c>
      <c r="K76" s="309">
        <f t="shared" ref="K76:K78" ca="1" si="34">SUM(H76:J76)</f>
        <v>0</v>
      </c>
      <c r="L76" s="316"/>
      <c r="M76" s="289"/>
      <c r="N76" s="316"/>
      <c r="O76" s="310"/>
      <c r="P76" s="310"/>
      <c r="Q76" s="291"/>
      <c r="R76" s="283"/>
      <c r="S76" s="311"/>
      <c r="T76" s="288"/>
      <c r="U76" s="288"/>
      <c r="V76" s="288"/>
    </row>
    <row r="77" spans="1:22" s="317" customFormat="1">
      <c r="A77" s="283"/>
      <c r="B77" s="516" t="s">
        <v>22</v>
      </c>
      <c r="C77" s="517" t="s">
        <v>802</v>
      </c>
      <c r="D77" s="305" t="str">
        <f ca="1">IF(ISERROR(OFFSET('HARGA SATUAN'!$D$6,MATCH(RAB!C77,'HARGA SATUAN'!$C$7:$C$1495,0),0)),"",OFFSET('HARGA SATUAN'!$D$6,MATCH(RAB!C77,'HARGA SATUAN'!$C$7:$C$1495,0),0))</f>
        <v/>
      </c>
      <c r="E77" s="306">
        <f ca="1">IF(B77="+","Unit",IF(ISERROR(OFFSET('HARGA SATUAN'!$E$6,MATCH(RAB!C77,'HARGA SATUAN'!$C$7:$C$1495,0),0)),"",OFFSET('HARGA SATUAN'!$E$6,MATCH(RAB!C77,'HARGA SATUAN'!$C$7:$C$1495,0),0)))</f>
        <v>0</v>
      </c>
      <c r="F77" s="515"/>
      <c r="G77" s="307">
        <f ca="1">IF(ISERROR(OFFSET('HARGA SATUAN'!$I$6,MATCH(RAB!C77,'HARGA SATUAN'!$C$7:$C$1495,0),0)),0,OFFSET('HARGA SATUAN'!$I$6,MATCH(RAB!C77,'HARGA SATUAN'!$C$7:$C$1495,0),0))</f>
        <v>0</v>
      </c>
      <c r="H77" s="308">
        <f t="shared" ca="1" si="31"/>
        <v>0</v>
      </c>
      <c r="I77" s="308">
        <f t="shared" ca="1" si="32"/>
        <v>0</v>
      </c>
      <c r="J77" s="308">
        <f t="shared" ca="1" si="33"/>
        <v>0</v>
      </c>
      <c r="K77" s="309">
        <f t="shared" ca="1" si="34"/>
        <v>0</v>
      </c>
      <c r="L77" s="316"/>
      <c r="M77" s="289"/>
      <c r="N77" s="316"/>
      <c r="O77" s="310"/>
      <c r="P77" s="310"/>
      <c r="Q77" s="291"/>
      <c r="R77" s="283"/>
      <c r="S77" s="311"/>
      <c r="T77" s="288"/>
      <c r="U77" s="288"/>
      <c r="V77" s="288"/>
    </row>
    <row r="78" spans="1:22" s="317" customFormat="1">
      <c r="A78" s="283"/>
      <c r="B78" s="518"/>
      <c r="C78" s="109"/>
      <c r="D78" s="305" t="str">
        <f ca="1">IF(ISERROR(OFFSET('HARGA SATUAN'!$D$6,MATCH(RAB!C78,'HARGA SATUAN'!$C$7:$C$1495,0),0)),"",OFFSET('HARGA SATUAN'!$D$6,MATCH(RAB!C78,'HARGA SATUAN'!$C$7:$C$1495,0),0))</f>
        <v/>
      </c>
      <c r="E78" s="306" t="str">
        <f ca="1">IF(B78="+","Unit",IF(ISERROR(OFFSET('HARGA SATUAN'!$E$6,MATCH(RAB!C78,'HARGA SATUAN'!$C$7:$C$1495,0),0)),"",OFFSET('HARGA SATUAN'!$E$6,MATCH(RAB!C78,'HARGA SATUAN'!$C$7:$C$1495,0),0)))</f>
        <v/>
      </c>
      <c r="F78" s="515"/>
      <c r="G78" s="307">
        <f ca="1">IF(ISERROR(OFFSET('HARGA SATUAN'!$I$6,MATCH(RAB!C78,'HARGA SATUAN'!$C$7:$C$1495,0),0)),0,OFFSET('HARGA SATUAN'!$I$6,MATCH(RAB!C78,'HARGA SATUAN'!$C$7:$C$1495,0),0))</f>
        <v>0</v>
      </c>
      <c r="H78" s="308">
        <f t="shared" ca="1" si="31"/>
        <v>0</v>
      </c>
      <c r="I78" s="308">
        <f t="shared" ca="1" si="32"/>
        <v>0</v>
      </c>
      <c r="J78" s="308">
        <f t="shared" ca="1" si="33"/>
        <v>0</v>
      </c>
      <c r="K78" s="309">
        <f t="shared" ca="1" si="34"/>
        <v>0</v>
      </c>
      <c r="L78" s="316"/>
      <c r="M78" s="289"/>
      <c r="N78" s="316"/>
      <c r="O78" s="310"/>
      <c r="P78" s="310"/>
      <c r="Q78" s="291"/>
      <c r="R78" s="283"/>
      <c r="S78" s="311"/>
      <c r="T78" s="288"/>
      <c r="U78" s="288"/>
      <c r="V78" s="288"/>
    </row>
    <row r="79" spans="1:22">
      <c r="B79" s="321"/>
      <c r="C79" s="320"/>
      <c r="D79" s="305" t="str">
        <f ca="1">IF(ISERROR(OFFSET('HARGA SATUAN'!$D$6,MATCH(RAB!C79,'HARGA SATUAN'!$C$7:$C$1495,0),0)),"",OFFSET('HARGA SATUAN'!$D$6,MATCH(RAB!C79,'HARGA SATUAN'!$C$7:$C$1495,0),0))</f>
        <v/>
      </c>
      <c r="E79" s="306" t="str">
        <f ca="1">IF(B79="+","Unit",IF(ISERROR(OFFSET('HARGA SATUAN'!$E$6,MATCH(RAB!C79,'HARGA SATUAN'!$C$7:$C$1495,0),0)),"",OFFSET('HARGA SATUAN'!$E$6,MATCH(RAB!C79,'HARGA SATUAN'!$C$7:$C$1495,0),0)))</f>
        <v/>
      </c>
      <c r="F79" s="315"/>
      <c r="G79" s="307">
        <f ca="1">IF(ISERROR(OFFSET('HARGA SATUAN'!$I$6,MATCH(RAB!C79,'HARGA SATUAN'!$C$7:$C$1495,0),0)),0,OFFSET('HARGA SATUAN'!$I$6,MATCH(RAB!C79,'HARGA SATUAN'!$C$7:$C$1495,0),0))</f>
        <v>0</v>
      </c>
      <c r="H79" s="308">
        <f t="shared" ca="1" si="27"/>
        <v>0</v>
      </c>
      <c r="I79" s="308">
        <f t="shared" ca="1" si="28"/>
        <v>0</v>
      </c>
      <c r="J79" s="308">
        <f t="shared" ca="1" si="29"/>
        <v>0</v>
      </c>
      <c r="K79" s="309">
        <f t="shared" ca="1" si="30"/>
        <v>0</v>
      </c>
      <c r="M79" s="289" t="e">
        <f>IF(AND(F79&gt;0,#REF!=0),"",IF(AND(ISBLANK(F79)=FALSE,K79=0),"WARNING",""))</f>
        <v>#REF!</v>
      </c>
    </row>
    <row r="80" spans="1:22">
      <c r="B80" s="322"/>
      <c r="C80" s="323" t="s">
        <v>475</v>
      </c>
      <c r="D80" s="305" t="str">
        <f ca="1">IF(ISERROR(OFFSET('HARGA SATUAN'!$D$6,MATCH(RAB!C80,'HARGA SATUAN'!$C$7:$C$1495,0),0)),"",OFFSET('HARGA SATUAN'!$D$6,MATCH(RAB!C80,'HARGA SATUAN'!$C$7:$C$1495,0),0))</f>
        <v/>
      </c>
      <c r="E80" s="306" t="str">
        <f ca="1">IF(B80="+","Unit",IF(ISERROR(OFFSET('HARGA SATUAN'!$E$6,MATCH(RAB!C80,'HARGA SATUAN'!$C$7:$C$1495,0),0)),"",OFFSET('HARGA SATUAN'!$E$6,MATCH(RAB!C80,'HARGA SATUAN'!$C$7:$C$1495,0),0)))</f>
        <v/>
      </c>
      <c r="F80" s="315"/>
      <c r="G80" s="307">
        <f ca="1">IF(ISERROR(OFFSET('HARGA SATUAN'!$I$6,MATCH(RAB!C80,'HARGA SATUAN'!$C$7:$C$1495,0),0)),0,OFFSET('HARGA SATUAN'!$I$6,MATCH(RAB!C80,'HARGA SATUAN'!$C$7:$C$1495,0),0))</f>
        <v>0</v>
      </c>
      <c r="H80" s="308">
        <f t="shared" ca="1" si="23"/>
        <v>0</v>
      </c>
      <c r="I80" s="308">
        <f t="shared" ca="1" si="24"/>
        <v>0</v>
      </c>
      <c r="J80" s="308">
        <f t="shared" ca="1" si="25"/>
        <v>0</v>
      </c>
      <c r="K80" s="309">
        <f t="shared" ca="1" si="26"/>
        <v>0</v>
      </c>
      <c r="M80" s="289" t="e">
        <f>IF(AND(F80&gt;0,#REF!=0),"",IF(AND(ISBLANK(F80)=FALSE,K80=0),"WARNING",""))</f>
        <v>#REF!</v>
      </c>
    </row>
    <row r="81" spans="2:13">
      <c r="B81" s="325">
        <v>1</v>
      </c>
      <c r="C81" s="326" t="s">
        <v>1091</v>
      </c>
      <c r="D81" s="327" t="str">
        <f ca="1">IF(ISERROR(OFFSET('HARGA SATUAN'!$D$6,MATCH(RAB!C81,'HARGA SATUAN'!$C$7:$C$1495,0),0)),"",OFFSET('HARGA SATUAN'!$D$6,MATCH(RAB!C81,'HARGA SATUAN'!$C$7:$C$1495,0),0))</f>
        <v>JASA</v>
      </c>
      <c r="E81" s="328" t="str">
        <f ca="1">IF(ISERROR(OFFSET('HARGA SATUAN'!$E$6,MATCH(RAB!C81,'HARGA SATUAN'!$C$7:$C$1495,0),0)),"",OFFSET('HARGA SATUAN'!$E$6,MATCH(RAB!C81,'HARGA SATUAN'!$C$7:$C$1495,0),0))</f>
        <v>Lot</v>
      </c>
      <c r="F81" s="329">
        <v>1</v>
      </c>
      <c r="G81" s="330">
        <f ca="1">IF(ISERROR(OFFSET('HARGA SATUAN'!$I$6,MATCH(RAB!C81,'HARGA SATUAN'!$C$7:$C$1495,0),0)),0,OFFSET('HARGA SATUAN'!$I$6,MATCH(RAB!C81,'HARGA SATUAN'!$C$7:$C$1495,0),0))</f>
        <v>2.5000000000000001E-2</v>
      </c>
      <c r="H81" s="331">
        <f ca="1">SUM(H14:H80)*G81</f>
        <v>750603.75</v>
      </c>
      <c r="I81" s="331">
        <f ca="1">SUM(I14:I80)*G81</f>
        <v>68336.350000000006</v>
      </c>
      <c r="J81" s="331">
        <f ca="1">SUM(J14:J80)*G81</f>
        <v>13290</v>
      </c>
      <c r="K81" s="331">
        <f ca="1">SUM(K14:K80)*G81</f>
        <v>832230.10000000009</v>
      </c>
      <c r="M81" s="289" t="str">
        <f t="shared" ref="M81" si="35">IF(AND(F81&gt;0,F80=0),"",IF(AND(ISBLANK(F81)=FALSE,K81=0),"WARNING",""))</f>
        <v/>
      </c>
    </row>
    <row r="82" spans="2:13">
      <c r="B82" s="332"/>
      <c r="C82" s="333"/>
      <c r="D82" s="305" t="str">
        <f ca="1">IF(ISERROR(OFFSET('HARGA SATUAN'!$D$6,MATCH(RAB!C82,'HARGA SATUAN'!$C$7:$C$1495,0),0)),"",OFFSET('HARGA SATUAN'!$D$6,MATCH(RAB!C82,'HARGA SATUAN'!$C$7:$C$1495,0),0))</f>
        <v/>
      </c>
      <c r="E82" s="306" t="str">
        <f ca="1">IF(ISERROR(OFFSET('HARGA SATUAN'!$E$6,MATCH(RAB!C82,'HARGA SATUAN'!$C$7:$C$1495,0),0)),"",OFFSET('HARGA SATUAN'!$E$6,MATCH(RAB!C82,'HARGA SATUAN'!$C$7:$C$1495,0),0))</f>
        <v/>
      </c>
      <c r="F82" s="324"/>
      <c r="G82" s="307" t="str">
        <f ca="1">IF(ISERROR(OFFSET('HARGA SATUAN'!$I$6,MATCH(RAB!C82,'HARGA SATUAN'!$C$7:$C$1495,0),0)),"",OFFSET('HARGA SATUAN'!$I$6,MATCH(RAB!C82,'HARGA SATUAN'!$C$7:$C$1495,0),0))</f>
        <v/>
      </c>
      <c r="H82" s="308">
        <f ca="1">IF(OR(D82="MDU",D82="MDU-KD"),IF(G82="PLN",0,G82*F82),0)</f>
        <v>0</v>
      </c>
      <c r="I82" s="308">
        <f ca="1">IF(D82="HDW",IF(G82="PLN",0,G82*F82),0)</f>
        <v>0</v>
      </c>
      <c r="J82" s="308">
        <f ca="1">IF(D82="JASA",IF(G82="PLN",0,G82*F82),0)</f>
        <v>0</v>
      </c>
      <c r="K82" s="309">
        <f ca="1">SUM(H82:J82)</f>
        <v>0</v>
      </c>
    </row>
    <row r="83" spans="2:13" ht="15.75" thickBot="1">
      <c r="B83" s="334"/>
      <c r="C83" s="335"/>
      <c r="D83" s="336"/>
      <c r="E83" s="337"/>
      <c r="F83" s="337"/>
      <c r="G83" s="337"/>
      <c r="H83" s="338"/>
      <c r="I83" s="338"/>
      <c r="J83" s="338"/>
      <c r="K83" s="339"/>
    </row>
    <row r="84" spans="2:13">
      <c r="B84" s="340"/>
      <c r="C84" s="625" t="s">
        <v>1008</v>
      </c>
      <c r="D84" s="625"/>
      <c r="E84" s="625"/>
      <c r="F84" s="625"/>
      <c r="G84" s="341" t="s">
        <v>9</v>
      </c>
      <c r="H84" s="342">
        <f ca="1">SUM(H14:H82)</f>
        <v>30774753.75</v>
      </c>
      <c r="I84" s="342">
        <f ca="1">SUM(I14:I82)</f>
        <v>2801790.35</v>
      </c>
      <c r="J84" s="342">
        <f ca="1">SUM(J14:J82)</f>
        <v>544890</v>
      </c>
      <c r="K84" s="342">
        <f ca="1">SUM(K14:K82)</f>
        <v>34121434.100000001</v>
      </c>
    </row>
    <row r="85" spans="2:13">
      <c r="B85" s="343"/>
      <c r="C85" s="642" t="s">
        <v>1455</v>
      </c>
      <c r="D85" s="642"/>
      <c r="E85" s="642"/>
      <c r="F85" s="642"/>
      <c r="G85" s="344" t="s">
        <v>9</v>
      </c>
      <c r="H85" s="345">
        <f ca="1">H84*0.11</f>
        <v>3385222.9125000001</v>
      </c>
      <c r="I85" s="345">
        <f ca="1">I84*0.11</f>
        <v>308196.93849999999</v>
      </c>
      <c r="J85" s="345">
        <f ca="1">J84*0.11</f>
        <v>59937.9</v>
      </c>
      <c r="K85" s="345">
        <f ca="1">K84*0.11</f>
        <v>3753357.7510000002</v>
      </c>
    </row>
    <row r="86" spans="2:13" ht="15.75" thickBot="1">
      <c r="B86" s="343"/>
      <c r="C86" s="639" t="s">
        <v>463</v>
      </c>
      <c r="D86" s="639"/>
      <c r="E86" s="639"/>
      <c r="F86" s="639"/>
      <c r="G86" s="346" t="s">
        <v>9</v>
      </c>
      <c r="H86" s="347">
        <f ca="1">SUM(H84:H85)</f>
        <v>34159976.662500001</v>
      </c>
      <c r="I86" s="347">
        <f ca="1">SUM(I84:I85)</f>
        <v>3109987.2885000003</v>
      </c>
      <c r="J86" s="346">
        <f ca="1">SUM(J84:J85)</f>
        <v>604827.9</v>
      </c>
      <c r="K86" s="346">
        <f ca="1">SUM(K84:K85)</f>
        <v>37874791.851000004</v>
      </c>
      <c r="M86" s="411">
        <v>201265205.30690998</v>
      </c>
    </row>
    <row r="87" spans="2:13">
      <c r="B87" s="643" t="str">
        <f ca="1">"Terbilang : "&amp;PROPER(IF(K86=0,"nol",IF(K86&lt;0,"minus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IF(--MID(TEXT(ABS(K86),"000000000000000"),1,3)=0,"",MID(TEXT(ABS(K86),"000000000000000"),1,1)&amp;" ratus "&amp;MID(TEXT(ABS(K86),"000000000000000"),2,1)&amp;" puluh "&amp;MID(TEXT(ABS(K86),"000000000000000"),3,1)&amp;" trilyun ")&amp; IF(--MID(TEXT(ABS(K86),"000000000000000"),4,3)=0,"",MID(TEXT(ABS(K86),"000000000000000"),4,1)&amp;" ratus "&amp;MID(TEXT(ABS(K86),"000000000000000"),5,1)&amp;" puluh "&amp;MID(TEXT(ABS(K86),"000000000000000"),6,1)&amp;" milyar ")&amp; IF(--MID(TEXT(ABS(K86),"000000000000000"),7,3)=0,"",MID(TEXT(ABS(K86),"000000000000000"),7,1)&amp;" ratus "&amp;MID(TEXT(ABS(K86),"000000000000000"),8,1)&amp;" puluh "&amp;MID(TEXT(ABS(K86),"000000000000000"),9,1)&amp;" juta ")&amp; IF(--MID(TEXT(ABS(K86),"000000000000000"),10,3)=0,"",IF(--MID(TEXT(ABS(K86),"000000000000000"),10,3)=1,"*",MID(TEXT(ABS(K86),"000000000000000"),10,1)&amp;" ratus "&amp;MID(TEXT(ABS(K86),"000000000000000"),11,1)&amp;" puluh ")&amp;MID(TEXT(ABS(K86),"000000000000000"),12,1)&amp;" ribu ")&amp; IF(--MID(TEXT(ABS(K86),"000000000000000"),13,3)=0,"",MID(TEXT(ABS(K86),"000000000000000"),13,1)&amp;" ratus "&amp;MID(TEXT(ABS(K86),"000000000000000"),14,1)&amp;" puluh "&amp;MID(TEXT(ABS(K86),"000000000000000"),15,1)),1,"satu"),2,"dua"),3,"tiga"),4,"empat"),5,"lima"),6,"enam"),7,"tujuh"),8,"delapan"),9,"sembilan"),"0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Tiga Puluh Tujuh Juta Delapan Ratus Tujuh Puluh Empat Ribu Tujuh Ratus Sembilan Puluh Dua Rupiah</v>
      </c>
      <c r="C87" s="644"/>
      <c r="D87" s="644"/>
      <c r="E87" s="644"/>
      <c r="F87" s="644"/>
      <c r="G87" s="644"/>
      <c r="H87" s="644"/>
      <c r="I87" s="644"/>
      <c r="J87" s="644"/>
      <c r="K87" s="645"/>
    </row>
    <row r="88" spans="2:13">
      <c r="B88" s="646"/>
      <c r="C88" s="647"/>
      <c r="D88" s="647"/>
      <c r="E88" s="647"/>
      <c r="F88" s="647"/>
      <c r="G88" s="647"/>
      <c r="H88" s="647"/>
      <c r="I88" s="647"/>
      <c r="J88" s="647"/>
      <c r="K88" s="648"/>
    </row>
    <row r="89" spans="2:13" ht="15.75" thickBot="1">
      <c r="B89" s="348" t="str">
        <f>"Harga yang dipakai adalah "&amp;'HARGA SATUAN'!I5&amp;""</f>
        <v>Harga yang dipakai adalah RAB HSS 2023</v>
      </c>
      <c r="C89" s="349"/>
      <c r="D89" s="350"/>
      <c r="E89" s="350"/>
      <c r="F89" s="350"/>
      <c r="G89" s="351"/>
      <c r="H89" s="351"/>
      <c r="I89" s="351"/>
      <c r="J89" s="351"/>
      <c r="K89" s="352"/>
    </row>
    <row r="90" spans="2:13">
      <c r="C90" s="353"/>
      <c r="E90" s="355"/>
      <c r="F90" s="355"/>
      <c r="G90" s="355"/>
    </row>
    <row r="91" spans="2:13">
      <c r="C91" s="284"/>
      <c r="E91" s="355"/>
      <c r="F91" s="355"/>
      <c r="G91" s="355"/>
      <c r="H91" s="649"/>
      <c r="I91" s="649"/>
      <c r="J91" s="650"/>
      <c r="K91" s="650"/>
    </row>
    <row r="92" spans="2:13">
      <c r="C92" s="284"/>
      <c r="E92" s="355"/>
      <c r="F92" s="355"/>
      <c r="G92" s="355"/>
      <c r="H92" s="356"/>
      <c r="I92" s="638" t="s">
        <v>1620</v>
      </c>
      <c r="J92" s="638"/>
      <c r="K92" s="638"/>
    </row>
    <row r="93" spans="2:13">
      <c r="C93" s="284"/>
      <c r="E93" s="355"/>
      <c r="F93" s="355"/>
      <c r="G93" s="355"/>
      <c r="H93" s="356"/>
      <c r="I93" s="638" t="s">
        <v>1611</v>
      </c>
      <c r="J93" s="638"/>
      <c r="K93" s="638"/>
    </row>
    <row r="94" spans="2:13">
      <c r="C94" s="284"/>
      <c r="E94" s="355"/>
      <c r="F94" s="355"/>
      <c r="G94" s="355"/>
      <c r="H94" s="357"/>
      <c r="I94" s="358"/>
      <c r="J94" s="358"/>
      <c r="K94" s="358"/>
    </row>
    <row r="95" spans="2:13">
      <c r="C95" s="284"/>
      <c r="E95" s="355"/>
      <c r="F95" s="355"/>
      <c r="G95" s="355"/>
      <c r="H95" s="357"/>
      <c r="I95" s="357"/>
      <c r="J95" s="357"/>
      <c r="K95" s="357"/>
    </row>
    <row r="96" spans="2:13">
      <c r="C96" s="284"/>
      <c r="E96" s="355"/>
      <c r="F96" s="355"/>
      <c r="G96" s="355"/>
      <c r="H96" s="357"/>
      <c r="I96" s="357"/>
      <c r="J96" s="357"/>
      <c r="K96" s="357"/>
    </row>
    <row r="97" spans="3:11">
      <c r="C97" s="284"/>
      <c r="E97" s="355"/>
      <c r="F97" s="355"/>
      <c r="G97" s="355"/>
      <c r="H97" s="357"/>
      <c r="I97" s="357"/>
      <c r="J97" s="357"/>
      <c r="K97" s="357"/>
    </row>
    <row r="98" spans="3:11">
      <c r="C98" s="284"/>
      <c r="E98" s="355"/>
      <c r="F98" s="355"/>
      <c r="G98" s="355"/>
      <c r="H98" s="359"/>
      <c r="I98" s="638" t="s">
        <v>1612</v>
      </c>
      <c r="J98" s="638"/>
      <c r="K98" s="638"/>
    </row>
    <row r="99" spans="3:11">
      <c r="C99" s="353"/>
      <c r="E99" s="355"/>
      <c r="F99" s="355"/>
      <c r="G99" s="355"/>
      <c r="H99" s="357"/>
      <c r="I99" s="357"/>
      <c r="J99" s="357"/>
      <c r="K99" s="357"/>
    </row>
    <row r="100" spans="3:11">
      <c r="C100" s="353"/>
      <c r="E100" s="355"/>
      <c r="F100" s="355"/>
      <c r="G100" s="355"/>
      <c r="H100" s="357"/>
      <c r="I100" s="357"/>
      <c r="J100" s="357"/>
      <c r="K100" s="357"/>
    </row>
    <row r="101" spans="3:11">
      <c r="C101" s="353"/>
      <c r="E101" s="355"/>
      <c r="F101" s="355"/>
      <c r="G101" s="355"/>
      <c r="H101" s="357"/>
      <c r="I101" s="357"/>
      <c r="J101" s="357"/>
      <c r="K101" s="357"/>
    </row>
  </sheetData>
  <sheetProtection sort="0" autoFilter="0"/>
  <protectedRanges>
    <protectedRange sqref="F14:F15 F79:F80" name="Range1_1_2_2"/>
    <protectedRange sqref="C79" name="Range1_1_1"/>
    <protectedRange sqref="B70:C70 B15 B16:C16 B19:C30 B17:B18 B67:B69 B40:C66" name="Range1_6_1"/>
    <protectedRange sqref="B37:C39" name="Range1_6_1_1_1"/>
    <protectedRange sqref="B31:C36" name="Range1_6_1_2"/>
    <protectedRange sqref="C17" name="Range1_1_3"/>
    <protectedRange sqref="C18" name="Range1_1_3_1"/>
    <protectedRange sqref="C69" name="Range1_6_1_10"/>
    <protectedRange sqref="B71:C71 B78 B73:C74 B72 B76:C77 B75" name="Range1_6_1_11"/>
    <protectedRange sqref="C78" name="Range1_1_3_2"/>
    <protectedRange sqref="C67" name="Range1_1_3_4"/>
    <protectedRange sqref="C68" name="Range1_1_3_5"/>
    <protectedRange sqref="C75" name="Range1_1_3_6"/>
    <protectedRange sqref="C72" name="Range1_1_3_8"/>
  </protectedRanges>
  <mergeCells count="22">
    <mergeCell ref="I93:K93"/>
    <mergeCell ref="I98:K98"/>
    <mergeCell ref="C86:F86"/>
    <mergeCell ref="G6:K6"/>
    <mergeCell ref="I92:K92"/>
    <mergeCell ref="C85:F85"/>
    <mergeCell ref="B87:K88"/>
    <mergeCell ref="H91:K91"/>
    <mergeCell ref="H11:K11"/>
    <mergeCell ref="H12:H13"/>
    <mergeCell ref="J12:J13"/>
    <mergeCell ref="K12:K13"/>
    <mergeCell ref="O3:P4"/>
    <mergeCell ref="B4:K4"/>
    <mergeCell ref="C84:F84"/>
    <mergeCell ref="B11:B13"/>
    <mergeCell ref="C11:C13"/>
    <mergeCell ref="D11:D13"/>
    <mergeCell ref="E11:E13"/>
    <mergeCell ref="F11:F13"/>
    <mergeCell ref="G11:G13"/>
    <mergeCell ref="I12:I13"/>
  </mergeCells>
  <phoneticPr fontId="135" type="noConversion"/>
  <conditionalFormatting sqref="C15">
    <cfRule type="cellIs" dxfId="8" priority="68" operator="equal">
      <formula>0</formula>
    </cfRule>
  </conditionalFormatting>
  <conditionalFormatting sqref="C17:C18">
    <cfRule type="cellIs" dxfId="7" priority="29" operator="equal">
      <formula>0</formula>
    </cfRule>
  </conditionalFormatting>
  <conditionalFormatting sqref="C67:C68">
    <cfRule type="cellIs" dxfId="6" priority="10" operator="equal">
      <formula>0</formula>
    </cfRule>
  </conditionalFormatting>
  <conditionalFormatting sqref="C72">
    <cfRule type="cellIs" dxfId="5" priority="1" operator="equal">
      <formula>0</formula>
    </cfRule>
  </conditionalFormatting>
  <conditionalFormatting sqref="C78">
    <cfRule type="cellIs" dxfId="4" priority="14" operator="equal">
      <formula>0</formula>
    </cfRule>
  </conditionalFormatting>
  <conditionalFormatting sqref="E1:E3 E5:E13 H12:I12 O13 S14:V78 E81:G81 H81:K83 E82:H82 E83:F83">
    <cfRule type="cellIs" dxfId="3" priority="1112" stopIfTrue="1" operator="equal">
      <formula>0</formula>
    </cfRule>
  </conditionalFormatting>
  <conditionalFormatting sqref="E14:K80">
    <cfRule type="cellIs" dxfId="2" priority="3" stopIfTrue="1" operator="equal">
      <formula>0</formula>
    </cfRule>
  </conditionalFormatting>
  <conditionalFormatting sqref="G1:G13">
    <cfRule type="cellIs" dxfId="1" priority="37" stopIfTrue="1" operator="equal">
      <formula>0</formula>
    </cfRule>
  </conditionalFormatting>
  <conditionalFormatting sqref="G82:G65548 E87:E65548">
    <cfRule type="cellIs" dxfId="0" priority="246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F34 F16:F31 F67:F69 F36:F65 H14:K83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</dataValidations>
  <printOptions horizontalCentered="1"/>
  <pageMargins left="0.27559055118110237" right="0.31496062992125984" top="0.70866141732283472" bottom="0.59055118110236227" header="0.31496062992125984" footer="0.31496062992125984"/>
  <pageSetup paperSize="9" scale="53" fitToHeight="30" orientation="portrait" horizontalDpi="1200" verticalDpi="1200" r:id="rId1"/>
  <rowBreaks count="1" manualBreakCount="1">
    <brk id="36" max="10" man="1"/>
  </rowBreaks>
  <ignoredErrors>
    <ignoredError sqref="K8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Peta lokasi</vt:lpstr>
      <vt:lpstr>SLD </vt:lpstr>
      <vt:lpstr>PDL</vt:lpstr>
      <vt:lpstr>'HARGA SATUAN'!Print_Area</vt:lpstr>
      <vt:lpstr>KKF!Print_Area</vt:lpstr>
      <vt:lpstr>KKO!Print_Area</vt:lpstr>
      <vt:lpstr>'Peta lokasi'!Print_Area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Clara Narita</cp:lastModifiedBy>
  <cp:lastPrinted>2023-08-30T02:55:24Z</cp:lastPrinted>
  <dcterms:created xsi:type="dcterms:W3CDTF">2011-02-06T11:57:38Z</dcterms:created>
  <dcterms:modified xsi:type="dcterms:W3CDTF">2024-03-21T07:50:57Z</dcterms:modified>
</cp:coreProperties>
</file>