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CB7080D3-B8C1-4306-BE82-7477DA015048}" xr6:coauthVersionLast="47" xr6:coauthVersionMax="47" xr10:uidLastSave="{00000000-0000-0000-0000-000000000000}"/>
  <bookViews>
    <workbookView xWindow="-120" yWindow="-120" windowWidth="20730" windowHeight="11160" tabRatio="859" firstSheet="2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G88" i="11"/>
  <c r="D88" i="11"/>
  <c r="I88" i="11" s="1"/>
  <c r="E88" i="11"/>
  <c r="D19" i="11"/>
  <c r="F79" i="11"/>
  <c r="F77" i="11"/>
  <c r="F76" i="11"/>
  <c r="F75" i="11"/>
  <c r="J88" i="11" l="1"/>
  <c r="H88" i="11"/>
  <c r="K88" i="11" l="1"/>
  <c r="G87" i="11" l="1"/>
  <c r="D87" i="11"/>
  <c r="H87" i="11" s="1"/>
  <c r="E87" i="11"/>
  <c r="F38" i="11"/>
  <c r="F21" i="11"/>
  <c r="D24" i="11"/>
  <c r="G46" i="11"/>
  <c r="D46" i="11"/>
  <c r="E46" i="11"/>
  <c r="F45" i="11"/>
  <c r="F44" i="11"/>
  <c r="F43" i="11"/>
  <c r="F42" i="11"/>
  <c r="F41" i="11"/>
  <c r="G39" i="11"/>
  <c r="G40" i="11"/>
  <c r="G41" i="11"/>
  <c r="G42" i="11"/>
  <c r="G43" i="11"/>
  <c r="G44" i="11"/>
  <c r="G45" i="11"/>
  <c r="D39" i="11"/>
  <c r="H39" i="11" s="1"/>
  <c r="E39" i="11"/>
  <c r="D40" i="11"/>
  <c r="J40" i="11" s="1"/>
  <c r="E40" i="11"/>
  <c r="D41" i="11"/>
  <c r="E41" i="11"/>
  <c r="D42" i="11"/>
  <c r="H42" i="11" s="1"/>
  <c r="E42" i="11"/>
  <c r="D43" i="11"/>
  <c r="H43" i="11" s="1"/>
  <c r="E43" i="11"/>
  <c r="D44" i="11"/>
  <c r="J44" i="11" s="1"/>
  <c r="E44" i="11"/>
  <c r="D45" i="11"/>
  <c r="I45" i="11" s="1"/>
  <c r="E45" i="11"/>
  <c r="J87" i="11" l="1"/>
  <c r="I87" i="11"/>
  <c r="J46" i="11"/>
  <c r="I46" i="11"/>
  <c r="H46" i="11"/>
  <c r="I41" i="11"/>
  <c r="I44" i="11"/>
  <c r="I40" i="11"/>
  <c r="H45" i="11"/>
  <c r="J43" i="11"/>
  <c r="H41" i="11"/>
  <c r="J39" i="11"/>
  <c r="H44" i="11"/>
  <c r="I43" i="11"/>
  <c r="J42" i="11"/>
  <c r="H40" i="11"/>
  <c r="I39" i="11"/>
  <c r="J45" i="11"/>
  <c r="I42" i="11"/>
  <c r="J41" i="11"/>
  <c r="K87" i="11" l="1"/>
  <c r="K40" i="11"/>
  <c r="K46" i="11"/>
  <c r="K42" i="11"/>
  <c r="K43" i="11"/>
  <c r="K44" i="11"/>
  <c r="K39" i="11"/>
  <c r="K45" i="11"/>
  <c r="K41" i="11"/>
  <c r="G75" i="11" l="1"/>
  <c r="G76" i="11"/>
  <c r="G77" i="11"/>
  <c r="G78" i="11"/>
  <c r="G79" i="11"/>
  <c r="D16" i="11"/>
  <c r="D17" i="11"/>
  <c r="F86" i="11" l="1"/>
  <c r="F85" i="11"/>
  <c r="F84" i="11"/>
  <c r="F83" i="11"/>
  <c r="F82" i="11"/>
  <c r="D79" i="11"/>
  <c r="H79" i="11" s="1"/>
  <c r="E79" i="11"/>
  <c r="G73" i="11"/>
  <c r="G74" i="11"/>
  <c r="G80" i="11"/>
  <c r="G81" i="11"/>
  <c r="G82" i="11"/>
  <c r="G83" i="11"/>
  <c r="G84" i="11"/>
  <c r="G85" i="11"/>
  <c r="G86" i="11"/>
  <c r="G89" i="11"/>
  <c r="D73" i="11"/>
  <c r="H73" i="11" s="1"/>
  <c r="E73" i="11"/>
  <c r="D74" i="11"/>
  <c r="J74" i="11" s="1"/>
  <c r="E74" i="11"/>
  <c r="D75" i="11"/>
  <c r="I75" i="11" s="1"/>
  <c r="E75" i="11"/>
  <c r="D76" i="11"/>
  <c r="E76" i="11"/>
  <c r="D77" i="11"/>
  <c r="E77" i="11"/>
  <c r="D78" i="11"/>
  <c r="E78" i="11"/>
  <c r="D80" i="11"/>
  <c r="I80" i="11" s="1"/>
  <c r="E80" i="11"/>
  <c r="D81" i="11"/>
  <c r="H81" i="11" s="1"/>
  <c r="E81" i="11"/>
  <c r="D82" i="11"/>
  <c r="H82" i="11" s="1"/>
  <c r="E82" i="11"/>
  <c r="D83" i="11"/>
  <c r="J83" i="11" s="1"/>
  <c r="E83" i="11"/>
  <c r="D84" i="11"/>
  <c r="E84" i="11"/>
  <c r="D85" i="11"/>
  <c r="H85" i="11" s="1"/>
  <c r="E85" i="11"/>
  <c r="D86" i="11"/>
  <c r="H86" i="11" s="1"/>
  <c r="E86" i="11"/>
  <c r="D89" i="11"/>
  <c r="E89" i="11"/>
  <c r="G15" i="11"/>
  <c r="G16" i="11"/>
  <c r="G17" i="11"/>
  <c r="G18" i="11"/>
  <c r="J89" i="11" l="1"/>
  <c r="I84" i="11"/>
  <c r="J79" i="11"/>
  <c r="I79" i="11"/>
  <c r="H77" i="11"/>
  <c r="J78" i="11"/>
  <c r="H76" i="11"/>
  <c r="J82" i="11"/>
  <c r="H80" i="11"/>
  <c r="H74" i="11"/>
  <c r="I83" i="11"/>
  <c r="J77" i="11"/>
  <c r="H75" i="11"/>
  <c r="H83" i="11"/>
  <c r="J81" i="11"/>
  <c r="I78" i="11"/>
  <c r="J73" i="11"/>
  <c r="H84" i="11"/>
  <c r="H78" i="11"/>
  <c r="J76" i="11"/>
  <c r="I74" i="11"/>
  <c r="I89" i="11"/>
  <c r="J86" i="11"/>
  <c r="H89" i="11"/>
  <c r="I86" i="11"/>
  <c r="J85" i="11"/>
  <c r="I82" i="11"/>
  <c r="I77" i="11"/>
  <c r="I73" i="11"/>
  <c r="I85" i="11"/>
  <c r="K85" i="11" s="1"/>
  <c r="J84" i="11"/>
  <c r="I81" i="11"/>
  <c r="J80" i="11"/>
  <c r="I76" i="11"/>
  <c r="J75" i="11"/>
  <c r="K82" i="11" l="1"/>
  <c r="K79" i="11"/>
  <c r="K78" i="11"/>
  <c r="K76" i="11"/>
  <c r="K86" i="11"/>
  <c r="K84" i="11"/>
  <c r="K83" i="11"/>
  <c r="K81" i="11"/>
  <c r="K77" i="11"/>
  <c r="K75" i="11"/>
  <c r="K80" i="11"/>
  <c r="K73" i="11"/>
  <c r="K89" i="11"/>
  <c r="K74" i="11"/>
  <c r="D8" i="59" l="1"/>
  <c r="E16" i="11"/>
  <c r="E17" i="11"/>
  <c r="E18" i="11"/>
  <c r="H17" i="11" l="1"/>
  <c r="I17" i="11"/>
  <c r="J17" i="11"/>
  <c r="K17" i="11" l="1"/>
  <c r="D72" i="11" l="1"/>
  <c r="H72" i="11" s="1"/>
  <c r="D90" i="11"/>
  <c r="J90" i="11" s="1"/>
  <c r="G72" i="11"/>
  <c r="D15" i="11"/>
  <c r="D18" i="11"/>
  <c r="H19" i="11"/>
  <c r="D20" i="11"/>
  <c r="H20" i="11" s="1"/>
  <c r="G19" i="11"/>
  <c r="G20" i="11"/>
  <c r="G21" i="11"/>
  <c r="K6" i="60"/>
  <c r="M91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8" i="11"/>
  <c r="E68" i="11"/>
  <c r="D68" i="11"/>
  <c r="G67" i="11"/>
  <c r="E67" i="11"/>
  <c r="D67" i="11"/>
  <c r="H67" i="11" s="1"/>
  <c r="G66" i="11"/>
  <c r="E66" i="11"/>
  <c r="D66" i="11"/>
  <c r="G65" i="11"/>
  <c r="E65" i="11"/>
  <c r="D65" i="11"/>
  <c r="J65" i="11" s="1"/>
  <c r="G64" i="11"/>
  <c r="E64" i="11"/>
  <c r="D64" i="11"/>
  <c r="I64" i="11" s="1"/>
  <c r="G63" i="11"/>
  <c r="E63" i="11"/>
  <c r="D63" i="11"/>
  <c r="G62" i="11"/>
  <c r="E62" i="11"/>
  <c r="D62" i="11"/>
  <c r="H62" i="11" s="1"/>
  <c r="G61" i="11"/>
  <c r="E61" i="11"/>
  <c r="D61" i="11"/>
  <c r="G60" i="11"/>
  <c r="E60" i="11"/>
  <c r="D60" i="11"/>
  <c r="G59" i="11"/>
  <c r="E59" i="11"/>
  <c r="D59" i="11"/>
  <c r="G58" i="11"/>
  <c r="E58" i="11"/>
  <c r="D58" i="11"/>
  <c r="J58" i="11" s="1"/>
  <c r="G57" i="11"/>
  <c r="E57" i="11"/>
  <c r="D57" i="11"/>
  <c r="J57" i="11" s="1"/>
  <c r="G56" i="11"/>
  <c r="E56" i="11"/>
  <c r="D56" i="11"/>
  <c r="G55" i="11"/>
  <c r="E55" i="11"/>
  <c r="D55" i="11"/>
  <c r="G54" i="11"/>
  <c r="E54" i="11"/>
  <c r="D54" i="11"/>
  <c r="G53" i="11"/>
  <c r="E53" i="11"/>
  <c r="D53" i="11"/>
  <c r="G52" i="11"/>
  <c r="E52" i="11"/>
  <c r="D52" i="11"/>
  <c r="J52" i="11" s="1"/>
  <c r="G51" i="11"/>
  <c r="E51" i="11"/>
  <c r="D51" i="11"/>
  <c r="G50" i="11"/>
  <c r="E50" i="11"/>
  <c r="D50" i="11"/>
  <c r="G49" i="11"/>
  <c r="E49" i="11"/>
  <c r="D49" i="11"/>
  <c r="G48" i="11"/>
  <c r="E48" i="11"/>
  <c r="D48" i="11"/>
  <c r="G47" i="11"/>
  <c r="E47" i="11"/>
  <c r="D47" i="11"/>
  <c r="M47" i="11"/>
  <c r="D14" i="59"/>
  <c r="D5" i="60" s="1"/>
  <c r="K5" i="60" s="1"/>
  <c r="E38" i="11"/>
  <c r="D38" i="1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72" i="11"/>
  <c r="D69" i="11"/>
  <c r="E69" i="11"/>
  <c r="D70" i="11"/>
  <c r="E70" i="11"/>
  <c r="M72" i="11"/>
  <c r="D71" i="11"/>
  <c r="E71" i="11"/>
  <c r="E90" i="11"/>
  <c r="G90" i="11"/>
  <c r="D14" i="11"/>
  <c r="H14" i="11" s="1"/>
  <c r="E14" i="11"/>
  <c r="G14" i="11"/>
  <c r="K19" i="60"/>
  <c r="D19" i="60"/>
  <c r="M9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9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1" i="11"/>
  <c r="D92" i="11"/>
  <c r="E9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9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71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70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9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9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81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48" i="11" l="1"/>
  <c r="H26" i="11"/>
  <c r="J38" i="11"/>
  <c r="H15" i="11"/>
  <c r="I15" i="11"/>
  <c r="J15" i="11"/>
  <c r="H18" i="11"/>
  <c r="I18" i="11"/>
  <c r="J18" i="11"/>
  <c r="J16" i="11"/>
  <c r="H16" i="11"/>
  <c r="I16" i="11"/>
  <c r="H71" i="11"/>
  <c r="D312" i="29"/>
  <c r="E312" i="29" s="1"/>
  <c r="D802" i="41"/>
  <c r="E802" i="41" s="1"/>
  <c r="D22" i="59"/>
  <c r="K8" i="60" s="1"/>
  <c r="D21" i="59"/>
  <c r="M82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83" i="11"/>
  <c r="M84" i="11"/>
  <c r="M86" i="11"/>
  <c r="M85" i="11"/>
  <c r="E776" i="41"/>
  <c r="E272" i="29"/>
  <c r="F717" i="41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7" i="11"/>
  <c r="F866" i="41"/>
  <c r="E1029" i="41"/>
  <c r="E784" i="41"/>
  <c r="E973" i="41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71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69" i="11"/>
  <c r="I69" i="11"/>
  <c r="F806" i="41"/>
  <c r="E1081" i="41"/>
  <c r="E1027" i="41"/>
  <c r="F861" i="41"/>
  <c r="E861" i="41"/>
  <c r="E230" i="29"/>
  <c r="E346" i="29"/>
  <c r="E274" i="29"/>
  <c r="F274" i="29"/>
  <c r="H92" i="11"/>
  <c r="J92" i="11"/>
  <c r="I37" i="11"/>
  <c r="J35" i="11"/>
  <c r="J71" i="11"/>
  <c r="H33" i="11"/>
  <c r="I34" i="11"/>
  <c r="E340" i="29"/>
  <c r="H28" i="11"/>
  <c r="I33" i="11"/>
  <c r="I52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52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331" i="29"/>
  <c r="E267" i="29"/>
  <c r="H23" i="11"/>
  <c r="J34" i="11"/>
  <c r="I20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J70" i="11"/>
  <c r="I70" i="11"/>
  <c r="E348" i="29"/>
  <c r="E59" i="39"/>
  <c r="E290" i="29"/>
  <c r="I28" i="11"/>
  <c r="F323" i="29"/>
  <c r="E260" i="29"/>
  <c r="E236" i="29"/>
  <c r="E73" i="39"/>
  <c r="E341" i="29"/>
  <c r="F341" i="29"/>
  <c r="F299" i="29"/>
  <c r="J68" i="11"/>
  <c r="H68" i="11"/>
  <c r="I68" i="11"/>
  <c r="F300" i="29"/>
  <c r="E284" i="29"/>
  <c r="J19" i="11"/>
  <c r="F233" i="29"/>
  <c r="E58" i="39"/>
  <c r="F319" i="29"/>
  <c r="F310" i="29"/>
  <c r="I36" i="11"/>
  <c r="I31" i="11"/>
  <c r="H70" i="11"/>
  <c r="I35" i="11"/>
  <c r="H69" i="11"/>
  <c r="J22" i="11"/>
  <c r="J20" i="11"/>
  <c r="M80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7" i="11"/>
  <c r="H47" i="11"/>
  <c r="H51" i="11"/>
  <c r="J51" i="11"/>
  <c r="I51" i="11"/>
  <c r="J55" i="11"/>
  <c r="I55" i="11"/>
  <c r="H55" i="11"/>
  <c r="J59" i="11"/>
  <c r="H59" i="11"/>
  <c r="I63" i="11"/>
  <c r="J63" i="11"/>
  <c r="H63" i="11"/>
  <c r="J25" i="11"/>
  <c r="H25" i="11"/>
  <c r="I47" i="11"/>
  <c r="I50" i="11"/>
  <c r="H50" i="11"/>
  <c r="J50" i="11"/>
  <c r="I54" i="11"/>
  <c r="J54" i="11"/>
  <c r="H54" i="11"/>
  <c r="H58" i="11"/>
  <c r="I58" i="11"/>
  <c r="I62" i="11"/>
  <c r="J62" i="11"/>
  <c r="I66" i="11"/>
  <c r="H66" i="11"/>
  <c r="J66" i="11"/>
  <c r="I92" i="11"/>
  <c r="I32" i="11"/>
  <c r="J24" i="11"/>
  <c r="H24" i="11"/>
  <c r="I24" i="11"/>
  <c r="J49" i="11"/>
  <c r="H49" i="11"/>
  <c r="I49" i="11"/>
  <c r="J53" i="11"/>
  <c r="H53" i="11"/>
  <c r="I53" i="11"/>
  <c r="I57" i="11"/>
  <c r="H57" i="11"/>
  <c r="J61" i="11"/>
  <c r="H61" i="11"/>
  <c r="I61" i="11"/>
  <c r="H65" i="11"/>
  <c r="I65" i="11"/>
  <c r="I59" i="11"/>
  <c r="H48" i="11"/>
  <c r="J48" i="11"/>
  <c r="I56" i="11"/>
  <c r="H56" i="11"/>
  <c r="J56" i="11"/>
  <c r="J60" i="11"/>
  <c r="H60" i="11"/>
  <c r="I60" i="11"/>
  <c r="J64" i="11"/>
  <c r="H64" i="11"/>
  <c r="I67" i="11"/>
  <c r="I90" i="11"/>
  <c r="J72" i="11"/>
  <c r="H31" i="11"/>
  <c r="J67" i="11"/>
  <c r="I19" i="11"/>
  <c r="H90" i="11"/>
  <c r="I72" i="11"/>
  <c r="H38" i="11"/>
  <c r="I23" i="11"/>
  <c r="F781" i="41" l="1"/>
  <c r="F291" i="29"/>
  <c r="F779" i="41"/>
  <c r="F289" i="29"/>
  <c r="F805" i="41"/>
  <c r="F315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73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72" i="1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62" i="11"/>
  <c r="M62" i="11" s="1"/>
  <c r="K52" i="11"/>
  <c r="M52" i="11" s="1"/>
  <c r="K71" i="11"/>
  <c r="M71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89" i="11"/>
  <c r="K92" i="11"/>
  <c r="K68" i="11"/>
  <c r="M68" i="11" s="1"/>
  <c r="K69" i="11"/>
  <c r="M69" i="11" s="1"/>
  <c r="K23" i="11"/>
  <c r="M23" i="11" s="1"/>
  <c r="F350" i="29"/>
  <c r="K65" i="11"/>
  <c r="M65" i="11" s="1"/>
  <c r="K67" i="11"/>
  <c r="M67" i="11" s="1"/>
  <c r="K48" i="11"/>
  <c r="M48" i="11" s="1"/>
  <c r="K32" i="11"/>
  <c r="M32" i="11" s="1"/>
  <c r="K58" i="11"/>
  <c r="M58" i="11" s="1"/>
  <c r="K51" i="11"/>
  <c r="M51" i="11" s="1"/>
  <c r="K21" i="11"/>
  <c r="M21" i="11" s="1"/>
  <c r="K31" i="11"/>
  <c r="M31" i="11" s="1"/>
  <c r="K56" i="11"/>
  <c r="M56" i="11" s="1"/>
  <c r="K70" i="11"/>
  <c r="M70" i="11" s="1"/>
  <c r="K90" i="11"/>
  <c r="K53" i="11"/>
  <c r="M53" i="11" s="1"/>
  <c r="K24" i="11"/>
  <c r="M24" i="11" s="1"/>
  <c r="H91" i="11"/>
  <c r="H94" i="11" s="1"/>
  <c r="F312" i="29"/>
  <c r="F339" i="29"/>
  <c r="F226" i="29"/>
  <c r="F345" i="29"/>
  <c r="F239" i="29"/>
  <c r="I91" i="11"/>
  <c r="I94" i="11" s="1"/>
  <c r="J91" i="11"/>
  <c r="J94" i="11" s="1"/>
  <c r="K57" i="11"/>
  <c r="M57" i="11" s="1"/>
  <c r="K66" i="11"/>
  <c r="M66" i="11" s="1"/>
  <c r="K59" i="11"/>
  <c r="M59" i="11" s="1"/>
  <c r="K47" i="11"/>
  <c r="K60" i="11"/>
  <c r="M60" i="11" s="1"/>
  <c r="K63" i="11"/>
  <c r="M63" i="11" s="1"/>
  <c r="K64" i="11"/>
  <c r="M64" i="11" s="1"/>
  <c r="K61" i="11"/>
  <c r="M61" i="11" s="1"/>
  <c r="K49" i="11"/>
  <c r="M49" i="11" s="1"/>
  <c r="K54" i="11"/>
  <c r="M54" i="11" s="1"/>
  <c r="K50" i="11"/>
  <c r="M50" i="11" s="1"/>
  <c r="K55" i="11"/>
  <c r="M55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95" i="11"/>
  <c r="J96" i="11" s="1"/>
  <c r="H95" i="11"/>
  <c r="H96" i="11" s="1"/>
  <c r="I95" i="11"/>
  <c r="I96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3" i="39"/>
  <c r="E23" i="39" s="1"/>
  <c r="G23" i="39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91" i="11"/>
  <c r="K9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106" i="29" l="1"/>
  <c r="H106" i="29" s="1"/>
  <c r="D28" i="39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95" i="11"/>
  <c r="K96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106" i="29" l="1"/>
  <c r="K106" i="29" s="1"/>
  <c r="J132" i="29"/>
  <c r="H33" i="39"/>
  <c r="H92" i="29"/>
  <c r="J21" i="39"/>
  <c r="H21" i="39"/>
  <c r="J148" i="29"/>
  <c r="K148" i="29" s="1"/>
  <c r="H29" i="39"/>
  <c r="K29" i="39" s="1"/>
  <c r="H85" i="29"/>
  <c r="K85" i="29" s="1"/>
  <c r="I22" i="39"/>
  <c r="K30" i="39"/>
  <c r="H122" i="29"/>
  <c r="J20" i="29"/>
  <c r="J18" i="29"/>
  <c r="I17" i="39"/>
  <c r="I20" i="29"/>
  <c r="J92" i="29"/>
  <c r="J35" i="29"/>
  <c r="I122" i="29"/>
  <c r="I132" i="29"/>
  <c r="J33" i="39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9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32" i="29" l="1"/>
  <c r="K33" i="39"/>
  <c r="K92" i="29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<sst xmlns="http://schemas.openxmlformats.org/spreadsheetml/2006/main" count="4767" uniqueCount="1643">
  <si>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</si>
  <si>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</si>
  <si>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</si>
  <si>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</si>
  <si>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</si>
  <si>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</si>
  <si>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</si>
  <si>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</si>
  <si>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</si>
  <si>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</si>
  <si>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</si>
  <si>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</si>
  <si>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</si>
  <si>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</si>
  <si>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</si>
  <si>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</si>
  <si>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</si>
  <si>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</si>
  <si>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</si>
  <si>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</si>
  <si>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</si>
  <si>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</si>
  <si>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</si>
  <si>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</si>
  <si>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</si>
  <si>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</si>
  <si>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</si>
  <si>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</si>
  <si>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</si>
  <si>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</si>
  <si>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</si>
  <si>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</si>
  <si>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</si>
  <si>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</si>
  <si>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</si>
  <si>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</si>
  <si>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</si>
  <si>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</si>
  <si>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</si>
  <si>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</si>
  <si>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</si>
  <si>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</si>
  <si>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</si>
  <si>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</si>
  <si>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</si>
  <si>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</si>
  <si>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</si>
  <si>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</si>
  <si>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</si>
  <si>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</si>
  <si>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</si>
  <si>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</si>
  <si>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</si>
  <si>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</si>
  <si>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</si>
  <si>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</si>
  <si>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</si>
  <si>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</si>
  <si>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</si>
  <si>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</si>
  <si>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</si>
  <si>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</si>
  <si>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</si>
  <si>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</si>
  <si>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</si>
  <si>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</si>
  <si>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</si>
  <si>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</si>
  <si>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</si>
  <si>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</si>
  <si>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</si>
  <si>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</si>
  <si>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</si>
  <si>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</si>
  <si>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</si>
  <si>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</si>
  <si>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</si>
  <si>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</si>
  <si>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</si>
  <si>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</si>
  <si>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</si>
  <si>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</si>
  <si>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</si>
  <si>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</si>
  <si>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</si>
  <si>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</si>
  <si>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</si>
  <si>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</si>
  <si>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</si>
  <si>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</si>
  <si>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</si>
  <si>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</si>
  <si>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</si>
  <si>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</si>
  <si>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</si>
  <si>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</si>
  <si>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</si>
  <si>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</si>
  <si>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</si>
  <si>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</si>
  <si>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</si>
  <si>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</si>
  <si>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</si>
  <si>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</si>
  <si>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</si>
  <si>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</si>
  <si>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</si>
  <si>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</si>
  <si>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</si>
  <si>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</si>
  <si>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</si>
  <si>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</si>
  <si>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</si>
  <si>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</si>
  <si>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</si>
  <si>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</si>
  <si>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</si>
  <si>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</si>
  <si>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</si>
  <si>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</si>
  <si>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</si>
  <si>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</si>
  <si>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</si>
  <si>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</si>
  <si>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</si>
  <si>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</si>
  <si>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</si>
  <si>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</si>
  <si>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</si>
  <si>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</si>
  <si>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</si>
  <si>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</si>
  <si>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</si>
  <si>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</si>
  <si>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</si>
  <si>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</si>
  <si>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</si>
  <si>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</si>
  <si>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</si>
  <si>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</si>
  <si>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</si>
  <si>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</si>
  <si>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</si>
  <si>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</si>
  <si>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</si>
  <si>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</si>
  <si>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</si>
  <si>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</si>
  <si>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</si>
  <si>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</si>
  <si>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</si>
  <si>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</si>
  <si>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</si>
  <si>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</si>
  <si>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</si>
  <si>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</si>
  <si>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</si>
  <si>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</si>
  <si>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</si>
  <si>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</si>
  <si>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</si>
  <si>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</si>
  <si>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</si>
  <si>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</si>
  <si>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</si>
  <si>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</si>
  <si>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</si>
  <si>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</si>
  <si>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</si>
  <si>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</si>
  <si>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</si>
  <si>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</si>
  <si>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</si>
  <si>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</si>
  <si>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</si>
  <si>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</si>
  <si>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</si>
  <si>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</si>
  <si>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</si>
  <si>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</si>
  <si>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</si>
  <si>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</si>
  <si>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</si>
  <si>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</si>
  <si>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</si>
  <si>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</si>
  <si>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</si>
  <si>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</si>
  <si>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</si>
  <si>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</si>
  <si>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</si>
  <si>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</si>
  <si>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</si>
  <si>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</si>
  <si>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</si>
  <si>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</si>
  <si>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</si>
  <si>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</si>
  <si>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</si>
  <si>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</si>
  <si>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</si>
  <si>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</si>
  <si>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</si>
  <si>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</si>
  <si>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</si>
  <si>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</si>
  <si>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</si>
  <si>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</si>
  <si>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</si>
  <si>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</si>
  <si>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</si>
  <si>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</si>
  <si>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</si>
  <si>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</si>
  <si>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</si>
  <si>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</si>
  <si>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</si>
  <si>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</si>
  <si>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</si>
  <si>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</si>
  <si>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</si>
  <si>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</si>
  <si>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</si>
  <si>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</si>
  <si>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</si>
  <si>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</si>
  <si>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</si>
  <si>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</si>
  <si>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</si>
  <si>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</si>
  <si>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</si>
  <si>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</si>
  <si>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</si>
  <si>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</si>
  <si>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</si>
  <si>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</si>
  <si>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</si>
  <si>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</si>
  <si>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</si>
  <si>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</si>
  <si>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</si>
  <si>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</si>
  <si>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</si>
  <si>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</si>
  <si>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</si>
  <si>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</si>
  <si>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</si>
  <si>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</si>
  <si>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</si>
  <si>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</si>
  <si>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</si>
  <si>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</si>
  <si>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</si>
  <si>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</si>
  <si>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</si>
  <si>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</si>
  <si>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</si>
  <si>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</si>
  <si>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</si>
  <si>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</si>
  <si>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</si>
  <si>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</si>
  <si>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</si>
  <si>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</si>
  <si>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</si>
  <si>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</si>
  <si>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</si>
  <si>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</si>
  <si>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</si>
  <si>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</si>
  <si>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</si>
  <si>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</si>
  <si>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</si>
  <si>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</si>
  <si>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</si>
  <si>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</si>
  <si>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</si>
  <si>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</si>
  <si>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</si>
  <si>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</si>
  <si>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</si>
  <si>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</si>
  <si>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</si>
  <si>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</si>
  <si>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</si>
  <si>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</si>
  <si>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</si>
  <si>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</si>
  <si>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</si>
  <si>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</si>
  <si>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</si>
  <si>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</si>
  <si>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</si>
  <si>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</si>
  <si>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</si>
  <si>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</si>
  <si>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</si>
  <si>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</si>
  <si>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</si>
  <si>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</si>
  <si>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</si>
  <si>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</si>
  <si>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</si>
  <si>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</si>
  <si>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</si>
  <si>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</si>
  <si>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</si>
  <si>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</si>
  <si>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</si>
  <si>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</si>
  <si>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</si>
  <si>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</si>
  <si>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</si>
  <si>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</si>
  <si>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</si>
  <si>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</si>
  <si>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</si>
  <si>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</si>
  <si>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</si>
  <si>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</si>
  <si>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</si>
  <si>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</si>
  <si>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</si>
  <si>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</si>
  <si>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</si>
  <si>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</si>
  <si>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</si>
  <si>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</si>
  <si>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</si>
  <si>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</si>
  <si>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</si>
  <si>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</si>
  <si>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</si>
  <si>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</si>
  <si>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</si>
  <si>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</si>
  <si>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</si>
  <si>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</si>
  <si>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</si>
  <si>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</si>
  <si>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</si>
  <si>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</si>
  <si>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</si>
  <si>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</si>
  <si>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</si>
  <si>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</si>
  <si>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</si>
  <si>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</si>
  <si>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</si>
  <si>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</si>
  <si>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</si>
  <si>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</si>
  <si>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</si>
  <si>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</si>
  <si>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</si>
  <si>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</si>
  <si>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</si>
  <si>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</si>
  <si>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</si>
  <si>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</si>
  <si>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</si>
  <si>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</si>
  <si>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</si>
  <si>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</si>
  <si>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</si>
  <si>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</si>
  <si>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</si>
  <si>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</si>
  <si>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</si>
  <si>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</si>
  <si>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</si>
  <si>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</si>
  <si>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</si>
  <si>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</si>
  <si>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</si>
  <si>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</si>
  <si>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</si>
  <si>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</si>
  <si>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</si>
  <si>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</si>
  <si>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</si>
  <si>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</si>
  <si>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</si>
  <si>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</si>
  <si>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</si>
  <si>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</si>
  <si>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</si>
  <si>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</si>
  <si>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</si>
  <si>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</si>
  <si>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</si>
  <si>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</si>
  <si>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</si>
  <si>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</si>
  <si>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</si>
  <si>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</si>
  <si>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</si>
  <si>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</si>
  <si>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</si>
  <si>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</si>
  <si>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</si>
  <si>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</si>
  <si>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</si>
  <si>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</si>
  <si>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</si>
  <si>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</si>
  <si>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</si>
  <si>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</si>
  <si>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</si>
  <si>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</si>
  <si>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</si>
  <si>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</si>
  <si>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</si>
  <si>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</si>
  <si>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</si>
  <si>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</si>
  <si>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</si>
  <si>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</si>
  <si>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</si>
  <si>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</si>
  <si>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</si>
  <si>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</si>
  <si>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</si>
  <si>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</si>
  <si>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</si>
  <si>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</si>
  <si>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</si>
  <si>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</si>
  <si>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</si>
  <si>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</si>
  <si>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</si>
  <si>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</si>
  <si>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</si>
  <si>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</si>
  <si>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</si>
  <si>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</si>
  <si>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</si>
  <si>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</si>
  <si>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</si>
  <si>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</si>
  <si>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</si>
  <si>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</si>
  <si>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</si>
  <si>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</si>
  <si>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</si>
  <si>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</si>
  <si>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</si>
  <si>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</si>
  <si>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</si>
  <si>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</si>
  <si>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</si>
  <si>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</si>
  <si>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</si>
  <si>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</si>
  <si>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</si>
  <si>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</si>
  <si>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</si>
  <si>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</si>
  <si>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</si>
  <si>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</si>
  <si>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</si>
  <si>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</si>
  <si>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</si>
  <si>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</si>
  <si>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</si>
  <si>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</si>
  <si>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</si>
  <si>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</si>
  <si>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</si>
  <si>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</si>
  <si>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</si>
  <si>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</si>
  <si>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</si>
  <si>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</si>
  <si>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</si>
  <si>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</si>
  <si>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</si>
  <si>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</si>
  <si>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</si>
  <si>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</si>
  <si>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</si>
  <si>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</si>
  <si>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</si>
  <si>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</si>
  <si>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</si>
  <si>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</si>
  <si>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</si>
  <si>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</si>
  <si>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</si>
  <si>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</si>
  <si>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</si>
  <si>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</si>
  <si>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</si>
  <si>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</si>
  <si>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</si>
  <si>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</si>
  <si>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</si>
  <si>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</si>
  <si>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</si>
  <si>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</si>
  <si>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</si>
  <si>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</si>
  <si>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</si>
  <si>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</si>
  <si>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</si>
  <si>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</si>
  <si>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</si>
  <si>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</si>
  <si>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</si>
  <si>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</si>
  <si>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</si>
  <si>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</si>
  <si>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</si>
  <si>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</si>
  <si>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</si>
  <si>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</si>
  <si>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</si>
  <si>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</si>
  <si>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</si>
  <si>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</si>
  <si>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</si>
  <si>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</si>
  <si>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</si>
  <si>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</si>
  <si>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</si>
  <si>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</si>
  <si>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</si>
  <si>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</si>
  <si>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</si>
  <si>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</si>
  <si>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</si>
  <si>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</si>
  <si>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</si>
  <si>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</si>
  <si>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</si>
  <si>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</si>
  <si>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</si>
  <si>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</si>
  <si>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</si>
  <si>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</si>
  <si>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</si>
  <si>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</si>
  <si>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</si>
  <si>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</si>
  <si>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</si>
  <si>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</si>
  <si>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</si>
  <si>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</si>
  <si>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</si>
  <si>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</si>
  <si>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</si>
  <si>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</si>
  <si>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</si>
  <si>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</si>
  <si>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</si>
  <si>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</si>
  <si>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</si>
  <si>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</si>
  <si>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</si>
  <si>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</si>
  <si>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</si>
  <si>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</si>
  <si>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</si>
  <si>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</si>
  <si>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</si>
  <si>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</si>
  <si>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</si>
  <si>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</si>
  <si>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</si>
  <si>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</si>
  <si>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</si>
  <si>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</si>
  <si>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</si>
  <si>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</si>
  <si>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</si>
  <si>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</si>
  <si>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</si>
  <si>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</si>
  <si>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</si>
  <si>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</si>
  <si>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</si>
  <si>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</si>
  <si>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</si>
  <si>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</si>
  <si>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</si>
  <si>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</si>
  <si>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</si>
  <si>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</si>
  <si>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</si>
  <si>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</si>
  <si>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</si>
  <si>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</si>
  <si>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</si>
  <si>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</si>
  <si>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</si>
  <si>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</si>
  <si>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</si>
  <si>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</si>
  <si>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</si>
  <si>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</si>
  <si>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</si>
  <si>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</si>
  <si>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</si>
  <si>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</si>
  <si>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</si>
  <si>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</si>
  <si>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</si>
  <si>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</si>
  <si>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</si>
  <si>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</si>
  <si>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</si>
  <si>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</si>
  <si>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</si>
  <si>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</si>
  <si>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</si>
  <si>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</si>
  <si>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</si>
  <si>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</si>
  <si>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</si>
  <si>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</si>
  <si>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</si>
  <si>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</si>
  <si>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</si>
  <si>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</si>
  <si>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</si>
  <si>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</si>
  <si>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</si>
  <si>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</si>
  <si>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</si>
  <si>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</si>
  <si>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</si>
  <si>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</si>
  <si>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</si>
  <si>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</si>
  <si>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</si>
  <si>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</si>
  <si>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</si>
  <si>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</si>
  <si>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</si>
  <si>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</si>
  <si>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</si>
  <si>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</si>
  <si>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</si>
  <si>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</si>
  <si>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</si>
  <si>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</si>
  <si>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</si>
  <si>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</si>
  <si>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</si>
  <si>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</si>
  <si>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</si>
  <si>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</si>
  <si>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</si>
  <si>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</si>
  <si>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</si>
  <si>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</si>
  <si>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</si>
  <si>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</si>
  <si>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</si>
  <si>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</si>
  <si>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</si>
  <si>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</si>
  <si>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</si>
  <si>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</si>
  <si>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</si>
  <si>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</si>
  <si>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</si>
  <si>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</si>
  <si>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</si>
  <si>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</si>
  <si>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</si>
  <si>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</si>
  <si>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</si>
  <si>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</si>
  <si>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</si>
  <si>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</si>
  <si>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</si>
  <si>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</si>
  <si>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</si>
  <si>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</si>
  <si>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</si>
  <si>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</si>
  <si>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</si>
  <si>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</si>
  <si>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</si>
  <si>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</si>
  <si>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</si>
  <si>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</si>
  <si>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</si>
  <si>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</si>
  <si>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</si>
  <si>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</si>
  <si>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</si>
  <si>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</si>
  <si>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</si>
  <si>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</si>
  <si>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</si>
  <si>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</si>
  <si>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</si>
  <si>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</si>
  <si>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</si>
  <si>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</si>
  <si>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</si>
  <si>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</si>
  <si>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</si>
  <si>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</si>
  <si>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</si>
  <si>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</si>
  <si>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</si>
  <si>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</si>
  <si>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</si>
  <si>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</si>
  <si>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</si>
  <si>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</si>
  <si>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</si>
  <si>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</si>
  <si>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</si>
  <si>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</si>
  <si>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</si>
  <si>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</si>
  <si>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</si>
  <si>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</si>
  <si>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</si>
  <si>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</si>
  <si>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</si>
  <si>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</si>
  <si>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</si>
  <si>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</si>
  <si>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</si>
  <si>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</si>
  <si>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</si>
  <si>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</si>
  <si>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</si>
  <si>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</si>
  <si>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</si>
  <si>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</si>
  <si>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</si>
  <si>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</si>
  <si>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</si>
  <si>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</si>
  <si>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</si>
  <si>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</si>
  <si>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</si>
  <si>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</si>
  <si>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</si>
  <si>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</si>
  <si>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</si>
  <si>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</si>
  <si>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</si>
  <si>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</si>
  <si>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</si>
  <si>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</si>
  <si>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</si>
  <si>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</si>
  <si>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</si>
  <si>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</si>
  <si>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</si>
  <si>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</si>
  <si>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</si>
  <si>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</si>
  <si>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</si>
  <si>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</si>
  <si>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</si>
  <si>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</si>
  <si>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</si>
  <si>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</si>
  <si>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</si>
  <si>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</si>
  <si>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</si>
  <si>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</si>
  <si>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</si>
  <si>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</si>
  <si>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</si>
  <si>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</si>
  <si>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</si>
  <si>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</si>
  <si>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</si>
  <si>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</si>
  <si>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</si>
  <si>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</si>
  <si>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</si>
  <si>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</si>
  <si>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</si>
  <si>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</si>
  <si>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</si>
  <si>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</si>
  <si>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</si>
  <si>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</si>
  <si>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</si>
  <si>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</si>
  <si>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</si>
  <si>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</si>
  <si>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</si>
  <si>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</si>
  <si>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</si>
  <si>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</si>
  <si>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</si>
  <si>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</si>
  <si>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</si>
  <si>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</si>
  <si>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</si>
  <si>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</si>
  <si>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</si>
  <si>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</si>
  <si>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</si>
  <si>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</si>
  <si>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</si>
  <si>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</si>
  <si>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</si>
  <si>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</si>
  <si>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</si>
  <si>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</si>
  <si>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</si>
  <si>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</si>
  <si>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</si>
  <si>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</si>
  <si>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</si>
  <si>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</si>
  <si>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</si>
  <si>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</si>
  <si>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</si>
  <si>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</si>
  <si>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</si>
  <si>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</si>
  <si>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</si>
  <si>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</si>
  <si>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</si>
  <si>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</si>
  <si>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</si>
  <si>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</si>
  <si>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</si>
  <si>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</si>
  <si>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</si>
  <si>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</si>
  <si>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</si>
  <si>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</si>
  <si>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</si>
  <si>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</si>
  <si>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</si>
  <si>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</si>
  <si>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</si>
  <si>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</si>
  <si>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</si>
  <si>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</si>
  <si>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</si>
  <si>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</si>
  <si>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</si>
  <si>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</si>
  <si>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</si>
  <si>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</si>
  <si>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</si>
  <si>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</si>
  <si>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</si>
  <si>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</si>
  <si>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</si>
  <si>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</si>
  <si>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</si>
  <si>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</si>
  <si>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</si>
  <si>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</si>
  <si>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</si>
  <si>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</si>
  <si>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</si>
  <si>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</si>
  <si>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</si>
  <si>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</si>
  <si>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</si>
  <si>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</si>
  <si>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</si>
  <si>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</si>
  <si>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</si>
  <si>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</si>
  <si>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</si>
  <si>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</si>
  <si>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</si>
  <si>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</si>
  <si>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</si>
  <si>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</si>
  <si>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</si>
  <si>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</si>
  <si>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</si>
  <si>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</si>
  <si>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</si>
  <si>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</si>
  <si>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</si>
  <si>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</si>
  <si>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</si>
  <si>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</si>
  <si>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</si>
  <si>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</si>
  <si>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</si>
  <si>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</si>
  <si>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</si>
  <si>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</si>
  <si>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</si>
  <si>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</si>
  <si>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</si>
  <si>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</si>
  <si>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</si>
  <si>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</si>
  <si>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</si>
  <si>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</si>
  <si>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</si>
  <si>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</si>
  <si>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</si>
  <si>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</si>
  <si>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</si>
  <si>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</si>
  <si>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</si>
  <si>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</si>
  <si>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</si>
  <si>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</si>
  <si>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</si>
  <si>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</si>
  <si>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</si>
  <si>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</si>
  <si>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</si>
  <si>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</si>
  <si>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</si>
  <si>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</si>
  <si>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</si>
  <si>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</si>
  <si>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</si>
  <si>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</si>
  <si>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</si>
  <si>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</si>
  <si>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</si>
  <si>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</si>
  <si>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</si>
  <si>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</si>
  <si>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</si>
  <si>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</si>
  <si>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</si>
  <si>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</si>
  <si>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</si>
  <si>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</si>
  <si>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</si>
  <si>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</si>
  <si>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</si>
  <si>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</si>
  <si>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</si>
  <si>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</si>
  <si>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</si>
  <si>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</si>
  <si>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</si>
  <si>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</si>
  <si>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</si>
  <si>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</si>
  <si>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</si>
  <si>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</si>
  <si>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</si>
  <si>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</si>
  <si>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</si>
  <si>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</si>
  <si>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</si>
  <si>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</si>
  <si>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</si>
  <si>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</si>
  <si>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</si>
  <si>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</si>
  <si>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</si>
  <si>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</si>
  <si>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</si>
  <si>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</si>
  <si>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</si>
  <si>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</si>
  <si>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</si>
  <si>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</si>
  <si>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</si>
  <si>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</si>
  <si>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</si>
  <si>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</si>
  <si>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</si>
  <si>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</si>
  <si>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</si>
  <si>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</si>
  <si>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</si>
  <si>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</si>
  <si>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</si>
  <si>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</si>
  <si>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</si>
  <si>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</si>
  <si>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</si>
  <si>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</si>
  <si>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</si>
  <si>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</si>
  <si>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</si>
  <si>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</si>
  <si>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</si>
  <si>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</si>
  <si>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</si>
  <si>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</si>
  <si>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</si>
  <si>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</si>
  <si>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</si>
  <si>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</si>
  <si>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</si>
  <si>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</si>
  <si>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</si>
  <si>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</si>
  <si>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</si>
  <si>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</si>
  <si>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</si>
  <si>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</si>
  <si>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</si>
  <si>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</si>
  <si>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</si>
  <si>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</si>
  <si>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</si>
  <si>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</si>
  <si>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</si>
  <si>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</si>
  <si>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</si>
  <si>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</si>
  <si>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</si>
  <si>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</si>
  <si>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</si>
  <si>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</si>
  <si>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</si>
  <si>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</si>
  <si>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</si>
  <si>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</si>
  <si>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</si>
  <si>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</si>
  <si>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</si>
  <si>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</si>
  <si>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</si>
  <si>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</si>
  <si>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</si>
  <si>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</si>
  <si>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</si>
  <si>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</si>
  <si>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</si>
  <si>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</si>
  <si>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</si>
  <si>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</si>
  <si>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</si>
  <si>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</si>
  <si>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</si>
  <si>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</si>
  <si>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</si>
  <si>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</si>
  <si>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</si>
  <si>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</si>
  <si>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</si>
  <si>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</si>
  <si>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</si>
  <si>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</si>
  <si>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</si>
  <si>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</si>
  <si>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</si>
  <si>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</si>
  <si>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</si>
  <si>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</si>
  <si>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</si>
  <si>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</si>
  <si>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</si>
  <si>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</si>
  <si>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</si>
  <si>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</si>
  <si>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</si>
  <si>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</si>
  <si>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</si>
  <si>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</si>
  <si>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</si>
  <si>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</si>
  <si>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</si>
  <si>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</si>
  <si>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</si>
  <si>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</si>
  <si>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</si>
  <si>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</si>
  <si>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</si>
  <si>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</si>
  <si>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</si>
  <si>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</si>
  <si>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</si>
  <si>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</si>
  <si>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</si>
  <si>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</si>
  <si>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</si>
  <si>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</si>
  <si>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</si>
  <si>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</si>
  <si>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</si>
  <si>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</si>
  <si>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</si>
  <si>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</si>
  <si>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</si>
  <si>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</si>
  <si>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</si>
  <si>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</si>
  <si>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</si>
  <si>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</si>
  <si>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</si>
  <si>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</si>
  <si>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</si>
  <si>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</si>
  <si>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</si>
  <si>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</si>
  <si>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</si>
  <si>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</si>
  <si>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</si>
  <si>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</si>
  <si>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</si>
  <si>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</si>
  <si>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</si>
  <si>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</si>
  <si>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</si>
  <si>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</si>
  <si>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</si>
  <si>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</si>
  <si>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</si>
  <si>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</si>
  <si>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</si>
  <si>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</si>
  <si>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</si>
  <si>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</si>
  <si>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</si>
  <si>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</si>
  <si>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</si>
  <si>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</si>
  <si>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</si>
  <si>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</si>
  <si>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</si>
  <si>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</si>
  <si>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</si>
  <si>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</si>
  <si>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</si>
  <si>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</si>
  <si>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</si>
  <si>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</si>
  <si>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</si>
  <si>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</si>
  <si>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</si>
  <si>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</si>
  <si>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</si>
  <si>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</si>
  <si>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</si>
  <si>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</si>
  <si>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</si>
  <si>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</si>
  <si>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</si>
  <si>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</si>
  <si>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</si>
  <si>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</si>
  <si>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</si>
  <si>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</si>
  <si>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</si>
  <si>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</si>
  <si>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</si>
  <si>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</si>
  <si>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</si>
  <si>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</si>
  <si>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</si>
  <si>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</si>
  <si>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</si>
  <si>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</si>
  <si>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</si>
  <si>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</si>
  <si>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</si>
  <si>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</si>
  <si>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</si>
  <si>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</si>
  <si>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</si>
  <si>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</si>
  <si>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</si>
  <si>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</si>
  <si>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</si>
  <si>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</si>
  <si>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</si>
  <si>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</si>
  <si>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</si>
  <si>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</si>
  <si>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</si>
  <si>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</si>
  <si>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</si>
  <si>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</si>
  <si>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</si>
  <si>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</si>
  <si>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</si>
  <si>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</si>
  <si>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</si>
  <si>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</si>
  <si>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</si>
  <si>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</si>
  <si>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</si>
  <si>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</si>
  <si>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</si>
  <si>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</si>
  <si>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</si>
  <si>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</si>
  <si>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</si>
  <si>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</si>
  <si>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</si>
  <si>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</si>
  <si>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</si>
  <si>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</si>
  <si>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</si>
  <si>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</si>
  <si>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</si>
  <si>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</si>
  <si>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</si>
  <si>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</si>
  <si>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</si>
  <si>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</si>
  <si>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</si>
  <si>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</si>
  <si>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</si>
  <si>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</si>
  <si>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</si>
  <si>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</si>
  <si>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</si>
  <si>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</si>
  <si>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</si>
  <si>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</si>
  <si>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</si>
  <si>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</si>
  <si>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</si>
  <si>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</si>
  <si>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</si>
  <si>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</si>
  <si>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</si>
  <si>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</si>
  <si>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</si>
  <si>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</si>
  <si>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</si>
  <si>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</si>
  <si>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</si>
  <si>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</si>
  <si>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</si>
  <si>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</si>
  <si>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</si>
  <si>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</si>
  <si>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</si>
  <si>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</si>
  <si>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</si>
  <si>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</si>
  <si>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</si>
  <si>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</si>
  <si>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</si>
  <si>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</si>
  <si>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</si>
  <si>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</si>
  <si>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</si>
  <si>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</si>
  <si>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</si>
  <si>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</si>
  <si>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</si>
  <si>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</si>
  <si>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</si>
  <si>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</si>
  <si>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</si>
  <si>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</si>
  <si>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</si>
  <si>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</si>
  <si>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</si>
  <si>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</si>
  <si>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</si>
  <si>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</si>
  <si>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</si>
  <si>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</si>
  <si>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</si>
  <si>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</si>
  <si>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</si>
  <si>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</si>
  <si>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</si>
  <si>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</si>
  <si>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</si>
  <si>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</si>
  <si>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</si>
  <si>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</si>
  <si>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</si>
  <si>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</si>
  <si>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</si>
  <si>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</si>
  <si>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</si>
  <si>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</si>
  <si>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</si>
  <si>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</si>
  <si>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</si>
  <si>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</si>
  <si>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</si>
  <si>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</si>
  <si>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</si>
  <si>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</si>
  <si>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</si>
  <si>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</si>
  <si>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</si>
  <si>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</si>
  <si>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</si>
  <si>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</si>
  <si>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</si>
  <si>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</si>
  <si>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</si>
  <si>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</si>
  <si>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</si>
  <si>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</si>
  <si>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</si>
  <si>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</si>
  <si>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</si>
  <si>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</si>
  <si>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</si>
  <si>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</si>
  <si>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</si>
  <si>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</si>
  <si>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</si>
  <si>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</si>
  <si>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</si>
  <si>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</si>
  <si>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</si>
  <si>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</si>
  <si>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</si>
  <si>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</si>
  <si>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</si>
  <si>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</si>
  <si>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</si>
  <si>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</si>
  <si>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</si>
  <si>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</si>
  <si>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</si>
  <si>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</si>
  <si>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</si>
  <si>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</si>
  <si>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</si>
  <si>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</si>
  <si>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</si>
  <si>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</si>
  <si>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</si>
  <si>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</si>
  <si>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</si>
  <si>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</si>
  <si>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</si>
  <si>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</si>
  <si>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</si>
  <si>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</si>
  <si>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</si>
  <si>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</si>
  <si>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</si>
  <si>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</si>
  <si>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</si>
  <si>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</si>
  <si>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</si>
  <si>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</si>
  <si>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</si>
  <si>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</si>
  <si>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</si>
  <si>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</si>
  <si>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</si>
  <si>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</si>
  <si>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</si>
  <si>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</si>
  <si>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</si>
  <si>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</si>
  <si>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</si>
  <si>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</si>
  <si>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</si>
  <si>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</si>
  <si>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</si>
  <si>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</si>
  <si>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</si>
  <si>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</si>
  <si>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</si>
  <si>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</si>
  <si>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</si>
  <si>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</si>
  <si>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</si>
  <si>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</si>
  <si>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</si>
  <si>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</si>
  <si>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</si>
  <si>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</si>
  <si>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</si>
  <si>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</si>
  <si>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</si>
  <si>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</si>
  <si>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</si>
  <si>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</si>
  <si>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</si>
  <si>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</si>
  <si>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</si>
  <si>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</si>
  <si>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</si>
  <si>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</si>
  <si>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</si>
  <si>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</si>
  <si>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</si>
  <si>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</si>
  <si>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</si>
  <si>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</si>
  <si>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</si>
  <si>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</si>
  <si>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</si>
  <si>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</si>
  <si>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</si>
  <si>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</si>
  <si>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</si>
  <si>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</si>
  <si>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</si>
  <si>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</si>
  <si>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</si>
  <si>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</si>
  <si>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</si>
  <si>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</si>
  <si>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</si>
  <si>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</si>
  <si>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</si>
  <si>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</si>
  <si>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</si>
  <si>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</si>
  <si>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</si>
  <si>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</si>
  <si>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</si>
  <si>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</si>
  <si>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</si>
  <si>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</si>
  <si>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</si>
  <si>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</si>
  <si>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</si>
  <si>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</si>
  <si>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</si>
  <si>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</si>
  <si>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</si>
  <si>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</si>
  <si>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</si>
  <si>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</si>
  <si>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</si>
  <si>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</si>
  <si>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</si>
  <si>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</si>
  <si>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</si>
  <si>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</si>
  <si>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</si>
  <si>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</si>
  <si>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</si>
  <si>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</si>
  <si>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</si>
  <si>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</si>
  <si>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</si>
  <si>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</si>
  <si>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</si>
  <si>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</si>
  <si>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</si>
  <si>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</si>
  <si>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</si>
  <si>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</si>
  <si>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</si>
  <si>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</si>
  <si>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</si>
  <si>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</si>
  <si>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</si>
  <si>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</si>
  <si>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</si>
  <si>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</si>
  <si>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</si>
  <si>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</si>
  <si>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</si>
  <si>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</si>
  <si>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</si>
  <si>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</si>
  <si>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</si>
  <si>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</si>
  <si>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</si>
  <si>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</si>
  <si>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</si>
  <si>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</si>
  <si>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</si>
  <si>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</si>
  <si>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</si>
  <si>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</si>
  <si>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</si>
  <si>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</si>
  <si>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</si>
  <si>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</si>
  <si>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</si>
  <si>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</si>
  <si>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</si>
  <si>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</si>
  <si>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</si>
  <si>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</si>
  <si>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</si>
  <si>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</si>
  <si>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</si>
  <si>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</si>
  <si>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</si>
  <si>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</si>
  <si>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</si>
  <si>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</si>
  <si>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</si>
  <si>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</si>
  <si>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</si>
  <si>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</si>
  <si>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</si>
  <si>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</si>
  <si>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</si>
  <si>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</si>
  <si>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</si>
  <si>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</si>
  <si>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</si>
  <si>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</si>
  <si>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</si>
  <si>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</si>
  <si>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</si>
  <si>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</si>
  <si>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</si>
  <si>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</si>
  <si>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</si>
  <si>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</si>
  <si>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</si>
  <si>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</si>
  <si>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</si>
  <si>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</si>
  <si>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</si>
  <si>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</si>
  <si>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</si>
  <si>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</si>
  <si>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</si>
  <si>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</si>
  <si>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</si>
  <si>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</si>
  <si>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</si>
  <si>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</si>
  <si>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</si>
  <si>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</si>
  <si>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</si>
  <si>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</si>
  <si>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</si>
  <si>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</si>
  <si>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</si>
  <si>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</si>
  <si>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</si>
  <si>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</si>
  <si>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</si>
  <si>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</si>
  <si>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</si>
  <si>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</si>
  <si>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</si>
  <si>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</si>
  <si>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</si>
  <si>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</si>
  <si>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</si>
  <si>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</si>
  <si>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</si>
  <si>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</si>
  <si>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</si>
  <si>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</si>
  <si>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</si>
  <si>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</si>
  <si>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</si>
  <si>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</si>
  <si>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</si>
  <si>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</si>
  <si>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</si>
  <si>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</si>
  <si>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</si>
  <si>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</si>
  <si>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</si>
  <si>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</si>
  <si>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</si>
  <si>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</si>
  <si>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</si>
  <si>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</si>
  <si>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</si>
  <si>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</si>
  <si>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</si>
  <si>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</si>
  <si>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</si>
  <si>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</si>
  <si>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</si>
  <si>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</si>
  <si>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</si>
  <si>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</si>
  <si>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</si>
  <si>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</si>
  <si>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</si>
  <si>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</si>
  <si>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</si>
  <si>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</si>
  <si>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</si>
  <si>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</si>
  <si>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</si>
  <si>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</si>
  <si>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</si>
  <si>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</si>
  <si>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</si>
  <si>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</si>
  <si>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</si>
  <si>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</si>
  <si>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</si>
  <si>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</si>
  <si>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</si>
  <si>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</si>
  <si>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</si>
  <si>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</si>
  <si>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</si>
  <si>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</si>
  <si>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</si>
  <si>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</si>
  <si>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</si>
  <si>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</si>
  <si>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</si>
  <si>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</si>
  <si>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</si>
  <si>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</si>
  <si>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</si>
  <si>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</si>
  <si>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</si>
  <si>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</si>
  <si>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</si>
  <si>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</si>
  <si>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</si>
  <si>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</si>
  <si>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</si>
  <si>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</si>
  <si>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</si>
  <si>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</si>
  <si>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</si>
  <si>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</si>
  <si>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</si>
  <si>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</si>
  <si>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</si>
  <si>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</si>
  <si>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</si>
  <si>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</si>
  <si>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</si>
  <si>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</si>
  <si>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</si>
  <si>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</si>
  <si>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CJ6-T</t>
  </si>
  <si>
    <t>LVTC 3X70+70</t>
  </si>
  <si>
    <t>MTR</t>
  </si>
  <si>
    <t>LVTC 3X35+35</t>
  </si>
  <si>
    <t>G313 160KVA</t>
  </si>
  <si>
    <t>Trafo 3 Fasa 160 KVA 2 Tiang (G313)</t>
  </si>
  <si>
    <t>DC PWI04-K2-750 - PWI12-K2-750</t>
  </si>
  <si>
    <t>SR APP 33KVA</t>
  </si>
  <si>
    <t>G312-A 50KVA</t>
  </si>
  <si>
    <t>SR APP 1P</t>
  </si>
  <si>
    <t xml:space="preserve">-7.147805, 110.902036 </t>
  </si>
  <si>
    <t>PD INDOMARET TOROH 22-33KVA</t>
  </si>
  <si>
    <t>Daya 33.000 VA</t>
  </si>
  <si>
    <t>DS TOROH</t>
  </si>
  <si>
    <t>PWI12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</si>
</sst>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Arial"/>
      <family val="2"/>
    </font>
    <font>
      <u/>
      <sz val="8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26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3" fillId="0" borderId="21" xfId="0" applyFont="1" applyBorder="1" applyAlignment="1">
      <alignment horizontal="left" vertical="center" wrapText="1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quotePrefix="1" applyFont="1" applyFill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34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0" xfId="2677" applyFont="1" applyFill="1" applyAlignment="1">
      <alignment horizont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9" xfId="2677" applyFont="1" applyFill="1" applyBorder="1" applyAlignment="1">
      <alignment horizontal="left" vertical="center"/>
    </xf>
    <xf numFmtId="0" fontId="114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91" fillId="33" borderId="98" xfId="2677" applyFont="1" applyFill="1" applyBorder="1" applyAlignment="1">
      <alignment horizontal="center" vertical="center"/>
    </xf>
    <xf numFmtId="0" fontId="172" fillId="33" borderId="101" xfId="2677" applyFont="1" applyFill="1" applyBorder="1" applyAlignment="1">
      <alignment horizontal="left" vertical="center"/>
    </xf>
    <xf numFmtId="0" fontId="172" fillId="33" borderId="100" xfId="2677" applyFont="1" applyFill="1" applyBorder="1" applyAlignment="1">
      <alignment horizontal="left" vertical="center"/>
    </xf>
    <xf numFmtId="0" fontId="172" fillId="33" borderId="9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5" xfId="2677" applyFont="1" applyFill="1" applyBorder="1" applyAlignment="1">
      <alignment horizontal="center" vertical="top" wrapText="1"/>
    </xf>
    <xf numFmtId="0" fontId="118" fillId="33" borderId="94" xfId="2677" applyFont="1" applyFill="1" applyBorder="1" applyAlignment="1">
      <alignment horizontal="center" vertical="top" wrapText="1"/>
    </xf>
    <xf numFmtId="0" fontId="114" fillId="33" borderId="42" xfId="2677" applyFont="1" applyFill="1" applyBorder="1" applyAlignment="1">
      <alignment horizontal="center"/>
    </xf>
    <xf numFmtId="0" fontId="118" fillId="33" borderId="28" xfId="2677" applyFont="1" applyFill="1" applyBorder="1" applyAlignment="1">
      <alignment horizontal="center"/>
    </xf>
    <xf numFmtId="0" fontId="118" fillId="33" borderId="0" xfId="2677" applyFont="1" applyFill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 vertical="center"/>
    </xf>
    <xf numFmtId="0" fontId="118" fillId="33" borderId="0" xfId="2677" applyFont="1" applyFill="1" applyAlignment="1">
      <alignment horizontal="center" vertical="center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14" fillId="33" borderId="87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9" fillId="33" borderId="0" xfId="2677" applyFont="1" applyFill="1" applyAlignment="1">
      <alignment horizontal="center" vertical="center" wrapText="1"/>
    </xf>
    <xf numFmtId="0" fontId="119" fillId="33" borderId="37" xfId="2677" applyFont="1" applyFill="1" applyBorder="1" applyAlignment="1">
      <alignment horizontal="center" vertical="center" wrapText="1"/>
    </xf>
    <xf numFmtId="0" fontId="119" fillId="33" borderId="44" xfId="2677" applyFont="1" applyFill="1" applyBorder="1" applyAlignment="1">
      <alignment horizontal="center" vertical="center" wrapText="1"/>
    </xf>
    <xf numFmtId="0" fontId="119" fillId="33" borderId="45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0" fontId="114" fillId="33" borderId="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vertical="top" wrapText="1"/>
    </xf>
    <xf numFmtId="0" fontId="118" fillId="33" borderId="97" xfId="2677" applyFont="1" applyFill="1" applyBorder="1" applyAlignment="1">
      <alignment horizontal="center" vertical="center" wrapText="1"/>
    </xf>
    <xf numFmtId="0" fontId="118" fillId="33" borderId="96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5" fillId="33" borderId="38" xfId="2677" applyFont="1" applyFill="1" applyBorder="1" applyAlignment="1">
      <alignment horizontal="left" vertical="top" wrapText="1"/>
    </xf>
    <xf numFmtId="0" fontId="115" fillId="33" borderId="56" xfId="2677" applyFont="1" applyFill="1" applyBorder="1" applyAlignment="1">
      <alignment horizontal="left" vertical="top" wrapText="1"/>
    </xf>
    <xf numFmtId="0" fontId="115" fillId="33" borderId="57" xfId="2677" applyFont="1" applyFill="1" applyBorder="1" applyAlignment="1">
      <alignment horizontal="left" vertical="top" wrapText="1"/>
    </xf>
    <xf numFmtId="0" fontId="115" fillId="33" borderId="43" xfId="2677" applyFont="1" applyFill="1" applyBorder="1" applyAlignment="1">
      <alignment horizontal="left" vertical="top" wrapText="1"/>
    </xf>
    <xf numFmtId="0" fontId="115" fillId="33" borderId="44" xfId="2677" applyFont="1" applyFill="1" applyBorder="1" applyAlignment="1">
      <alignment horizontal="left" vertical="top" wrapText="1"/>
    </xf>
    <xf numFmtId="0" fontId="115" fillId="33" borderId="45" xfId="2677" applyFont="1" applyFill="1" applyBorder="1" applyAlignment="1">
      <alignment horizontal="left" vertical="top" wrapText="1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vertical="center"/>
    </xf>
    <xf numFmtId="49" fontId="114" fillId="33" borderId="41" xfId="2677" applyNumberFormat="1" applyFont="1" applyFill="1" applyBorder="1" applyAlignment="1">
      <alignment vertical="center"/>
    </xf>
    <xf numFmtId="49" fontId="114" fillId="33" borderId="50" xfId="2677" applyNumberFormat="1" applyFont="1" applyFill="1" applyBorder="1" applyAlignment="1">
      <alignment vertical="top" wrapText="1"/>
    </xf>
    <xf numFmtId="49" fontId="114" fillId="33" borderId="41" xfId="2677" applyNumberFormat="1" applyFont="1" applyFill="1" applyBorder="1" applyAlignment="1">
      <alignment vertical="top" wrapText="1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49" fontId="91" fillId="33" borderId="102" xfId="2677" applyNumberFormat="1" applyFont="1" applyFill="1" applyBorder="1" applyAlignment="1">
      <alignment horizontal="left" vertical="center"/>
    </xf>
    <xf numFmtId="49" fontId="91" fillId="33" borderId="40" xfId="2677" applyNumberFormat="1" applyFont="1" applyFill="1" applyBorder="1" applyAlignment="1">
      <alignment horizontal="left" vertical="center"/>
    </xf>
    <xf numFmtId="49" fontId="173" fillId="33" borderId="102" xfId="2677" applyNumberFormat="1" applyFont="1" applyFill="1" applyBorder="1" applyAlignment="1">
      <alignment horizontal="left" vertical="center"/>
    </xf>
    <xf numFmtId="49" fontId="173" fillId="33" borderId="40" xfId="2677" applyNumberFormat="1" applyFont="1" applyFill="1" applyBorder="1" applyAlignment="1">
      <alignment horizontal="left" vertical="center"/>
    </xf>
    <xf numFmtId="0" fontId="173" fillId="33" borderId="59" xfId="2677" applyFont="1" applyFill="1" applyBorder="1" applyAlignment="1">
      <alignment horizontal="left" vertical="center"/>
    </xf>
    <xf numFmtId="0" fontId="173" fillId="33" borderId="60" xfId="2677" applyFont="1" applyFill="1" applyBorder="1" applyAlignment="1">
      <alignment horizontal="left" vertic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0" fillId="33" borderId="50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0" fontId="129" fillId="35" borderId="55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8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9" fillId="35" borderId="45" xfId="2677" applyFont="1" applyFill="1" applyBorder="1" applyAlignment="1">
      <alignment horizontal="center" vertical="center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74" fillId="0" borderId="0" xfId="0" applyFont="1"/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75" fillId="0" borderId="0" xfId="0" applyFont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0.20625000000000002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0.97410537417673637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6431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35463</xdr:colOff>
      <xdr:row>10</xdr:row>
      <xdr:rowOff>115500</xdr:rowOff>
    </xdr:from>
    <xdr:to>
      <xdr:col>9</xdr:col>
      <xdr:colOff>243415</xdr:colOff>
      <xdr:row>45</xdr:row>
      <xdr:rowOff>42334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541147" y="4086566"/>
          <a:ext cx="5144418" cy="2079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9841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8169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51556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82537</xdr:colOff>
      <xdr:row>20</xdr:row>
      <xdr:rowOff>68084</xdr:rowOff>
    </xdr:from>
    <xdr:to>
      <xdr:col>10</xdr:col>
      <xdr:colOff>227089</xdr:colOff>
      <xdr:row>21</xdr:row>
      <xdr:rowOff>64517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437454" y="3063167"/>
          <a:ext cx="144552" cy="14460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50984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7598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3270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4740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6944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7802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8088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6564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88044</xdr:colOff>
      <xdr:row>11</xdr:row>
      <xdr:rowOff>89701</xdr:rowOff>
    </xdr:from>
    <xdr:to>
      <xdr:col>10</xdr:col>
      <xdr:colOff>232596</xdr:colOff>
      <xdr:row>12</xdr:row>
      <xdr:rowOff>86134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442961" y="1740701"/>
          <a:ext cx="144552" cy="144600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258074</xdr:colOff>
      <xdr:row>32</xdr:row>
      <xdr:rowOff>80572</xdr:rowOff>
    </xdr:from>
    <xdr:to>
      <xdr:col>8</xdr:col>
      <xdr:colOff>327416</xdr:colOff>
      <xdr:row>35</xdr:row>
      <xdr:rowOff>84667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2280364" y="4662282"/>
          <a:ext cx="448595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74083</xdr:colOff>
      <xdr:row>10</xdr:row>
      <xdr:rowOff>91109</xdr:rowOff>
    </xdr:from>
    <xdr:to>
      <xdr:col>10</xdr:col>
      <xdr:colOff>82826</xdr:colOff>
      <xdr:row>42</xdr:row>
      <xdr:rowOff>84666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429000" y="1593942"/>
          <a:ext cx="8743" cy="476664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167623</xdr:colOff>
      <xdr:row>33</xdr:row>
      <xdr:rowOff>4307</xdr:rowOff>
    </xdr:from>
    <xdr:to>
      <xdr:col>8</xdr:col>
      <xdr:colOff>333358</xdr:colOff>
      <xdr:row>34</xdr:row>
      <xdr:rowOff>4306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2760540" y="4925557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210812</xdr:colOff>
      <xdr:row>31</xdr:row>
      <xdr:rowOff>31807</xdr:rowOff>
    </xdr:from>
    <xdr:to>
      <xdr:col>12</xdr:col>
      <xdr:colOff>335069</xdr:colOff>
      <xdr:row>32</xdr:row>
      <xdr:rowOff>5821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190" idx="6"/>
          <a:endCxn id="260" idx="3"/>
        </xdr:cNvCxnSpPr>
      </xdr:nvCxnSpPr>
      <xdr:spPr bwMode="auto">
        <a:xfrm>
          <a:off x="3565729" y="4656724"/>
          <a:ext cx="886257" cy="1221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193227</xdr:colOff>
      <xdr:row>30</xdr:row>
      <xdr:rowOff>10873</xdr:rowOff>
    </xdr:from>
    <xdr:to>
      <xdr:col>10</xdr:col>
      <xdr:colOff>43230</xdr:colOff>
      <xdr:row>30</xdr:row>
      <xdr:rowOff>96064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167144" y="4519373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147053</xdr:colOff>
      <xdr:row>29</xdr:row>
      <xdr:rowOff>30104</xdr:rowOff>
    </xdr:from>
    <xdr:to>
      <xdr:col>12</xdr:col>
      <xdr:colOff>166463</xdr:colOff>
      <xdr:row>30</xdr:row>
      <xdr:rowOff>71538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501970" y="4358687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ysClr val="windowText" lastClr="000000"/>
              </a:solidFill>
              <a:effectLst/>
            </a:rPr>
            <a:t>3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Ph </a:t>
          </a:r>
          <a:r>
            <a:rPr lang="en-US" sz="800" baseline="0">
              <a:solidFill>
                <a:sysClr val="windowText" lastClr="000000"/>
              </a:solidFill>
              <a:effectLst/>
            </a:rPr>
            <a:t>10</a:t>
          </a:r>
          <a:r>
            <a:rPr lang="xx-YY" sz="800" baseline="0">
              <a:solidFill>
                <a:sysClr val="windowText" lastClr="000000"/>
              </a:solidFill>
              <a:effectLst/>
            </a:rPr>
            <a:t>0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kVA</a:t>
          </a:r>
          <a:endParaRPr lang="en-ID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222250</xdr:colOff>
      <xdr:row>10</xdr:row>
      <xdr:rowOff>132522</xdr:rowOff>
    </xdr:from>
    <xdr:to>
      <xdr:col>10</xdr:col>
      <xdr:colOff>223631</xdr:colOff>
      <xdr:row>42</xdr:row>
      <xdr:rowOff>31750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 flipH="1">
          <a:off x="3577167" y="1635355"/>
          <a:ext cx="1381" cy="46723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176066</xdr:colOff>
      <xdr:row>16</xdr:row>
      <xdr:rowOff>113824</xdr:rowOff>
    </xdr:from>
    <xdr:to>
      <xdr:col>10</xdr:col>
      <xdr:colOff>255624</xdr:colOff>
      <xdr:row>17</xdr:row>
      <xdr:rowOff>48559</xdr:rowOff>
    </xdr:to>
    <xdr:grpSp>
      <xdr:nvGrpSpPr>
        <xdr:cNvPr id="228" name="Group 73">
          <a:extLst>
            <a:ext uri="{FF2B5EF4-FFF2-40B4-BE49-F238E27FC236}">
              <a16:creationId xmlns:a16="http://schemas.microsoft.com/office/drawing/2014/main" id="{53230C4E-9ECD-47F8-9426-9173DDF2B6B9}"/>
            </a:ext>
          </a:extLst>
        </xdr:cNvPr>
        <xdr:cNvGrpSpPr/>
      </xdr:nvGrpSpPr>
      <xdr:grpSpPr>
        <a:xfrm rot="16200000">
          <a:off x="3529311" y="2517913"/>
          <a:ext cx="82901" cy="79558"/>
          <a:chOff x="12175074" y="2285812"/>
          <a:chExt cx="107252" cy="65186"/>
        </a:xfrm>
      </xdr:grpSpPr>
      <xdr:cxnSp macro="">
        <xdr:nvCxnSpPr>
          <xdr:cNvPr id="229" name="Straight Connector 74">
            <a:extLst>
              <a:ext uri="{FF2B5EF4-FFF2-40B4-BE49-F238E27FC236}">
                <a16:creationId xmlns:a16="http://schemas.microsoft.com/office/drawing/2014/main" id="{28E8803B-E4AF-B714-E73F-E73D3A4452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5">
            <a:extLst>
              <a:ext uri="{FF2B5EF4-FFF2-40B4-BE49-F238E27FC236}">
                <a16:creationId xmlns:a16="http://schemas.microsoft.com/office/drawing/2014/main" id="{942633BE-DFCE-C59D-F872-7EDFEAC8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6">
            <a:extLst>
              <a:ext uri="{FF2B5EF4-FFF2-40B4-BE49-F238E27FC236}">
                <a16:creationId xmlns:a16="http://schemas.microsoft.com/office/drawing/2014/main" id="{BD68FEAF-0DA9-A568-BF96-EE2B2CFD02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250662</xdr:colOff>
      <xdr:row>31</xdr:row>
      <xdr:rowOff>74552</xdr:rowOff>
    </xdr:from>
    <xdr:to>
      <xdr:col>8</xdr:col>
      <xdr:colOff>250491</xdr:colOff>
      <xdr:row>33</xdr:row>
      <xdr:rowOff>4307</xdr:rowOff>
    </xdr:to>
    <xdr:cxnSp macro="">
      <xdr:nvCxnSpPr>
        <xdr:cNvPr id="233" name="Straight Connector 164">
          <a:extLst>
            <a:ext uri="{FF2B5EF4-FFF2-40B4-BE49-F238E27FC236}">
              <a16:creationId xmlns:a16="http://schemas.microsoft.com/office/drawing/2014/main" id="{E62B86F0-D778-411D-A35B-40D6503E6357}"/>
            </a:ext>
          </a:extLst>
        </xdr:cNvPr>
        <xdr:cNvCxnSpPr>
          <a:cxnSpLocks/>
          <a:stCxn id="202" idx="0"/>
          <a:endCxn id="270" idx="5"/>
        </xdr:cNvCxnSpPr>
      </xdr:nvCxnSpPr>
      <xdr:spPr bwMode="auto">
        <a:xfrm flipH="1" flipV="1">
          <a:off x="2462579" y="4699469"/>
          <a:ext cx="380829" cy="2260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66260</xdr:colOff>
      <xdr:row>30</xdr:row>
      <xdr:rowOff>107674</xdr:rowOff>
    </xdr:from>
    <xdr:to>
      <xdr:col>10</xdr:col>
      <xdr:colOff>210812</xdr:colOff>
      <xdr:row>31</xdr:row>
      <xdr:rowOff>104107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CC9014CE-7447-4F4A-B7B0-5DFF6EB38771}"/>
            </a:ext>
          </a:extLst>
        </xdr:cNvPr>
        <xdr:cNvGrpSpPr/>
      </xdr:nvGrpSpPr>
      <xdr:grpSpPr>
        <a:xfrm>
          <a:off x="3421177" y="4616174"/>
          <a:ext cx="144552" cy="144600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26811F17-67A6-2BEE-4FDD-6837123679C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FEBDC0AA-46D5-224C-4C09-03168D38DA5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8E457AB2-0956-1745-AD7B-5A3FA1DA660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182218</xdr:colOff>
      <xdr:row>26</xdr:row>
      <xdr:rowOff>91108</xdr:rowOff>
    </xdr:from>
    <xdr:to>
      <xdr:col>10</xdr:col>
      <xdr:colOff>261776</xdr:colOff>
      <xdr:row>27</xdr:row>
      <xdr:rowOff>25844</xdr:rowOff>
    </xdr:to>
    <xdr:grpSp>
      <xdr:nvGrpSpPr>
        <xdr:cNvPr id="201" name="Group 73">
          <a:extLst>
            <a:ext uri="{FF2B5EF4-FFF2-40B4-BE49-F238E27FC236}">
              <a16:creationId xmlns:a16="http://schemas.microsoft.com/office/drawing/2014/main" id="{CA950C3F-BACA-4A5F-BA40-6D805F6FCAA6}"/>
            </a:ext>
          </a:extLst>
        </xdr:cNvPr>
        <xdr:cNvGrpSpPr/>
      </xdr:nvGrpSpPr>
      <xdr:grpSpPr>
        <a:xfrm rot="16200000">
          <a:off x="3535462" y="4008614"/>
          <a:ext cx="82903" cy="79558"/>
          <a:chOff x="12175074" y="2285812"/>
          <a:chExt cx="107252" cy="65186"/>
        </a:xfrm>
      </xdr:grpSpPr>
      <xdr:cxnSp macro="">
        <xdr:nvCxnSpPr>
          <xdr:cNvPr id="210" name="Straight Connector 74">
            <a:extLst>
              <a:ext uri="{FF2B5EF4-FFF2-40B4-BE49-F238E27FC236}">
                <a16:creationId xmlns:a16="http://schemas.microsoft.com/office/drawing/2014/main" id="{E2196B68-FBF0-F8D1-3BC0-CC774219DB2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5">
            <a:extLst>
              <a:ext uri="{FF2B5EF4-FFF2-40B4-BE49-F238E27FC236}">
                <a16:creationId xmlns:a16="http://schemas.microsoft.com/office/drawing/2014/main" id="{016C0705-B729-7D14-757B-43DE199C667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6">
            <a:extLst>
              <a:ext uri="{FF2B5EF4-FFF2-40B4-BE49-F238E27FC236}">
                <a16:creationId xmlns:a16="http://schemas.microsoft.com/office/drawing/2014/main" id="{0C2CBC64-3B25-0AF8-80AC-96171EBE14F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74083</xdr:colOff>
      <xdr:row>39</xdr:row>
      <xdr:rowOff>63499</xdr:rowOff>
    </xdr:from>
    <xdr:to>
      <xdr:col>10</xdr:col>
      <xdr:colOff>218506</xdr:colOff>
      <xdr:row>40</xdr:row>
      <xdr:rowOff>66027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D5F00E08-8533-4AA4-BD5C-5E6683D7D2FA}"/>
            </a:ext>
          </a:extLst>
        </xdr:cNvPr>
        <xdr:cNvGrpSpPr/>
      </xdr:nvGrpSpPr>
      <xdr:grpSpPr>
        <a:xfrm>
          <a:off x="3429000" y="5926666"/>
          <a:ext cx="144423" cy="150694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FDAEC620-F1A1-9291-5335-49A34ACD0F3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D9F490D7-DA02-DB37-4352-6198FA89FBB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">
            <a:extLst>
              <a:ext uri="{FF2B5EF4-FFF2-40B4-BE49-F238E27FC236}">
                <a16:creationId xmlns:a16="http://schemas.microsoft.com/office/drawing/2014/main" id="{47778103-76E8-4B7F-B401-7D259450A47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349251</xdr:colOff>
      <xdr:row>32</xdr:row>
      <xdr:rowOff>21169</xdr:rowOff>
    </xdr:from>
    <xdr:to>
      <xdr:col>8</xdr:col>
      <xdr:colOff>107386</xdr:colOff>
      <xdr:row>32</xdr:row>
      <xdr:rowOff>83694</xdr:rowOff>
    </xdr:to>
    <xdr:grpSp>
      <xdr:nvGrpSpPr>
        <xdr:cNvPr id="248" name="Grup 234">
          <a:extLst>
            <a:ext uri="{FF2B5EF4-FFF2-40B4-BE49-F238E27FC236}">
              <a16:creationId xmlns:a16="http://schemas.microsoft.com/office/drawing/2014/main" id="{34FE0A66-BD7C-42AA-92B2-0F48B3243262}"/>
            </a:ext>
          </a:extLst>
        </xdr:cNvPr>
        <xdr:cNvGrpSpPr/>
      </xdr:nvGrpSpPr>
      <xdr:grpSpPr>
        <a:xfrm rot="20117523">
          <a:off x="2561168" y="4826002"/>
          <a:ext cx="139135" cy="62525"/>
          <a:chOff x="13302191" y="2320613"/>
          <a:chExt cx="139135" cy="57233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A98AACA-DFD7-BEE4-8D2F-4DB45F473E6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909BB1A9-9278-40FE-DE6D-2BF0A3BDB81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DCF0004F-5D44-843C-179F-3BAEC1A8E63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12E6C26-98E1-F47D-D629-50EA85DAFE0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211671</xdr:colOff>
      <xdr:row>31</xdr:row>
      <xdr:rowOff>42334</xdr:rowOff>
    </xdr:from>
    <xdr:to>
      <xdr:col>14</xdr:col>
      <xdr:colOff>281013</xdr:colOff>
      <xdr:row>36</xdr:row>
      <xdr:rowOff>144018</xdr:rowOff>
    </xdr:to>
    <xdr:sp macro="" textlink="">
      <xdr:nvSpPr>
        <xdr:cNvPr id="259" name="Rectangle 1">
          <a:extLst>
            <a:ext uri="{FF2B5EF4-FFF2-40B4-BE49-F238E27FC236}">
              <a16:creationId xmlns:a16="http://schemas.microsoft.com/office/drawing/2014/main" id="{9830379C-ED85-4DD5-99A2-B426128BA603}"/>
            </a:ext>
          </a:extLst>
        </xdr:cNvPr>
        <xdr:cNvSpPr/>
      </xdr:nvSpPr>
      <xdr:spPr>
        <a:xfrm rot="16200000">
          <a:off x="4323000" y="4672839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169334</xdr:colOff>
      <xdr:row>31</xdr:row>
      <xdr:rowOff>84666</xdr:rowOff>
    </xdr:from>
    <xdr:to>
      <xdr:col>12</xdr:col>
      <xdr:colOff>335069</xdr:colOff>
      <xdr:row>32</xdr:row>
      <xdr:rowOff>75141</xdr:rowOff>
    </xdr:to>
    <xdr:sp macro="" textlink="">
      <xdr:nvSpPr>
        <xdr:cNvPr id="260" name="Rectangle 146">
          <a:extLst>
            <a:ext uri="{FF2B5EF4-FFF2-40B4-BE49-F238E27FC236}">
              <a16:creationId xmlns:a16="http://schemas.microsoft.com/office/drawing/2014/main" id="{03862C1A-DA73-4E5C-979C-8F5C6B4B6724}"/>
            </a:ext>
          </a:extLst>
        </xdr:cNvPr>
        <xdr:cNvSpPr/>
      </xdr:nvSpPr>
      <xdr:spPr>
        <a:xfrm>
          <a:off x="4286251" y="4709583"/>
          <a:ext cx="165735" cy="13864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186470</xdr:colOff>
      <xdr:row>31</xdr:row>
      <xdr:rowOff>35779</xdr:rowOff>
    </xdr:from>
    <xdr:to>
      <xdr:col>11</xdr:col>
      <xdr:colOff>248995</xdr:colOff>
      <xdr:row>32</xdr:row>
      <xdr:rowOff>26748</xdr:rowOff>
    </xdr:to>
    <xdr:grpSp>
      <xdr:nvGrpSpPr>
        <xdr:cNvPr id="262" name="Grup 234">
          <a:extLst>
            <a:ext uri="{FF2B5EF4-FFF2-40B4-BE49-F238E27FC236}">
              <a16:creationId xmlns:a16="http://schemas.microsoft.com/office/drawing/2014/main" id="{373A57C2-4447-458E-9FBD-978597151B97}"/>
            </a:ext>
          </a:extLst>
        </xdr:cNvPr>
        <xdr:cNvGrpSpPr/>
      </xdr:nvGrpSpPr>
      <xdr:grpSpPr>
        <a:xfrm rot="5400000">
          <a:off x="3884082" y="4730751"/>
          <a:ext cx="139135" cy="62525"/>
          <a:chOff x="13302191" y="2320613"/>
          <a:chExt cx="139135" cy="57233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074BDFA-C08C-836E-A2C3-30E8A09CEB7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EE69C5B0-2D2F-28AA-7CF1-D1094898544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85556BC9-871A-C924-FA4C-1B6A5FB072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64EDA224-70FF-59BC-FEB9-43FEAEDF582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169334</xdr:colOff>
      <xdr:row>29</xdr:row>
      <xdr:rowOff>52917</xdr:rowOff>
    </xdr:from>
    <xdr:to>
      <xdr:col>14</xdr:col>
      <xdr:colOff>370417</xdr:colOff>
      <xdr:row>31</xdr:row>
      <xdr:rowOff>10583</xdr:rowOff>
    </xdr:to>
    <xdr:sp macro="" textlink="">
      <xdr:nvSpPr>
        <xdr:cNvPr id="267" name="TextBox 157">
          <a:extLst>
            <a:ext uri="{FF2B5EF4-FFF2-40B4-BE49-F238E27FC236}">
              <a16:creationId xmlns:a16="http://schemas.microsoft.com/office/drawing/2014/main" id="{3DA7554E-7C53-4384-814F-C937A8F65172}"/>
            </a:ext>
          </a:extLst>
        </xdr:cNvPr>
        <xdr:cNvSpPr txBox="1"/>
      </xdr:nvSpPr>
      <xdr:spPr>
        <a:xfrm>
          <a:off x="4286251" y="4381500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41,5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359832</xdr:colOff>
      <xdr:row>33</xdr:row>
      <xdr:rowOff>31750</xdr:rowOff>
    </xdr:from>
    <xdr:to>
      <xdr:col>7</xdr:col>
      <xdr:colOff>179915</xdr:colOff>
      <xdr:row>34</xdr:row>
      <xdr:rowOff>137583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76C19C66-2F8A-4CD9-8B18-C2893DFCF00F}"/>
            </a:ext>
          </a:extLst>
        </xdr:cNvPr>
        <xdr:cNvSpPr txBox="1"/>
      </xdr:nvSpPr>
      <xdr:spPr>
        <a:xfrm>
          <a:off x="1428749" y="4984750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116417</xdr:colOff>
      <xdr:row>30</xdr:row>
      <xdr:rowOff>105833</xdr:rowOff>
    </xdr:from>
    <xdr:to>
      <xdr:col>7</xdr:col>
      <xdr:colOff>273695</xdr:colOff>
      <xdr:row>31</xdr:row>
      <xdr:rowOff>94607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7A675843-AB05-4FD3-98E7-EB8F2E9C1BDF}"/>
            </a:ext>
          </a:extLst>
        </xdr:cNvPr>
        <xdr:cNvGrpSpPr/>
      </xdr:nvGrpSpPr>
      <xdr:grpSpPr>
        <a:xfrm>
          <a:off x="2328334" y="4614333"/>
          <a:ext cx="157278" cy="136941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652452FA-AAB7-1DF6-04D6-D8F96AD9FE7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DD6C3736-05AC-149D-1337-27952F52115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45BECB5C-D90A-8E8E-C0F4-984571122F3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232833</xdr:colOff>
      <xdr:row>30</xdr:row>
      <xdr:rowOff>74084</xdr:rowOff>
    </xdr:from>
    <xdr:to>
      <xdr:col>11</xdr:col>
      <xdr:colOff>82836</xdr:colOff>
      <xdr:row>31</xdr:row>
      <xdr:rowOff>11108</xdr:rowOff>
    </xdr:to>
    <xdr:grpSp>
      <xdr:nvGrpSpPr>
        <xdr:cNvPr id="274" name="Group 134">
          <a:extLst>
            <a:ext uri="{FF2B5EF4-FFF2-40B4-BE49-F238E27FC236}">
              <a16:creationId xmlns:a16="http://schemas.microsoft.com/office/drawing/2014/main" id="{D56AC954-CBA5-46F7-98A3-2CCB0ADFEA3A}"/>
            </a:ext>
          </a:extLst>
        </xdr:cNvPr>
        <xdr:cNvGrpSpPr/>
      </xdr:nvGrpSpPr>
      <xdr:grpSpPr>
        <a:xfrm>
          <a:off x="3587750" y="4582584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75" name="Isosceles Triangle 118">
            <a:extLst>
              <a:ext uri="{FF2B5EF4-FFF2-40B4-BE49-F238E27FC236}">
                <a16:creationId xmlns:a16="http://schemas.microsoft.com/office/drawing/2014/main" id="{0DA78995-3A9A-068A-2F36-FB2BDE1B125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6" name="Isosceles Triangle 119">
            <a:extLst>
              <a:ext uri="{FF2B5EF4-FFF2-40B4-BE49-F238E27FC236}">
                <a16:creationId xmlns:a16="http://schemas.microsoft.com/office/drawing/2014/main" id="{6352DB10-BA39-5597-7044-963984C1315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7" name="Isosceles Triangle 120">
            <a:extLst>
              <a:ext uri="{FF2B5EF4-FFF2-40B4-BE49-F238E27FC236}">
                <a16:creationId xmlns:a16="http://schemas.microsoft.com/office/drawing/2014/main" id="{100FCFBF-AAA3-A1E7-4352-1C4C6116915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137584</xdr:colOff>
      <xdr:row>28</xdr:row>
      <xdr:rowOff>137583</xdr:rowOff>
    </xdr:from>
    <xdr:to>
      <xdr:col>10</xdr:col>
      <xdr:colOff>156994</xdr:colOff>
      <xdr:row>30</xdr:row>
      <xdr:rowOff>30851</xdr:rowOff>
    </xdr:to>
    <xdr:sp macro="" textlink="">
      <xdr:nvSpPr>
        <xdr:cNvPr id="278" name="TextBox 160">
          <a:extLst>
            <a:ext uri="{FF2B5EF4-FFF2-40B4-BE49-F238E27FC236}">
              <a16:creationId xmlns:a16="http://schemas.microsoft.com/office/drawing/2014/main" id="{9500BA30-7E36-4947-9434-6B71A5FAD4C7}"/>
            </a:ext>
          </a:extLst>
        </xdr:cNvPr>
        <xdr:cNvSpPr txBox="1"/>
      </xdr:nvSpPr>
      <xdr:spPr>
        <a:xfrm>
          <a:off x="2730501" y="4318000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en-US" sz="800" baseline="0">
              <a:solidFill>
                <a:srgbClr val="FF0000"/>
              </a:solidFill>
              <a:effectLst/>
            </a:rPr>
            <a:t>16</a:t>
          </a:r>
          <a:r>
            <a:rPr lang="xx-YY" sz="800" baseline="0">
              <a:solidFill>
                <a:srgbClr val="FF0000"/>
              </a:solidFill>
              <a:effectLst/>
            </a:rPr>
            <a:t>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0</xdr:colOff>
      <xdr:row>31</xdr:row>
      <xdr:rowOff>84666</xdr:rowOff>
    </xdr:from>
    <xdr:to>
      <xdr:col>10</xdr:col>
      <xdr:colOff>95251</xdr:colOff>
      <xdr:row>31</xdr:row>
      <xdr:rowOff>84666</xdr:rowOff>
    </xdr:to>
    <xdr:cxnSp macro="">
      <xdr:nvCxnSpPr>
        <xdr:cNvPr id="304" name="Straight Connector 303">
          <a:extLst>
            <a:ext uri="{FF2B5EF4-FFF2-40B4-BE49-F238E27FC236}">
              <a16:creationId xmlns:a16="http://schemas.microsoft.com/office/drawing/2014/main" id="{A61EC141-90BA-49D9-BF40-07627B4BB5D4}"/>
            </a:ext>
          </a:extLst>
        </xdr:cNvPr>
        <xdr:cNvCxnSpPr/>
      </xdr:nvCxnSpPr>
      <xdr:spPr>
        <a:xfrm>
          <a:off x="1830917" y="4709583"/>
          <a:ext cx="161925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264584</xdr:colOff>
      <xdr:row>28</xdr:row>
      <xdr:rowOff>137583</xdr:rowOff>
    </xdr:from>
    <xdr:to>
      <xdr:col>11</xdr:col>
      <xdr:colOff>201084</xdr:colOff>
      <xdr:row>31</xdr:row>
      <xdr:rowOff>10583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C0274C7F-2580-4B29-A12D-E66F3E9585C5}"/>
            </a:ext>
          </a:extLst>
        </xdr:cNvPr>
        <xdr:cNvCxnSpPr/>
      </xdr:nvCxnSpPr>
      <xdr:spPr>
        <a:xfrm flipV="1">
          <a:off x="3619501" y="4318000"/>
          <a:ext cx="317500" cy="317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243417</xdr:colOff>
      <xdr:row>28</xdr:row>
      <xdr:rowOff>105833</xdr:rowOff>
    </xdr:from>
    <xdr:to>
      <xdr:col>11</xdr:col>
      <xdr:colOff>148167</xdr:colOff>
      <xdr:row>31</xdr:row>
      <xdr:rowOff>10583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4BA2C57B-C540-4867-8323-3337B4CED070}"/>
            </a:ext>
          </a:extLst>
        </xdr:cNvPr>
        <xdr:cNvCxnSpPr/>
      </xdr:nvCxnSpPr>
      <xdr:spPr>
        <a:xfrm>
          <a:off x="3598334" y="4286250"/>
          <a:ext cx="285750" cy="3492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243418</xdr:colOff>
      <xdr:row>35</xdr:row>
      <xdr:rowOff>126999</xdr:rowOff>
    </xdr:from>
    <xdr:to>
      <xdr:col>8</xdr:col>
      <xdr:colOff>312760</xdr:colOff>
      <xdr:row>38</xdr:row>
      <xdr:rowOff>109927</xdr:rowOff>
    </xdr:to>
    <xdr:sp macro="" textlink="">
      <xdr:nvSpPr>
        <xdr:cNvPr id="215" name="Rectangle 1">
          <a:extLst>
            <a:ext uri="{FF2B5EF4-FFF2-40B4-BE49-F238E27FC236}">
              <a16:creationId xmlns:a16="http://schemas.microsoft.com/office/drawing/2014/main" id="{82D3A6D8-2E78-4AFC-AF6C-E4FCBCBCC554}"/>
            </a:ext>
          </a:extLst>
        </xdr:cNvPr>
        <xdr:cNvSpPr/>
      </xdr:nvSpPr>
      <xdr:spPr>
        <a:xfrm rot="16200000">
          <a:off x="2265708" y="5153209"/>
          <a:ext cx="448595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148166</xdr:colOff>
      <xdr:row>36</xdr:row>
      <xdr:rowOff>0</xdr:rowOff>
    </xdr:from>
    <xdr:to>
      <xdr:col>8</xdr:col>
      <xdr:colOff>313901</xdr:colOff>
      <xdr:row>36</xdr:row>
      <xdr:rowOff>148166</xdr:rowOff>
    </xdr:to>
    <xdr:sp macro="" textlink="">
      <xdr:nvSpPr>
        <xdr:cNvPr id="216" name="Rectangle 146">
          <a:extLst>
            <a:ext uri="{FF2B5EF4-FFF2-40B4-BE49-F238E27FC236}">
              <a16:creationId xmlns:a16="http://schemas.microsoft.com/office/drawing/2014/main" id="{50E1CE3E-0863-49E0-B200-40E13DB3D780}"/>
            </a:ext>
          </a:extLst>
        </xdr:cNvPr>
        <xdr:cNvSpPr/>
      </xdr:nvSpPr>
      <xdr:spPr>
        <a:xfrm>
          <a:off x="2741083" y="5365750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7</xdr:col>
      <xdr:colOff>201083</xdr:colOff>
      <xdr:row>31</xdr:row>
      <xdr:rowOff>84666</xdr:rowOff>
    </xdr:from>
    <xdr:to>
      <xdr:col>8</xdr:col>
      <xdr:colOff>159606</xdr:colOff>
      <xdr:row>36</xdr:row>
      <xdr:rowOff>75819</xdr:rowOff>
    </xdr:to>
    <xdr:cxnSp macro="">
      <xdr:nvCxnSpPr>
        <xdr:cNvPr id="223" name="Straight Connector 164">
          <a:extLst>
            <a:ext uri="{FF2B5EF4-FFF2-40B4-BE49-F238E27FC236}">
              <a16:creationId xmlns:a16="http://schemas.microsoft.com/office/drawing/2014/main" id="{C9780F32-12EC-4F01-8599-4ECEE63F53FD}"/>
            </a:ext>
          </a:extLst>
        </xdr:cNvPr>
        <xdr:cNvCxnSpPr>
          <a:cxnSpLocks/>
        </xdr:cNvCxnSpPr>
      </xdr:nvCxnSpPr>
      <xdr:spPr bwMode="auto">
        <a:xfrm flipH="1" flipV="1">
          <a:off x="2413000" y="4709583"/>
          <a:ext cx="339523" cy="7319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338667</xdr:colOff>
      <xdr:row>34</xdr:row>
      <xdr:rowOff>42333</xdr:rowOff>
    </xdr:from>
    <xdr:to>
      <xdr:col>8</xdr:col>
      <xdr:colOff>96802</xdr:colOff>
      <xdr:row>34</xdr:row>
      <xdr:rowOff>104858</xdr:rowOff>
    </xdr:to>
    <xdr:grpSp>
      <xdr:nvGrpSpPr>
        <xdr:cNvPr id="224" name="Grup 234">
          <a:extLst>
            <a:ext uri="{FF2B5EF4-FFF2-40B4-BE49-F238E27FC236}">
              <a16:creationId xmlns:a16="http://schemas.microsoft.com/office/drawing/2014/main" id="{AFE3FAFE-FCA0-423D-8FEE-963F2FF827BB}"/>
            </a:ext>
          </a:extLst>
        </xdr:cNvPr>
        <xdr:cNvGrpSpPr/>
      </xdr:nvGrpSpPr>
      <xdr:grpSpPr>
        <a:xfrm rot="19889940">
          <a:off x="2550584" y="5143500"/>
          <a:ext cx="139135" cy="62525"/>
          <a:chOff x="13302191" y="2320613"/>
          <a:chExt cx="139135" cy="57233"/>
        </a:xfrm>
      </xdr:grpSpPr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026D8351-698D-E360-6D90-67B522C3442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3467325C-AEDE-6587-1A95-FB37210586D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118B0F1D-56EA-9357-6B84-6FA7B396B6F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9EBE6675-505F-55BB-12D2-08468EF1DB2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275167</xdr:colOff>
      <xdr:row>37</xdr:row>
      <xdr:rowOff>52917</xdr:rowOff>
    </xdr:from>
    <xdr:to>
      <xdr:col>8</xdr:col>
      <xdr:colOff>370417</xdr:colOff>
      <xdr:row>40</xdr:row>
      <xdr:rowOff>3782</xdr:rowOff>
    </xdr:to>
    <xdr:sp macro="" textlink="">
      <xdr:nvSpPr>
        <xdr:cNvPr id="243" name="TextBox 157">
          <a:extLst>
            <a:ext uri="{FF2B5EF4-FFF2-40B4-BE49-F238E27FC236}">
              <a16:creationId xmlns:a16="http://schemas.microsoft.com/office/drawing/2014/main" id="{F52AB729-0B0A-4859-960C-1ACACAF8273A}"/>
            </a:ext>
          </a:extLst>
        </xdr:cNvPr>
        <xdr:cNvSpPr txBox="1"/>
      </xdr:nvSpPr>
      <xdr:spPr>
        <a:xfrm>
          <a:off x="1725084" y="5577417"/>
          <a:ext cx="1238250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50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193092</xdr:colOff>
      <xdr:row>36</xdr:row>
      <xdr:rowOff>60908</xdr:rowOff>
    </xdr:from>
    <xdr:to>
      <xdr:col>10</xdr:col>
      <xdr:colOff>271730</xdr:colOff>
      <xdr:row>36</xdr:row>
      <xdr:rowOff>144730</xdr:rowOff>
    </xdr:to>
    <xdr:grpSp>
      <xdr:nvGrpSpPr>
        <xdr:cNvPr id="244" name="Group 73">
          <a:extLst>
            <a:ext uri="{FF2B5EF4-FFF2-40B4-BE49-F238E27FC236}">
              <a16:creationId xmlns:a16="http://schemas.microsoft.com/office/drawing/2014/main" id="{91365258-07E8-41E8-B2E1-9A5FF036BF6B}"/>
            </a:ext>
          </a:extLst>
        </xdr:cNvPr>
        <xdr:cNvGrpSpPr/>
      </xdr:nvGrpSpPr>
      <xdr:grpSpPr>
        <a:xfrm rot="15037085">
          <a:off x="3545417" y="5461000"/>
          <a:ext cx="83822" cy="78638"/>
          <a:chOff x="12175074" y="2285812"/>
          <a:chExt cx="107252" cy="65186"/>
        </a:xfrm>
      </xdr:grpSpPr>
      <xdr:cxnSp macro="">
        <xdr:nvCxnSpPr>
          <xdr:cNvPr id="247" name="Straight Connector 74">
            <a:extLst>
              <a:ext uri="{FF2B5EF4-FFF2-40B4-BE49-F238E27FC236}">
                <a16:creationId xmlns:a16="http://schemas.microsoft.com/office/drawing/2014/main" id="{40440C62-E59B-8422-D862-724FA6B6355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75">
            <a:extLst>
              <a:ext uri="{FF2B5EF4-FFF2-40B4-BE49-F238E27FC236}">
                <a16:creationId xmlns:a16="http://schemas.microsoft.com/office/drawing/2014/main" id="{2D478784-C36F-18A9-4D89-4EBAA2EC14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76">
            <a:extLst>
              <a:ext uri="{FF2B5EF4-FFF2-40B4-BE49-F238E27FC236}">
                <a16:creationId xmlns:a16="http://schemas.microsoft.com/office/drawing/2014/main" id="{7503AC30-23DA-17BD-EC5A-ACC59805C6E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306917</xdr:colOff>
      <xdr:row>31</xdr:row>
      <xdr:rowOff>52916</xdr:rowOff>
    </xdr:from>
    <xdr:to>
      <xdr:col>9</xdr:col>
      <xdr:colOff>9739</xdr:colOff>
      <xdr:row>31</xdr:row>
      <xdr:rowOff>131554</xdr:rowOff>
    </xdr:to>
    <xdr:grpSp>
      <xdr:nvGrpSpPr>
        <xdr:cNvPr id="280" name="Group 73">
          <a:extLst>
            <a:ext uri="{FF2B5EF4-FFF2-40B4-BE49-F238E27FC236}">
              <a16:creationId xmlns:a16="http://schemas.microsoft.com/office/drawing/2014/main" id="{69AEC7F7-12AD-42CA-8C86-29A765F5FA0F}"/>
            </a:ext>
          </a:extLst>
        </xdr:cNvPr>
        <xdr:cNvGrpSpPr/>
      </xdr:nvGrpSpPr>
      <xdr:grpSpPr>
        <a:xfrm rot="21429191">
          <a:off x="2899834" y="4709583"/>
          <a:ext cx="83822" cy="78638"/>
          <a:chOff x="12175074" y="2285812"/>
          <a:chExt cx="107252" cy="65186"/>
        </a:xfrm>
      </xdr:grpSpPr>
      <xdr:cxnSp macro="">
        <xdr:nvCxnSpPr>
          <xdr:cNvPr id="281" name="Straight Connector 74">
            <a:extLst>
              <a:ext uri="{FF2B5EF4-FFF2-40B4-BE49-F238E27FC236}">
                <a16:creationId xmlns:a16="http://schemas.microsoft.com/office/drawing/2014/main" id="{9336B013-71A6-150D-74B5-39C24A318B5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75">
            <a:extLst>
              <a:ext uri="{FF2B5EF4-FFF2-40B4-BE49-F238E27FC236}">
                <a16:creationId xmlns:a16="http://schemas.microsoft.com/office/drawing/2014/main" id="{2F833C06-BE86-FE9D-15BE-AA32FDD5A4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76">
            <a:extLst>
              <a:ext uri="{FF2B5EF4-FFF2-40B4-BE49-F238E27FC236}">
                <a16:creationId xmlns:a16="http://schemas.microsoft.com/office/drawing/2014/main" id="{7B6C007C-8094-40C3-228F-8EBF8BCCBE9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250662</xdr:colOff>
      <xdr:row>30</xdr:row>
      <xdr:rowOff>125888</xdr:rowOff>
    </xdr:from>
    <xdr:to>
      <xdr:col>10</xdr:col>
      <xdr:colOff>87429</xdr:colOff>
      <xdr:row>30</xdr:row>
      <xdr:rowOff>128850</xdr:rowOff>
    </xdr:to>
    <xdr:cxnSp macro="">
      <xdr:nvCxnSpPr>
        <xdr:cNvPr id="284" name="Straight Connector 139">
          <a:extLst>
            <a:ext uri="{FF2B5EF4-FFF2-40B4-BE49-F238E27FC236}">
              <a16:creationId xmlns:a16="http://schemas.microsoft.com/office/drawing/2014/main" id="{9ADB670A-57E6-4B9D-882A-6DB79AF75FA5}"/>
            </a:ext>
          </a:extLst>
        </xdr:cNvPr>
        <xdr:cNvCxnSpPr>
          <a:cxnSpLocks/>
          <a:stCxn id="270" idx="7"/>
          <a:endCxn id="190" idx="1"/>
        </xdr:cNvCxnSpPr>
      </xdr:nvCxnSpPr>
      <xdr:spPr bwMode="auto">
        <a:xfrm>
          <a:off x="2462579" y="4602638"/>
          <a:ext cx="979767" cy="296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197055</xdr:colOff>
      <xdr:row>30</xdr:row>
      <xdr:rowOff>56945</xdr:rowOff>
    </xdr:from>
    <xdr:to>
      <xdr:col>8</xdr:col>
      <xdr:colOff>259580</xdr:colOff>
      <xdr:row>31</xdr:row>
      <xdr:rowOff>47913</xdr:rowOff>
    </xdr:to>
    <xdr:grpSp>
      <xdr:nvGrpSpPr>
        <xdr:cNvPr id="297" name="Grup 244">
          <a:extLst>
            <a:ext uri="{FF2B5EF4-FFF2-40B4-BE49-F238E27FC236}">
              <a16:creationId xmlns:a16="http://schemas.microsoft.com/office/drawing/2014/main" id="{7CF17F4F-E738-40A0-9CDA-3F01CEA8BE57}"/>
            </a:ext>
          </a:extLst>
        </xdr:cNvPr>
        <xdr:cNvGrpSpPr/>
      </xdr:nvGrpSpPr>
      <xdr:grpSpPr>
        <a:xfrm rot="16200000">
          <a:off x="2751667" y="4603750"/>
          <a:ext cx="139135" cy="62525"/>
          <a:chOff x="13302191" y="2320613"/>
          <a:chExt cx="139135" cy="57233"/>
        </a:xfrm>
      </xdr:grpSpPr>
      <xdr:cxnSp macro="">
        <xdr:nvCxnSpPr>
          <xdr:cNvPr id="305" name="Straight Connector 81">
            <a:extLst>
              <a:ext uri="{FF2B5EF4-FFF2-40B4-BE49-F238E27FC236}">
                <a16:creationId xmlns:a16="http://schemas.microsoft.com/office/drawing/2014/main" id="{8D0039B5-8610-8D50-8181-5D1B332520B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82">
            <a:extLst>
              <a:ext uri="{FF2B5EF4-FFF2-40B4-BE49-F238E27FC236}">
                <a16:creationId xmlns:a16="http://schemas.microsoft.com/office/drawing/2014/main" id="{B3B20B10-71F8-2F8D-F711-CFFB07A5036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83">
            <a:extLst>
              <a:ext uri="{FF2B5EF4-FFF2-40B4-BE49-F238E27FC236}">
                <a16:creationId xmlns:a16="http://schemas.microsoft.com/office/drawing/2014/main" id="{3E0986DA-7202-9DF1-96E1-C975750FA9A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84">
            <a:extLst>
              <a:ext uri="{FF2B5EF4-FFF2-40B4-BE49-F238E27FC236}">
                <a16:creationId xmlns:a16="http://schemas.microsoft.com/office/drawing/2014/main" id="{86A0551B-57A0-FAA8-8374-1AF7805DE1D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349250</xdr:colOff>
      <xdr:row>32</xdr:row>
      <xdr:rowOff>105833</xdr:rowOff>
    </xdr:from>
    <xdr:to>
      <xdr:col>13</xdr:col>
      <xdr:colOff>337820</xdr:colOff>
      <xdr:row>40</xdr:row>
      <xdr:rowOff>84667</xdr:rowOff>
    </xdr:to>
    <xdr:sp macro="" textlink="">
      <xdr:nvSpPr>
        <xdr:cNvPr id="311" name="TextBox 157">
          <a:extLst>
            <a:ext uri="{FF2B5EF4-FFF2-40B4-BE49-F238E27FC236}">
              <a16:creationId xmlns:a16="http://schemas.microsoft.com/office/drawing/2014/main" id="{7B0D6F30-3B74-4B05-ADBF-9911FD58ACC0}"/>
            </a:ext>
          </a:extLst>
        </xdr:cNvPr>
        <xdr:cNvSpPr txBox="1"/>
      </xdr:nvSpPr>
      <xdr:spPr>
        <a:xfrm>
          <a:off x="3704167" y="4910666"/>
          <a:ext cx="1131570" cy="11853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 PWI04-K2-750 - PWI12-K2-750</a:t>
          </a:r>
          <a:endParaRPr lang="en-US" sz="800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DC-C1-1H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J5-T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50KVA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160KVA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6</xdr:col>
      <xdr:colOff>169333</xdr:colOff>
      <xdr:row>27</xdr:row>
      <xdr:rowOff>95250</xdr:rowOff>
    </xdr:from>
    <xdr:to>
      <xdr:col>8</xdr:col>
      <xdr:colOff>63500</xdr:colOff>
      <xdr:row>30</xdr:row>
      <xdr:rowOff>56698</xdr:rowOff>
    </xdr:to>
    <xdr:sp macro="" textlink="">
      <xdr:nvSpPr>
        <xdr:cNvPr id="312" name="TextBox 157">
          <a:extLst>
            <a:ext uri="{FF2B5EF4-FFF2-40B4-BE49-F238E27FC236}">
              <a16:creationId xmlns:a16="http://schemas.microsoft.com/office/drawing/2014/main" id="{489B5CD1-65FF-4989-A87E-4E7AD2E74A75}"/>
            </a:ext>
          </a:extLst>
        </xdr:cNvPr>
        <xdr:cNvSpPr txBox="1"/>
      </xdr:nvSpPr>
      <xdr:spPr>
        <a:xfrm>
          <a:off x="2000250" y="4159250"/>
          <a:ext cx="656167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158750</xdr:colOff>
      <xdr:row>31</xdr:row>
      <xdr:rowOff>63500</xdr:rowOff>
    </xdr:from>
    <xdr:to>
      <xdr:col>9</xdr:col>
      <xdr:colOff>232833</xdr:colOff>
      <xdr:row>32</xdr:row>
      <xdr:rowOff>95251</xdr:rowOff>
    </xdr:to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9C9F8F2F-1405-4223-9B7B-1AC01D49A462}"/>
            </a:ext>
          </a:extLst>
        </xdr:cNvPr>
        <xdr:cNvSpPr txBox="1"/>
      </xdr:nvSpPr>
      <xdr:spPr>
        <a:xfrm>
          <a:off x="2751667" y="4720167"/>
          <a:ext cx="455083" cy="179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7</xdr:col>
      <xdr:colOff>264584</xdr:colOff>
      <xdr:row>35</xdr:row>
      <xdr:rowOff>127000</xdr:rowOff>
    </xdr:from>
    <xdr:to>
      <xdr:col>8</xdr:col>
      <xdr:colOff>49319</xdr:colOff>
      <xdr:row>36</xdr:row>
      <xdr:rowOff>126999</xdr:rowOff>
    </xdr:to>
    <xdr:sp macro="" textlink="">
      <xdr:nvSpPr>
        <xdr:cNvPr id="314" name="Rectangle 146">
          <a:extLst>
            <a:ext uri="{FF2B5EF4-FFF2-40B4-BE49-F238E27FC236}">
              <a16:creationId xmlns:a16="http://schemas.microsoft.com/office/drawing/2014/main" id="{F5A73C9E-0C2A-4323-ABFD-D30756F2A67D}"/>
            </a:ext>
          </a:extLst>
        </xdr:cNvPr>
        <xdr:cNvSpPr/>
      </xdr:nvSpPr>
      <xdr:spPr>
        <a:xfrm>
          <a:off x="2476501" y="5376333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7</xdr:col>
      <xdr:colOff>190500</xdr:colOff>
      <xdr:row>31</xdr:row>
      <xdr:rowOff>105832</xdr:rowOff>
    </xdr:from>
    <xdr:to>
      <xdr:col>7</xdr:col>
      <xdr:colOff>278089</xdr:colOff>
      <xdr:row>35</xdr:row>
      <xdr:rowOff>127000</xdr:rowOff>
    </xdr:to>
    <xdr:cxnSp macro="">
      <xdr:nvCxnSpPr>
        <xdr:cNvPr id="315" name="Straight Connector 164">
          <a:extLst>
            <a:ext uri="{FF2B5EF4-FFF2-40B4-BE49-F238E27FC236}">
              <a16:creationId xmlns:a16="http://schemas.microsoft.com/office/drawing/2014/main" id="{E4CCE07F-987C-4690-8600-4D64F7675C9C}"/>
            </a:ext>
          </a:extLst>
        </xdr:cNvPr>
        <xdr:cNvCxnSpPr>
          <a:cxnSpLocks/>
          <a:endCxn id="215" idx="3"/>
        </xdr:cNvCxnSpPr>
      </xdr:nvCxnSpPr>
      <xdr:spPr bwMode="auto">
        <a:xfrm>
          <a:off x="2402417" y="4762499"/>
          <a:ext cx="87589" cy="61383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211667</xdr:colOff>
      <xdr:row>34</xdr:row>
      <xdr:rowOff>1</xdr:rowOff>
    </xdr:from>
    <xdr:to>
      <xdr:col>7</xdr:col>
      <xdr:colOff>290305</xdr:colOff>
      <xdr:row>34</xdr:row>
      <xdr:rowOff>83823</xdr:rowOff>
    </xdr:to>
    <xdr:grpSp>
      <xdr:nvGrpSpPr>
        <xdr:cNvPr id="317" name="Group 73">
          <a:extLst>
            <a:ext uri="{FF2B5EF4-FFF2-40B4-BE49-F238E27FC236}">
              <a16:creationId xmlns:a16="http://schemas.microsoft.com/office/drawing/2014/main" id="{F1920FEC-51D0-47FA-9634-D01FC2A4F725}"/>
            </a:ext>
          </a:extLst>
        </xdr:cNvPr>
        <xdr:cNvGrpSpPr/>
      </xdr:nvGrpSpPr>
      <xdr:grpSpPr>
        <a:xfrm rot="15037085">
          <a:off x="2420992" y="5103760"/>
          <a:ext cx="83822" cy="78638"/>
          <a:chOff x="12175074" y="2285812"/>
          <a:chExt cx="107252" cy="65186"/>
        </a:xfrm>
      </xdr:grpSpPr>
      <xdr:cxnSp macro="">
        <xdr:nvCxnSpPr>
          <xdr:cNvPr id="318" name="Straight Connector 74">
            <a:extLst>
              <a:ext uri="{FF2B5EF4-FFF2-40B4-BE49-F238E27FC236}">
                <a16:creationId xmlns:a16="http://schemas.microsoft.com/office/drawing/2014/main" id="{3C08742B-0FB0-2B62-9820-F8F27A899E7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75">
            <a:extLst>
              <a:ext uri="{FF2B5EF4-FFF2-40B4-BE49-F238E27FC236}">
                <a16:creationId xmlns:a16="http://schemas.microsoft.com/office/drawing/2014/main" id="{95D787EC-482D-EC57-4992-B6EE51FEE741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76">
            <a:extLst>
              <a:ext uri="{FF2B5EF4-FFF2-40B4-BE49-F238E27FC236}">
                <a16:creationId xmlns:a16="http://schemas.microsoft.com/office/drawing/2014/main" id="{B3D120F3-75B0-2276-98BF-38EEF1E707A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201083</xdr:colOff>
      <xdr:row>35</xdr:row>
      <xdr:rowOff>42334</xdr:rowOff>
    </xdr:from>
    <xdr:to>
      <xdr:col>8</xdr:col>
      <xdr:colOff>52916</xdr:colOff>
      <xdr:row>37</xdr:row>
      <xdr:rowOff>10583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81183DDB-84FC-4E2A-8538-411ADCE4D6BD}"/>
            </a:ext>
          </a:extLst>
        </xdr:cNvPr>
        <xdr:cNvCxnSpPr/>
      </xdr:nvCxnSpPr>
      <xdr:spPr>
        <a:xfrm flipV="1">
          <a:off x="2413000" y="5291667"/>
          <a:ext cx="232833" cy="2751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211666</xdr:colOff>
      <xdr:row>35</xdr:row>
      <xdr:rowOff>31750</xdr:rowOff>
    </xdr:from>
    <xdr:to>
      <xdr:col>8</xdr:col>
      <xdr:colOff>74083</xdr:colOff>
      <xdr:row>37</xdr:row>
      <xdr:rowOff>0</xdr:rowOff>
    </xdr:to>
    <xdr:cxnSp macro="">
      <xdr:nvCxnSpPr>
        <xdr:cNvPr id="323" name="Straight Connector 322">
          <a:extLst>
            <a:ext uri="{FF2B5EF4-FFF2-40B4-BE49-F238E27FC236}">
              <a16:creationId xmlns:a16="http://schemas.microsoft.com/office/drawing/2014/main" id="{3AF3A4C9-C23E-438C-AF1D-6E5919CECC9F}"/>
            </a:ext>
          </a:extLst>
        </xdr:cNvPr>
        <xdr:cNvCxnSpPr/>
      </xdr:nvCxnSpPr>
      <xdr:spPr>
        <a:xfrm>
          <a:off x="2423583" y="5281083"/>
          <a:ext cx="243417" cy="27516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4</xdr:row>
      <xdr:rowOff>162126</xdr:rowOff>
    </xdr:from>
    <xdr:to>
      <xdr:col>27</xdr:col>
      <xdr:colOff>202660</xdr:colOff>
      <xdr:row>51</xdr:row>
      <xdr:rowOff>20265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BA0CCE-D354-2867-8652-98373E027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7"/>
          <a:ext cx="14490160" cy="747813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0</xdr:rowOff>
    </xdr:from>
    <xdr:to>
      <xdr:col>28</xdr:col>
      <xdr:colOff>221512</xdr:colOff>
      <xdr:row>63</xdr:row>
      <xdr:rowOff>22151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F840A3-9010-C979-BB3C-1893E7EB8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8"/>
          <a:ext cx="14796977" cy="886046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1133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1134</v>
      </c>
      <c r="G7" s="530" t="s">
        <v>41</v>
      </c>
      <c r="H7" s="526" t="s">
        <v>1042</v>
      </c>
      <c r="I7" s="526" t="s">
        <v>1136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3x35+1x35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50</v>
      </c>
      <c r="G17" s="41">
        <f ca="1">IF(ISERROR(OFFSET('HARGA SATUAN'!$I$6,MATCH(C17,'HARGA SATUAN'!$C$7:$C$1495,0),0)),"",OFFSET('HARGA SATUAN'!$I$6,MATCH(C17,'HARGA SATUAN'!$C$7:$C$1495,0),0))</f>
        <v>30400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60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>
        <f t="shared" ca="1" si="2"/>
        <v>2</v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>
        <f t="shared" ca="1" si="2"/>
        <v>2</v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>
        <f t="shared" ca="1" si="2"/>
        <v>2</v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>
        <f t="shared" ca="1" si="2"/>
        <v>2</v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>
        <f t="shared" ca="1" si="2"/>
        <v>2</v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>
        <f t="shared" ca="1" si="2"/>
        <v>2</v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>
        <f t="shared" ca="1" si="2"/>
        <v>2</v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>
        <f t="shared" ca="1" si="2"/>
        <v>2</v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>
        <f t="shared" ca="1" si="2"/>
        <v>2</v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>
        <f t="shared" ca="1" si="2"/>
        <v>2</v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>
        <f t="shared" ca="1" si="2"/>
        <v>2</v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>
        <f t="shared" ca="1" si="2"/>
        <v>2</v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>
        <f t="shared" ca="1" si="2"/>
        <v>2</v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>
        <f t="shared" ca="1" si="2"/>
        <v>2</v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>
        <f t="shared" ca="1" si="2"/>
        <v>2</v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>
        <f t="shared" ca="1" si="2"/>
        <v>2</v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>
        <f t="shared" ca="1" si="2"/>
        <v>2</v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>
        <f t="shared" ca="1" si="2"/>
        <v>2</v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>
        <f t="shared" ca="1" si="2"/>
        <v>2</v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>
        <f t="shared" ca="1" si="2"/>
        <v>2</v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>
        <f t="shared" ca="1" si="2"/>
        <v>2</v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>
        <f t="shared" ca="1" si="2"/>
        <v>2</v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>
        <f t="shared" ca="1" si="2"/>
        <v>2</v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>
        <f t="shared" ca="1" si="2"/>
        <v>2</v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>
        <f t="shared" ca="1" si="2"/>
        <v>2</v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>
        <f t="shared" ca="1" si="2"/>
        <v>2</v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>
        <f t="shared" ca="1" si="2"/>
        <v>2</v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>
        <f t="shared" ca="1" si="2"/>
        <v>2</v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>
        <f t="shared" ca="1" si="2"/>
        <v>2</v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>
        <f t="shared" ca="1" si="2"/>
        <v>2</v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>
        <f t="shared" ca="1" si="2"/>
        <v>2</v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>
        <f t="shared" ca="1" si="2"/>
        <v>2</v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>
        <f t="shared" ca="1" si="2"/>
        <v>2</v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>
        <f t="shared" ca="1" si="2"/>
        <v>2</v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>
        <f t="shared" ca="1" si="2"/>
        <v>2</v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>
        <f t="shared" ca="1" si="2"/>
        <v>2</v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>
        <f t="shared" ca="1" si="2"/>
        <v>2</v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>
        <f t="shared" ca="1" si="2"/>
        <v>2</v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>
        <f t="shared" ca="1" si="2"/>
        <v>2</v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>
        <f t="shared" ca="1" si="2"/>
        <v>2</v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>
        <f t="shared" ca="1" si="2"/>
        <v>2</v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>
        <f t="shared" ca="1" si="2"/>
        <v>2</v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>
        <f t="shared" ca="1" si="2"/>
        <v>2</v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>
        <f t="shared" ca="1" si="2"/>
        <v>2</v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>
        <f t="shared" ca="1" si="2"/>
        <v>2</v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>
        <f t="shared" ca="1" si="2"/>
        <v>2</v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>
        <f t="shared" ca="1" si="2"/>
        <v>2</v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>
        <f t="shared" ca="1" si="2"/>
        <v>2</v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>
        <f t="shared" ca="1" si="2"/>
        <v>2</v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>
        <f t="shared" ca="1" si="2"/>
        <v>2</v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>
        <f t="shared" ca="1" si="2"/>
        <v>2</v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>
        <f t="shared" ca="1" si="2"/>
        <v>2</v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>
        <f t="shared" ca="1" si="2"/>
        <v>2</v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>
        <f t="shared" ca="1" si="2"/>
        <v>2</v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>
        <f t="shared" ca="1" si="2"/>
        <v>2</v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>
        <f t="shared" ca="1" si="2"/>
        <v>2</v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>
        <f t="shared" ca="1" si="2"/>
        <v>2</v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>
        <f t="shared" ref="F77:F140" ca="1" si="5">IF(ISERROR(OFFSET($D$713,MATCH(A77,$F$714:$F$1320,0),0)),"",OFFSET($D$713,MATCH(A77,$F$714:$F$1320,0),0))</f>
        <v>2</v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>
        <f t="shared" ca="1" si="5"/>
        <v>2</v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>
        <f t="shared" ca="1" si="5"/>
        <v>2</v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>
        <f t="shared" ca="1" si="5"/>
        <v>2</v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>
        <f t="shared" ca="1" si="5"/>
        <v>2</v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>
        <f t="shared" ca="1" si="5"/>
        <v>2</v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>
        <f t="shared" ca="1" si="5"/>
        <v>2</v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>
        <f t="shared" ca="1" si="5"/>
        <v>2</v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>
        <f t="shared" ca="1" si="5"/>
        <v>2</v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>
        <f t="shared" ca="1" si="5"/>
        <v>2</v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>
        <f t="shared" ca="1" si="5"/>
        <v>2</v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>
        <f t="shared" ca="1" si="5"/>
        <v>2</v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>
        <f t="shared" ca="1" si="5"/>
        <v>2</v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>
        <f t="shared" ca="1" si="5"/>
        <v>2</v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>
        <f t="shared" ca="1" si="5"/>
        <v>2</v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>
        <f t="shared" ca="1" si="5"/>
        <v>2</v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>
        <f t="shared" ca="1" si="5"/>
        <v>2</v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>
        <f t="shared" ca="1" si="5"/>
        <v>2</v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>
        <f t="shared" ca="1" si="5"/>
        <v>2</v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>
        <f t="shared" ca="1" si="5"/>
        <v>2</v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>
        <f t="shared" ca="1" si="5"/>
        <v>2</v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>
        <f t="shared" ca="1" si="5"/>
        <v>2</v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>
        <f t="shared" ca="1" si="5"/>
        <v>2</v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>
        <f t="shared" ca="1" si="5"/>
        <v>2</v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>
        <f t="shared" ca="1" si="5"/>
        <v>2</v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>
        <f t="shared" ca="1" si="5"/>
        <v>2</v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>
        <f t="shared" ca="1" si="5"/>
        <v>2</v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>
        <f t="shared" ca="1" si="5"/>
        <v>2</v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>
        <f t="shared" ca="1" si="5"/>
        <v>2</v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>
        <f t="shared" ca="1" si="5"/>
        <v>2</v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>
        <f t="shared" ca="1" si="5"/>
        <v>2</v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>
        <f t="shared" ca="1" si="5"/>
        <v>2</v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>
        <f t="shared" ca="1" si="5"/>
        <v>2</v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>
        <f t="shared" ca="1" si="5"/>
        <v>2</v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>
        <f t="shared" ca="1" si="5"/>
        <v>2</v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>
        <f t="shared" ca="1" si="5"/>
        <v>2</v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>
        <f t="shared" ca="1" si="5"/>
        <v>2</v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>
        <f t="shared" ca="1" si="5"/>
        <v>2</v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>
        <f t="shared" ca="1" si="5"/>
        <v>2</v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>
        <f t="shared" ca="1" si="5"/>
        <v>2</v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>
        <f t="shared" ca="1" si="5"/>
        <v>2</v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>
        <f t="shared" ca="1" si="5"/>
        <v>2</v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>
        <f t="shared" ca="1" si="5"/>
        <v>2</v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>
        <f t="shared" ca="1" si="5"/>
        <v>2</v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>
        <f t="shared" ca="1" si="5"/>
        <v>2</v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>
        <f t="shared" ca="1" si="5"/>
        <v>2</v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>
        <f t="shared" ca="1" si="5"/>
        <v>2</v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>
        <f t="shared" ca="1" si="5"/>
        <v>2</v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>
        <f t="shared" ca="1" si="5"/>
        <v>2</v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>
        <f t="shared" ca="1" si="5"/>
        <v>2</v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>
        <f t="shared" ca="1" si="5"/>
        <v>2</v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>
        <f t="shared" ca="1" si="5"/>
        <v>2</v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>
        <f t="shared" ca="1" si="5"/>
        <v>2</v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>
        <f t="shared" ca="1" si="5"/>
        <v>2</v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>
        <f t="shared" ca="1" si="5"/>
        <v>2</v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>
        <f t="shared" ca="1" si="5"/>
        <v>2</v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>
        <f t="shared" ca="1" si="5"/>
        <v>2</v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>
        <f t="shared" ca="1" si="5"/>
        <v>2</v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>
        <f t="shared" ca="1" si="5"/>
        <v>2</v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>
        <f t="shared" ca="1" si="5"/>
        <v>2</v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>
        <f t="shared" ca="1" si="5"/>
        <v>2</v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>
        <f t="shared" ca="1" si="5"/>
        <v>2</v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>
        <f t="shared" ca="1" si="5"/>
        <v>2</v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>
        <f t="shared" ca="1" si="5"/>
        <v>2</v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>
        <f t="shared" ref="F141:F204" ca="1" si="8">IF(ISERROR(OFFSET($D$713,MATCH(A141,$F$714:$F$1320,0),0)),"",OFFSET($D$713,MATCH(A141,$F$714:$F$1320,0),0))</f>
        <v>2</v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>
        <f t="shared" ca="1" si="8"/>
        <v>2</v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>
        <f t="shared" ca="1" si="8"/>
        <v>2</v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>
        <f t="shared" ca="1" si="8"/>
        <v>2</v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>
        <f t="shared" ca="1" si="8"/>
        <v>2</v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>
        <f t="shared" ca="1" si="8"/>
        <v>2</v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>
        <f t="shared" ca="1" si="8"/>
        <v>2</v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>
        <f t="shared" ca="1" si="8"/>
        <v>2</v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>
        <f t="shared" ca="1" si="8"/>
        <v>2</v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>
        <f t="shared" ca="1" si="8"/>
        <v>2</v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>
        <f t="shared" ca="1" si="8"/>
        <v>2</v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>
        <f t="shared" ca="1" si="8"/>
        <v>2</v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>
        <f t="shared" ca="1" si="8"/>
        <v>2</v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>
        <f t="shared" ca="1" si="8"/>
        <v>2</v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>
        <f t="shared" ca="1" si="8"/>
        <v>2</v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>
        <f t="shared" ca="1" si="8"/>
        <v>2</v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>
        <f t="shared" ca="1" si="8"/>
        <v>2</v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>
        <f t="shared" ca="1" si="8"/>
        <v>2</v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>
        <f t="shared" ca="1" si="8"/>
        <v>2</v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>
        <f t="shared" ca="1" si="8"/>
        <v>2</v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>
        <f t="shared" ca="1" si="8"/>
        <v>2</v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>
        <f t="shared" ca="1" si="8"/>
        <v>2</v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>
        <f t="shared" ca="1" si="8"/>
        <v>2</v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>
        <f t="shared" ca="1" si="8"/>
        <v>2</v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>
        <f t="shared" ca="1" si="8"/>
        <v>2</v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>
        <f t="shared" ca="1" si="8"/>
        <v>2</v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>
        <f t="shared" ca="1" si="8"/>
        <v>2</v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>
        <f t="shared" ca="1" si="8"/>
        <v>2</v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>
        <f t="shared" ca="1" si="8"/>
        <v>2</v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>
        <f t="shared" ca="1" si="8"/>
        <v>2</v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>
        <f t="shared" ca="1" si="8"/>
        <v>2</v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>
        <f t="shared" ca="1" si="8"/>
        <v>2</v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>
        <f t="shared" ca="1" si="8"/>
        <v>2</v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>
        <f t="shared" ca="1" si="8"/>
        <v>2</v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>
        <f t="shared" ca="1" si="8"/>
        <v>2</v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>
        <f t="shared" ca="1" si="8"/>
        <v>2</v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>
        <f t="shared" ca="1" si="8"/>
        <v>2</v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>
        <f t="shared" ca="1" si="8"/>
        <v>2</v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>
        <f t="shared" ca="1" si="8"/>
        <v>2</v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>
        <f t="shared" ca="1" si="8"/>
        <v>2</v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>
        <f t="shared" ca="1" si="8"/>
        <v>2</v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>
        <f t="shared" ca="1" si="8"/>
        <v>2</v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>
        <f t="shared" ca="1" si="8"/>
        <v>2</v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>
        <f t="shared" ca="1" si="8"/>
        <v>2</v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>
        <f t="shared" ca="1" si="8"/>
        <v>2</v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>
        <f t="shared" ca="1" si="8"/>
        <v>2</v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>
        <f t="shared" ca="1" si="8"/>
        <v>2</v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>
        <f t="shared" ca="1" si="8"/>
        <v>2</v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>
        <f t="shared" ca="1" si="8"/>
        <v>2</v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>
        <f t="shared" ca="1" si="8"/>
        <v>2</v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>
        <f t="shared" ca="1" si="8"/>
        <v>2</v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>
        <f t="shared" ca="1" si="8"/>
        <v>2</v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>
        <f t="shared" ca="1" si="8"/>
        <v>2</v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>
        <f t="shared" ca="1" si="8"/>
        <v>2</v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>
        <f t="shared" ca="1" si="8"/>
        <v>2</v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>
        <f t="shared" ca="1" si="8"/>
        <v>2</v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>
        <f t="shared" ca="1" si="8"/>
        <v>2</v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>
        <f t="shared" ca="1" si="8"/>
        <v>2</v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>
        <f t="shared" ca="1" si="8"/>
        <v>2</v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>
        <f t="shared" ca="1" si="8"/>
        <v>2</v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>
        <f t="shared" ca="1" si="8"/>
        <v>2</v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>
        <f t="shared" ca="1" si="8"/>
        <v>2</v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>
        <f t="shared" ca="1" si="8"/>
        <v>2</v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>
        <f t="shared" ca="1" si="8"/>
        <v>2</v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>
        <f t="shared" ref="F205:F268" ca="1" si="11">IF(ISERROR(OFFSET($D$713,MATCH(A205,$F$714:$F$1320,0),0)),"",OFFSET($D$713,MATCH(A205,$F$714:$F$1320,0),0))</f>
        <v>2</v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>
        <f t="shared" ca="1" si="11"/>
        <v>2</v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>
        <f t="shared" ca="1" si="11"/>
        <v>2</v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>
        <f t="shared" ca="1" si="11"/>
        <v>2</v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>
        <f t="shared" ca="1" si="11"/>
        <v>2</v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>
        <f t="shared" ca="1" si="11"/>
        <v>2</v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>
        <f t="shared" ca="1" si="11"/>
        <v>2</v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>
        <f t="shared" ca="1" si="11"/>
        <v>2</v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>
        <f t="shared" ca="1" si="11"/>
        <v>2</v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>
        <f t="shared" ca="1" si="11"/>
        <v>2</v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>
        <f t="shared" ca="1" si="11"/>
        <v>2</v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>
        <f t="shared" ca="1" si="11"/>
        <v>2</v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>
        <f t="shared" ca="1" si="11"/>
        <v>2</v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>
        <f t="shared" ca="1" si="11"/>
        <v>2</v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>
        <f t="shared" ca="1" si="11"/>
        <v>2</v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>
        <f t="shared" ca="1" si="11"/>
        <v>2</v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>
        <f t="shared" ca="1" si="11"/>
        <v>2</v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>
        <f t="shared" ca="1" si="11"/>
        <v>2</v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>
        <f t="shared" ca="1" si="11"/>
        <v>2</v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>
        <f t="shared" ca="1" si="11"/>
        <v>2</v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>
        <f t="shared" ca="1" si="11"/>
        <v>2</v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>
        <f t="shared" ca="1" si="11"/>
        <v>2</v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>
        <f t="shared" ca="1" si="11"/>
        <v>2</v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>
        <f t="shared" ca="1" si="11"/>
        <v>2</v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>
        <f t="shared" ca="1" si="11"/>
        <v>2</v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>
        <f t="shared" ca="1" si="11"/>
        <v>2</v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>
        <f t="shared" ca="1" si="11"/>
        <v>2</v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>
        <f t="shared" ca="1" si="11"/>
        <v>2</v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>
        <f t="shared" ca="1" si="11"/>
        <v>2</v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>
        <f t="shared" ca="1" si="11"/>
        <v>2</v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>
        <f t="shared" ca="1" si="11"/>
        <v>2</v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>
        <f t="shared" ca="1" si="11"/>
        <v>2</v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>
        <f t="shared" ca="1" si="11"/>
        <v>2</v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>
        <f t="shared" ca="1" si="11"/>
        <v>2</v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>
        <f t="shared" ca="1" si="11"/>
        <v>2</v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>
        <f t="shared" ca="1" si="11"/>
        <v>2</v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>
        <f t="shared" ca="1" si="11"/>
        <v>2</v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>
        <f t="shared" ca="1" si="11"/>
        <v>2</v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>
        <f t="shared" ca="1" si="11"/>
        <v>2</v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>
        <f t="shared" ca="1" si="11"/>
        <v>2</v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>
        <f t="shared" ca="1" si="11"/>
        <v>2</v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>
        <f t="shared" ca="1" si="11"/>
        <v>2</v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>
        <f t="shared" ca="1" si="11"/>
        <v>2</v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>
        <f t="shared" ca="1" si="11"/>
        <v>2</v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>
        <f t="shared" ca="1" si="11"/>
        <v>2</v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>
        <f t="shared" ca="1" si="11"/>
        <v>2</v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>
        <f t="shared" ca="1" si="11"/>
        <v>2</v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>
        <f t="shared" ca="1" si="11"/>
        <v>2</v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>
        <f t="shared" ca="1" si="11"/>
        <v>2</v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>
        <f t="shared" ca="1" si="11"/>
        <v>2</v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>
        <f t="shared" ca="1" si="11"/>
        <v>2</v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>
        <f t="shared" ca="1" si="11"/>
        <v>2</v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>
        <f t="shared" ca="1" si="11"/>
        <v>2</v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>
        <f t="shared" ca="1" si="11"/>
        <v>2</v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>
        <f t="shared" ca="1" si="11"/>
        <v>2</v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>
        <f t="shared" ca="1" si="11"/>
        <v>2</v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>
        <f t="shared" ca="1" si="11"/>
        <v>2</v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>
        <f t="shared" ca="1" si="11"/>
        <v>2</v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>
        <f t="shared" ca="1" si="11"/>
        <v>2</v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>
        <f t="shared" ca="1" si="11"/>
        <v>2</v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>
        <f t="shared" ca="1" si="11"/>
        <v>2</v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>
        <f t="shared" ca="1" si="11"/>
        <v>2</v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>
        <f t="shared" ca="1" si="11"/>
        <v>2</v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>
        <f t="shared" ca="1" si="11"/>
        <v>2</v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>
        <f t="shared" ref="F269:F332" ca="1" si="14">IF(ISERROR(OFFSET($D$713,MATCH(A269,$F$714:$F$1320,0),0)),"",OFFSET($D$713,MATCH(A269,$F$714:$F$1320,0),0))</f>
        <v>2</v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>
        <f t="shared" ca="1" si="14"/>
        <v>2</v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>
        <f t="shared" ca="1" si="14"/>
        <v>2</v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>
        <f t="shared" ca="1" si="14"/>
        <v>2</v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>
        <f t="shared" ca="1" si="14"/>
        <v>2</v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>
        <f t="shared" ca="1" si="14"/>
        <v>2</v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>
        <f t="shared" ca="1" si="14"/>
        <v>2</v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>
        <f t="shared" ca="1" si="14"/>
        <v>2</v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>
        <f t="shared" ca="1" si="14"/>
        <v>2</v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>
        <f t="shared" ca="1" si="14"/>
        <v>2</v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>
        <f t="shared" ca="1" si="14"/>
        <v>2</v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>
        <f t="shared" ca="1" si="14"/>
        <v>2</v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>
        <f t="shared" ca="1" si="14"/>
        <v>2</v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>
        <f t="shared" ca="1" si="14"/>
        <v>2</v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>
        <f t="shared" ca="1" si="14"/>
        <v>2</v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>
        <f t="shared" ca="1" si="14"/>
        <v>2</v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>
        <f t="shared" ca="1" si="14"/>
        <v>2</v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>
        <f t="shared" ca="1" si="14"/>
        <v>2</v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>
        <f t="shared" ca="1" si="14"/>
        <v>2</v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>
        <f t="shared" ca="1" si="14"/>
        <v>2</v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>
        <f t="shared" ca="1" si="14"/>
        <v>2</v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>
        <f t="shared" ca="1" si="14"/>
        <v>2</v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>
        <f t="shared" ca="1" si="14"/>
        <v>2</v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>
        <f t="shared" ca="1" si="14"/>
        <v>2</v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>
        <f t="shared" ca="1" si="14"/>
        <v>2</v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>
        <f t="shared" ca="1" si="14"/>
        <v>2</v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>
        <f t="shared" ca="1" si="14"/>
        <v>2</v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>
        <f t="shared" ca="1" si="14"/>
        <v>2</v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>
        <f t="shared" ca="1" si="14"/>
        <v>2</v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>
        <f t="shared" ca="1" si="14"/>
        <v>2</v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>
        <f t="shared" ca="1" si="14"/>
        <v>2</v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>
        <f t="shared" ca="1" si="14"/>
        <v>2</v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>
        <f t="shared" ca="1" si="14"/>
        <v>2</v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>
        <f t="shared" ca="1" si="14"/>
        <v>2</v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>
        <f t="shared" ca="1" si="14"/>
        <v>2</v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>
        <f t="shared" ca="1" si="14"/>
        <v>2</v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>
        <f t="shared" ca="1" si="14"/>
        <v>2</v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>
        <f t="shared" ca="1" si="14"/>
        <v>2</v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>
        <f t="shared" ca="1" si="14"/>
        <v>2</v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>
        <f t="shared" ca="1" si="14"/>
        <v>2</v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>
        <f t="shared" ca="1" si="14"/>
        <v>2</v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>
        <f t="shared" ca="1" si="14"/>
        <v>2</v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>
        <f t="shared" ca="1" si="14"/>
        <v>2</v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>
        <f t="shared" ca="1" si="14"/>
        <v>2</v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>
        <f t="shared" ca="1" si="14"/>
        <v>2</v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>
        <f t="shared" ca="1" si="14"/>
        <v>2</v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>
        <f t="shared" ca="1" si="14"/>
        <v>2</v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>
        <f t="shared" ca="1" si="14"/>
        <v>2</v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>
        <f t="shared" ca="1" si="14"/>
        <v>2</v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>
        <f t="shared" ca="1" si="14"/>
        <v>2</v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>
        <f t="shared" ca="1" si="14"/>
        <v>2</v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>
        <f t="shared" ca="1" si="14"/>
        <v>2</v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>
        <f t="shared" ca="1" si="14"/>
        <v>2</v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>
        <f t="shared" ca="1" si="14"/>
        <v>2</v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>
        <f t="shared" ca="1" si="14"/>
        <v>2</v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>
        <f t="shared" ca="1" si="14"/>
        <v>2</v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>
        <f t="shared" ca="1" si="14"/>
        <v>2</v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>
        <f t="shared" ca="1" si="14"/>
        <v>2</v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>
        <f t="shared" ca="1" si="14"/>
        <v>2</v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>
        <f t="shared" ca="1" si="14"/>
        <v>2</v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>
        <f t="shared" ca="1" si="14"/>
        <v>2</v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>
        <f t="shared" ca="1" si="14"/>
        <v>2</v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>
        <f t="shared" ca="1" si="14"/>
        <v>2</v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>
        <f t="shared" ca="1" si="14"/>
        <v>2</v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>
        <f t="shared" ref="F333:F396" ca="1" si="17">IF(ISERROR(OFFSET($D$713,MATCH(A333,$F$714:$F$1320,0),0)),"",OFFSET($D$713,MATCH(A333,$F$714:$F$1320,0),0))</f>
        <v>2</v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>
        <f t="shared" ca="1" si="17"/>
        <v>2</v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>
        <f t="shared" ca="1" si="17"/>
        <v>2</v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>
        <f t="shared" ca="1" si="17"/>
        <v>2</v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>
        <f t="shared" ca="1" si="17"/>
        <v>2</v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>
        <f t="shared" ca="1" si="17"/>
        <v>2</v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>
        <f t="shared" ca="1" si="17"/>
        <v>2</v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>
        <f t="shared" ca="1" si="17"/>
        <v>2</v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>
        <f t="shared" ca="1" si="17"/>
        <v>2</v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>
        <f t="shared" ca="1" si="17"/>
        <v>2</v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>
        <f t="shared" ca="1" si="17"/>
        <v>2</v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>
        <f t="shared" ca="1" si="17"/>
        <v>2</v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>
        <f t="shared" ca="1" si="17"/>
        <v>2</v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>
        <f t="shared" ca="1" si="17"/>
        <v>2</v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>
        <f t="shared" ca="1" si="17"/>
        <v>2</v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>
        <f t="shared" ca="1" si="17"/>
        <v>2</v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>
        <f t="shared" ca="1" si="17"/>
        <v>2</v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>
        <f t="shared" ca="1" si="17"/>
        <v>2</v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>
        <f t="shared" ca="1" si="17"/>
        <v>2</v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>
        <f t="shared" ca="1" si="17"/>
        <v>2</v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>
        <f t="shared" ca="1" si="17"/>
        <v>2</v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>
        <f t="shared" ca="1" si="17"/>
        <v>2</v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>
        <f t="shared" ca="1" si="17"/>
        <v>2</v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>
        <f t="shared" ca="1" si="17"/>
        <v>2</v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>
        <f t="shared" ca="1" si="17"/>
        <v>2</v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>
        <f t="shared" ca="1" si="17"/>
        <v>2</v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>
        <f t="shared" ca="1" si="17"/>
        <v>2</v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>
        <f t="shared" ca="1" si="17"/>
        <v>2</v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>
        <f t="shared" ca="1" si="17"/>
        <v>2</v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>
        <f t="shared" ca="1" si="17"/>
        <v>2</v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>
        <f t="shared" ca="1" si="17"/>
        <v>2</v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>
        <f t="shared" ca="1" si="17"/>
        <v>2</v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>
        <f t="shared" ca="1" si="17"/>
        <v>2</v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>
        <f t="shared" ca="1" si="17"/>
        <v>2</v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>
        <f t="shared" ca="1" si="17"/>
        <v>2</v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>
        <f t="shared" ca="1" si="17"/>
        <v>2</v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>
        <f t="shared" ca="1" si="17"/>
        <v>2</v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>
        <f t="shared" ca="1" si="17"/>
        <v>2</v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>
        <f t="shared" ca="1" si="17"/>
        <v>2</v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>
        <f t="shared" ca="1" si="17"/>
        <v>2</v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>
        <f t="shared" ca="1" si="17"/>
        <v>2</v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>
        <f t="shared" ca="1" si="17"/>
        <v>2</v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>
        <f t="shared" ca="1" si="17"/>
        <v>2</v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>
        <f t="shared" ca="1" si="17"/>
        <v>2</v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>
        <f t="shared" ca="1" si="17"/>
        <v>2</v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>
        <f t="shared" ca="1" si="17"/>
        <v>2</v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>
        <f t="shared" ca="1" si="17"/>
        <v>2</v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>
        <f t="shared" ca="1" si="17"/>
        <v>2</v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>
        <f t="shared" ca="1" si="17"/>
        <v>2</v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>
        <f t="shared" ca="1" si="17"/>
        <v>2</v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>
        <f t="shared" ca="1" si="17"/>
        <v>2</v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>
        <f t="shared" ca="1" si="17"/>
        <v>2</v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>
        <f t="shared" ca="1" si="17"/>
        <v>2</v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>
        <f t="shared" ca="1" si="17"/>
        <v>2</v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>
        <f t="shared" ca="1" si="17"/>
        <v>2</v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>
        <f t="shared" ca="1" si="17"/>
        <v>2</v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>
        <f t="shared" ca="1" si="17"/>
        <v>2</v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>
        <f t="shared" ca="1" si="17"/>
        <v>2</v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>
        <f t="shared" ca="1" si="17"/>
        <v>2</v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>
        <f t="shared" ca="1" si="17"/>
        <v>2</v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>
        <f t="shared" ca="1" si="17"/>
        <v>2</v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>
        <f t="shared" ca="1" si="17"/>
        <v>2</v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>
        <f t="shared" ca="1" si="17"/>
        <v>2</v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>
        <f t="shared" ca="1" si="17"/>
        <v>2</v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>
        <f t="shared" ref="F397:F460" ca="1" si="20">IF(ISERROR(OFFSET($D$713,MATCH(A397,$F$714:$F$1320,0),0)),"",OFFSET($D$713,MATCH(A397,$F$714:$F$1320,0),0))</f>
        <v>2</v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>
        <f t="shared" ca="1" si="20"/>
        <v>2</v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>
        <f t="shared" ca="1" si="20"/>
        <v>2</v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>
        <f t="shared" ca="1" si="20"/>
        <v>2</v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>
        <f t="shared" ca="1" si="20"/>
        <v>2</v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>
        <f t="shared" ca="1" si="20"/>
        <v>2</v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>
        <f t="shared" ca="1" si="20"/>
        <v>2</v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>
        <f t="shared" ca="1" si="20"/>
        <v>2</v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>
        <f t="shared" ca="1" si="20"/>
        <v>2</v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>
        <f t="shared" ca="1" si="20"/>
        <v>2</v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>
        <f t="shared" ca="1" si="20"/>
        <v>2</v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>
        <f t="shared" ca="1" si="20"/>
        <v>2</v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>
        <f t="shared" ca="1" si="20"/>
        <v>2</v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>
        <f t="shared" ca="1" si="20"/>
        <v>2</v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>
        <f t="shared" ca="1" si="20"/>
        <v>2</v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>
        <f t="shared" ca="1" si="20"/>
        <v>2</v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>
        <f t="shared" ca="1" si="20"/>
        <v>2</v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>
        <f t="shared" ca="1" si="20"/>
        <v>2</v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>
        <f t="shared" ca="1" si="20"/>
        <v>2</v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>
        <f t="shared" ca="1" si="20"/>
        <v>2</v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>
        <f t="shared" ca="1" si="20"/>
        <v>2</v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>
        <f t="shared" ca="1" si="20"/>
        <v>2</v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>
        <f t="shared" ca="1" si="20"/>
        <v>2</v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>
        <f t="shared" ca="1" si="20"/>
        <v>2</v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>
        <f t="shared" ca="1" si="20"/>
        <v>2</v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>
        <f t="shared" ca="1" si="20"/>
        <v>2</v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>
        <f t="shared" ca="1" si="20"/>
        <v>2</v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>
        <f t="shared" ca="1" si="20"/>
        <v>2</v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>
        <f t="shared" ca="1" si="20"/>
        <v>2</v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>
        <f t="shared" ca="1" si="20"/>
        <v>2</v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>
        <f t="shared" ca="1" si="20"/>
        <v>2</v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>
        <f t="shared" ca="1" si="20"/>
        <v>2</v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>
        <f t="shared" ca="1" si="20"/>
        <v>2</v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>
        <f t="shared" ca="1" si="20"/>
        <v>2</v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>
        <f t="shared" ca="1" si="20"/>
        <v>2</v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>
        <f t="shared" ca="1" si="20"/>
        <v>2</v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>
        <f t="shared" ca="1" si="20"/>
        <v>2</v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>
        <f t="shared" ca="1" si="20"/>
        <v>2</v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>
        <f t="shared" ca="1" si="20"/>
        <v>2</v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>
        <f t="shared" ca="1" si="20"/>
        <v>2</v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>
        <f t="shared" ca="1" si="20"/>
        <v>2</v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>
        <f t="shared" ca="1" si="20"/>
        <v>2</v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>
        <f t="shared" ca="1" si="20"/>
        <v>2</v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>
        <f t="shared" ca="1" si="20"/>
        <v>2</v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>
        <f t="shared" ca="1" si="20"/>
        <v>2</v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>
        <f t="shared" ca="1" si="20"/>
        <v>2</v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>
        <f t="shared" ca="1" si="20"/>
        <v>2</v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>
        <f t="shared" ca="1" si="20"/>
        <v>2</v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>
        <f t="shared" ca="1" si="20"/>
        <v>2</v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>
        <f t="shared" ca="1" si="20"/>
        <v>2</v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>
        <f t="shared" ca="1" si="20"/>
        <v>2</v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>
        <f t="shared" ca="1" si="20"/>
        <v>2</v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>
        <f t="shared" ca="1" si="20"/>
        <v>2</v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>
        <f t="shared" ca="1" si="20"/>
        <v>2</v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>
        <f t="shared" ca="1" si="20"/>
        <v>2</v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>
        <f t="shared" ca="1" si="20"/>
        <v>2</v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>
        <f t="shared" ca="1" si="20"/>
        <v>2</v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>
        <f t="shared" ca="1" si="20"/>
        <v>2</v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>
        <f t="shared" ca="1" si="20"/>
        <v>2</v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>
        <f t="shared" ca="1" si="20"/>
        <v>2</v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>
        <f t="shared" ca="1" si="20"/>
        <v>2</v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>
        <f t="shared" ca="1" si="20"/>
        <v>2</v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>
        <f t="shared" ca="1" si="20"/>
        <v>2</v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>
        <f t="shared" ca="1" si="20"/>
        <v>2</v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>
        <f t="shared" ref="F461:F524" ca="1" si="23">IF(ISERROR(OFFSET($D$713,MATCH(A461,$F$714:$F$1320,0),0)),"",OFFSET($D$713,MATCH(A461,$F$714:$F$1320,0),0))</f>
        <v>2</v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>
        <f t="shared" ca="1" si="23"/>
        <v>2</v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>
        <f t="shared" ca="1" si="23"/>
        <v>2</v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>
        <f t="shared" ca="1" si="23"/>
        <v>2</v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>
        <f t="shared" ca="1" si="23"/>
        <v>2</v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>
        <f t="shared" ca="1" si="23"/>
        <v>2</v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>
        <f t="shared" ca="1" si="23"/>
        <v>2</v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>
        <f t="shared" ca="1" si="23"/>
        <v>2</v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>
        <f t="shared" ca="1" si="23"/>
        <v>2</v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>
        <f t="shared" ca="1" si="23"/>
        <v>2</v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>
        <f t="shared" ca="1" si="23"/>
        <v>2</v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SUMIFS(RAB!$F$14:$F$90,RAB!$C$14:$C$90,C714)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SUMIFS(RAB!$F$14:$F$90,RAB!$C$14:$C$90,C715)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SUMIFS(RAB!$F$14:$F$90,RAB!$C$14:$C$90,C716)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SUMIFS(RAB!$F$14:$F$90,RAB!$C$14:$C$90,C717)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SUMIFS(RAB!$F$14:$F$90,RAB!$C$14:$C$90,C718)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SUMIFS(RAB!$F$14:$F$90,RAB!$C$14:$C$90,C719)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SUMIFS(RAB!$F$14:$F$90,RAB!$C$14:$C$90,C720)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SUMIFS(RAB!$F$14:$F$90,RAB!$C$14:$C$90,C721)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SUMIFS(RAB!$F$14:$F$90,RAB!$C$14:$C$90,C722)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SUMIFS(RAB!$F$14:$F$90,RAB!$C$14:$C$90,C723)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SUMIFS(RAB!$F$14:$F$90,RAB!$C$14:$C$90,C724)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SUMIFS(RAB!$F$14:$F$90,RAB!$C$14:$C$90,C725)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SUMIFS(RAB!$F$14:$F$90,RAB!$C$14:$C$90,C726)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SUMIFS(RAB!$F$14:$F$90,RAB!$C$14:$C$90,C727)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SUMIFS(RAB!$F$14:$F$90,RAB!$C$14:$C$90,C728)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SUMIFS(RAB!$F$14:$F$90,RAB!$C$14:$C$90,C729)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SUMIFS(RAB!$F$14:$F$90,RAB!$C$14:$C$90,C730)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SUMIFS(RAB!$F$14:$F$90,RAB!$C$14:$C$90,C731)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SUMIFS(RAB!$F$14:$F$90,RAB!$C$14:$C$90,C732)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SUMIFS(RAB!$F$14:$F$90,RAB!$C$14:$C$90,C733)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SUMIFS(RAB!$F$14:$F$90,RAB!$C$14:$C$90,C734)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SUMIFS(RAB!$F$14:$F$90,RAB!$C$14:$C$90,C735)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SUMIFS(RAB!$F$14:$F$90,RAB!$C$14:$C$90,C736)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SUMIFS(RAB!$F$14:$F$90,RAB!$C$14:$C$90,C737)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SUMIFS(RAB!$F$14:$F$90,RAB!$C$14:$C$90,C738)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SUMIFS(RAB!$F$14:$F$90,RAB!$C$14:$C$90,C739)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SUMIFS(RAB!$F$14:$F$90,RAB!$C$14:$C$90,C740)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SUMIFS(RAB!$F$14:$F$90,RAB!$C$14:$C$90,C741)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SUMIFS(RAB!$F$14:$F$90,RAB!$C$14:$C$90,C742)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SUMIFS(RAB!$F$14:$F$90,RAB!$C$14:$C$90,C743)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SUMIFS(RAB!$F$14:$F$90,RAB!$C$14:$C$90,C744)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SUMIFS(RAB!$F$14:$F$90,RAB!$C$14:$C$90,C745)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SUMIFS(RAB!$F$14:$F$90,RAB!$C$14:$C$90,C746)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SUMIFS(RAB!$F$14:$F$90,RAB!$C$14:$C$90,C747)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SUMIFS(RAB!$F$14:$F$90,RAB!$C$14:$C$90,C748)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SUMIFS(RAB!$F$14:$F$90,RAB!$C$14:$C$90,C749)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SUMIFS(RAB!$F$14:$F$90,RAB!$C$14:$C$90,C750)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SUMIFS(RAB!$F$14:$F$90,RAB!$C$14:$C$90,C751)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SUMIFS(RAB!$F$14:$F$90,RAB!$C$14:$C$90,C752)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SUMIFS(RAB!$F$14:$F$90,RAB!$C$14:$C$90,C753)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SUMIFS(RAB!$F$14:$F$90,RAB!$C$14:$C$90,C754)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SUMIFS(RAB!$F$14:$F$90,RAB!$C$14:$C$90,C755)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SUMIFS(RAB!$F$14:$F$90,RAB!$C$14:$C$90,C756)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SUMIFS(RAB!$F$14:$F$90,RAB!$C$14:$C$90,C757)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SUMIFS(RAB!$F$14:$F$90,RAB!$C$14:$C$90,C758)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SUMIFS(RAB!$F$14:$F$90,RAB!$C$14:$C$90,C759)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SUMIFS(RAB!$F$14:$F$90,RAB!$C$14:$C$90,C760)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SUMIFS(RAB!$F$14:$F$90,RAB!$C$14:$C$90,C761)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SUMIFS(RAB!$F$14:$F$90,RAB!$C$14:$C$90,C762)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SUMIFS(RAB!$F$14:$F$90,RAB!$C$14:$C$90,C763)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SUMIFS(RAB!$F$14:$F$90,RAB!$C$14:$C$90,C764)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SUMIFS(RAB!$F$14:$F$90,RAB!$C$14:$C$90,C765)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SUMIFS(RAB!$F$14:$F$90,RAB!$C$14:$C$90,C766)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SUMIFS(RAB!$F$14:$F$90,RAB!$C$14:$C$90,C767)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SUMIFS(RAB!$F$14:$F$90,RAB!$C$14:$C$90,C768)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SUMIFS(RAB!$F$14:$F$90,RAB!$C$14:$C$90,C769)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SUMIFS(RAB!$F$14:$F$90,RAB!$C$14:$C$90,C770)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SUMIFS(RAB!$F$14:$F$90,RAB!$C$14:$C$90,C771)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SUMIFS(RAB!$F$14:$F$90,RAB!$C$14:$C$90,C772)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SUMIFS(RAB!$F$14:$F$90,RAB!$C$14:$C$90,C773)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SUMIFS(RAB!$F$14:$F$90,RAB!$C$14:$C$90,C774)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SUMIFS(RAB!$F$14:$F$90,RAB!$C$14:$C$90,C775)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SUMIFS(RAB!$F$14:$F$90,RAB!$C$14:$C$90,C776)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SUMIFS(RAB!$F$14:$F$90,RAB!$C$14:$C$90,C777)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SUMIFS(RAB!$F$14:$F$90,RAB!$C$14:$C$90,C778)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SUMIFS(RAB!$F$14:$F$90,RAB!$C$14:$C$90,C779)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SUMIFS(RAB!$F$14:$F$90,RAB!$C$14:$C$90,C780)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SUMIFS(RAB!$F$14:$F$90,RAB!$C$14:$C$90,C781)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SUMIFS(RAB!$F$14:$F$90,RAB!$C$14:$C$90,C782)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SUMIFS(RAB!$F$14:$F$90,RAB!$C$14:$C$90,C783)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SUMIFS(RAB!$F$14:$F$90,RAB!$C$14:$C$90,C784)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SUMIFS(RAB!$F$14:$F$90,RAB!$C$14:$C$90,C785)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SUMIFS(RAB!$F$14:$F$90,RAB!$C$14:$C$90,C786)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SUMIFS(RAB!$F$14:$F$90,RAB!$C$14:$C$90,C787)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SUMIFS(RAB!$F$14:$F$90,RAB!$C$14:$C$90,C788)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SUMIFS(RAB!$F$14:$F$90,RAB!$C$14:$C$90,C789)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SUMIFS(RAB!$F$14:$F$90,RAB!$C$14:$C$90,C790)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SUMIFS(RAB!$F$14:$F$90,RAB!$C$14:$C$90,C791)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SUMIFS(RAB!$F$14:$F$90,RAB!$C$14:$C$90,C792)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SUMIFS(RAB!$F$14:$F$90,RAB!$C$14:$C$90,C793)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SUMIFS(RAB!$F$14:$F$90,RAB!$C$14:$C$90,C794)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SUMIFS(RAB!$F$14:$F$90,RAB!$C$14:$C$90,C795)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SUMIFS(RAB!$F$14:$F$90,RAB!$C$14:$C$90,C796)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SUMIFS(RAB!$F$14:$F$90,RAB!$C$14:$C$90,C797)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SUMIFS(RAB!$F$14:$F$90,RAB!$C$14:$C$90,C798)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SUMIFS(RAB!$F$14:$F$90,RAB!$C$14:$C$90,C799)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SUMIFS(RAB!$F$14:$F$90,RAB!$C$14:$C$90,C800)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SUMIFS(RAB!$F$14:$F$90,RAB!$C$14:$C$90,C801)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SUMIFS(RAB!$F$14:$F$90,RAB!$C$14:$C$90,C802)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SUMIFS(RAB!$F$14:$F$90,RAB!$C$14:$C$90,C803)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SUMIFS(RAB!$F$14:$F$90,RAB!$C$14:$C$90,C804)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SUMIFS(RAB!$F$14:$F$90,RAB!$C$14:$C$90,C805)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SUMIFS(RAB!$F$14:$F$90,RAB!$C$14:$C$90,C806)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SUMIFS(RAB!$F$14:$F$90,RAB!$C$14:$C$90,C807)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SUMIFS(RAB!$F$14:$F$90,RAB!$C$14:$C$90,C808)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SUMIFS(RAB!$F$14:$F$90,RAB!$C$14:$C$90,C809)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SUMIFS(RAB!$F$14:$F$90,RAB!$C$14:$C$90,C810)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SUMIFS(RAB!$F$14:$F$90,RAB!$C$14:$C$90,C811)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SUMIFS(RAB!$F$14:$F$90,RAB!$C$14:$C$90,C812)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SUMIFS(RAB!$F$14:$F$90,RAB!$C$14:$C$90,C813)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SUMIFS(RAB!$F$14:$F$90,RAB!$C$14:$C$90,C814)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SUMIFS(RAB!$F$14:$F$90,RAB!$C$14:$C$90,C815)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SUMIFS(RAB!$F$14:$F$90,RAB!$C$14:$C$90,C816)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SUMIFS(RAB!$F$14:$F$90,RAB!$C$14:$C$90,C817)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SUMIFS(RAB!$F$14:$F$90,RAB!$C$14:$C$90,C818)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SUMIFS(RAB!$F$14:$F$90,RAB!$C$14:$C$90,C819)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SUMIFS(RAB!$F$14:$F$90,RAB!$C$14:$C$90,C820)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SUMIFS(RAB!$F$14:$F$90,RAB!$C$14:$C$90,C821)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SUMIFS(RAB!$F$14:$F$90,RAB!$C$14:$C$90,C822)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SUMIFS(RAB!$F$14:$F$90,RAB!$C$14:$C$90,C823)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SUMIFS(RAB!$F$14:$F$90,RAB!$C$14:$C$90,C824)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SUMIFS(RAB!$F$14:$F$90,RAB!$C$14:$C$90,C825)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SUMIFS(RAB!$F$14:$F$90,RAB!$C$14:$C$90,C826)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SUMIFS(RAB!$F$14:$F$90,RAB!$C$14:$C$90,C827)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SUMIFS(RAB!$F$14:$F$90,RAB!$C$14:$C$90,C828)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SUMIFS(RAB!$F$14:$F$90,RAB!$C$14:$C$90,C829)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SUMIFS(RAB!$F$14:$F$90,RAB!$C$14:$C$90,C830)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SUMIFS(RAB!$F$14:$F$90,RAB!$C$14:$C$90,C831)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SUMIFS(RAB!$F$14:$F$90,RAB!$C$14:$C$90,C832)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SUMIFS(RAB!$F$14:$F$90,RAB!$C$14:$C$90,C833)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SUMIFS(RAB!$F$14:$F$90,RAB!$C$14:$C$90,C834)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SUMIFS(RAB!$F$14:$F$90,RAB!$C$14:$C$90,C835)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SUMIFS(RAB!$F$14:$F$90,RAB!$C$14:$C$90,C836)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SUMIFS(RAB!$F$14:$F$90,RAB!$C$14:$C$90,C837)</f>
        <v>50</v>
      </c>
      <c r="E837" s="26">
        <f t="shared" ca="1" si="34"/>
        <v>1</v>
      </c>
      <c r="F837" s="26">
        <f ca="1">IF(D837=0,0,SUM($E$713:E837))</f>
        <v>6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SUMIFS(RAB!$F$14:$F$90,RAB!$C$14:$C$90,C838)</f>
        <v>60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SUMIFS(RAB!$F$14:$F$90,RAB!$C$14:$C$90,C839)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SUMIFS(RAB!$F$14:$F$90,RAB!$C$14:$C$90,C840)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SUMIFS(RAB!$F$14:$F$90,RAB!$C$14:$C$90,C841)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SUMIFS(RAB!$F$14:$F$90,RAB!$C$14:$C$90,C842)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SUMIFS(RAB!$F$14:$F$90,RAB!$C$14:$C$90,C843)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SUMIFS(RAB!$F$14:$F$90,RAB!$C$14:$C$90,C844)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SUMIFS(RAB!$F$14:$F$90,RAB!$C$14:$C$90,C845)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SUMIFS(RAB!$F$14:$F$90,RAB!$C$14:$C$90,C846)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SUMIFS(RAB!$F$14:$F$90,RAB!$C$14:$C$90,C847)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SUMIFS(RAB!$F$14:$F$90,RAB!$C$14:$C$90,C848)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SUMIFS(RAB!$F$14:$F$90,RAB!$C$14:$C$90,C849)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SUMIFS(RAB!$F$14:$F$90,RAB!$C$14:$C$90,C850)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SUMIFS(RAB!$F$14:$F$90,RAB!$C$14:$C$90,C851)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SUMIFS(RAB!$F$14:$F$90,RAB!$C$14:$C$90,C852)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SUMIFS(RAB!$F$14:$F$90,RAB!$C$14:$C$90,C853)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SUMIFS(RAB!$F$14:$F$90,RAB!$C$14:$C$90,C854)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SUMIFS(RAB!$F$14:$F$90,RAB!$C$14:$C$90,C855)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SUMIFS(RAB!$F$14:$F$90,RAB!$C$14:$C$90,C856)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SUMIFS(RAB!$F$14:$F$90,RAB!$C$14:$C$90,C857)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SUMIFS(RAB!$F$14:$F$90,RAB!$C$14:$C$90,C858)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SUMIFS(RAB!$F$14:$F$90,RAB!$C$14:$C$90,C859)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SUMIFS(RAB!$F$14:$F$90,RAB!$C$14:$C$90,C860)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SUMIFS(RAB!$F$14:$F$90,RAB!$C$14:$C$90,C861)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SUMIFS(RAB!$F$14:$F$90,RAB!$C$14:$C$90,C862)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SUMIFS(RAB!$F$14:$F$90,RAB!$C$14:$C$90,C863)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SUMIFS(RAB!$F$14:$F$90,RAB!$C$14:$C$90,C864)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SUMIFS(RAB!$F$14:$F$90,RAB!$C$14:$C$90,C865)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SUMIFS(RAB!$F$14:$F$90,RAB!$C$14:$C$90,C866)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SUMIFS(RAB!$F$14:$F$90,RAB!$C$14:$C$90,C867)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SUMIFS(RAB!$F$14:$F$90,RAB!$C$14:$C$90,C868)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SUMIFS(RAB!$F$14:$F$90,RAB!$C$14:$C$90,C869)</f>
        <v>2</v>
      </c>
      <c r="E869" s="26">
        <f t="shared" ca="1" si="35"/>
        <v>1</v>
      </c>
      <c r="F869" s="26">
        <f ca="1">IF(D869=0,0,SUM($E$713:E869))</f>
        <v>9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SUMIFS(RAB!$F$14:$F$90,RAB!$C$14:$C$90,C870)</f>
        <v>2</v>
      </c>
      <c r="E870" s="26">
        <f t="shared" ca="1" si="35"/>
        <v>1</v>
      </c>
      <c r="F870" s="26">
        <f ca="1">IF(D870=0,0,SUM($E$713:E870))</f>
        <v>10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SUMIFS(RAB!$F$14:$F$90,RAB!$C$14:$C$90,C871)</f>
        <v>2</v>
      </c>
      <c r="E871" s="26">
        <f t="shared" ca="1" si="35"/>
        <v>1</v>
      </c>
      <c r="F871" s="26">
        <f ca="1">IF(D871=0,0,SUM($E$713:E871))</f>
        <v>11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SUMIFS(RAB!$F$14:$F$90,RAB!$C$14:$C$90,C872)</f>
        <v>2</v>
      </c>
      <c r="E872" s="26">
        <f t="shared" ca="1" si="35"/>
        <v>1</v>
      </c>
      <c r="F872" s="26">
        <f ca="1">IF(D872=0,0,SUM($E$713:E872))</f>
        <v>12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SUMIFS(RAB!$F$14:$F$90,RAB!$C$14:$C$90,C873)</f>
        <v>2</v>
      </c>
      <c r="E873" s="26">
        <f t="shared" ca="1" si="35"/>
        <v>1</v>
      </c>
      <c r="F873" s="26">
        <f ca="1">IF(D873=0,0,SUM($E$713:E873))</f>
        <v>13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SUMIFS(RAB!$F$14:$F$90,RAB!$C$14:$C$90,C874)</f>
        <v>2</v>
      </c>
      <c r="E874" s="26">
        <f t="shared" ca="1" si="35"/>
        <v>1</v>
      </c>
      <c r="F874" s="26">
        <f ca="1">IF(D874=0,0,SUM($E$713:E874))</f>
        <v>14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SUMIFS(RAB!$F$14:$F$90,RAB!$C$14:$C$90,C875)</f>
        <v>2</v>
      </c>
      <c r="E875" s="26">
        <f t="shared" ca="1" si="35"/>
        <v>1</v>
      </c>
      <c r="F875" s="26">
        <f ca="1">IF(D875=0,0,SUM($E$713:E875))</f>
        <v>15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SUMIFS(RAB!$F$14:$F$90,RAB!$C$14:$C$90,C876)</f>
        <v>2</v>
      </c>
      <c r="E876" s="26">
        <f t="shared" ca="1" si="35"/>
        <v>1</v>
      </c>
      <c r="F876" s="26">
        <f ca="1">IF(D876=0,0,SUM($E$713:E876))</f>
        <v>16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SUMIFS(RAB!$F$14:$F$90,RAB!$C$14:$C$90,C877)</f>
        <v>2</v>
      </c>
      <c r="E877" s="26">
        <f t="shared" ca="1" si="35"/>
        <v>1</v>
      </c>
      <c r="F877" s="26">
        <f ca="1">IF(D877=0,0,SUM($E$713:E877))</f>
        <v>17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SUMIFS(RAB!$F$14:$F$90,RAB!$C$14:$C$90,C878)</f>
        <v>2</v>
      </c>
      <c r="E878" s="26">
        <f t="shared" ca="1" si="35"/>
        <v>1</v>
      </c>
      <c r="F878" s="26">
        <f ca="1">IF(D878=0,0,SUM($E$713:E878))</f>
        <v>18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SUMIFS(RAB!$F$14:$F$90,RAB!$C$14:$C$90,C879)</f>
        <v>2</v>
      </c>
      <c r="E879" s="26">
        <f t="shared" ca="1" si="35"/>
        <v>1</v>
      </c>
      <c r="F879" s="26">
        <f ca="1">IF(D879=0,0,SUM($E$713:E879))</f>
        <v>19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SUMIFS(RAB!$F$14:$F$90,RAB!$C$14:$C$90,C880)</f>
        <v>2</v>
      </c>
      <c r="E880" s="26">
        <f t="shared" ca="1" si="35"/>
        <v>1</v>
      </c>
      <c r="F880" s="26">
        <f ca="1">IF(D880=0,0,SUM($E$713:E880))</f>
        <v>20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SUMIFS(RAB!$F$14:$F$90,RAB!$C$14:$C$90,C881)</f>
        <v>2</v>
      </c>
      <c r="E881" s="26">
        <f t="shared" ca="1" si="35"/>
        <v>1</v>
      </c>
      <c r="F881" s="26">
        <f ca="1">IF(D881=0,0,SUM($E$713:E881))</f>
        <v>21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SUMIFS(RAB!$F$14:$F$90,RAB!$C$14:$C$90,C882)</f>
        <v>2</v>
      </c>
      <c r="E882" s="26">
        <f t="shared" ca="1" si="35"/>
        <v>1</v>
      </c>
      <c r="F882" s="26">
        <f ca="1">IF(D882=0,0,SUM($E$713:E882))</f>
        <v>22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SUMIFS(RAB!$F$14:$F$90,RAB!$C$14:$C$90,C883)</f>
        <v>2</v>
      </c>
      <c r="E883" s="26">
        <f t="shared" ca="1" si="35"/>
        <v>1</v>
      </c>
      <c r="F883" s="26">
        <f ca="1">IF(D883=0,0,SUM($E$713:E883))</f>
        <v>23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SUMIFS(RAB!$F$14:$F$90,RAB!$C$14:$C$90,C884)</f>
        <v>2</v>
      </c>
      <c r="E884" s="26">
        <f t="shared" ca="1" si="35"/>
        <v>1</v>
      </c>
      <c r="F884" s="26">
        <f ca="1">IF(D884=0,0,SUM($E$713:E884))</f>
        <v>24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SUMIFS(RAB!$F$14:$F$90,RAB!$C$14:$C$90,C885)</f>
        <v>2</v>
      </c>
      <c r="E885" s="26">
        <f t="shared" ca="1" si="35"/>
        <v>1</v>
      </c>
      <c r="F885" s="26">
        <f ca="1">IF(D885=0,0,SUM($E$713:E885))</f>
        <v>25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SUMIFS(RAB!$F$14:$F$90,RAB!$C$14:$C$90,C886)</f>
        <v>2</v>
      </c>
      <c r="E886" s="26">
        <f t="shared" ca="1" si="35"/>
        <v>1</v>
      </c>
      <c r="F886" s="26">
        <f ca="1">IF(D886=0,0,SUM($E$713:E886))</f>
        <v>26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SUMIFS(RAB!$F$14:$F$90,RAB!$C$14:$C$90,C887)</f>
        <v>2</v>
      </c>
      <c r="E887" s="26">
        <f t="shared" ca="1" si="35"/>
        <v>1</v>
      </c>
      <c r="F887" s="26">
        <f ca="1">IF(D887=0,0,SUM($E$713:E887))</f>
        <v>27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SUMIFS(RAB!$F$14:$F$90,RAB!$C$14:$C$90,C888)</f>
        <v>2</v>
      </c>
      <c r="E888" s="26">
        <f t="shared" ca="1" si="35"/>
        <v>1</v>
      </c>
      <c r="F888" s="26">
        <f ca="1">IF(D888=0,0,SUM($E$713:E888))</f>
        <v>28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SUMIFS(RAB!$F$14:$F$90,RAB!$C$14:$C$90,C889)</f>
        <v>2</v>
      </c>
      <c r="E889" s="26">
        <f t="shared" ca="1" si="35"/>
        <v>1</v>
      </c>
      <c r="F889" s="26">
        <f ca="1">IF(D889=0,0,SUM($E$713:E889))</f>
        <v>29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SUMIFS(RAB!$F$14:$F$90,RAB!$C$14:$C$90,C890)</f>
        <v>2</v>
      </c>
      <c r="E890" s="26">
        <f t="shared" ca="1" si="35"/>
        <v>1</v>
      </c>
      <c r="F890" s="26">
        <f ca="1">IF(D890=0,0,SUM($E$713:E890))</f>
        <v>30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SUMIFS(RAB!$F$14:$F$90,RAB!$C$14:$C$90,C891)</f>
        <v>2</v>
      </c>
      <c r="E891" s="26">
        <f t="shared" ca="1" si="35"/>
        <v>1</v>
      </c>
      <c r="F891" s="26">
        <f ca="1">IF(D891=0,0,SUM($E$713:E891))</f>
        <v>31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SUMIFS(RAB!$F$14:$F$90,RAB!$C$14:$C$90,C892)</f>
        <v>2</v>
      </c>
      <c r="E892" s="26">
        <f t="shared" ca="1" si="35"/>
        <v>1</v>
      </c>
      <c r="F892" s="26">
        <f ca="1">IF(D892=0,0,SUM($E$713:E892))</f>
        <v>32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SUMIFS(RAB!$F$14:$F$90,RAB!$C$14:$C$90,C893)</f>
        <v>2</v>
      </c>
      <c r="E893" s="26">
        <f t="shared" ca="1" si="35"/>
        <v>1</v>
      </c>
      <c r="F893" s="26">
        <f ca="1">IF(D893=0,0,SUM($E$713:E893))</f>
        <v>33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SUMIFS(RAB!$F$14:$F$90,RAB!$C$14:$C$90,C894)</f>
        <v>2</v>
      </c>
      <c r="E894" s="26">
        <f t="shared" ca="1" si="35"/>
        <v>1</v>
      </c>
      <c r="F894" s="26">
        <f ca="1">IF(D894=0,0,SUM($E$713:E894))</f>
        <v>34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SUMIFS(RAB!$F$14:$F$90,RAB!$C$14:$C$90,C895)</f>
        <v>2</v>
      </c>
      <c r="E895" s="26">
        <f t="shared" ca="1" si="35"/>
        <v>1</v>
      </c>
      <c r="F895" s="26">
        <f ca="1">IF(D895=0,0,SUM($E$713:E895))</f>
        <v>35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SUMIFS(RAB!$F$14:$F$90,RAB!$C$14:$C$90,C896)</f>
        <v>2</v>
      </c>
      <c r="E896" s="26">
        <f t="shared" ca="1" si="35"/>
        <v>1</v>
      </c>
      <c r="F896" s="26">
        <f ca="1">IF(D896=0,0,SUM($E$713:E896))</f>
        <v>36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SUMIFS(RAB!$F$14:$F$90,RAB!$C$14:$C$90,C897)</f>
        <v>2</v>
      </c>
      <c r="E897" s="26">
        <f t="shared" ca="1" si="35"/>
        <v>1</v>
      </c>
      <c r="F897" s="26">
        <f ca="1">IF(D897=0,0,SUM($E$713:E897))</f>
        <v>37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SUMIFS(RAB!$F$14:$F$90,RAB!$C$14:$C$90,C898)</f>
        <v>2</v>
      </c>
      <c r="E898" s="26">
        <f t="shared" ca="1" si="35"/>
        <v>1</v>
      </c>
      <c r="F898" s="26">
        <f ca="1">IF(D898=0,0,SUM($E$713:E898))</f>
        <v>38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SUMIFS(RAB!$F$14:$F$90,RAB!$C$14:$C$90,C899)</f>
        <v>2</v>
      </c>
      <c r="E899" s="26">
        <f t="shared" ca="1" si="35"/>
        <v>1</v>
      </c>
      <c r="F899" s="26">
        <f ca="1">IF(D899=0,0,SUM($E$713:E899))</f>
        <v>39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SUMIFS(RAB!$F$14:$F$90,RAB!$C$14:$C$90,C900)</f>
        <v>2</v>
      </c>
      <c r="E900" s="26">
        <f t="shared" ca="1" si="35"/>
        <v>1</v>
      </c>
      <c r="F900" s="26">
        <f ca="1">IF(D900=0,0,SUM($E$713:E900))</f>
        <v>40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SUMIFS(RAB!$F$14:$F$90,RAB!$C$14:$C$90,C901)</f>
        <v>2</v>
      </c>
      <c r="E901" s="26">
        <f t="shared" ca="1" si="35"/>
        <v>1</v>
      </c>
      <c r="F901" s="26">
        <f ca="1">IF(D901=0,0,SUM($E$713:E901))</f>
        <v>41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SUMIFS(RAB!$F$14:$F$90,RAB!$C$14:$C$90,C902)</f>
        <v>2</v>
      </c>
      <c r="E902" s="26">
        <f t="shared" ca="1" si="35"/>
        <v>1</v>
      </c>
      <c r="F902" s="26">
        <f ca="1">IF(D902=0,0,SUM($E$713:E902))</f>
        <v>42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SUMIFS(RAB!$F$14:$F$90,RAB!$C$14:$C$90,C903)</f>
        <v>2</v>
      </c>
      <c r="E903" s="26">
        <f t="shared" ca="1" si="35"/>
        <v>1</v>
      </c>
      <c r="F903" s="26">
        <f ca="1">IF(D903=0,0,SUM($E$713:E903))</f>
        <v>43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SUMIFS(RAB!$F$14:$F$90,RAB!$C$14:$C$90,C904)</f>
        <v>2</v>
      </c>
      <c r="E904" s="26">
        <f t="shared" ca="1" si="35"/>
        <v>1</v>
      </c>
      <c r="F904" s="26">
        <f ca="1">IF(D904=0,0,SUM($E$713:E904))</f>
        <v>44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SUMIFS(RAB!$F$14:$F$90,RAB!$C$14:$C$90,C905)</f>
        <v>2</v>
      </c>
      <c r="E905" s="26">
        <f t="shared" ca="1" si="35"/>
        <v>1</v>
      </c>
      <c r="F905" s="26">
        <f ca="1">IF(D905=0,0,SUM($E$713:E905))</f>
        <v>45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SUMIFS(RAB!$F$14:$F$90,RAB!$C$14:$C$90,C906)</f>
        <v>2</v>
      </c>
      <c r="E906" s="26">
        <f t="shared" ca="1" si="35"/>
        <v>1</v>
      </c>
      <c r="F906" s="26">
        <f ca="1">IF(D906=0,0,SUM($E$713:E906))</f>
        <v>46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SUMIFS(RAB!$F$14:$F$90,RAB!$C$14:$C$90,C907)</f>
        <v>2</v>
      </c>
      <c r="E907" s="26">
        <f t="shared" ref="E907:E970" ca="1" si="36">IF(D907=0,0,1)</f>
        <v>1</v>
      </c>
      <c r="F907" s="26">
        <f ca="1">IF(D907=0,0,SUM($E$713:E907))</f>
        <v>47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SUMIFS(RAB!$F$14:$F$90,RAB!$C$14:$C$90,C908)</f>
        <v>2</v>
      </c>
      <c r="E908" s="26">
        <f t="shared" ca="1" si="36"/>
        <v>1</v>
      </c>
      <c r="F908" s="26">
        <f ca="1">IF(D908=0,0,SUM($E$713:E908))</f>
        <v>48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SUMIFS(RAB!$F$14:$F$90,RAB!$C$14:$C$90,C909)</f>
        <v>2</v>
      </c>
      <c r="E909" s="26">
        <f t="shared" ca="1" si="36"/>
        <v>1</v>
      </c>
      <c r="F909" s="26">
        <f ca="1">IF(D909=0,0,SUM($E$713:E909))</f>
        <v>49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SUMIFS(RAB!$F$14:$F$90,RAB!$C$14:$C$90,C910)</f>
        <v>2</v>
      </c>
      <c r="E910" s="26">
        <f t="shared" ca="1" si="36"/>
        <v>1</v>
      </c>
      <c r="F910" s="26">
        <f ca="1">IF(D910=0,0,SUM($E$713:E910))</f>
        <v>50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SUMIFS(RAB!$F$14:$F$90,RAB!$C$14:$C$90,C911)</f>
        <v>2</v>
      </c>
      <c r="E911" s="26">
        <f t="shared" ca="1" si="36"/>
        <v>1</v>
      </c>
      <c r="F911" s="26">
        <f ca="1">IF(D911=0,0,SUM($E$713:E911))</f>
        <v>51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SUMIFS(RAB!$F$14:$F$90,RAB!$C$14:$C$90,C912)</f>
        <v>2</v>
      </c>
      <c r="E912" s="26">
        <f t="shared" ca="1" si="36"/>
        <v>1</v>
      </c>
      <c r="F912" s="26">
        <f ca="1">IF(D912=0,0,SUM($E$713:E912))</f>
        <v>52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SUMIFS(RAB!$F$14:$F$90,RAB!$C$14:$C$90,C913)</f>
        <v>2</v>
      </c>
      <c r="E913" s="26">
        <f t="shared" ca="1" si="36"/>
        <v>1</v>
      </c>
      <c r="F913" s="26">
        <f ca="1">IF(D913=0,0,SUM($E$713:E913))</f>
        <v>53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SUMIFS(RAB!$F$14:$F$90,RAB!$C$14:$C$90,C914)</f>
        <v>2</v>
      </c>
      <c r="E914" s="26">
        <f t="shared" ca="1" si="36"/>
        <v>1</v>
      </c>
      <c r="F914" s="26">
        <f ca="1">IF(D914=0,0,SUM($E$713:E914))</f>
        <v>54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SUMIFS(RAB!$F$14:$F$90,RAB!$C$14:$C$90,C915)</f>
        <v>2</v>
      </c>
      <c r="E915" s="26">
        <f t="shared" ca="1" si="36"/>
        <v>1</v>
      </c>
      <c r="F915" s="26">
        <f ca="1">IF(D915=0,0,SUM($E$713:E915))</f>
        <v>55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SUMIFS(RAB!$F$14:$F$90,RAB!$C$14:$C$90,C916)</f>
        <v>2</v>
      </c>
      <c r="E916" s="26">
        <f t="shared" ca="1" si="36"/>
        <v>1</v>
      </c>
      <c r="F916" s="26">
        <f ca="1">IF(D916=0,0,SUM($E$713:E916))</f>
        <v>56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SUMIFS(RAB!$F$14:$F$90,RAB!$C$14:$C$90,C917)</f>
        <v>2</v>
      </c>
      <c r="E917" s="26">
        <f t="shared" ca="1" si="36"/>
        <v>1</v>
      </c>
      <c r="F917" s="26">
        <f ca="1">IF(D917=0,0,SUM($E$713:E917))</f>
        <v>57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SUMIFS(RAB!$F$14:$F$90,RAB!$C$14:$C$90,C918)</f>
        <v>2</v>
      </c>
      <c r="E918" s="26">
        <f t="shared" ca="1" si="36"/>
        <v>1</v>
      </c>
      <c r="F918" s="26">
        <f ca="1">IF(D918=0,0,SUM($E$713:E918))</f>
        <v>58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SUMIFS(RAB!$F$14:$F$90,RAB!$C$14:$C$90,C919)</f>
        <v>2</v>
      </c>
      <c r="E919" s="26">
        <f t="shared" ca="1" si="36"/>
        <v>1</v>
      </c>
      <c r="F919" s="26">
        <f ca="1">IF(D919=0,0,SUM($E$713:E919))</f>
        <v>59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SUMIFS(RAB!$F$14:$F$90,RAB!$C$14:$C$90,C920)</f>
        <v>2</v>
      </c>
      <c r="E920" s="26">
        <f t="shared" ca="1" si="36"/>
        <v>1</v>
      </c>
      <c r="F920" s="26">
        <f ca="1">IF(D920=0,0,SUM($E$713:E920))</f>
        <v>60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SUMIFS(RAB!$F$14:$F$90,RAB!$C$14:$C$90,C921)</f>
        <v>2</v>
      </c>
      <c r="E921" s="26">
        <f t="shared" ca="1" si="36"/>
        <v>1</v>
      </c>
      <c r="F921" s="26">
        <f ca="1">IF(D921=0,0,SUM($E$713:E921))</f>
        <v>61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SUMIFS(RAB!$F$14:$F$90,RAB!$C$14:$C$90,C922)</f>
        <v>2</v>
      </c>
      <c r="E922" s="26">
        <f t="shared" ca="1" si="36"/>
        <v>1</v>
      </c>
      <c r="F922" s="26">
        <f ca="1">IF(D922=0,0,SUM($E$713:E922))</f>
        <v>62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SUMIFS(RAB!$F$14:$F$90,RAB!$C$14:$C$90,C923)</f>
        <v>2</v>
      </c>
      <c r="E923" s="26">
        <f t="shared" ca="1" si="36"/>
        <v>1</v>
      </c>
      <c r="F923" s="26">
        <f ca="1">IF(D923=0,0,SUM($E$713:E923))</f>
        <v>63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SUMIFS(RAB!$F$14:$F$90,RAB!$C$14:$C$90,C924)</f>
        <v>2</v>
      </c>
      <c r="E924" s="26">
        <f t="shared" ca="1" si="36"/>
        <v>1</v>
      </c>
      <c r="F924" s="26">
        <f ca="1">IF(D924=0,0,SUM($E$713:E924))</f>
        <v>64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SUMIFS(RAB!$F$14:$F$90,RAB!$C$14:$C$90,C925)</f>
        <v>2</v>
      </c>
      <c r="E925" s="26">
        <f t="shared" ca="1" si="36"/>
        <v>1</v>
      </c>
      <c r="F925" s="26">
        <f ca="1">IF(D925=0,0,SUM($E$713:E925))</f>
        <v>65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SUMIFS(RAB!$F$14:$F$90,RAB!$C$14:$C$90,C926)</f>
        <v>2</v>
      </c>
      <c r="E926" s="26">
        <f t="shared" ca="1" si="36"/>
        <v>1</v>
      </c>
      <c r="F926" s="26">
        <f ca="1">IF(D926=0,0,SUM($E$713:E926))</f>
        <v>66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SUMIFS(RAB!$F$14:$F$90,RAB!$C$14:$C$90,C927)</f>
        <v>2</v>
      </c>
      <c r="E927" s="26">
        <f t="shared" ca="1" si="36"/>
        <v>1</v>
      </c>
      <c r="F927" s="26">
        <f ca="1">IF(D927=0,0,SUM($E$713:E927))</f>
        <v>67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SUMIFS(RAB!$F$14:$F$90,RAB!$C$14:$C$90,C928)</f>
        <v>2</v>
      </c>
      <c r="E928" s="26">
        <f t="shared" ca="1" si="36"/>
        <v>1</v>
      </c>
      <c r="F928" s="26">
        <f ca="1">IF(D928=0,0,SUM($E$713:E928))</f>
        <v>68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SUMIFS(RAB!$F$14:$F$90,RAB!$C$14:$C$90,C929)</f>
        <v>2</v>
      </c>
      <c r="E929" s="26">
        <f t="shared" ca="1" si="36"/>
        <v>1</v>
      </c>
      <c r="F929" s="26">
        <f ca="1">IF(D929=0,0,SUM($E$713:E929))</f>
        <v>69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SUMIFS(RAB!$F$14:$F$90,RAB!$C$14:$C$90,C930)</f>
        <v>2</v>
      </c>
      <c r="E930" s="26">
        <f t="shared" ca="1" si="36"/>
        <v>1</v>
      </c>
      <c r="F930" s="26">
        <f ca="1">IF(D930=0,0,SUM($E$713:E930))</f>
        <v>70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SUMIFS(RAB!$F$14:$F$90,RAB!$C$14:$C$90,C931)</f>
        <v>2</v>
      </c>
      <c r="E931" s="26">
        <f t="shared" ca="1" si="36"/>
        <v>1</v>
      </c>
      <c r="F931" s="26">
        <f ca="1">IF(D931=0,0,SUM($E$713:E931))</f>
        <v>71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SUMIFS(RAB!$F$14:$F$90,RAB!$C$14:$C$90,C932)</f>
        <v>2</v>
      </c>
      <c r="E932" s="26">
        <f t="shared" ca="1" si="36"/>
        <v>1</v>
      </c>
      <c r="F932" s="26">
        <f ca="1">IF(D932=0,0,SUM($E$713:E932))</f>
        <v>72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SUMIFS(RAB!$F$14:$F$90,RAB!$C$14:$C$90,C933)</f>
        <v>2</v>
      </c>
      <c r="E933" s="26">
        <f t="shared" ca="1" si="36"/>
        <v>1</v>
      </c>
      <c r="F933" s="26">
        <f ca="1">IF(D933=0,0,SUM($E$713:E933))</f>
        <v>73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SUMIFS(RAB!$F$14:$F$90,RAB!$C$14:$C$90,C934)</f>
        <v>2</v>
      </c>
      <c r="E934" s="26">
        <f t="shared" ca="1" si="36"/>
        <v>1</v>
      </c>
      <c r="F934" s="26">
        <f ca="1">IF(D934=0,0,SUM($E$713:E934))</f>
        <v>74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SUMIFS(RAB!$F$14:$F$90,RAB!$C$14:$C$90,C935)</f>
        <v>2</v>
      </c>
      <c r="E935" s="26">
        <f t="shared" ca="1" si="36"/>
        <v>1</v>
      </c>
      <c r="F935" s="26">
        <f ca="1">IF(D935=0,0,SUM($E$713:E935))</f>
        <v>75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SUMIFS(RAB!$F$14:$F$90,RAB!$C$14:$C$90,C936)</f>
        <v>2</v>
      </c>
      <c r="E936" s="26">
        <f t="shared" ca="1" si="36"/>
        <v>1</v>
      </c>
      <c r="F936" s="26">
        <f ca="1">IF(D936=0,0,SUM($E$713:E936))</f>
        <v>76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SUMIFS(RAB!$F$14:$F$90,RAB!$C$14:$C$90,C937)</f>
        <v>2</v>
      </c>
      <c r="E937" s="26">
        <f t="shared" ca="1" si="36"/>
        <v>1</v>
      </c>
      <c r="F937" s="26">
        <f ca="1">IF(D937=0,0,SUM($E$713:E937))</f>
        <v>77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SUMIFS(RAB!$F$14:$F$90,RAB!$C$14:$C$90,C938)</f>
        <v>2</v>
      </c>
      <c r="E938" s="26">
        <f t="shared" ca="1" si="36"/>
        <v>1</v>
      </c>
      <c r="F938" s="26">
        <f ca="1">IF(D938=0,0,SUM($E$713:E938))</f>
        <v>78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SUMIFS(RAB!$F$14:$F$90,RAB!$C$14:$C$90,C939)</f>
        <v>2</v>
      </c>
      <c r="E939" s="26">
        <f t="shared" ca="1" si="36"/>
        <v>1</v>
      </c>
      <c r="F939" s="26">
        <f ca="1">IF(D939=0,0,SUM($E$713:E939))</f>
        <v>79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SUMIFS(RAB!$F$14:$F$90,RAB!$C$14:$C$90,C940)</f>
        <v>2</v>
      </c>
      <c r="E940" s="26">
        <f t="shared" ca="1" si="36"/>
        <v>1</v>
      </c>
      <c r="F940" s="26">
        <f ca="1">IF(D940=0,0,SUM($E$713:E940))</f>
        <v>80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SUMIFS(RAB!$F$14:$F$90,RAB!$C$14:$C$90,C941)</f>
        <v>2</v>
      </c>
      <c r="E941" s="26">
        <f t="shared" ca="1" si="36"/>
        <v>1</v>
      </c>
      <c r="F941" s="26">
        <f ca="1">IF(D941=0,0,SUM($E$713:E941))</f>
        <v>81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SUMIFS(RAB!$F$14:$F$90,RAB!$C$14:$C$90,C942)</f>
        <v>2</v>
      </c>
      <c r="E942" s="26">
        <f t="shared" ca="1" si="36"/>
        <v>1</v>
      </c>
      <c r="F942" s="26">
        <f ca="1">IF(D942=0,0,SUM($E$713:E942))</f>
        <v>82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SUMIFS(RAB!$F$14:$F$90,RAB!$C$14:$C$90,C943)</f>
        <v>2</v>
      </c>
      <c r="E943" s="26">
        <f t="shared" ca="1" si="36"/>
        <v>1</v>
      </c>
      <c r="F943" s="26">
        <f ca="1">IF(D943=0,0,SUM($E$713:E943))</f>
        <v>83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SUMIFS(RAB!$F$14:$F$90,RAB!$C$14:$C$90,C944)</f>
        <v>2</v>
      </c>
      <c r="E944" s="26">
        <f t="shared" ca="1" si="36"/>
        <v>1</v>
      </c>
      <c r="F944" s="26">
        <f ca="1">IF(D944=0,0,SUM($E$713:E944))</f>
        <v>84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SUMIFS(RAB!$F$14:$F$90,RAB!$C$14:$C$90,C945)</f>
        <v>2</v>
      </c>
      <c r="E945" s="26">
        <f t="shared" ca="1" si="36"/>
        <v>1</v>
      </c>
      <c r="F945" s="26">
        <f ca="1">IF(D945=0,0,SUM($E$713:E945))</f>
        <v>85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SUMIFS(RAB!$F$14:$F$90,RAB!$C$14:$C$90,C946)</f>
        <v>2</v>
      </c>
      <c r="E946" s="26">
        <f t="shared" ca="1" si="36"/>
        <v>1</v>
      </c>
      <c r="F946" s="26">
        <f ca="1">IF(D946=0,0,SUM($E$713:E946))</f>
        <v>86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SUMIFS(RAB!$F$14:$F$90,RAB!$C$14:$C$90,C947)</f>
        <v>2</v>
      </c>
      <c r="E947" s="26">
        <f t="shared" ca="1" si="36"/>
        <v>1</v>
      </c>
      <c r="F947" s="26">
        <f ca="1">IF(D947=0,0,SUM($E$713:E947))</f>
        <v>87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SUMIFS(RAB!$F$14:$F$90,RAB!$C$14:$C$90,C948)</f>
        <v>2</v>
      </c>
      <c r="E948" s="26">
        <f t="shared" ca="1" si="36"/>
        <v>1</v>
      </c>
      <c r="F948" s="26">
        <f ca="1">IF(D948=0,0,SUM($E$713:E948))</f>
        <v>88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SUMIFS(RAB!$F$14:$F$90,RAB!$C$14:$C$90,C949)</f>
        <v>2</v>
      </c>
      <c r="E949" s="26">
        <f t="shared" ca="1" si="36"/>
        <v>1</v>
      </c>
      <c r="F949" s="26">
        <f ca="1">IF(D949=0,0,SUM($E$713:E949))</f>
        <v>89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SUMIFS(RAB!$F$14:$F$90,RAB!$C$14:$C$90,C950)</f>
        <v>2</v>
      </c>
      <c r="E950" s="26">
        <f t="shared" ca="1" si="36"/>
        <v>1</v>
      </c>
      <c r="F950" s="26">
        <f ca="1">IF(D950=0,0,SUM($E$713:E950))</f>
        <v>90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SUMIFS(RAB!$F$14:$F$90,RAB!$C$14:$C$90,C951)</f>
        <v>2</v>
      </c>
      <c r="E951" s="26">
        <f t="shared" ca="1" si="36"/>
        <v>1</v>
      </c>
      <c r="F951" s="26">
        <f ca="1">IF(D951=0,0,SUM($E$713:E951))</f>
        <v>91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SUMIFS(RAB!$F$14:$F$90,RAB!$C$14:$C$90,C952)</f>
        <v>2</v>
      </c>
      <c r="E952" s="26">
        <f t="shared" ca="1" si="36"/>
        <v>1</v>
      </c>
      <c r="F952" s="26">
        <f ca="1">IF(D952=0,0,SUM($E$713:E952))</f>
        <v>92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SUMIFS(RAB!$F$14:$F$90,RAB!$C$14:$C$90,C953)</f>
        <v>2</v>
      </c>
      <c r="E953" s="26">
        <f t="shared" ca="1" si="36"/>
        <v>1</v>
      </c>
      <c r="F953" s="26">
        <f ca="1">IF(D953=0,0,SUM($E$713:E953))</f>
        <v>93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SUMIFS(RAB!$F$14:$F$90,RAB!$C$14:$C$90,C954)</f>
        <v>2</v>
      </c>
      <c r="E954" s="26">
        <f t="shared" ca="1" si="36"/>
        <v>1</v>
      </c>
      <c r="F954" s="26">
        <f ca="1">IF(D954=0,0,SUM($E$713:E954))</f>
        <v>94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SUMIFS(RAB!$F$14:$F$90,RAB!$C$14:$C$90,C955)</f>
        <v>2</v>
      </c>
      <c r="E955" s="26">
        <f t="shared" ca="1" si="36"/>
        <v>1</v>
      </c>
      <c r="F955" s="26">
        <f ca="1">IF(D955=0,0,SUM($E$713:E955))</f>
        <v>95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SUMIFS(RAB!$F$14:$F$90,RAB!$C$14:$C$90,C956)</f>
        <v>2</v>
      </c>
      <c r="E956" s="26">
        <f t="shared" ca="1" si="36"/>
        <v>1</v>
      </c>
      <c r="F956" s="26">
        <f ca="1">IF(D956=0,0,SUM($E$713:E956))</f>
        <v>96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SUMIFS(RAB!$F$14:$F$90,RAB!$C$14:$C$90,C957)</f>
        <v>2</v>
      </c>
      <c r="E957" s="26">
        <f t="shared" ca="1" si="36"/>
        <v>1</v>
      </c>
      <c r="F957" s="26">
        <f ca="1">IF(D957=0,0,SUM($E$713:E957))</f>
        <v>97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SUMIFS(RAB!$F$14:$F$90,RAB!$C$14:$C$90,C958)</f>
        <v>2</v>
      </c>
      <c r="E958" s="26">
        <f t="shared" ca="1" si="36"/>
        <v>1</v>
      </c>
      <c r="F958" s="26">
        <f ca="1">IF(D958=0,0,SUM($E$713:E958))</f>
        <v>98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SUMIFS(RAB!$F$14:$F$90,RAB!$C$14:$C$90,C959)</f>
        <v>2</v>
      </c>
      <c r="E959" s="26">
        <f t="shared" ca="1" si="36"/>
        <v>1</v>
      </c>
      <c r="F959" s="26">
        <f ca="1">IF(D959=0,0,SUM($E$713:E959))</f>
        <v>99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SUMIFS(RAB!$F$14:$F$90,RAB!$C$14:$C$90,C960)</f>
        <v>2</v>
      </c>
      <c r="E960" s="26">
        <f t="shared" ca="1" si="36"/>
        <v>1</v>
      </c>
      <c r="F960" s="26">
        <f ca="1">IF(D960=0,0,SUM($E$713:E960))</f>
        <v>100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SUMIFS(RAB!$F$14:$F$90,RAB!$C$14:$C$90,C961)</f>
        <v>2</v>
      </c>
      <c r="E961" s="26">
        <f t="shared" ca="1" si="36"/>
        <v>1</v>
      </c>
      <c r="F961" s="26">
        <f ca="1">IF(D961=0,0,SUM($E$713:E961))</f>
        <v>101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SUMIFS(RAB!$F$14:$F$90,RAB!$C$14:$C$90,C962)</f>
        <v>2</v>
      </c>
      <c r="E962" s="26">
        <f t="shared" ca="1" si="36"/>
        <v>1</v>
      </c>
      <c r="F962" s="26">
        <f ca="1">IF(D962=0,0,SUM($E$713:E962))</f>
        <v>102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SUMIFS(RAB!$F$14:$F$90,RAB!$C$14:$C$90,C963)</f>
        <v>2</v>
      </c>
      <c r="E963" s="26">
        <f t="shared" ca="1" si="36"/>
        <v>1</v>
      </c>
      <c r="F963" s="26">
        <f ca="1">IF(D963=0,0,SUM($E$713:E963))</f>
        <v>103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SUMIFS(RAB!$F$14:$F$90,RAB!$C$14:$C$90,C964)</f>
        <v>2</v>
      </c>
      <c r="E964" s="26">
        <f t="shared" ca="1" si="36"/>
        <v>1</v>
      </c>
      <c r="F964" s="26">
        <f ca="1">IF(D964=0,0,SUM($E$713:E964))</f>
        <v>104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SUMIFS(RAB!$F$14:$F$90,RAB!$C$14:$C$90,C965)</f>
        <v>2</v>
      </c>
      <c r="E965" s="26">
        <f t="shared" ca="1" si="36"/>
        <v>1</v>
      </c>
      <c r="F965" s="26">
        <f ca="1">IF(D965=0,0,SUM($E$713:E965))</f>
        <v>105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SUMIFS(RAB!$F$14:$F$90,RAB!$C$14:$C$90,C966)</f>
        <v>2</v>
      </c>
      <c r="E966" s="26">
        <f t="shared" ca="1" si="36"/>
        <v>1</v>
      </c>
      <c r="F966" s="26">
        <f ca="1">IF(D966=0,0,SUM($E$713:E966))</f>
        <v>106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SUMIFS(RAB!$F$14:$F$90,RAB!$C$14:$C$90,C967)</f>
        <v>2</v>
      </c>
      <c r="E967" s="26">
        <f t="shared" ca="1" si="36"/>
        <v>1</v>
      </c>
      <c r="F967" s="26">
        <f ca="1">IF(D967=0,0,SUM($E$713:E967))</f>
        <v>107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SUMIFS(RAB!$F$14:$F$90,RAB!$C$14:$C$90,C968)</f>
        <v>2</v>
      </c>
      <c r="E968" s="26">
        <f t="shared" ca="1" si="36"/>
        <v>1</v>
      </c>
      <c r="F968" s="26">
        <f ca="1">IF(D968=0,0,SUM($E$713:E968))</f>
        <v>108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SUMIFS(RAB!$F$14:$F$90,RAB!$C$14:$C$90,C969)</f>
        <v>2</v>
      </c>
      <c r="E969" s="26">
        <f t="shared" ca="1" si="36"/>
        <v>1</v>
      </c>
      <c r="F969" s="26">
        <f ca="1">IF(D969=0,0,SUM($E$713:E969))</f>
        <v>109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SUMIFS(RAB!$F$14:$F$90,RAB!$C$14:$C$90,C970)</f>
        <v>2</v>
      </c>
      <c r="E970" s="26">
        <f t="shared" ca="1" si="36"/>
        <v>1</v>
      </c>
      <c r="F970" s="26">
        <f ca="1">IF(D970=0,0,SUM($E$713:E970))</f>
        <v>110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SUMIFS(RAB!$F$14:$F$90,RAB!$C$14:$C$90,C971)</f>
        <v>2</v>
      </c>
      <c r="E971" s="26">
        <f t="shared" ref="E971:E1034" ca="1" si="37">IF(D971=0,0,1)</f>
        <v>1</v>
      </c>
      <c r="F971" s="26">
        <f ca="1">IF(D971=0,0,SUM($E$713:E971))</f>
        <v>111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SUMIFS(RAB!$F$14:$F$90,RAB!$C$14:$C$90,C972)</f>
        <v>2</v>
      </c>
      <c r="E972" s="26">
        <f t="shared" ca="1" si="37"/>
        <v>1</v>
      </c>
      <c r="F972" s="26">
        <f ca="1">IF(D972=0,0,SUM($E$713:E972))</f>
        <v>112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SUMIFS(RAB!$F$14:$F$90,RAB!$C$14:$C$90,C973)</f>
        <v>2</v>
      </c>
      <c r="E973" s="26">
        <f t="shared" ca="1" si="37"/>
        <v>1</v>
      </c>
      <c r="F973" s="26">
        <f ca="1">IF(D973=0,0,SUM($E$713:E973))</f>
        <v>113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SUMIFS(RAB!$F$14:$F$90,RAB!$C$14:$C$90,C974)</f>
        <v>2</v>
      </c>
      <c r="E974" s="26">
        <f t="shared" ca="1" si="37"/>
        <v>1</v>
      </c>
      <c r="F974" s="26">
        <f ca="1">IF(D974=0,0,SUM($E$713:E974))</f>
        <v>114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SUMIFS(RAB!$F$14:$F$90,RAB!$C$14:$C$90,C975)</f>
        <v>2</v>
      </c>
      <c r="E975" s="26">
        <f t="shared" ca="1" si="37"/>
        <v>1</v>
      </c>
      <c r="F975" s="26">
        <f ca="1">IF(D975=0,0,SUM($E$713:E975))</f>
        <v>115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SUMIFS(RAB!$F$14:$F$90,RAB!$C$14:$C$90,C976)</f>
        <v>2</v>
      </c>
      <c r="E976" s="26">
        <f t="shared" ca="1" si="37"/>
        <v>1</v>
      </c>
      <c r="F976" s="26">
        <f ca="1">IF(D976=0,0,SUM($E$713:E976))</f>
        <v>116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SUMIFS(RAB!$F$14:$F$90,RAB!$C$14:$C$90,C977)</f>
        <v>2</v>
      </c>
      <c r="E977" s="26">
        <f t="shared" ca="1" si="37"/>
        <v>1</v>
      </c>
      <c r="F977" s="26">
        <f ca="1">IF(D977=0,0,SUM($E$713:E977))</f>
        <v>117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SUMIFS(RAB!$F$14:$F$90,RAB!$C$14:$C$90,C978)</f>
        <v>2</v>
      </c>
      <c r="E978" s="26">
        <f t="shared" ca="1" si="37"/>
        <v>1</v>
      </c>
      <c r="F978" s="26">
        <f ca="1">IF(D978=0,0,SUM($E$713:E978))</f>
        <v>118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SUMIFS(RAB!$F$14:$F$90,RAB!$C$14:$C$90,C979)</f>
        <v>2</v>
      </c>
      <c r="E979" s="26">
        <f t="shared" ca="1" si="37"/>
        <v>1</v>
      </c>
      <c r="F979" s="26">
        <f ca="1">IF(D979=0,0,SUM($E$713:E979))</f>
        <v>119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SUMIFS(RAB!$F$14:$F$90,RAB!$C$14:$C$90,C980)</f>
        <v>2</v>
      </c>
      <c r="E980" s="26">
        <f t="shared" ca="1" si="37"/>
        <v>1</v>
      </c>
      <c r="F980" s="26">
        <f ca="1">IF(D980=0,0,SUM($E$713:E980))</f>
        <v>120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SUMIFS(RAB!$F$14:$F$90,RAB!$C$14:$C$90,C981)</f>
        <v>2</v>
      </c>
      <c r="E981" s="26">
        <f t="shared" ca="1" si="37"/>
        <v>1</v>
      </c>
      <c r="F981" s="26">
        <f ca="1">IF(D981=0,0,SUM($E$713:E981))</f>
        <v>121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SUMIFS(RAB!$F$14:$F$90,RAB!$C$14:$C$90,C982)</f>
        <v>2</v>
      </c>
      <c r="E982" s="26">
        <f t="shared" ca="1" si="37"/>
        <v>1</v>
      </c>
      <c r="F982" s="26">
        <f ca="1">IF(D982=0,0,SUM($E$713:E982))</f>
        <v>122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SUMIFS(RAB!$F$14:$F$90,RAB!$C$14:$C$90,C983)</f>
        <v>2</v>
      </c>
      <c r="E983" s="26">
        <f t="shared" ca="1" si="37"/>
        <v>1</v>
      </c>
      <c r="F983" s="26">
        <f ca="1">IF(D983=0,0,SUM($E$713:E983))</f>
        <v>123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SUMIFS(RAB!$F$14:$F$90,RAB!$C$14:$C$90,C984)</f>
        <v>2</v>
      </c>
      <c r="E984" s="26">
        <f t="shared" ca="1" si="37"/>
        <v>1</v>
      </c>
      <c r="F984" s="26">
        <f ca="1">IF(D984=0,0,SUM($E$713:E984))</f>
        <v>124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SUMIFS(RAB!$F$14:$F$90,RAB!$C$14:$C$90,C985)</f>
        <v>2</v>
      </c>
      <c r="E985" s="26">
        <f t="shared" ca="1" si="37"/>
        <v>1</v>
      </c>
      <c r="F985" s="26">
        <f ca="1">IF(D985=0,0,SUM($E$713:E985))</f>
        <v>125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SUMIFS(RAB!$F$14:$F$90,RAB!$C$14:$C$90,C986)</f>
        <v>2</v>
      </c>
      <c r="E986" s="26">
        <f t="shared" ca="1" si="37"/>
        <v>1</v>
      </c>
      <c r="F986" s="26">
        <f ca="1">IF(D986=0,0,SUM($E$713:E986))</f>
        <v>126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SUMIFS(RAB!$F$14:$F$90,RAB!$C$14:$C$90,C987)</f>
        <v>2</v>
      </c>
      <c r="E987" s="26">
        <f t="shared" ca="1" si="37"/>
        <v>1</v>
      </c>
      <c r="F987" s="26">
        <f ca="1">IF(D987=0,0,SUM($E$713:E987))</f>
        <v>127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SUMIFS(RAB!$F$14:$F$90,RAB!$C$14:$C$90,C988)</f>
        <v>2</v>
      </c>
      <c r="E988" s="26">
        <f t="shared" ca="1" si="37"/>
        <v>1</v>
      </c>
      <c r="F988" s="26">
        <f ca="1">IF(D988=0,0,SUM($E$713:E988))</f>
        <v>128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SUMIFS(RAB!$F$14:$F$90,RAB!$C$14:$C$90,C989)</f>
        <v>2</v>
      </c>
      <c r="E989" s="26">
        <f t="shared" ca="1" si="37"/>
        <v>1</v>
      </c>
      <c r="F989" s="26">
        <f ca="1">IF(D989=0,0,SUM($E$713:E989))</f>
        <v>129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SUMIFS(RAB!$F$14:$F$90,RAB!$C$14:$C$90,C990)</f>
        <v>2</v>
      </c>
      <c r="E990" s="26">
        <f t="shared" ca="1" si="37"/>
        <v>1</v>
      </c>
      <c r="F990" s="26">
        <f ca="1">IF(D990=0,0,SUM($E$713:E990))</f>
        <v>130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SUMIFS(RAB!$F$14:$F$90,RAB!$C$14:$C$90,C991)</f>
        <v>2</v>
      </c>
      <c r="E991" s="26">
        <f t="shared" ca="1" si="37"/>
        <v>1</v>
      </c>
      <c r="F991" s="26">
        <f ca="1">IF(D991=0,0,SUM($E$713:E991))</f>
        <v>131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SUMIFS(RAB!$F$14:$F$90,RAB!$C$14:$C$90,C992)</f>
        <v>2</v>
      </c>
      <c r="E992" s="26">
        <f t="shared" ca="1" si="37"/>
        <v>1</v>
      </c>
      <c r="F992" s="26">
        <f ca="1">IF(D992=0,0,SUM($E$713:E992))</f>
        <v>132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SUMIFS(RAB!$F$14:$F$90,RAB!$C$14:$C$90,C993)</f>
        <v>2</v>
      </c>
      <c r="E993" s="26">
        <f t="shared" ca="1" si="37"/>
        <v>1</v>
      </c>
      <c r="F993" s="26">
        <f ca="1">IF(D993=0,0,SUM($E$713:E993))</f>
        <v>133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SUMIFS(RAB!$F$14:$F$90,RAB!$C$14:$C$90,C994)</f>
        <v>2</v>
      </c>
      <c r="E994" s="26">
        <f t="shared" ca="1" si="37"/>
        <v>1</v>
      </c>
      <c r="F994" s="26">
        <f ca="1">IF(D994=0,0,SUM($E$713:E994))</f>
        <v>134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SUMIFS(RAB!$F$14:$F$90,RAB!$C$14:$C$90,C995)</f>
        <v>2</v>
      </c>
      <c r="E995" s="26">
        <f t="shared" ca="1" si="37"/>
        <v>1</v>
      </c>
      <c r="F995" s="26">
        <f ca="1">IF(D995=0,0,SUM($E$713:E995))</f>
        <v>135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SUMIFS(RAB!$F$14:$F$90,RAB!$C$14:$C$90,C996)</f>
        <v>2</v>
      </c>
      <c r="E996" s="26">
        <f t="shared" ca="1" si="37"/>
        <v>1</v>
      </c>
      <c r="F996" s="26">
        <f ca="1">IF(D996=0,0,SUM($E$713:E996))</f>
        <v>136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SUMIFS(RAB!$F$14:$F$90,RAB!$C$14:$C$90,C997)</f>
        <v>2</v>
      </c>
      <c r="E997" s="26">
        <f t="shared" ca="1" si="37"/>
        <v>1</v>
      </c>
      <c r="F997" s="26">
        <f ca="1">IF(D997=0,0,SUM($E$713:E997))</f>
        <v>137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SUMIFS(RAB!$F$14:$F$90,RAB!$C$14:$C$90,C998)</f>
        <v>2</v>
      </c>
      <c r="E998" s="26">
        <f t="shared" ca="1" si="37"/>
        <v>1</v>
      </c>
      <c r="F998" s="26">
        <f ca="1">IF(D998=0,0,SUM($E$713:E998))</f>
        <v>138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SUMIFS(RAB!$F$14:$F$90,RAB!$C$14:$C$90,C999)</f>
        <v>2</v>
      </c>
      <c r="E999" s="26">
        <f t="shared" ca="1" si="37"/>
        <v>1</v>
      </c>
      <c r="F999" s="26">
        <f ca="1">IF(D999=0,0,SUM($E$713:E999))</f>
        <v>139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SUMIFS(RAB!$F$14:$F$90,RAB!$C$14:$C$90,C1000)</f>
        <v>2</v>
      </c>
      <c r="E1000" s="26">
        <f t="shared" ca="1" si="37"/>
        <v>1</v>
      </c>
      <c r="F1000" s="26">
        <f ca="1">IF(D1000=0,0,SUM($E$713:E1000))</f>
        <v>140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SUMIFS(RAB!$F$14:$F$90,RAB!$C$14:$C$90,C1001)</f>
        <v>2</v>
      </c>
      <c r="E1001" s="26">
        <f t="shared" ca="1" si="37"/>
        <v>1</v>
      </c>
      <c r="F1001" s="26">
        <f ca="1">IF(D1001=0,0,SUM($E$713:E1001))</f>
        <v>141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SUMIFS(RAB!$F$14:$F$90,RAB!$C$14:$C$90,C1002)</f>
        <v>2</v>
      </c>
      <c r="E1002" s="26">
        <f t="shared" ca="1" si="37"/>
        <v>1</v>
      </c>
      <c r="F1002" s="26">
        <f ca="1">IF(D1002=0,0,SUM($E$713:E1002))</f>
        <v>142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SUMIFS(RAB!$F$14:$F$90,RAB!$C$14:$C$90,C1003)</f>
        <v>2</v>
      </c>
      <c r="E1003" s="26">
        <f t="shared" ca="1" si="37"/>
        <v>1</v>
      </c>
      <c r="F1003" s="26">
        <f ca="1">IF(D1003=0,0,SUM($E$713:E1003))</f>
        <v>143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SUMIFS(RAB!$F$14:$F$90,RAB!$C$14:$C$90,C1004)</f>
        <v>2</v>
      </c>
      <c r="E1004" s="26">
        <f t="shared" ca="1" si="37"/>
        <v>1</v>
      </c>
      <c r="F1004" s="26">
        <f ca="1">IF(D1004=0,0,SUM($E$713:E1004))</f>
        <v>144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SUMIFS(RAB!$F$14:$F$90,RAB!$C$14:$C$90,C1005)</f>
        <v>2</v>
      </c>
      <c r="E1005" s="26">
        <f t="shared" ca="1" si="37"/>
        <v>1</v>
      </c>
      <c r="F1005" s="26">
        <f ca="1">IF(D1005=0,0,SUM($E$713:E1005))</f>
        <v>145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SUMIFS(RAB!$F$14:$F$90,RAB!$C$14:$C$90,C1006)</f>
        <v>2</v>
      </c>
      <c r="E1006" s="26">
        <f t="shared" ca="1" si="37"/>
        <v>1</v>
      </c>
      <c r="F1006" s="26">
        <f ca="1">IF(D1006=0,0,SUM($E$713:E1006))</f>
        <v>146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SUMIFS(RAB!$F$14:$F$90,RAB!$C$14:$C$90,C1007)</f>
        <v>2</v>
      </c>
      <c r="E1007" s="26">
        <f t="shared" ca="1" si="37"/>
        <v>1</v>
      </c>
      <c r="F1007" s="26">
        <f ca="1">IF(D1007=0,0,SUM($E$713:E1007))</f>
        <v>147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SUMIFS(RAB!$F$14:$F$90,RAB!$C$14:$C$90,C1008)</f>
        <v>2</v>
      </c>
      <c r="E1008" s="26">
        <f t="shared" ca="1" si="37"/>
        <v>1</v>
      </c>
      <c r="F1008" s="26">
        <f ca="1">IF(D1008=0,0,SUM($E$713:E1008))</f>
        <v>148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SUMIFS(RAB!$F$14:$F$90,RAB!$C$14:$C$90,C1009)</f>
        <v>2</v>
      </c>
      <c r="E1009" s="26">
        <f t="shared" ca="1" si="37"/>
        <v>1</v>
      </c>
      <c r="F1009" s="26">
        <f ca="1">IF(D1009=0,0,SUM($E$713:E1009))</f>
        <v>149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SUMIFS(RAB!$F$14:$F$90,RAB!$C$14:$C$90,C1010)</f>
        <v>2</v>
      </c>
      <c r="E1010" s="26">
        <f t="shared" ca="1" si="37"/>
        <v>1</v>
      </c>
      <c r="F1010" s="26">
        <f ca="1">IF(D1010=0,0,SUM($E$713:E1010))</f>
        <v>150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SUMIFS(RAB!$F$14:$F$90,RAB!$C$14:$C$90,C1011)</f>
        <v>2</v>
      </c>
      <c r="E1011" s="26">
        <f t="shared" ca="1" si="37"/>
        <v>1</v>
      </c>
      <c r="F1011" s="26">
        <f ca="1">IF(D1011=0,0,SUM($E$713:E1011))</f>
        <v>151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SUMIFS(RAB!$F$14:$F$90,RAB!$C$14:$C$90,C1012)</f>
        <v>2</v>
      </c>
      <c r="E1012" s="26">
        <f t="shared" ca="1" si="37"/>
        <v>1</v>
      </c>
      <c r="F1012" s="26">
        <f ca="1">IF(D1012=0,0,SUM($E$713:E1012))</f>
        <v>152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SUMIFS(RAB!$F$14:$F$90,RAB!$C$14:$C$90,C1013)</f>
        <v>2</v>
      </c>
      <c r="E1013" s="26">
        <f t="shared" ca="1" si="37"/>
        <v>1</v>
      </c>
      <c r="F1013" s="26">
        <f ca="1">IF(D1013=0,0,SUM($E$713:E1013))</f>
        <v>153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SUMIFS(RAB!$F$14:$F$90,RAB!$C$14:$C$90,C1014)</f>
        <v>2</v>
      </c>
      <c r="E1014" s="26">
        <f t="shared" ca="1" si="37"/>
        <v>1</v>
      </c>
      <c r="F1014" s="26">
        <f ca="1">IF(D1014=0,0,SUM($E$713:E1014))</f>
        <v>154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SUMIFS(RAB!$F$14:$F$90,RAB!$C$14:$C$90,C1015)</f>
        <v>2</v>
      </c>
      <c r="E1015" s="26">
        <f t="shared" ca="1" si="37"/>
        <v>1</v>
      </c>
      <c r="F1015" s="26">
        <f ca="1">IF(D1015=0,0,SUM($E$713:E1015))</f>
        <v>155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SUMIFS(RAB!$F$14:$F$90,RAB!$C$14:$C$90,C1016)</f>
        <v>2</v>
      </c>
      <c r="E1016" s="26">
        <f t="shared" ca="1" si="37"/>
        <v>1</v>
      </c>
      <c r="F1016" s="26">
        <f ca="1">IF(D1016=0,0,SUM($E$713:E1016))</f>
        <v>156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SUMIFS(RAB!$F$14:$F$90,RAB!$C$14:$C$90,C1017)</f>
        <v>2</v>
      </c>
      <c r="E1017" s="26">
        <f t="shared" ca="1" si="37"/>
        <v>1</v>
      </c>
      <c r="F1017" s="26">
        <f ca="1">IF(D1017=0,0,SUM($E$713:E1017))</f>
        <v>157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SUMIFS(RAB!$F$14:$F$90,RAB!$C$14:$C$90,C1018)</f>
        <v>2</v>
      </c>
      <c r="E1018" s="26">
        <f t="shared" ca="1" si="37"/>
        <v>1</v>
      </c>
      <c r="F1018" s="26">
        <f ca="1">IF(D1018=0,0,SUM($E$713:E1018))</f>
        <v>158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SUMIFS(RAB!$F$14:$F$90,RAB!$C$14:$C$90,C1019)</f>
        <v>2</v>
      </c>
      <c r="E1019" s="26">
        <f t="shared" ca="1" si="37"/>
        <v>1</v>
      </c>
      <c r="F1019" s="26">
        <f ca="1">IF(D1019=0,0,SUM($E$713:E1019))</f>
        <v>159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SUMIFS(RAB!$F$14:$F$90,RAB!$C$14:$C$90,C1020)</f>
        <v>2</v>
      </c>
      <c r="E1020" s="26">
        <f t="shared" ca="1" si="37"/>
        <v>1</v>
      </c>
      <c r="F1020" s="26">
        <f ca="1">IF(D1020=0,0,SUM($E$713:E1020))</f>
        <v>160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SUMIFS(RAB!$F$14:$F$90,RAB!$C$14:$C$90,C1021)</f>
        <v>2</v>
      </c>
      <c r="E1021" s="26">
        <f t="shared" ca="1" si="37"/>
        <v>1</v>
      </c>
      <c r="F1021" s="26">
        <f ca="1">IF(D1021=0,0,SUM($E$713:E1021))</f>
        <v>161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SUMIFS(RAB!$F$14:$F$90,RAB!$C$14:$C$90,C1022)</f>
        <v>2</v>
      </c>
      <c r="E1022" s="26">
        <f t="shared" ca="1" si="37"/>
        <v>1</v>
      </c>
      <c r="F1022" s="26">
        <f ca="1">IF(D1022=0,0,SUM($E$713:E1022))</f>
        <v>162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SUMIFS(RAB!$F$14:$F$90,RAB!$C$14:$C$90,C1023)</f>
        <v>2</v>
      </c>
      <c r="E1023" s="26">
        <f t="shared" ca="1" si="37"/>
        <v>1</v>
      </c>
      <c r="F1023" s="26">
        <f ca="1">IF(D1023=0,0,SUM($E$713:E1023))</f>
        <v>163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SUMIFS(RAB!$F$14:$F$90,RAB!$C$14:$C$90,C1024)</f>
        <v>2</v>
      </c>
      <c r="E1024" s="26">
        <f t="shared" ca="1" si="37"/>
        <v>1</v>
      </c>
      <c r="F1024" s="26">
        <f ca="1">IF(D1024=0,0,SUM($E$713:E1024))</f>
        <v>164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SUMIFS(RAB!$F$14:$F$90,RAB!$C$14:$C$90,C1025)</f>
        <v>2</v>
      </c>
      <c r="E1025" s="26">
        <f t="shared" ca="1" si="37"/>
        <v>1</v>
      </c>
      <c r="F1025" s="26">
        <f ca="1">IF(D1025=0,0,SUM($E$713:E1025))</f>
        <v>165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SUMIFS(RAB!$F$14:$F$90,RAB!$C$14:$C$90,C1026)</f>
        <v>2</v>
      </c>
      <c r="E1026" s="26">
        <f t="shared" ca="1" si="37"/>
        <v>1</v>
      </c>
      <c r="F1026" s="26">
        <f ca="1">IF(D1026=0,0,SUM($E$713:E1026))</f>
        <v>166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SUMIFS(RAB!$F$14:$F$90,RAB!$C$14:$C$90,C1027)</f>
        <v>2</v>
      </c>
      <c r="E1027" s="26">
        <f t="shared" ca="1" si="37"/>
        <v>1</v>
      </c>
      <c r="F1027" s="26">
        <f ca="1">IF(D1027=0,0,SUM($E$713:E1027))</f>
        <v>167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SUMIFS(RAB!$F$14:$F$90,RAB!$C$14:$C$90,C1028)</f>
        <v>2</v>
      </c>
      <c r="E1028" s="26">
        <f t="shared" ca="1" si="37"/>
        <v>1</v>
      </c>
      <c r="F1028" s="26">
        <f ca="1">IF(D1028=0,0,SUM($E$713:E1028))</f>
        <v>168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SUMIFS(RAB!$F$14:$F$90,RAB!$C$14:$C$90,C1029)</f>
        <v>2</v>
      </c>
      <c r="E1029" s="26">
        <f t="shared" ca="1" si="37"/>
        <v>1</v>
      </c>
      <c r="F1029" s="26">
        <f ca="1">IF(D1029=0,0,SUM($E$713:E1029))</f>
        <v>169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SUMIFS(RAB!$F$14:$F$90,RAB!$C$14:$C$90,C1030)</f>
        <v>2</v>
      </c>
      <c r="E1030" s="26">
        <f t="shared" ca="1" si="37"/>
        <v>1</v>
      </c>
      <c r="F1030" s="26">
        <f ca="1">IF(D1030=0,0,SUM($E$713:E1030))</f>
        <v>170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SUMIFS(RAB!$F$14:$F$90,RAB!$C$14:$C$90,C1031)</f>
        <v>2</v>
      </c>
      <c r="E1031" s="26">
        <f t="shared" ca="1" si="37"/>
        <v>1</v>
      </c>
      <c r="F1031" s="26">
        <f ca="1">IF(D1031=0,0,SUM($E$713:E1031))</f>
        <v>171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SUMIFS(RAB!$F$14:$F$90,RAB!$C$14:$C$90,C1032)</f>
        <v>2</v>
      </c>
      <c r="E1032" s="26">
        <f t="shared" ca="1" si="37"/>
        <v>1</v>
      </c>
      <c r="F1032" s="26">
        <f ca="1">IF(D1032=0,0,SUM($E$713:E1032))</f>
        <v>172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SUMIFS(RAB!$F$14:$F$90,RAB!$C$14:$C$90,C1033)</f>
        <v>2</v>
      </c>
      <c r="E1033" s="26">
        <f t="shared" ca="1" si="37"/>
        <v>1</v>
      </c>
      <c r="F1033" s="26">
        <f ca="1">IF(D1033=0,0,SUM($E$713:E1033))</f>
        <v>173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SUMIFS(RAB!$F$14:$F$90,RAB!$C$14:$C$90,C1034)</f>
        <v>2</v>
      </c>
      <c r="E1034" s="26">
        <f t="shared" ca="1" si="37"/>
        <v>1</v>
      </c>
      <c r="F1034" s="26">
        <f ca="1">IF(D1034=0,0,SUM($E$713:E1034))</f>
        <v>174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SUMIFS(RAB!$F$14:$F$90,RAB!$C$14:$C$90,C1035)</f>
        <v>2</v>
      </c>
      <c r="E1035" s="26">
        <f t="shared" ref="E1035:E1098" ca="1" si="38">IF(D1035=0,0,1)</f>
        <v>1</v>
      </c>
      <c r="F1035" s="26">
        <f ca="1">IF(D1035=0,0,SUM($E$713:E1035))</f>
        <v>175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SUMIFS(RAB!$F$14:$F$90,RAB!$C$14:$C$90,C1036)</f>
        <v>2</v>
      </c>
      <c r="E1036" s="26">
        <f t="shared" ca="1" si="38"/>
        <v>1</v>
      </c>
      <c r="F1036" s="26">
        <f ca="1">IF(D1036=0,0,SUM($E$713:E1036))</f>
        <v>176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SUMIFS(RAB!$F$14:$F$90,RAB!$C$14:$C$90,C1037)</f>
        <v>2</v>
      </c>
      <c r="E1037" s="26">
        <f t="shared" ca="1" si="38"/>
        <v>1</v>
      </c>
      <c r="F1037" s="26">
        <f ca="1">IF(D1037=0,0,SUM($E$713:E1037))</f>
        <v>177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SUMIFS(RAB!$F$14:$F$90,RAB!$C$14:$C$90,C1038)</f>
        <v>2</v>
      </c>
      <c r="E1038" s="26">
        <f t="shared" ca="1" si="38"/>
        <v>1</v>
      </c>
      <c r="F1038" s="26">
        <f ca="1">IF(D1038=0,0,SUM($E$713:E1038))</f>
        <v>178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SUMIFS(RAB!$F$14:$F$90,RAB!$C$14:$C$90,C1039)</f>
        <v>2</v>
      </c>
      <c r="E1039" s="26">
        <f t="shared" ca="1" si="38"/>
        <v>1</v>
      </c>
      <c r="F1039" s="26">
        <f ca="1">IF(D1039=0,0,SUM($E$713:E1039))</f>
        <v>179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SUMIFS(RAB!$F$14:$F$90,RAB!$C$14:$C$90,C1040)</f>
        <v>2</v>
      </c>
      <c r="E1040" s="26">
        <f t="shared" ca="1" si="38"/>
        <v>1</v>
      </c>
      <c r="F1040" s="26">
        <f ca="1">IF(D1040=0,0,SUM($E$713:E1040))</f>
        <v>180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SUMIFS(RAB!$F$14:$F$90,RAB!$C$14:$C$90,C1041)</f>
        <v>2</v>
      </c>
      <c r="E1041" s="26">
        <f t="shared" ca="1" si="38"/>
        <v>1</v>
      </c>
      <c r="F1041" s="26">
        <f ca="1">IF(D1041=0,0,SUM($E$713:E1041))</f>
        <v>181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SUMIFS(RAB!$F$14:$F$90,RAB!$C$14:$C$90,C1042)</f>
        <v>2</v>
      </c>
      <c r="E1042" s="26">
        <f t="shared" ca="1" si="38"/>
        <v>1</v>
      </c>
      <c r="F1042" s="26">
        <f ca="1">IF(D1042=0,0,SUM($E$713:E1042))</f>
        <v>182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SUMIFS(RAB!$F$14:$F$90,RAB!$C$14:$C$90,C1043)</f>
        <v>2</v>
      </c>
      <c r="E1043" s="26">
        <f t="shared" ca="1" si="38"/>
        <v>1</v>
      </c>
      <c r="F1043" s="26">
        <f ca="1">IF(D1043=0,0,SUM($E$713:E1043))</f>
        <v>183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SUMIFS(RAB!$F$14:$F$90,RAB!$C$14:$C$90,C1044)</f>
        <v>2</v>
      </c>
      <c r="E1044" s="26">
        <f t="shared" ca="1" si="38"/>
        <v>1</v>
      </c>
      <c r="F1044" s="26">
        <f ca="1">IF(D1044=0,0,SUM($E$713:E1044))</f>
        <v>184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SUMIFS(RAB!$F$14:$F$90,RAB!$C$14:$C$90,C1045)</f>
        <v>2</v>
      </c>
      <c r="E1045" s="26">
        <f t="shared" ca="1" si="38"/>
        <v>1</v>
      </c>
      <c r="F1045" s="26">
        <f ca="1">IF(D1045=0,0,SUM($E$713:E1045))</f>
        <v>185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SUMIFS(RAB!$F$14:$F$90,RAB!$C$14:$C$90,C1046)</f>
        <v>2</v>
      </c>
      <c r="E1046" s="26">
        <f t="shared" ca="1" si="38"/>
        <v>1</v>
      </c>
      <c r="F1046" s="26">
        <f ca="1">IF(D1046=0,0,SUM($E$713:E1046))</f>
        <v>186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SUMIFS(RAB!$F$14:$F$90,RAB!$C$14:$C$90,C1047)</f>
        <v>2</v>
      </c>
      <c r="E1047" s="26">
        <f t="shared" ca="1" si="38"/>
        <v>1</v>
      </c>
      <c r="F1047" s="26">
        <f ca="1">IF(D1047=0,0,SUM($E$713:E1047))</f>
        <v>187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SUMIFS(RAB!$F$14:$F$90,RAB!$C$14:$C$90,C1048)</f>
        <v>2</v>
      </c>
      <c r="E1048" s="26">
        <f t="shared" ca="1" si="38"/>
        <v>1</v>
      </c>
      <c r="F1048" s="26">
        <f ca="1">IF(D1048=0,0,SUM($E$713:E1048))</f>
        <v>188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SUMIFS(RAB!$F$14:$F$90,RAB!$C$14:$C$90,C1049)</f>
        <v>2</v>
      </c>
      <c r="E1049" s="26">
        <f t="shared" ca="1" si="38"/>
        <v>1</v>
      </c>
      <c r="F1049" s="26">
        <f ca="1">IF(D1049=0,0,SUM($E$713:E1049))</f>
        <v>189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SUMIFS(RAB!$F$14:$F$90,RAB!$C$14:$C$90,C1050)</f>
        <v>2</v>
      </c>
      <c r="E1050" s="26">
        <f t="shared" ca="1" si="38"/>
        <v>1</v>
      </c>
      <c r="F1050" s="26">
        <f ca="1">IF(D1050=0,0,SUM($E$713:E1050))</f>
        <v>190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SUMIFS(RAB!$F$14:$F$90,RAB!$C$14:$C$90,C1051)</f>
        <v>2</v>
      </c>
      <c r="E1051" s="26">
        <f t="shared" ca="1" si="38"/>
        <v>1</v>
      </c>
      <c r="F1051" s="26">
        <f ca="1">IF(D1051=0,0,SUM($E$713:E1051))</f>
        <v>191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SUMIFS(RAB!$F$14:$F$90,RAB!$C$14:$C$90,C1052)</f>
        <v>2</v>
      </c>
      <c r="E1052" s="26">
        <f t="shared" ca="1" si="38"/>
        <v>1</v>
      </c>
      <c r="F1052" s="26">
        <f ca="1">IF(D1052=0,0,SUM($E$713:E1052))</f>
        <v>192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SUMIFS(RAB!$F$14:$F$90,RAB!$C$14:$C$90,C1053)</f>
        <v>2</v>
      </c>
      <c r="E1053" s="26">
        <f t="shared" ca="1" si="38"/>
        <v>1</v>
      </c>
      <c r="F1053" s="26">
        <f ca="1">IF(D1053=0,0,SUM($E$713:E1053))</f>
        <v>193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SUMIFS(RAB!$F$14:$F$90,RAB!$C$14:$C$90,C1054)</f>
        <v>2</v>
      </c>
      <c r="E1054" s="26">
        <f t="shared" ca="1" si="38"/>
        <v>1</v>
      </c>
      <c r="F1054" s="26">
        <f ca="1">IF(D1054=0,0,SUM($E$713:E1054))</f>
        <v>194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SUMIFS(RAB!$F$14:$F$90,RAB!$C$14:$C$90,C1055)</f>
        <v>2</v>
      </c>
      <c r="E1055" s="26">
        <f t="shared" ca="1" si="38"/>
        <v>1</v>
      </c>
      <c r="F1055" s="26">
        <f ca="1">IF(D1055=0,0,SUM($E$713:E1055))</f>
        <v>195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SUMIFS(RAB!$F$14:$F$90,RAB!$C$14:$C$90,C1056)</f>
        <v>2</v>
      </c>
      <c r="E1056" s="26">
        <f t="shared" ca="1" si="38"/>
        <v>1</v>
      </c>
      <c r="F1056" s="26">
        <f ca="1">IF(D1056=0,0,SUM($E$713:E1056))</f>
        <v>196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SUMIFS(RAB!$F$14:$F$90,RAB!$C$14:$C$90,C1057)</f>
        <v>2</v>
      </c>
      <c r="E1057" s="26">
        <f t="shared" ca="1" si="38"/>
        <v>1</v>
      </c>
      <c r="F1057" s="26">
        <f ca="1">IF(D1057=0,0,SUM($E$713:E1057))</f>
        <v>197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SUMIFS(RAB!$F$14:$F$90,RAB!$C$14:$C$90,C1058)</f>
        <v>2</v>
      </c>
      <c r="E1058" s="26">
        <f t="shared" ca="1" si="38"/>
        <v>1</v>
      </c>
      <c r="F1058" s="26">
        <f ca="1">IF(D1058=0,0,SUM($E$713:E1058))</f>
        <v>198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SUMIFS(RAB!$F$14:$F$90,RAB!$C$14:$C$90,C1059)</f>
        <v>2</v>
      </c>
      <c r="E1059" s="26">
        <f t="shared" ca="1" si="38"/>
        <v>1</v>
      </c>
      <c r="F1059" s="26">
        <f ca="1">IF(D1059=0,0,SUM($E$713:E1059))</f>
        <v>199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SUMIFS(RAB!$F$14:$F$90,RAB!$C$14:$C$90,C1060)</f>
        <v>2</v>
      </c>
      <c r="E1060" s="26">
        <f t="shared" ca="1" si="38"/>
        <v>1</v>
      </c>
      <c r="F1060" s="26">
        <f ca="1">IF(D1060=0,0,SUM($E$713:E1060))</f>
        <v>200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SUMIFS(RAB!$F$14:$F$90,RAB!$C$14:$C$90,C1061)</f>
        <v>2</v>
      </c>
      <c r="E1061" s="26">
        <f t="shared" ca="1" si="38"/>
        <v>1</v>
      </c>
      <c r="F1061" s="26">
        <f ca="1">IF(D1061=0,0,SUM($E$713:E1061))</f>
        <v>201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SUMIFS(RAB!$F$14:$F$90,RAB!$C$14:$C$90,C1062)</f>
        <v>2</v>
      </c>
      <c r="E1062" s="26">
        <f t="shared" ca="1" si="38"/>
        <v>1</v>
      </c>
      <c r="F1062" s="26">
        <f ca="1">IF(D1062=0,0,SUM($E$713:E1062))</f>
        <v>202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SUMIFS(RAB!$F$14:$F$90,RAB!$C$14:$C$90,C1063)</f>
        <v>2</v>
      </c>
      <c r="E1063" s="26">
        <f t="shared" ca="1" si="38"/>
        <v>1</v>
      </c>
      <c r="F1063" s="26">
        <f ca="1">IF(D1063=0,0,SUM($E$713:E1063))</f>
        <v>203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SUMIFS(RAB!$F$14:$F$90,RAB!$C$14:$C$90,C1064)</f>
        <v>2</v>
      </c>
      <c r="E1064" s="26">
        <f t="shared" ca="1" si="38"/>
        <v>1</v>
      </c>
      <c r="F1064" s="26">
        <f ca="1">IF(D1064=0,0,SUM($E$713:E1064))</f>
        <v>204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SUMIFS(RAB!$F$14:$F$90,RAB!$C$14:$C$90,C1065)</f>
        <v>2</v>
      </c>
      <c r="E1065" s="26">
        <f t="shared" ca="1" si="38"/>
        <v>1</v>
      </c>
      <c r="F1065" s="26">
        <f ca="1">IF(D1065=0,0,SUM($E$713:E1065))</f>
        <v>205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SUMIFS(RAB!$F$14:$F$90,RAB!$C$14:$C$90,C1066)</f>
        <v>2</v>
      </c>
      <c r="E1066" s="26">
        <f t="shared" ca="1" si="38"/>
        <v>1</v>
      </c>
      <c r="F1066" s="26">
        <f ca="1">IF(D1066=0,0,SUM($E$713:E1066))</f>
        <v>206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SUMIFS(RAB!$F$14:$F$90,RAB!$C$14:$C$90,C1067)</f>
        <v>2</v>
      </c>
      <c r="E1067" s="26">
        <f t="shared" ca="1" si="38"/>
        <v>1</v>
      </c>
      <c r="F1067" s="26">
        <f ca="1">IF(D1067=0,0,SUM($E$713:E1067))</f>
        <v>207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SUMIFS(RAB!$F$14:$F$90,RAB!$C$14:$C$90,C1068)</f>
        <v>2</v>
      </c>
      <c r="E1068" s="26">
        <f t="shared" ca="1" si="38"/>
        <v>1</v>
      </c>
      <c r="F1068" s="26">
        <f ca="1">IF(D1068=0,0,SUM($E$713:E1068))</f>
        <v>208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SUMIFS(RAB!$F$14:$F$90,RAB!$C$14:$C$90,C1069)</f>
        <v>2</v>
      </c>
      <c r="E1069" s="26">
        <f t="shared" ca="1" si="38"/>
        <v>1</v>
      </c>
      <c r="F1069" s="26">
        <f ca="1">IF(D1069=0,0,SUM($E$713:E1069))</f>
        <v>209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SUMIFS(RAB!$F$14:$F$90,RAB!$C$14:$C$90,C1070)</f>
        <v>2</v>
      </c>
      <c r="E1070" s="26">
        <f t="shared" ca="1" si="38"/>
        <v>1</v>
      </c>
      <c r="F1070" s="26">
        <f ca="1">IF(D1070=0,0,SUM($E$713:E1070))</f>
        <v>210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SUMIFS(RAB!$F$14:$F$90,RAB!$C$14:$C$90,C1071)</f>
        <v>2</v>
      </c>
      <c r="E1071" s="26">
        <f t="shared" ca="1" si="38"/>
        <v>1</v>
      </c>
      <c r="F1071" s="26">
        <f ca="1">IF(D1071=0,0,SUM($E$713:E1071))</f>
        <v>211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SUMIFS(RAB!$F$14:$F$90,RAB!$C$14:$C$90,C1072)</f>
        <v>2</v>
      </c>
      <c r="E1072" s="26">
        <f t="shared" ca="1" si="38"/>
        <v>1</v>
      </c>
      <c r="F1072" s="26">
        <f ca="1">IF(D1072=0,0,SUM($E$713:E1072))</f>
        <v>212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SUMIFS(RAB!$F$14:$F$90,RAB!$C$14:$C$90,C1073)</f>
        <v>2</v>
      </c>
      <c r="E1073" s="26">
        <f t="shared" ca="1" si="38"/>
        <v>1</v>
      </c>
      <c r="F1073" s="26">
        <f ca="1">IF(D1073=0,0,SUM($E$713:E1073))</f>
        <v>213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SUMIFS(RAB!$F$14:$F$90,RAB!$C$14:$C$90,C1074)</f>
        <v>2</v>
      </c>
      <c r="E1074" s="26">
        <f t="shared" ca="1" si="38"/>
        <v>1</v>
      </c>
      <c r="F1074" s="26">
        <f ca="1">IF(D1074=0,0,SUM($E$713:E1074))</f>
        <v>214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SUMIFS(RAB!$F$14:$F$90,RAB!$C$14:$C$90,C1075)</f>
        <v>2</v>
      </c>
      <c r="E1075" s="26">
        <f t="shared" ca="1" si="38"/>
        <v>1</v>
      </c>
      <c r="F1075" s="26">
        <f ca="1">IF(D1075=0,0,SUM($E$713:E1075))</f>
        <v>215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SUMIFS(RAB!$F$14:$F$90,RAB!$C$14:$C$90,C1076)</f>
        <v>2</v>
      </c>
      <c r="E1076" s="26">
        <f t="shared" ca="1" si="38"/>
        <v>1</v>
      </c>
      <c r="F1076" s="26">
        <f ca="1">IF(D1076=0,0,SUM($E$713:E1076))</f>
        <v>216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SUMIFS(RAB!$F$14:$F$90,RAB!$C$14:$C$90,C1077)</f>
        <v>2</v>
      </c>
      <c r="E1077" s="26">
        <f t="shared" ca="1" si="38"/>
        <v>1</v>
      </c>
      <c r="F1077" s="26">
        <f ca="1">IF(D1077=0,0,SUM($E$713:E1077))</f>
        <v>217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SUMIFS(RAB!$F$14:$F$90,RAB!$C$14:$C$90,C1078)</f>
        <v>2</v>
      </c>
      <c r="E1078" s="26">
        <f t="shared" ca="1" si="38"/>
        <v>1</v>
      </c>
      <c r="F1078" s="26">
        <f ca="1">IF(D1078=0,0,SUM($E$713:E1078))</f>
        <v>218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SUMIFS(RAB!$F$14:$F$90,RAB!$C$14:$C$90,C1079)</f>
        <v>2</v>
      </c>
      <c r="E1079" s="26">
        <f t="shared" ca="1" si="38"/>
        <v>1</v>
      </c>
      <c r="F1079" s="26">
        <f ca="1">IF(D1079=0,0,SUM($E$713:E1079))</f>
        <v>219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SUMIFS(RAB!$F$14:$F$90,RAB!$C$14:$C$90,C1080)</f>
        <v>2</v>
      </c>
      <c r="E1080" s="26">
        <f t="shared" ca="1" si="38"/>
        <v>1</v>
      </c>
      <c r="F1080" s="26">
        <f ca="1">IF(D1080=0,0,SUM($E$713:E1080))</f>
        <v>220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SUMIFS(RAB!$F$14:$F$90,RAB!$C$14:$C$90,C1081)</f>
        <v>2</v>
      </c>
      <c r="E1081" s="26">
        <f t="shared" ca="1" si="38"/>
        <v>1</v>
      </c>
      <c r="F1081" s="26">
        <f ca="1">IF(D1081=0,0,SUM($E$713:E1081))</f>
        <v>221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SUMIFS(RAB!$F$14:$F$90,RAB!$C$14:$C$90,C1082)</f>
        <v>2</v>
      </c>
      <c r="E1082" s="26">
        <f t="shared" ca="1" si="38"/>
        <v>1</v>
      </c>
      <c r="F1082" s="26">
        <f ca="1">IF(D1082=0,0,SUM($E$713:E1082))</f>
        <v>222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SUMIFS(RAB!$F$14:$F$90,RAB!$C$14:$C$90,C1083)</f>
        <v>2</v>
      </c>
      <c r="E1083" s="26">
        <f t="shared" ca="1" si="38"/>
        <v>1</v>
      </c>
      <c r="F1083" s="26">
        <f ca="1">IF(D1083=0,0,SUM($E$713:E1083))</f>
        <v>223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SUMIFS(RAB!$F$14:$F$90,RAB!$C$14:$C$90,C1084)</f>
        <v>2</v>
      </c>
      <c r="E1084" s="26">
        <f t="shared" ca="1" si="38"/>
        <v>1</v>
      </c>
      <c r="F1084" s="26">
        <f ca="1">IF(D1084=0,0,SUM($E$713:E1084))</f>
        <v>224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SUMIFS(RAB!$F$14:$F$90,RAB!$C$14:$C$90,C1085)</f>
        <v>2</v>
      </c>
      <c r="E1085" s="26">
        <f t="shared" ca="1" si="38"/>
        <v>1</v>
      </c>
      <c r="F1085" s="26">
        <f ca="1">IF(D1085=0,0,SUM($E$713:E1085))</f>
        <v>225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SUMIFS(RAB!$F$14:$F$90,RAB!$C$14:$C$90,C1086)</f>
        <v>2</v>
      </c>
      <c r="E1086" s="26">
        <f t="shared" ca="1" si="38"/>
        <v>1</v>
      </c>
      <c r="F1086" s="26">
        <f ca="1">IF(D1086=0,0,SUM($E$713:E1086))</f>
        <v>226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SUMIFS(RAB!$F$14:$F$90,RAB!$C$14:$C$90,C1087)</f>
        <v>2</v>
      </c>
      <c r="E1087" s="26">
        <f t="shared" ca="1" si="38"/>
        <v>1</v>
      </c>
      <c r="F1087" s="26">
        <f ca="1">IF(D1087=0,0,SUM($E$713:E1087))</f>
        <v>227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SUMIFS(RAB!$F$14:$F$90,RAB!$C$14:$C$90,C1088)</f>
        <v>2</v>
      </c>
      <c r="E1088" s="26">
        <f t="shared" ca="1" si="38"/>
        <v>1</v>
      </c>
      <c r="F1088" s="26">
        <f ca="1">IF(D1088=0,0,SUM($E$713:E1088))</f>
        <v>228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SUMIFS(RAB!$F$14:$F$90,RAB!$C$14:$C$90,C1089)</f>
        <v>2</v>
      </c>
      <c r="E1089" s="26">
        <f t="shared" ca="1" si="38"/>
        <v>1</v>
      </c>
      <c r="F1089" s="26">
        <f ca="1">IF(D1089=0,0,SUM($E$713:E1089))</f>
        <v>229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SUMIFS(RAB!$F$14:$F$90,RAB!$C$14:$C$90,C1090)</f>
        <v>2</v>
      </c>
      <c r="E1090" s="26">
        <f t="shared" ca="1" si="38"/>
        <v>1</v>
      </c>
      <c r="F1090" s="26">
        <f ca="1">IF(D1090=0,0,SUM($E$713:E1090))</f>
        <v>230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SUMIFS(RAB!$F$14:$F$90,RAB!$C$14:$C$90,C1091)</f>
        <v>2</v>
      </c>
      <c r="E1091" s="26">
        <f t="shared" ca="1" si="38"/>
        <v>1</v>
      </c>
      <c r="F1091" s="26">
        <f ca="1">IF(D1091=0,0,SUM($E$713:E1091))</f>
        <v>231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SUMIFS(RAB!$F$14:$F$90,RAB!$C$14:$C$90,C1092)</f>
        <v>2</v>
      </c>
      <c r="E1092" s="26">
        <f t="shared" ca="1" si="38"/>
        <v>1</v>
      </c>
      <c r="F1092" s="26">
        <f ca="1">IF(D1092=0,0,SUM($E$713:E1092))</f>
        <v>232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SUMIFS(RAB!$F$14:$F$90,RAB!$C$14:$C$90,C1093)</f>
        <v>2</v>
      </c>
      <c r="E1093" s="26">
        <f t="shared" ca="1" si="38"/>
        <v>1</v>
      </c>
      <c r="F1093" s="26">
        <f ca="1">IF(D1093=0,0,SUM($E$713:E1093))</f>
        <v>233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SUMIFS(RAB!$F$14:$F$90,RAB!$C$14:$C$90,C1094)</f>
        <v>2</v>
      </c>
      <c r="E1094" s="26">
        <f t="shared" ca="1" si="38"/>
        <v>1</v>
      </c>
      <c r="F1094" s="26">
        <f ca="1">IF(D1094=0,0,SUM($E$713:E1094))</f>
        <v>234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SUMIFS(RAB!$F$14:$F$90,RAB!$C$14:$C$90,C1095)</f>
        <v>2</v>
      </c>
      <c r="E1095" s="26">
        <f t="shared" ca="1" si="38"/>
        <v>1</v>
      </c>
      <c r="F1095" s="26">
        <f ca="1">IF(D1095=0,0,SUM($E$713:E1095))</f>
        <v>235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SUMIFS(RAB!$F$14:$F$90,RAB!$C$14:$C$90,C1096)</f>
        <v>2</v>
      </c>
      <c r="E1096" s="26">
        <f t="shared" ca="1" si="38"/>
        <v>1</v>
      </c>
      <c r="F1096" s="26">
        <f ca="1">IF(D1096=0,0,SUM($E$713:E1096))</f>
        <v>236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SUMIFS(RAB!$F$14:$F$90,RAB!$C$14:$C$90,C1097)</f>
        <v>2</v>
      </c>
      <c r="E1097" s="26">
        <f t="shared" ca="1" si="38"/>
        <v>1</v>
      </c>
      <c r="F1097" s="26">
        <f ca="1">IF(D1097=0,0,SUM($E$713:E1097))</f>
        <v>237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SUMIFS(RAB!$F$14:$F$90,RAB!$C$14:$C$90,C1098)</f>
        <v>2</v>
      </c>
      <c r="E1098" s="26">
        <f t="shared" ca="1" si="38"/>
        <v>1</v>
      </c>
      <c r="F1098" s="26">
        <f ca="1">IF(D1098=0,0,SUM($E$713:E1098))</f>
        <v>238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SUMIFS(RAB!$F$14:$F$90,RAB!$C$14:$C$90,C1099)</f>
        <v>2</v>
      </c>
      <c r="E1099" s="26">
        <f t="shared" ref="E1099:E1162" ca="1" si="39">IF(D1099=0,0,1)</f>
        <v>1</v>
      </c>
      <c r="F1099" s="26">
        <f ca="1">IF(D1099=0,0,SUM($E$713:E1099))</f>
        <v>239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SUMIFS(RAB!$F$14:$F$90,RAB!$C$14:$C$90,C1100)</f>
        <v>2</v>
      </c>
      <c r="E1100" s="26">
        <f t="shared" ca="1" si="39"/>
        <v>1</v>
      </c>
      <c r="F1100" s="26">
        <f ca="1">IF(D1100=0,0,SUM($E$713:E1100))</f>
        <v>240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SUMIFS(RAB!$F$14:$F$90,RAB!$C$14:$C$90,C1101)</f>
        <v>2</v>
      </c>
      <c r="E1101" s="26">
        <f t="shared" ca="1" si="39"/>
        <v>1</v>
      </c>
      <c r="F1101" s="26">
        <f ca="1">IF(D1101=0,0,SUM($E$713:E1101))</f>
        <v>241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SUMIFS(RAB!$F$14:$F$90,RAB!$C$14:$C$90,C1102)</f>
        <v>2</v>
      </c>
      <c r="E1102" s="26">
        <f t="shared" ca="1" si="39"/>
        <v>1</v>
      </c>
      <c r="F1102" s="26">
        <f ca="1">IF(D1102=0,0,SUM($E$713:E1102))</f>
        <v>242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SUMIFS(RAB!$F$14:$F$90,RAB!$C$14:$C$90,C1103)</f>
        <v>2</v>
      </c>
      <c r="E1103" s="26">
        <f t="shared" ca="1" si="39"/>
        <v>1</v>
      </c>
      <c r="F1103" s="26">
        <f ca="1">IF(D1103=0,0,SUM($E$713:E1103))</f>
        <v>243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SUMIFS(RAB!$F$14:$F$90,RAB!$C$14:$C$90,C1104)</f>
        <v>2</v>
      </c>
      <c r="E1104" s="26">
        <f t="shared" ca="1" si="39"/>
        <v>1</v>
      </c>
      <c r="F1104" s="26">
        <f ca="1">IF(D1104=0,0,SUM($E$713:E1104))</f>
        <v>244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SUMIFS(RAB!$F$14:$F$90,RAB!$C$14:$C$90,C1105)</f>
        <v>2</v>
      </c>
      <c r="E1105" s="26">
        <f t="shared" ca="1" si="39"/>
        <v>1</v>
      </c>
      <c r="F1105" s="26">
        <f ca="1">IF(D1105=0,0,SUM($E$713:E1105))</f>
        <v>245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SUMIFS(RAB!$F$14:$F$90,RAB!$C$14:$C$90,C1106)</f>
        <v>2</v>
      </c>
      <c r="E1106" s="26">
        <f t="shared" ca="1" si="39"/>
        <v>1</v>
      </c>
      <c r="F1106" s="26">
        <f ca="1">IF(D1106=0,0,SUM($E$713:E1106))</f>
        <v>246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SUMIFS(RAB!$F$14:$F$90,RAB!$C$14:$C$90,C1107)</f>
        <v>2</v>
      </c>
      <c r="E1107" s="26">
        <f t="shared" ca="1" si="39"/>
        <v>1</v>
      </c>
      <c r="F1107" s="26">
        <f ca="1">IF(D1107=0,0,SUM($E$713:E1107))</f>
        <v>247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SUMIFS(RAB!$F$14:$F$90,RAB!$C$14:$C$90,C1108)</f>
        <v>2</v>
      </c>
      <c r="E1108" s="26">
        <f t="shared" ca="1" si="39"/>
        <v>1</v>
      </c>
      <c r="F1108" s="26">
        <f ca="1">IF(D1108=0,0,SUM($E$713:E1108))</f>
        <v>248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SUMIFS(RAB!$F$14:$F$90,RAB!$C$14:$C$90,C1109)</f>
        <v>2</v>
      </c>
      <c r="E1109" s="26">
        <f t="shared" ca="1" si="39"/>
        <v>1</v>
      </c>
      <c r="F1109" s="26">
        <f ca="1">IF(D1109=0,0,SUM($E$713:E1109))</f>
        <v>249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SUMIFS(RAB!$F$14:$F$90,RAB!$C$14:$C$90,C1110)</f>
        <v>2</v>
      </c>
      <c r="E1110" s="26">
        <f t="shared" ca="1" si="39"/>
        <v>1</v>
      </c>
      <c r="F1110" s="26">
        <f ca="1">IF(D1110=0,0,SUM($E$713:E1110))</f>
        <v>250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SUMIFS(RAB!$F$14:$F$90,RAB!$C$14:$C$90,C1111)</f>
        <v>2</v>
      </c>
      <c r="E1111" s="26">
        <f t="shared" ca="1" si="39"/>
        <v>1</v>
      </c>
      <c r="F1111" s="26">
        <f ca="1">IF(D1111=0,0,SUM($E$713:E1111))</f>
        <v>251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SUMIFS(RAB!$F$14:$F$90,RAB!$C$14:$C$90,C1112)</f>
        <v>2</v>
      </c>
      <c r="E1112" s="26">
        <f t="shared" ca="1" si="39"/>
        <v>1</v>
      </c>
      <c r="F1112" s="26">
        <f ca="1">IF(D1112=0,0,SUM($E$713:E1112))</f>
        <v>252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SUMIFS(RAB!$F$14:$F$90,RAB!$C$14:$C$90,C1113)</f>
        <v>2</v>
      </c>
      <c r="E1113" s="26">
        <f t="shared" ca="1" si="39"/>
        <v>1</v>
      </c>
      <c r="F1113" s="26">
        <f ca="1">IF(D1113=0,0,SUM($E$713:E1113))</f>
        <v>253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SUMIFS(RAB!$F$14:$F$90,RAB!$C$14:$C$90,C1114)</f>
        <v>2</v>
      </c>
      <c r="E1114" s="26">
        <f t="shared" ca="1" si="39"/>
        <v>1</v>
      </c>
      <c r="F1114" s="26">
        <f ca="1">IF(D1114=0,0,SUM($E$713:E1114))</f>
        <v>254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SUMIFS(RAB!$F$14:$F$90,RAB!$C$14:$C$90,C1115)</f>
        <v>2</v>
      </c>
      <c r="E1115" s="26">
        <f t="shared" ca="1" si="39"/>
        <v>1</v>
      </c>
      <c r="F1115" s="26">
        <f ca="1">IF(D1115=0,0,SUM($E$713:E1115))</f>
        <v>255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SUMIFS(RAB!$F$14:$F$90,RAB!$C$14:$C$90,C1116)</f>
        <v>2</v>
      </c>
      <c r="E1116" s="26">
        <f t="shared" ca="1" si="39"/>
        <v>1</v>
      </c>
      <c r="F1116" s="26">
        <f ca="1">IF(D1116=0,0,SUM($E$713:E1116))</f>
        <v>256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SUMIFS(RAB!$F$14:$F$90,RAB!$C$14:$C$90,C1117)</f>
        <v>2</v>
      </c>
      <c r="E1117" s="26">
        <f t="shared" ca="1" si="39"/>
        <v>1</v>
      </c>
      <c r="F1117" s="26">
        <f ca="1">IF(D1117=0,0,SUM($E$713:E1117))</f>
        <v>257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SUMIFS(RAB!$F$14:$F$90,RAB!$C$14:$C$90,C1118)</f>
        <v>2</v>
      </c>
      <c r="E1118" s="26">
        <f t="shared" ca="1" si="39"/>
        <v>1</v>
      </c>
      <c r="F1118" s="26">
        <f ca="1">IF(D1118=0,0,SUM($E$713:E1118))</f>
        <v>258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SUMIFS(RAB!$F$14:$F$90,RAB!$C$14:$C$90,C1119)</f>
        <v>2</v>
      </c>
      <c r="E1119" s="26">
        <f t="shared" ca="1" si="39"/>
        <v>1</v>
      </c>
      <c r="F1119" s="26">
        <f ca="1">IF(D1119=0,0,SUM($E$713:E1119))</f>
        <v>259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SUMIFS(RAB!$F$14:$F$90,RAB!$C$14:$C$90,C1120)</f>
        <v>2</v>
      </c>
      <c r="E1120" s="26">
        <f t="shared" ca="1" si="39"/>
        <v>1</v>
      </c>
      <c r="F1120" s="26">
        <f ca="1">IF(D1120=0,0,SUM($E$713:E1120))</f>
        <v>260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SUMIFS(RAB!$F$14:$F$90,RAB!$C$14:$C$90,C1121)</f>
        <v>2</v>
      </c>
      <c r="E1121" s="26">
        <f t="shared" ca="1" si="39"/>
        <v>1</v>
      </c>
      <c r="F1121" s="26">
        <f ca="1">IF(D1121=0,0,SUM($E$713:E1121))</f>
        <v>261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SUMIFS(RAB!$F$14:$F$90,RAB!$C$14:$C$90,C1122)</f>
        <v>2</v>
      </c>
      <c r="E1122" s="26">
        <f t="shared" ca="1" si="39"/>
        <v>1</v>
      </c>
      <c r="F1122" s="26">
        <f ca="1">IF(D1122=0,0,SUM($E$713:E1122))</f>
        <v>262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SUMIFS(RAB!$F$14:$F$90,RAB!$C$14:$C$90,C1123)</f>
        <v>2</v>
      </c>
      <c r="E1123" s="26">
        <f t="shared" ca="1" si="39"/>
        <v>1</v>
      </c>
      <c r="F1123" s="26">
        <f ca="1">IF(D1123=0,0,SUM($E$713:E1123))</f>
        <v>263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SUMIFS(RAB!$F$14:$F$90,RAB!$C$14:$C$90,C1124)</f>
        <v>2</v>
      </c>
      <c r="E1124" s="26">
        <f t="shared" ca="1" si="39"/>
        <v>1</v>
      </c>
      <c r="F1124" s="26">
        <f ca="1">IF(D1124=0,0,SUM($E$713:E1124))</f>
        <v>264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SUMIFS(RAB!$F$14:$F$90,RAB!$C$14:$C$90,C1125)</f>
        <v>2</v>
      </c>
      <c r="E1125" s="26">
        <f t="shared" ca="1" si="39"/>
        <v>1</v>
      </c>
      <c r="F1125" s="26">
        <f ca="1">IF(D1125=0,0,SUM($E$713:E1125))</f>
        <v>265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SUMIFS(RAB!$F$14:$F$90,RAB!$C$14:$C$90,C1126)</f>
        <v>2</v>
      </c>
      <c r="E1126" s="26">
        <f t="shared" ca="1" si="39"/>
        <v>1</v>
      </c>
      <c r="F1126" s="26">
        <f ca="1">IF(D1126=0,0,SUM($E$713:E1126))</f>
        <v>266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SUMIFS(RAB!$F$14:$F$90,RAB!$C$14:$C$90,C1127)</f>
        <v>2</v>
      </c>
      <c r="E1127" s="26">
        <f t="shared" ca="1" si="39"/>
        <v>1</v>
      </c>
      <c r="F1127" s="26">
        <f ca="1">IF(D1127=0,0,SUM($E$713:E1127))</f>
        <v>267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SUMIFS(RAB!$F$14:$F$90,RAB!$C$14:$C$90,C1128)</f>
        <v>2</v>
      </c>
      <c r="E1128" s="26">
        <f t="shared" ca="1" si="39"/>
        <v>1</v>
      </c>
      <c r="F1128" s="26">
        <f ca="1">IF(D1128=0,0,SUM($E$713:E1128))</f>
        <v>268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SUMIFS(RAB!$F$14:$F$90,RAB!$C$14:$C$90,C1129)</f>
        <v>2</v>
      </c>
      <c r="E1129" s="26">
        <f t="shared" ca="1" si="39"/>
        <v>1</v>
      </c>
      <c r="F1129" s="26">
        <f ca="1">IF(D1129=0,0,SUM($E$713:E1129))</f>
        <v>269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SUMIFS(RAB!$F$14:$F$90,RAB!$C$14:$C$90,C1130)</f>
        <v>2</v>
      </c>
      <c r="E1130" s="26">
        <f t="shared" ca="1" si="39"/>
        <v>1</v>
      </c>
      <c r="F1130" s="26">
        <f ca="1">IF(D1130=0,0,SUM($E$713:E1130))</f>
        <v>270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SUMIFS(RAB!$F$14:$F$90,RAB!$C$14:$C$90,C1131)</f>
        <v>2</v>
      </c>
      <c r="E1131" s="26">
        <f t="shared" ca="1" si="39"/>
        <v>1</v>
      </c>
      <c r="F1131" s="26">
        <f ca="1">IF(D1131=0,0,SUM($E$713:E1131))</f>
        <v>271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SUMIFS(RAB!$F$14:$F$90,RAB!$C$14:$C$90,C1132)</f>
        <v>2</v>
      </c>
      <c r="E1132" s="26">
        <f t="shared" ca="1" si="39"/>
        <v>1</v>
      </c>
      <c r="F1132" s="26">
        <f ca="1">IF(D1132=0,0,SUM($E$713:E1132))</f>
        <v>272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SUMIFS(RAB!$F$14:$F$90,RAB!$C$14:$C$90,C1133)</f>
        <v>2</v>
      </c>
      <c r="E1133" s="26">
        <f t="shared" ca="1" si="39"/>
        <v>1</v>
      </c>
      <c r="F1133" s="26">
        <f ca="1">IF(D1133=0,0,SUM($E$713:E1133))</f>
        <v>273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SUMIFS(RAB!$F$14:$F$90,RAB!$C$14:$C$90,C1134)</f>
        <v>2</v>
      </c>
      <c r="E1134" s="26">
        <f t="shared" ca="1" si="39"/>
        <v>1</v>
      </c>
      <c r="F1134" s="26">
        <f ca="1">IF(D1134=0,0,SUM($E$713:E1134))</f>
        <v>274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SUMIFS(RAB!$F$14:$F$90,RAB!$C$14:$C$90,C1135)</f>
        <v>2</v>
      </c>
      <c r="E1135" s="26">
        <f t="shared" ca="1" si="39"/>
        <v>1</v>
      </c>
      <c r="F1135" s="26">
        <f ca="1">IF(D1135=0,0,SUM($E$713:E1135))</f>
        <v>275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SUMIFS(RAB!$F$14:$F$90,RAB!$C$14:$C$90,C1136)</f>
        <v>2</v>
      </c>
      <c r="E1136" s="26">
        <f t="shared" ca="1" si="39"/>
        <v>1</v>
      </c>
      <c r="F1136" s="26">
        <f ca="1">IF(D1136=0,0,SUM($E$713:E1136))</f>
        <v>276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SUMIFS(RAB!$F$14:$F$90,RAB!$C$14:$C$90,C1137)</f>
        <v>2</v>
      </c>
      <c r="E1137" s="26">
        <f t="shared" ca="1" si="39"/>
        <v>1</v>
      </c>
      <c r="F1137" s="26">
        <f ca="1">IF(D1137=0,0,SUM($E$713:E1137))</f>
        <v>277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SUMIFS(RAB!$F$14:$F$90,RAB!$C$14:$C$90,C1138)</f>
        <v>2</v>
      </c>
      <c r="E1138" s="26">
        <f t="shared" ca="1" si="39"/>
        <v>1</v>
      </c>
      <c r="F1138" s="26">
        <f ca="1">IF(D1138=0,0,SUM($E$713:E1138))</f>
        <v>278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SUMIFS(RAB!$F$14:$F$90,RAB!$C$14:$C$90,C1139)</f>
        <v>2</v>
      </c>
      <c r="E1139" s="26">
        <f t="shared" ca="1" si="39"/>
        <v>1</v>
      </c>
      <c r="F1139" s="26">
        <f ca="1">IF(D1139=0,0,SUM($E$713:E1139))</f>
        <v>279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SUMIFS(RAB!$F$14:$F$90,RAB!$C$14:$C$90,C1140)</f>
        <v>2</v>
      </c>
      <c r="E1140" s="26">
        <f t="shared" ca="1" si="39"/>
        <v>1</v>
      </c>
      <c r="F1140" s="26">
        <f ca="1">IF(D1140=0,0,SUM($E$713:E1140))</f>
        <v>280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SUMIFS(RAB!$F$14:$F$90,RAB!$C$14:$C$90,C1141)</f>
        <v>2</v>
      </c>
      <c r="E1141" s="26">
        <f t="shared" ca="1" si="39"/>
        <v>1</v>
      </c>
      <c r="F1141" s="26">
        <f ca="1">IF(D1141=0,0,SUM($E$713:E1141))</f>
        <v>281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SUMIFS(RAB!$F$14:$F$90,RAB!$C$14:$C$90,C1142)</f>
        <v>2</v>
      </c>
      <c r="E1142" s="26">
        <f t="shared" ca="1" si="39"/>
        <v>1</v>
      </c>
      <c r="F1142" s="26">
        <f ca="1">IF(D1142=0,0,SUM($E$713:E1142))</f>
        <v>282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SUMIFS(RAB!$F$14:$F$90,RAB!$C$14:$C$90,C1143)</f>
        <v>2</v>
      </c>
      <c r="E1143" s="26">
        <f t="shared" ca="1" si="39"/>
        <v>1</v>
      </c>
      <c r="F1143" s="26">
        <f ca="1">IF(D1143=0,0,SUM($E$713:E1143))</f>
        <v>283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SUMIFS(RAB!$F$14:$F$90,RAB!$C$14:$C$90,C1144)</f>
        <v>2</v>
      </c>
      <c r="E1144" s="26">
        <f t="shared" ca="1" si="39"/>
        <v>1</v>
      </c>
      <c r="F1144" s="26">
        <f ca="1">IF(D1144=0,0,SUM($E$713:E1144))</f>
        <v>284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SUMIFS(RAB!$F$14:$F$90,RAB!$C$14:$C$90,C1145)</f>
        <v>2</v>
      </c>
      <c r="E1145" s="26">
        <f t="shared" ca="1" si="39"/>
        <v>1</v>
      </c>
      <c r="F1145" s="26">
        <f ca="1">IF(D1145=0,0,SUM($E$713:E1145))</f>
        <v>285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SUMIFS(RAB!$F$14:$F$90,RAB!$C$14:$C$90,C1146)</f>
        <v>2</v>
      </c>
      <c r="E1146" s="26">
        <f t="shared" ca="1" si="39"/>
        <v>1</v>
      </c>
      <c r="F1146" s="26">
        <f ca="1">IF(D1146=0,0,SUM($E$713:E1146))</f>
        <v>286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SUMIFS(RAB!$F$14:$F$90,RAB!$C$14:$C$90,C1147)</f>
        <v>2</v>
      </c>
      <c r="E1147" s="26">
        <f t="shared" ca="1" si="39"/>
        <v>1</v>
      </c>
      <c r="F1147" s="26">
        <f ca="1">IF(D1147=0,0,SUM($E$713:E1147))</f>
        <v>287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SUMIFS(RAB!$F$14:$F$90,RAB!$C$14:$C$90,C1148)</f>
        <v>2</v>
      </c>
      <c r="E1148" s="26">
        <f t="shared" ca="1" si="39"/>
        <v>1</v>
      </c>
      <c r="F1148" s="26">
        <f ca="1">IF(D1148=0,0,SUM($E$713:E1148))</f>
        <v>288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SUMIFS(RAB!$F$14:$F$90,RAB!$C$14:$C$90,C1149)</f>
        <v>2</v>
      </c>
      <c r="E1149" s="26">
        <f t="shared" ca="1" si="39"/>
        <v>1</v>
      </c>
      <c r="F1149" s="26">
        <f ca="1">IF(D1149=0,0,SUM($E$713:E1149))</f>
        <v>289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SUMIFS(RAB!$F$14:$F$90,RAB!$C$14:$C$90,C1150)</f>
        <v>2</v>
      </c>
      <c r="E1150" s="26">
        <f t="shared" ca="1" si="39"/>
        <v>1</v>
      </c>
      <c r="F1150" s="26">
        <f ca="1">IF(D1150=0,0,SUM($E$713:E1150))</f>
        <v>290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SUMIFS(RAB!$F$14:$F$90,RAB!$C$14:$C$90,C1151)</f>
        <v>2</v>
      </c>
      <c r="E1151" s="26">
        <f t="shared" ca="1" si="39"/>
        <v>1</v>
      </c>
      <c r="F1151" s="26">
        <f ca="1">IF(D1151=0,0,SUM($E$713:E1151))</f>
        <v>291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SUMIFS(RAB!$F$14:$F$90,RAB!$C$14:$C$90,C1152)</f>
        <v>2</v>
      </c>
      <c r="E1152" s="26">
        <f t="shared" ca="1" si="39"/>
        <v>1</v>
      </c>
      <c r="F1152" s="26">
        <f ca="1">IF(D1152=0,0,SUM($E$713:E1152))</f>
        <v>292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SUMIFS(RAB!$F$14:$F$90,RAB!$C$14:$C$90,C1153)</f>
        <v>2</v>
      </c>
      <c r="E1153" s="26">
        <f t="shared" ca="1" si="39"/>
        <v>1</v>
      </c>
      <c r="F1153" s="26">
        <f ca="1">IF(D1153=0,0,SUM($E$713:E1153))</f>
        <v>293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SUMIFS(RAB!$F$14:$F$90,RAB!$C$14:$C$90,C1154)</f>
        <v>2</v>
      </c>
      <c r="E1154" s="26">
        <f t="shared" ca="1" si="39"/>
        <v>1</v>
      </c>
      <c r="F1154" s="26">
        <f ca="1">IF(D1154=0,0,SUM($E$713:E1154))</f>
        <v>294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SUMIFS(RAB!$F$14:$F$90,RAB!$C$14:$C$90,C1155)</f>
        <v>2</v>
      </c>
      <c r="E1155" s="26">
        <f t="shared" ca="1" si="39"/>
        <v>1</v>
      </c>
      <c r="F1155" s="26">
        <f ca="1">IF(D1155=0,0,SUM($E$713:E1155))</f>
        <v>295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SUMIFS(RAB!$F$14:$F$90,RAB!$C$14:$C$90,C1156)</f>
        <v>2</v>
      </c>
      <c r="E1156" s="26">
        <f t="shared" ca="1" si="39"/>
        <v>1</v>
      </c>
      <c r="F1156" s="26">
        <f ca="1">IF(D1156=0,0,SUM($E$713:E1156))</f>
        <v>296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SUMIFS(RAB!$F$14:$F$90,RAB!$C$14:$C$90,C1157)</f>
        <v>2</v>
      </c>
      <c r="E1157" s="26">
        <f t="shared" ca="1" si="39"/>
        <v>1</v>
      </c>
      <c r="F1157" s="26">
        <f ca="1">IF(D1157=0,0,SUM($E$713:E1157))</f>
        <v>297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SUMIFS(RAB!$F$14:$F$90,RAB!$C$14:$C$90,C1158)</f>
        <v>2</v>
      </c>
      <c r="E1158" s="26">
        <f t="shared" ca="1" si="39"/>
        <v>1</v>
      </c>
      <c r="F1158" s="26">
        <f ca="1">IF(D1158=0,0,SUM($E$713:E1158))</f>
        <v>298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SUMIFS(RAB!$F$14:$F$90,RAB!$C$14:$C$90,C1159)</f>
        <v>2</v>
      </c>
      <c r="E1159" s="26">
        <f t="shared" ca="1" si="39"/>
        <v>1</v>
      </c>
      <c r="F1159" s="26">
        <f ca="1">IF(D1159=0,0,SUM($E$713:E1159))</f>
        <v>299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SUMIFS(RAB!$F$14:$F$90,RAB!$C$14:$C$90,C1160)</f>
        <v>2</v>
      </c>
      <c r="E1160" s="26">
        <f t="shared" ca="1" si="39"/>
        <v>1</v>
      </c>
      <c r="F1160" s="26">
        <f ca="1">IF(D1160=0,0,SUM($E$713:E1160))</f>
        <v>300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SUMIFS(RAB!$F$14:$F$90,RAB!$C$14:$C$90,C1161)</f>
        <v>2</v>
      </c>
      <c r="E1161" s="26">
        <f t="shared" ca="1" si="39"/>
        <v>1</v>
      </c>
      <c r="F1161" s="26">
        <f ca="1">IF(D1161=0,0,SUM($E$713:E1161))</f>
        <v>301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SUMIFS(RAB!$F$14:$F$90,RAB!$C$14:$C$90,C1162)</f>
        <v>2</v>
      </c>
      <c r="E1162" s="26">
        <f t="shared" ca="1" si="39"/>
        <v>1</v>
      </c>
      <c r="F1162" s="26">
        <f ca="1">IF(D1162=0,0,SUM($E$713:E1162))</f>
        <v>302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SUMIFS(RAB!$F$14:$F$90,RAB!$C$14:$C$90,C1163)</f>
        <v>2</v>
      </c>
      <c r="E1163" s="26">
        <f t="shared" ref="E1163:E1226" ca="1" si="40">IF(D1163=0,0,1)</f>
        <v>1</v>
      </c>
      <c r="F1163" s="26">
        <f ca="1">IF(D1163=0,0,SUM($E$713:E1163))</f>
        <v>303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SUMIFS(RAB!$F$14:$F$90,RAB!$C$14:$C$90,C1164)</f>
        <v>2</v>
      </c>
      <c r="E1164" s="26">
        <f t="shared" ca="1" si="40"/>
        <v>1</v>
      </c>
      <c r="F1164" s="26">
        <f ca="1">IF(D1164=0,0,SUM($E$713:E1164))</f>
        <v>304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SUMIFS(RAB!$F$14:$F$90,RAB!$C$14:$C$90,C1165)</f>
        <v>2</v>
      </c>
      <c r="E1165" s="26">
        <f t="shared" ca="1" si="40"/>
        <v>1</v>
      </c>
      <c r="F1165" s="26">
        <f ca="1">IF(D1165=0,0,SUM($E$713:E1165))</f>
        <v>305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SUMIFS(RAB!$F$14:$F$90,RAB!$C$14:$C$90,C1166)</f>
        <v>2</v>
      </c>
      <c r="E1166" s="26">
        <f t="shared" ca="1" si="40"/>
        <v>1</v>
      </c>
      <c r="F1166" s="26">
        <f ca="1">IF(D1166=0,0,SUM($E$713:E1166))</f>
        <v>306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SUMIFS(RAB!$F$14:$F$90,RAB!$C$14:$C$90,C1167)</f>
        <v>2</v>
      </c>
      <c r="E1167" s="26">
        <f t="shared" ca="1" si="40"/>
        <v>1</v>
      </c>
      <c r="F1167" s="26">
        <f ca="1">IF(D1167=0,0,SUM($E$713:E1167))</f>
        <v>307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SUMIFS(RAB!$F$14:$F$90,RAB!$C$14:$C$90,C1168)</f>
        <v>2</v>
      </c>
      <c r="E1168" s="26">
        <f t="shared" ca="1" si="40"/>
        <v>1</v>
      </c>
      <c r="F1168" s="26">
        <f ca="1">IF(D1168=0,0,SUM($E$713:E1168))</f>
        <v>308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SUMIFS(RAB!$F$14:$F$90,RAB!$C$14:$C$90,C1169)</f>
        <v>2</v>
      </c>
      <c r="E1169" s="26">
        <f t="shared" ca="1" si="40"/>
        <v>1</v>
      </c>
      <c r="F1169" s="26">
        <f ca="1">IF(D1169=0,0,SUM($E$713:E1169))</f>
        <v>309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SUMIFS(RAB!$F$14:$F$90,RAB!$C$14:$C$90,C1170)</f>
        <v>2</v>
      </c>
      <c r="E1170" s="26">
        <f t="shared" ca="1" si="40"/>
        <v>1</v>
      </c>
      <c r="F1170" s="26">
        <f ca="1">IF(D1170=0,0,SUM($E$713:E1170))</f>
        <v>310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SUMIFS(RAB!$F$14:$F$90,RAB!$C$14:$C$90,C1171)</f>
        <v>2</v>
      </c>
      <c r="E1171" s="26">
        <f t="shared" ca="1" si="40"/>
        <v>1</v>
      </c>
      <c r="F1171" s="26">
        <f ca="1">IF(D1171=0,0,SUM($E$713:E1171))</f>
        <v>311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SUMIFS(RAB!$F$14:$F$90,RAB!$C$14:$C$90,C1172)</f>
        <v>2</v>
      </c>
      <c r="E1172" s="26">
        <f t="shared" ca="1" si="40"/>
        <v>1</v>
      </c>
      <c r="F1172" s="26">
        <f ca="1">IF(D1172=0,0,SUM($E$713:E1172))</f>
        <v>312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SUMIFS(RAB!$F$14:$F$90,RAB!$C$14:$C$90,C1173)</f>
        <v>2</v>
      </c>
      <c r="E1173" s="26">
        <f t="shared" ca="1" si="40"/>
        <v>1</v>
      </c>
      <c r="F1173" s="26">
        <f ca="1">IF(D1173=0,0,SUM($E$713:E1173))</f>
        <v>313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SUMIFS(RAB!$F$14:$F$90,RAB!$C$14:$C$90,C1174)</f>
        <v>2</v>
      </c>
      <c r="E1174" s="26">
        <f t="shared" ca="1" si="40"/>
        <v>1</v>
      </c>
      <c r="F1174" s="26">
        <f ca="1">IF(D1174=0,0,SUM($E$713:E1174))</f>
        <v>314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SUMIFS(RAB!$F$14:$F$90,RAB!$C$14:$C$90,C1175)</f>
        <v>2</v>
      </c>
      <c r="E1175" s="26">
        <f t="shared" ca="1" si="40"/>
        <v>1</v>
      </c>
      <c r="F1175" s="26">
        <f ca="1">IF(D1175=0,0,SUM($E$713:E1175))</f>
        <v>315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SUMIFS(RAB!$F$14:$F$90,RAB!$C$14:$C$90,C1176)</f>
        <v>2</v>
      </c>
      <c r="E1176" s="26">
        <f t="shared" ca="1" si="40"/>
        <v>1</v>
      </c>
      <c r="F1176" s="26">
        <f ca="1">IF(D1176=0,0,SUM($E$713:E1176))</f>
        <v>316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SUMIFS(RAB!$F$14:$F$90,RAB!$C$14:$C$90,C1177)</f>
        <v>2</v>
      </c>
      <c r="E1177" s="26">
        <f t="shared" ca="1" si="40"/>
        <v>1</v>
      </c>
      <c r="F1177" s="26">
        <f ca="1">IF(D1177=0,0,SUM($E$713:E1177))</f>
        <v>317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SUMIFS(RAB!$F$14:$F$90,RAB!$C$14:$C$90,C1178)</f>
        <v>2</v>
      </c>
      <c r="E1178" s="26">
        <f t="shared" ca="1" si="40"/>
        <v>1</v>
      </c>
      <c r="F1178" s="26">
        <f ca="1">IF(D1178=0,0,SUM($E$713:E1178))</f>
        <v>318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SUMIFS(RAB!$F$14:$F$90,RAB!$C$14:$C$90,C1179)</f>
        <v>2</v>
      </c>
      <c r="E1179" s="26">
        <f t="shared" ca="1" si="40"/>
        <v>1</v>
      </c>
      <c r="F1179" s="26">
        <f ca="1">IF(D1179=0,0,SUM($E$713:E1179))</f>
        <v>319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SUMIFS(RAB!$F$14:$F$90,RAB!$C$14:$C$90,C1180)</f>
        <v>2</v>
      </c>
      <c r="E1180" s="26">
        <f t="shared" ca="1" si="40"/>
        <v>1</v>
      </c>
      <c r="F1180" s="26">
        <f ca="1">IF(D1180=0,0,SUM($E$713:E1180))</f>
        <v>320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SUMIFS(RAB!$F$14:$F$90,RAB!$C$14:$C$90,C1181)</f>
        <v>2</v>
      </c>
      <c r="E1181" s="26">
        <f t="shared" ca="1" si="40"/>
        <v>1</v>
      </c>
      <c r="F1181" s="26">
        <f ca="1">IF(D1181=0,0,SUM($E$713:E1181))</f>
        <v>321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SUMIFS(RAB!$F$14:$F$90,RAB!$C$14:$C$90,C1182)</f>
        <v>2</v>
      </c>
      <c r="E1182" s="26">
        <f t="shared" ca="1" si="40"/>
        <v>1</v>
      </c>
      <c r="F1182" s="26">
        <f ca="1">IF(D1182=0,0,SUM($E$713:E1182))</f>
        <v>322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SUMIFS(RAB!$F$14:$F$90,RAB!$C$14:$C$90,C1183)</f>
        <v>2</v>
      </c>
      <c r="E1183" s="26">
        <f t="shared" ca="1" si="40"/>
        <v>1</v>
      </c>
      <c r="F1183" s="26">
        <f ca="1">IF(D1183=0,0,SUM($E$713:E1183))</f>
        <v>323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SUMIFS(RAB!$F$14:$F$90,RAB!$C$14:$C$90,C1184)</f>
        <v>2</v>
      </c>
      <c r="E1184" s="26">
        <f t="shared" ca="1" si="40"/>
        <v>1</v>
      </c>
      <c r="F1184" s="26">
        <f ca="1">IF(D1184=0,0,SUM($E$713:E1184))</f>
        <v>324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SUMIFS(RAB!$F$14:$F$90,RAB!$C$14:$C$90,C1185)</f>
        <v>2</v>
      </c>
      <c r="E1185" s="26">
        <f t="shared" ca="1" si="40"/>
        <v>1</v>
      </c>
      <c r="F1185" s="26">
        <f ca="1">IF(D1185=0,0,SUM($E$713:E1185))</f>
        <v>325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SUMIFS(RAB!$F$14:$F$90,RAB!$C$14:$C$90,C1186)</f>
        <v>2</v>
      </c>
      <c r="E1186" s="26">
        <f t="shared" ca="1" si="40"/>
        <v>1</v>
      </c>
      <c r="F1186" s="26">
        <f ca="1">IF(D1186=0,0,SUM($E$713:E1186))</f>
        <v>326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SUMIFS(RAB!$F$14:$F$90,RAB!$C$14:$C$90,C1187)</f>
        <v>2</v>
      </c>
      <c r="E1187" s="26">
        <f t="shared" ca="1" si="40"/>
        <v>1</v>
      </c>
      <c r="F1187" s="26">
        <f ca="1">IF(D1187=0,0,SUM($E$713:E1187))</f>
        <v>327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SUMIFS(RAB!$F$14:$F$90,RAB!$C$14:$C$90,C1188)</f>
        <v>2</v>
      </c>
      <c r="E1188" s="26">
        <f t="shared" ca="1" si="40"/>
        <v>1</v>
      </c>
      <c r="F1188" s="26">
        <f ca="1">IF(D1188=0,0,SUM($E$713:E1188))</f>
        <v>328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SUMIFS(RAB!$F$14:$F$90,RAB!$C$14:$C$90,C1189)</f>
        <v>2</v>
      </c>
      <c r="E1189" s="26">
        <f t="shared" ca="1" si="40"/>
        <v>1</v>
      </c>
      <c r="F1189" s="26">
        <f ca="1">IF(D1189=0,0,SUM($E$713:E1189))</f>
        <v>329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SUMIFS(RAB!$F$14:$F$90,RAB!$C$14:$C$90,C1190)</f>
        <v>2</v>
      </c>
      <c r="E1190" s="26">
        <f t="shared" ca="1" si="40"/>
        <v>1</v>
      </c>
      <c r="F1190" s="26">
        <f ca="1">IF(D1190=0,0,SUM($E$713:E1190))</f>
        <v>330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SUMIFS(RAB!$F$14:$F$90,RAB!$C$14:$C$90,C1191)</f>
        <v>2</v>
      </c>
      <c r="E1191" s="26">
        <f t="shared" ca="1" si="40"/>
        <v>1</v>
      </c>
      <c r="F1191" s="26">
        <f ca="1">IF(D1191=0,0,SUM($E$713:E1191))</f>
        <v>331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SUMIFS(RAB!$F$14:$F$90,RAB!$C$14:$C$90,C1192)</f>
        <v>2</v>
      </c>
      <c r="E1192" s="26">
        <f t="shared" ca="1" si="40"/>
        <v>1</v>
      </c>
      <c r="F1192" s="26">
        <f ca="1">IF(D1192=0,0,SUM($E$713:E1192))</f>
        <v>332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SUMIFS(RAB!$F$14:$F$90,RAB!$C$14:$C$90,C1193)</f>
        <v>2</v>
      </c>
      <c r="E1193" s="26">
        <f t="shared" ca="1" si="40"/>
        <v>1</v>
      </c>
      <c r="F1193" s="26">
        <f ca="1">IF(D1193=0,0,SUM($E$713:E1193))</f>
        <v>333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SUMIFS(RAB!$F$14:$F$90,RAB!$C$14:$C$90,C1194)</f>
        <v>2</v>
      </c>
      <c r="E1194" s="26">
        <f t="shared" ca="1" si="40"/>
        <v>1</v>
      </c>
      <c r="F1194" s="26">
        <f ca="1">IF(D1194=0,0,SUM($E$713:E1194))</f>
        <v>334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SUMIFS(RAB!$F$14:$F$90,RAB!$C$14:$C$90,C1195)</f>
        <v>2</v>
      </c>
      <c r="E1195" s="26">
        <f t="shared" ca="1" si="40"/>
        <v>1</v>
      </c>
      <c r="F1195" s="26">
        <f ca="1">IF(D1195=0,0,SUM($E$713:E1195))</f>
        <v>335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SUMIFS(RAB!$F$14:$F$90,RAB!$C$14:$C$90,C1196)</f>
        <v>2</v>
      </c>
      <c r="E1196" s="26">
        <f t="shared" ca="1" si="40"/>
        <v>1</v>
      </c>
      <c r="F1196" s="26">
        <f ca="1">IF(D1196=0,0,SUM($E$713:E1196))</f>
        <v>336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SUMIFS(RAB!$F$14:$F$90,RAB!$C$14:$C$90,C1197)</f>
        <v>2</v>
      </c>
      <c r="E1197" s="26">
        <f t="shared" ca="1" si="40"/>
        <v>1</v>
      </c>
      <c r="F1197" s="26">
        <f ca="1">IF(D1197=0,0,SUM($E$713:E1197))</f>
        <v>337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SUMIFS(RAB!$F$14:$F$90,RAB!$C$14:$C$90,C1198)</f>
        <v>2</v>
      </c>
      <c r="E1198" s="26">
        <f t="shared" ca="1" si="40"/>
        <v>1</v>
      </c>
      <c r="F1198" s="26">
        <f ca="1">IF(D1198=0,0,SUM($E$713:E1198))</f>
        <v>338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SUMIFS(RAB!$F$14:$F$90,RAB!$C$14:$C$90,C1199)</f>
        <v>2</v>
      </c>
      <c r="E1199" s="26">
        <f t="shared" ca="1" si="40"/>
        <v>1</v>
      </c>
      <c r="F1199" s="26">
        <f ca="1">IF(D1199=0,0,SUM($E$713:E1199))</f>
        <v>339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SUMIFS(RAB!$F$14:$F$90,RAB!$C$14:$C$90,C1200)</f>
        <v>2</v>
      </c>
      <c r="E1200" s="26">
        <f t="shared" ca="1" si="40"/>
        <v>1</v>
      </c>
      <c r="F1200" s="26">
        <f ca="1">IF(D1200=0,0,SUM($E$713:E1200))</f>
        <v>340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SUMIFS(RAB!$F$14:$F$90,RAB!$C$14:$C$90,C1201)</f>
        <v>2</v>
      </c>
      <c r="E1201" s="26">
        <f t="shared" ca="1" si="40"/>
        <v>1</v>
      </c>
      <c r="F1201" s="26">
        <f ca="1">IF(D1201=0,0,SUM($E$713:E1201))</f>
        <v>341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SUMIFS(RAB!$F$14:$F$90,RAB!$C$14:$C$90,C1202)</f>
        <v>2</v>
      </c>
      <c r="E1202" s="26">
        <f t="shared" ca="1" si="40"/>
        <v>1</v>
      </c>
      <c r="F1202" s="26">
        <f ca="1">IF(D1202=0,0,SUM($E$713:E1202))</f>
        <v>342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SUMIFS(RAB!$F$14:$F$90,RAB!$C$14:$C$90,C1203)</f>
        <v>2</v>
      </c>
      <c r="E1203" s="26">
        <f t="shared" ca="1" si="40"/>
        <v>1</v>
      </c>
      <c r="F1203" s="26">
        <f ca="1">IF(D1203=0,0,SUM($E$713:E1203))</f>
        <v>343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SUMIFS(RAB!$F$14:$F$90,RAB!$C$14:$C$90,C1204)</f>
        <v>2</v>
      </c>
      <c r="E1204" s="26">
        <f t="shared" ca="1" si="40"/>
        <v>1</v>
      </c>
      <c r="F1204" s="26">
        <f ca="1">IF(D1204=0,0,SUM($E$713:E1204))</f>
        <v>344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SUMIFS(RAB!$F$14:$F$90,RAB!$C$14:$C$90,C1205)</f>
        <v>2</v>
      </c>
      <c r="E1205" s="26">
        <f t="shared" ca="1" si="40"/>
        <v>1</v>
      </c>
      <c r="F1205" s="26">
        <f ca="1">IF(D1205=0,0,SUM($E$713:E1205))</f>
        <v>345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SUMIFS(RAB!$F$14:$F$90,RAB!$C$14:$C$90,C1206)</f>
        <v>2</v>
      </c>
      <c r="E1206" s="26">
        <f t="shared" ca="1" si="40"/>
        <v>1</v>
      </c>
      <c r="F1206" s="26">
        <f ca="1">IF(D1206=0,0,SUM($E$713:E1206))</f>
        <v>346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SUMIFS(RAB!$F$14:$F$90,RAB!$C$14:$C$90,C1207)</f>
        <v>2</v>
      </c>
      <c r="E1207" s="26">
        <f t="shared" ca="1" si="40"/>
        <v>1</v>
      </c>
      <c r="F1207" s="26">
        <f ca="1">IF(D1207=0,0,SUM($E$713:E1207))</f>
        <v>347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SUMIFS(RAB!$F$14:$F$90,RAB!$C$14:$C$90,C1208)</f>
        <v>2</v>
      </c>
      <c r="E1208" s="26">
        <f t="shared" ca="1" si="40"/>
        <v>1</v>
      </c>
      <c r="F1208" s="26">
        <f ca="1">IF(D1208=0,0,SUM($E$713:E1208))</f>
        <v>348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SUMIFS(RAB!$F$14:$F$90,RAB!$C$14:$C$90,C1209)</f>
        <v>2</v>
      </c>
      <c r="E1209" s="26">
        <f t="shared" ca="1" si="40"/>
        <v>1</v>
      </c>
      <c r="F1209" s="26">
        <f ca="1">IF(D1209=0,0,SUM($E$713:E1209))</f>
        <v>349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SUMIFS(RAB!$F$14:$F$90,RAB!$C$14:$C$90,C1210)</f>
        <v>2</v>
      </c>
      <c r="E1210" s="26">
        <f t="shared" ca="1" si="40"/>
        <v>1</v>
      </c>
      <c r="F1210" s="26">
        <f ca="1">IF(D1210=0,0,SUM($E$713:E1210))</f>
        <v>350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SUMIFS(RAB!$F$14:$F$90,RAB!$C$14:$C$90,C1211)</f>
        <v>2</v>
      </c>
      <c r="E1211" s="26">
        <f t="shared" ca="1" si="40"/>
        <v>1</v>
      </c>
      <c r="F1211" s="26">
        <f ca="1">IF(D1211=0,0,SUM($E$713:E1211))</f>
        <v>351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SUMIFS(RAB!$F$14:$F$90,RAB!$C$14:$C$90,C1212)</f>
        <v>2</v>
      </c>
      <c r="E1212" s="26">
        <f t="shared" ca="1" si="40"/>
        <v>1</v>
      </c>
      <c r="F1212" s="26">
        <f ca="1">IF(D1212=0,0,SUM($E$713:E1212))</f>
        <v>352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SUMIFS(RAB!$F$14:$F$90,RAB!$C$14:$C$90,C1213)</f>
        <v>2</v>
      </c>
      <c r="E1213" s="26">
        <f t="shared" ca="1" si="40"/>
        <v>1</v>
      </c>
      <c r="F1213" s="26">
        <f ca="1">IF(D1213=0,0,SUM($E$713:E1213))</f>
        <v>353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SUMIFS(RAB!$F$14:$F$90,RAB!$C$14:$C$90,C1214)</f>
        <v>2</v>
      </c>
      <c r="E1214" s="26">
        <f t="shared" ca="1" si="40"/>
        <v>1</v>
      </c>
      <c r="F1214" s="26">
        <f ca="1">IF(D1214=0,0,SUM($E$713:E1214))</f>
        <v>354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SUMIFS(RAB!$F$14:$F$90,RAB!$C$14:$C$90,C1215)</f>
        <v>2</v>
      </c>
      <c r="E1215" s="26">
        <f t="shared" ca="1" si="40"/>
        <v>1</v>
      </c>
      <c r="F1215" s="26">
        <f ca="1">IF(D1215=0,0,SUM($E$713:E1215))</f>
        <v>355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SUMIFS(RAB!$F$14:$F$90,RAB!$C$14:$C$90,C1216)</f>
        <v>2</v>
      </c>
      <c r="E1216" s="26">
        <f t="shared" ca="1" si="40"/>
        <v>1</v>
      </c>
      <c r="F1216" s="26">
        <f ca="1">IF(D1216=0,0,SUM($E$713:E1216))</f>
        <v>356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SUMIFS(RAB!$F$14:$F$90,RAB!$C$14:$C$90,C1217)</f>
        <v>2</v>
      </c>
      <c r="E1217" s="26">
        <f t="shared" ca="1" si="40"/>
        <v>1</v>
      </c>
      <c r="F1217" s="26">
        <f ca="1">IF(D1217=0,0,SUM($E$713:E1217))</f>
        <v>357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SUMIFS(RAB!$F$14:$F$90,RAB!$C$14:$C$90,C1218)</f>
        <v>2</v>
      </c>
      <c r="E1218" s="26">
        <f t="shared" ca="1" si="40"/>
        <v>1</v>
      </c>
      <c r="F1218" s="26">
        <f ca="1">IF(D1218=0,0,SUM($E$713:E1218))</f>
        <v>358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SUMIFS(RAB!$F$14:$F$90,RAB!$C$14:$C$90,C1219)</f>
        <v>2</v>
      </c>
      <c r="E1219" s="26">
        <f t="shared" ca="1" si="40"/>
        <v>1</v>
      </c>
      <c r="F1219" s="26">
        <f ca="1">IF(D1219=0,0,SUM($E$713:E1219))</f>
        <v>359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SUMIFS(RAB!$F$14:$F$90,RAB!$C$14:$C$90,C1220)</f>
        <v>2</v>
      </c>
      <c r="E1220" s="26">
        <f t="shared" ca="1" si="40"/>
        <v>1</v>
      </c>
      <c r="F1220" s="26">
        <f ca="1">IF(D1220=0,0,SUM($E$713:E1220))</f>
        <v>360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SUMIFS(RAB!$F$14:$F$90,RAB!$C$14:$C$90,C1221)</f>
        <v>2</v>
      </c>
      <c r="E1221" s="26">
        <f t="shared" ca="1" si="40"/>
        <v>1</v>
      </c>
      <c r="F1221" s="26">
        <f ca="1">IF(D1221=0,0,SUM($E$713:E1221))</f>
        <v>361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SUMIFS(RAB!$F$14:$F$90,RAB!$C$14:$C$90,C1222)</f>
        <v>2</v>
      </c>
      <c r="E1222" s="26">
        <f t="shared" ca="1" si="40"/>
        <v>1</v>
      </c>
      <c r="F1222" s="26">
        <f ca="1">IF(D1222=0,0,SUM($E$713:E1222))</f>
        <v>362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SUMIFS(RAB!$F$14:$F$90,RAB!$C$14:$C$90,C1223)</f>
        <v>2</v>
      </c>
      <c r="E1223" s="26">
        <f t="shared" ca="1" si="40"/>
        <v>1</v>
      </c>
      <c r="F1223" s="26">
        <f ca="1">IF(D1223=0,0,SUM($E$713:E1223))</f>
        <v>363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SUMIFS(RAB!$F$14:$F$90,RAB!$C$14:$C$90,C1224)</f>
        <v>2</v>
      </c>
      <c r="E1224" s="26">
        <f t="shared" ca="1" si="40"/>
        <v>1</v>
      </c>
      <c r="F1224" s="26">
        <f ca="1">IF(D1224=0,0,SUM($E$713:E1224))</f>
        <v>364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SUMIFS(RAB!$F$14:$F$90,RAB!$C$14:$C$90,C1225)</f>
        <v>2</v>
      </c>
      <c r="E1225" s="26">
        <f t="shared" ca="1" si="40"/>
        <v>1</v>
      </c>
      <c r="F1225" s="26">
        <f ca="1">IF(D1225=0,0,SUM($E$713:E1225))</f>
        <v>365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SUMIFS(RAB!$F$14:$F$90,RAB!$C$14:$C$90,C1226)</f>
        <v>2</v>
      </c>
      <c r="E1226" s="26">
        <f t="shared" ca="1" si="40"/>
        <v>1</v>
      </c>
      <c r="F1226" s="26">
        <f ca="1">IF(D1226=0,0,SUM($E$713:E1226))</f>
        <v>366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SUMIFS(RAB!$F$14:$F$90,RAB!$C$14:$C$90,C1227)</f>
        <v>2</v>
      </c>
      <c r="E1227" s="26">
        <f t="shared" ref="E1227:E1290" ca="1" si="41">IF(D1227=0,0,1)</f>
        <v>1</v>
      </c>
      <c r="F1227" s="26">
        <f ca="1">IF(D1227=0,0,SUM($E$713:E1227))</f>
        <v>367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SUMIFS(RAB!$F$14:$F$90,RAB!$C$14:$C$90,C1228)</f>
        <v>2</v>
      </c>
      <c r="E1228" s="26">
        <f t="shared" ca="1" si="41"/>
        <v>1</v>
      </c>
      <c r="F1228" s="26">
        <f ca="1">IF(D1228=0,0,SUM($E$713:E1228))</f>
        <v>368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SUMIFS(RAB!$F$14:$F$90,RAB!$C$14:$C$90,C1229)</f>
        <v>2</v>
      </c>
      <c r="E1229" s="26">
        <f t="shared" ca="1" si="41"/>
        <v>1</v>
      </c>
      <c r="F1229" s="26">
        <f ca="1">IF(D1229=0,0,SUM($E$713:E1229))</f>
        <v>369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SUMIFS(RAB!$F$14:$F$90,RAB!$C$14:$C$90,C1230)</f>
        <v>2</v>
      </c>
      <c r="E1230" s="26">
        <f t="shared" ca="1" si="41"/>
        <v>1</v>
      </c>
      <c r="F1230" s="26">
        <f ca="1">IF(D1230=0,0,SUM($E$713:E1230))</f>
        <v>370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SUMIFS(RAB!$F$14:$F$90,RAB!$C$14:$C$90,C1231)</f>
        <v>2</v>
      </c>
      <c r="E1231" s="26">
        <f t="shared" ca="1" si="41"/>
        <v>1</v>
      </c>
      <c r="F1231" s="26">
        <f ca="1">IF(D1231=0,0,SUM($E$713:E1231))</f>
        <v>371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SUMIFS(RAB!$F$14:$F$90,RAB!$C$14:$C$90,C1232)</f>
        <v>2</v>
      </c>
      <c r="E1232" s="26">
        <f t="shared" ca="1" si="41"/>
        <v>1</v>
      </c>
      <c r="F1232" s="26">
        <f ca="1">IF(D1232=0,0,SUM($E$713:E1232))</f>
        <v>372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SUMIFS(RAB!$F$14:$F$90,RAB!$C$14:$C$90,C1233)</f>
        <v>2</v>
      </c>
      <c r="E1233" s="26">
        <f t="shared" ca="1" si="41"/>
        <v>1</v>
      </c>
      <c r="F1233" s="26">
        <f ca="1">IF(D1233=0,0,SUM($E$713:E1233))</f>
        <v>373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SUMIFS(RAB!$F$14:$F$90,RAB!$C$14:$C$90,C1234)</f>
        <v>2</v>
      </c>
      <c r="E1234" s="26">
        <f t="shared" ca="1" si="41"/>
        <v>1</v>
      </c>
      <c r="F1234" s="26">
        <f ca="1">IF(D1234=0,0,SUM($E$713:E1234))</f>
        <v>374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SUMIFS(RAB!$F$14:$F$90,RAB!$C$14:$C$90,C1235)</f>
        <v>2</v>
      </c>
      <c r="E1235" s="26">
        <f t="shared" ca="1" si="41"/>
        <v>1</v>
      </c>
      <c r="F1235" s="26">
        <f ca="1">IF(D1235=0,0,SUM($E$713:E1235))</f>
        <v>375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SUMIFS(RAB!$F$14:$F$90,RAB!$C$14:$C$90,C1236)</f>
        <v>2</v>
      </c>
      <c r="E1236" s="26">
        <f t="shared" ca="1" si="41"/>
        <v>1</v>
      </c>
      <c r="F1236" s="26">
        <f ca="1">IF(D1236=0,0,SUM($E$713:E1236))</f>
        <v>376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SUMIFS(RAB!$F$14:$F$90,RAB!$C$14:$C$90,C1237)</f>
        <v>2</v>
      </c>
      <c r="E1237" s="26">
        <f t="shared" ca="1" si="41"/>
        <v>1</v>
      </c>
      <c r="F1237" s="26">
        <f ca="1">IF(D1237=0,0,SUM($E$713:E1237))</f>
        <v>377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SUMIFS(RAB!$F$14:$F$90,RAB!$C$14:$C$90,C1238)</f>
        <v>2</v>
      </c>
      <c r="E1238" s="26">
        <f t="shared" ca="1" si="41"/>
        <v>1</v>
      </c>
      <c r="F1238" s="26">
        <f ca="1">IF(D1238=0,0,SUM($E$713:E1238))</f>
        <v>378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SUMIFS(RAB!$F$14:$F$90,RAB!$C$14:$C$90,C1239)</f>
        <v>2</v>
      </c>
      <c r="E1239" s="26">
        <f t="shared" ca="1" si="41"/>
        <v>1</v>
      </c>
      <c r="F1239" s="26">
        <f ca="1">IF(D1239=0,0,SUM($E$713:E1239))</f>
        <v>379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SUMIFS(RAB!$F$14:$F$90,RAB!$C$14:$C$90,C1240)</f>
        <v>2</v>
      </c>
      <c r="E1240" s="26">
        <f t="shared" ca="1" si="41"/>
        <v>1</v>
      </c>
      <c r="F1240" s="26">
        <f ca="1">IF(D1240=0,0,SUM($E$713:E1240))</f>
        <v>380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SUMIFS(RAB!$F$14:$F$90,RAB!$C$14:$C$90,C1241)</f>
        <v>2</v>
      </c>
      <c r="E1241" s="26">
        <f t="shared" ca="1" si="41"/>
        <v>1</v>
      </c>
      <c r="F1241" s="26">
        <f ca="1">IF(D1241=0,0,SUM($E$713:E1241))</f>
        <v>381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SUMIFS(RAB!$F$14:$F$90,RAB!$C$14:$C$90,C1242)</f>
        <v>2</v>
      </c>
      <c r="E1242" s="26">
        <f t="shared" ca="1" si="41"/>
        <v>1</v>
      </c>
      <c r="F1242" s="26">
        <f ca="1">IF(D1242=0,0,SUM($E$713:E1242))</f>
        <v>382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SUMIFS(RAB!$F$14:$F$90,RAB!$C$14:$C$90,C1243)</f>
        <v>2</v>
      </c>
      <c r="E1243" s="26">
        <f t="shared" ca="1" si="41"/>
        <v>1</v>
      </c>
      <c r="F1243" s="26">
        <f ca="1">IF(D1243=0,0,SUM($E$713:E1243))</f>
        <v>383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SUMIFS(RAB!$F$14:$F$90,RAB!$C$14:$C$90,C1244)</f>
        <v>2</v>
      </c>
      <c r="E1244" s="26">
        <f t="shared" ca="1" si="41"/>
        <v>1</v>
      </c>
      <c r="F1244" s="26">
        <f ca="1">IF(D1244=0,0,SUM($E$713:E1244))</f>
        <v>384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SUMIFS(RAB!$F$14:$F$90,RAB!$C$14:$C$90,C1245)</f>
        <v>2</v>
      </c>
      <c r="E1245" s="26">
        <f t="shared" ca="1" si="41"/>
        <v>1</v>
      </c>
      <c r="F1245" s="26">
        <f ca="1">IF(D1245=0,0,SUM($E$713:E1245))</f>
        <v>385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SUMIFS(RAB!$F$14:$F$90,RAB!$C$14:$C$90,C1246)</f>
        <v>2</v>
      </c>
      <c r="E1246" s="26">
        <f t="shared" ca="1" si="41"/>
        <v>1</v>
      </c>
      <c r="F1246" s="26">
        <f ca="1">IF(D1246=0,0,SUM($E$713:E1246))</f>
        <v>386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SUMIFS(RAB!$F$14:$F$90,RAB!$C$14:$C$90,C1247)</f>
        <v>2</v>
      </c>
      <c r="E1247" s="26">
        <f t="shared" ca="1" si="41"/>
        <v>1</v>
      </c>
      <c r="F1247" s="26">
        <f ca="1">IF(D1247=0,0,SUM($E$713:E1247))</f>
        <v>387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SUMIFS(RAB!$F$14:$F$90,RAB!$C$14:$C$90,C1248)</f>
        <v>2</v>
      </c>
      <c r="E1248" s="26">
        <f t="shared" ca="1" si="41"/>
        <v>1</v>
      </c>
      <c r="F1248" s="26">
        <f ca="1">IF(D1248=0,0,SUM($E$713:E1248))</f>
        <v>388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SUMIFS(RAB!$F$14:$F$90,RAB!$C$14:$C$90,C1249)</f>
        <v>2</v>
      </c>
      <c r="E1249" s="26">
        <f t="shared" ca="1" si="41"/>
        <v>1</v>
      </c>
      <c r="F1249" s="26">
        <f ca="1">IF(D1249=0,0,SUM($E$713:E1249))</f>
        <v>389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SUMIFS(RAB!$F$14:$F$90,RAB!$C$14:$C$90,C1250)</f>
        <v>2</v>
      </c>
      <c r="E1250" s="26">
        <f t="shared" ca="1" si="41"/>
        <v>1</v>
      </c>
      <c r="F1250" s="26">
        <f ca="1">IF(D1250=0,0,SUM($E$713:E1250))</f>
        <v>390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SUMIFS(RAB!$F$14:$F$90,RAB!$C$14:$C$90,C1251)</f>
        <v>2</v>
      </c>
      <c r="E1251" s="26">
        <f t="shared" ca="1" si="41"/>
        <v>1</v>
      </c>
      <c r="F1251" s="26">
        <f ca="1">IF(D1251=0,0,SUM($E$713:E1251))</f>
        <v>391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SUMIFS(RAB!$F$14:$F$90,RAB!$C$14:$C$90,C1252)</f>
        <v>2</v>
      </c>
      <c r="E1252" s="26">
        <f t="shared" ca="1" si="41"/>
        <v>1</v>
      </c>
      <c r="F1252" s="26">
        <f ca="1">IF(D1252=0,0,SUM($E$713:E1252))</f>
        <v>392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SUMIFS(RAB!$F$14:$F$90,RAB!$C$14:$C$90,C1253)</f>
        <v>2</v>
      </c>
      <c r="E1253" s="26">
        <f t="shared" ca="1" si="41"/>
        <v>1</v>
      </c>
      <c r="F1253" s="26">
        <f ca="1">IF(D1253=0,0,SUM($E$713:E1253))</f>
        <v>393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SUMIFS(RAB!$F$14:$F$90,RAB!$C$14:$C$90,C1254)</f>
        <v>2</v>
      </c>
      <c r="E1254" s="26">
        <f t="shared" ca="1" si="41"/>
        <v>1</v>
      </c>
      <c r="F1254" s="26">
        <f ca="1">IF(D1254=0,0,SUM($E$713:E1254))</f>
        <v>394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SUMIFS(RAB!$F$14:$F$90,RAB!$C$14:$C$90,C1255)</f>
        <v>2</v>
      </c>
      <c r="E1255" s="26">
        <f t="shared" ca="1" si="41"/>
        <v>1</v>
      </c>
      <c r="F1255" s="26">
        <f ca="1">IF(D1255=0,0,SUM($E$713:E1255))</f>
        <v>395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SUMIFS(RAB!$F$14:$F$90,RAB!$C$14:$C$90,C1256)</f>
        <v>2</v>
      </c>
      <c r="E1256" s="26">
        <f t="shared" ca="1" si="41"/>
        <v>1</v>
      </c>
      <c r="F1256" s="26">
        <f ca="1">IF(D1256=0,0,SUM($E$713:E1256))</f>
        <v>396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SUMIFS(RAB!$F$14:$F$90,RAB!$C$14:$C$90,C1257)</f>
        <v>2</v>
      </c>
      <c r="E1257" s="26">
        <f t="shared" ca="1" si="41"/>
        <v>1</v>
      </c>
      <c r="F1257" s="26">
        <f ca="1">IF(D1257=0,0,SUM($E$713:E1257))</f>
        <v>397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SUMIFS(RAB!$F$14:$F$90,RAB!$C$14:$C$90,C1258)</f>
        <v>2</v>
      </c>
      <c r="E1258" s="26">
        <f t="shared" ca="1" si="41"/>
        <v>1</v>
      </c>
      <c r="F1258" s="26">
        <f ca="1">IF(D1258=0,0,SUM($E$713:E1258))</f>
        <v>398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SUMIFS(RAB!$F$14:$F$90,RAB!$C$14:$C$90,C1259)</f>
        <v>2</v>
      </c>
      <c r="E1259" s="26">
        <f t="shared" ca="1" si="41"/>
        <v>1</v>
      </c>
      <c r="F1259" s="26">
        <f ca="1">IF(D1259=0,0,SUM($E$713:E1259))</f>
        <v>399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SUMIFS(RAB!$F$14:$F$90,RAB!$C$14:$C$90,C1260)</f>
        <v>2</v>
      </c>
      <c r="E1260" s="26">
        <f t="shared" ca="1" si="41"/>
        <v>1</v>
      </c>
      <c r="F1260" s="26">
        <f ca="1">IF(D1260=0,0,SUM($E$713:E1260))</f>
        <v>400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SUMIFS(RAB!$F$14:$F$90,RAB!$C$14:$C$90,C1261)</f>
        <v>2</v>
      </c>
      <c r="E1261" s="26">
        <f t="shared" ca="1" si="41"/>
        <v>1</v>
      </c>
      <c r="F1261" s="26">
        <f ca="1">IF(D1261=0,0,SUM($E$713:E1261))</f>
        <v>401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SUMIFS(RAB!$F$14:$F$90,RAB!$C$14:$C$90,C1262)</f>
        <v>2</v>
      </c>
      <c r="E1262" s="26">
        <f t="shared" ca="1" si="41"/>
        <v>1</v>
      </c>
      <c r="F1262" s="26">
        <f ca="1">IF(D1262=0,0,SUM($E$713:E1262))</f>
        <v>402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SUMIFS(RAB!$F$14:$F$90,RAB!$C$14:$C$90,C1263)</f>
        <v>2</v>
      </c>
      <c r="E1263" s="26">
        <f t="shared" ca="1" si="41"/>
        <v>1</v>
      </c>
      <c r="F1263" s="26">
        <f ca="1">IF(D1263=0,0,SUM($E$713:E1263))</f>
        <v>403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SUMIFS(RAB!$F$14:$F$90,RAB!$C$14:$C$90,C1264)</f>
        <v>2</v>
      </c>
      <c r="E1264" s="26">
        <f t="shared" ca="1" si="41"/>
        <v>1</v>
      </c>
      <c r="F1264" s="26">
        <f ca="1">IF(D1264=0,0,SUM($E$713:E1264))</f>
        <v>404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SUMIFS(RAB!$F$14:$F$90,RAB!$C$14:$C$90,C1265)</f>
        <v>2</v>
      </c>
      <c r="E1265" s="26">
        <f t="shared" ca="1" si="41"/>
        <v>1</v>
      </c>
      <c r="F1265" s="26">
        <f ca="1">IF(D1265=0,0,SUM($E$713:E1265))</f>
        <v>405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SUMIFS(RAB!$F$14:$F$90,RAB!$C$14:$C$90,C1266)</f>
        <v>2</v>
      </c>
      <c r="E1266" s="26">
        <f t="shared" ca="1" si="41"/>
        <v>1</v>
      </c>
      <c r="F1266" s="26">
        <f ca="1">IF(D1266=0,0,SUM($E$713:E1266))</f>
        <v>406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SUMIFS(RAB!$F$14:$F$90,RAB!$C$14:$C$90,C1267)</f>
        <v>2</v>
      </c>
      <c r="E1267" s="26">
        <f t="shared" ca="1" si="41"/>
        <v>1</v>
      </c>
      <c r="F1267" s="26">
        <f ca="1">IF(D1267=0,0,SUM($E$713:E1267))</f>
        <v>407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SUMIFS(RAB!$F$14:$F$90,RAB!$C$14:$C$90,C1268)</f>
        <v>2</v>
      </c>
      <c r="E1268" s="26">
        <f t="shared" ca="1" si="41"/>
        <v>1</v>
      </c>
      <c r="F1268" s="26">
        <f ca="1">IF(D1268=0,0,SUM($E$713:E1268))</f>
        <v>408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SUMIFS(RAB!$F$14:$F$90,RAB!$C$14:$C$90,C1269)</f>
        <v>2</v>
      </c>
      <c r="E1269" s="26">
        <f t="shared" ca="1" si="41"/>
        <v>1</v>
      </c>
      <c r="F1269" s="26">
        <f ca="1">IF(D1269=0,0,SUM($E$713:E1269))</f>
        <v>409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SUMIFS(RAB!$F$14:$F$90,RAB!$C$14:$C$90,C1270)</f>
        <v>2</v>
      </c>
      <c r="E1270" s="26">
        <f t="shared" ca="1" si="41"/>
        <v>1</v>
      </c>
      <c r="F1270" s="26">
        <f ca="1">IF(D1270=0,0,SUM($E$713:E1270))</f>
        <v>410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SUMIFS(RAB!$F$14:$F$90,RAB!$C$14:$C$90,C1271)</f>
        <v>2</v>
      </c>
      <c r="E1271" s="26">
        <f t="shared" ca="1" si="41"/>
        <v>1</v>
      </c>
      <c r="F1271" s="26">
        <f ca="1">IF(D1271=0,0,SUM($E$713:E1271))</f>
        <v>411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SUMIFS(RAB!$F$14:$F$90,RAB!$C$14:$C$90,C1272)</f>
        <v>2</v>
      </c>
      <c r="E1272" s="26">
        <f t="shared" ca="1" si="41"/>
        <v>1</v>
      </c>
      <c r="F1272" s="26">
        <f ca="1">IF(D1272=0,0,SUM($E$713:E1272))</f>
        <v>412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SUMIFS(RAB!$F$14:$F$90,RAB!$C$14:$C$90,C1273)</f>
        <v>2</v>
      </c>
      <c r="E1273" s="26">
        <f t="shared" ca="1" si="41"/>
        <v>1</v>
      </c>
      <c r="F1273" s="26">
        <f ca="1">IF(D1273=0,0,SUM($E$713:E1273))</f>
        <v>413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SUMIFS(RAB!$F$14:$F$90,RAB!$C$14:$C$90,C1274)</f>
        <v>2</v>
      </c>
      <c r="E1274" s="26">
        <f t="shared" ca="1" si="41"/>
        <v>1</v>
      </c>
      <c r="F1274" s="26">
        <f ca="1">IF(D1274=0,0,SUM($E$713:E1274))</f>
        <v>414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SUMIFS(RAB!$F$14:$F$90,RAB!$C$14:$C$90,C1275)</f>
        <v>2</v>
      </c>
      <c r="E1275" s="26">
        <f t="shared" ca="1" si="41"/>
        <v>1</v>
      </c>
      <c r="F1275" s="26">
        <f ca="1">IF(D1275=0,0,SUM($E$713:E1275))</f>
        <v>415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SUMIFS(RAB!$F$14:$F$90,RAB!$C$14:$C$90,C1276)</f>
        <v>2</v>
      </c>
      <c r="E1276" s="26">
        <f t="shared" ca="1" si="41"/>
        <v>1</v>
      </c>
      <c r="F1276" s="26">
        <f ca="1">IF(D1276=0,0,SUM($E$713:E1276))</f>
        <v>416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SUMIFS(RAB!$F$14:$F$90,RAB!$C$14:$C$90,C1277)</f>
        <v>2</v>
      </c>
      <c r="E1277" s="26">
        <f t="shared" ca="1" si="41"/>
        <v>1</v>
      </c>
      <c r="F1277" s="26">
        <f ca="1">IF(D1277=0,0,SUM($E$713:E1277))</f>
        <v>417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SUMIFS(RAB!$F$14:$F$90,RAB!$C$14:$C$90,C1278)</f>
        <v>2</v>
      </c>
      <c r="E1278" s="26">
        <f t="shared" ca="1" si="41"/>
        <v>1</v>
      </c>
      <c r="F1278" s="26">
        <f ca="1">IF(D1278=0,0,SUM($E$713:E1278))</f>
        <v>418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SUMIFS(RAB!$F$14:$F$90,RAB!$C$14:$C$90,C1279)</f>
        <v>2</v>
      </c>
      <c r="E1279" s="26">
        <f t="shared" ca="1" si="41"/>
        <v>1</v>
      </c>
      <c r="F1279" s="26">
        <f ca="1">IF(D1279=0,0,SUM($E$713:E1279))</f>
        <v>419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SUMIFS(RAB!$F$14:$F$90,RAB!$C$14:$C$90,C1280)</f>
        <v>2</v>
      </c>
      <c r="E1280" s="26">
        <f t="shared" ca="1" si="41"/>
        <v>1</v>
      </c>
      <c r="F1280" s="26">
        <f ca="1">IF(D1280=0,0,SUM($E$713:E1280))</f>
        <v>420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SUMIFS(RAB!$F$14:$F$90,RAB!$C$14:$C$90,C1281)</f>
        <v>2</v>
      </c>
      <c r="E1281" s="26">
        <f t="shared" ca="1" si="41"/>
        <v>1</v>
      </c>
      <c r="F1281" s="26">
        <f ca="1">IF(D1281=0,0,SUM($E$713:E1281))</f>
        <v>421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SUMIFS(RAB!$F$14:$F$90,RAB!$C$14:$C$90,C1282)</f>
        <v>2</v>
      </c>
      <c r="E1282" s="26">
        <f t="shared" ca="1" si="41"/>
        <v>1</v>
      </c>
      <c r="F1282" s="26">
        <f ca="1">IF(D1282=0,0,SUM($E$713:E1282))</f>
        <v>422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SUMIFS(RAB!$F$14:$F$90,RAB!$C$14:$C$90,C1283)</f>
        <v>2</v>
      </c>
      <c r="E1283" s="26">
        <f t="shared" ca="1" si="41"/>
        <v>1</v>
      </c>
      <c r="F1283" s="26">
        <f ca="1">IF(D1283=0,0,SUM($E$713:E1283))</f>
        <v>423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SUMIFS(RAB!$F$14:$F$90,RAB!$C$14:$C$90,C1284)</f>
        <v>2</v>
      </c>
      <c r="E1284" s="26">
        <f t="shared" ca="1" si="41"/>
        <v>1</v>
      </c>
      <c r="F1284" s="26">
        <f ca="1">IF(D1284=0,0,SUM($E$713:E1284))</f>
        <v>424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SUMIFS(RAB!$F$14:$F$90,RAB!$C$14:$C$90,C1285)</f>
        <v>2</v>
      </c>
      <c r="E1285" s="26">
        <f t="shared" ca="1" si="41"/>
        <v>1</v>
      </c>
      <c r="F1285" s="26">
        <f ca="1">IF(D1285=0,0,SUM($E$713:E1285))</f>
        <v>425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SUMIFS(RAB!$F$14:$F$90,RAB!$C$14:$C$90,C1286)</f>
        <v>2</v>
      </c>
      <c r="E1286" s="26">
        <f t="shared" ca="1" si="41"/>
        <v>1</v>
      </c>
      <c r="F1286" s="26">
        <f ca="1">IF(D1286=0,0,SUM($E$713:E1286))</f>
        <v>426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SUMIFS(RAB!$F$14:$F$90,RAB!$C$14:$C$90,C1287)</f>
        <v>2</v>
      </c>
      <c r="E1287" s="26">
        <f t="shared" ca="1" si="41"/>
        <v>1</v>
      </c>
      <c r="F1287" s="26">
        <f ca="1">IF(D1287=0,0,SUM($E$713:E1287))</f>
        <v>427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SUMIFS(RAB!$F$14:$F$90,RAB!$C$14:$C$90,C1288)</f>
        <v>2</v>
      </c>
      <c r="E1288" s="26">
        <f t="shared" ca="1" si="41"/>
        <v>1</v>
      </c>
      <c r="F1288" s="26">
        <f ca="1">IF(D1288=0,0,SUM($E$713:E1288))</f>
        <v>428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SUMIFS(RAB!$F$14:$F$90,RAB!$C$14:$C$90,C1289)</f>
        <v>2</v>
      </c>
      <c r="E1289" s="26">
        <f t="shared" ca="1" si="41"/>
        <v>1</v>
      </c>
      <c r="F1289" s="26">
        <f ca="1">IF(D1289=0,0,SUM($E$713:E1289))</f>
        <v>429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SUMIFS(RAB!$F$14:$F$90,RAB!$C$14:$C$90,C1290)</f>
        <v>2</v>
      </c>
      <c r="E1290" s="26">
        <f t="shared" ca="1" si="41"/>
        <v>1</v>
      </c>
      <c r="F1290" s="26">
        <f ca="1">IF(D1290=0,0,SUM($E$713:E1290))</f>
        <v>430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SUMIFS(RAB!$F$14:$F$90,RAB!$C$14:$C$90,C1291)</f>
        <v>2</v>
      </c>
      <c r="E1291" s="26">
        <f t="shared" ref="E1291:E1320" ca="1" si="42">IF(D1291=0,0,1)</f>
        <v>1</v>
      </c>
      <c r="F1291" s="26">
        <f ca="1">IF(D1291=0,0,SUM($E$713:E1291))</f>
        <v>431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SUMIFS(RAB!$F$14:$F$90,RAB!$C$14:$C$90,C1292)</f>
        <v>2</v>
      </c>
      <c r="E1292" s="26">
        <f t="shared" ca="1" si="42"/>
        <v>1</v>
      </c>
      <c r="F1292" s="26">
        <f ca="1">IF(D1292=0,0,SUM($E$713:E1292))</f>
        <v>432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SUMIFS(RAB!$F$14:$F$90,RAB!$C$14:$C$90,C1293)</f>
        <v>2</v>
      </c>
      <c r="E1293" s="26">
        <f t="shared" ca="1" si="42"/>
        <v>1</v>
      </c>
      <c r="F1293" s="26">
        <f ca="1">IF(D1293=0,0,SUM($E$713:E1293))</f>
        <v>433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SUMIFS(RAB!$F$14:$F$90,RAB!$C$14:$C$90,C1294)</f>
        <v>2</v>
      </c>
      <c r="E1294" s="26">
        <f t="shared" ca="1" si="42"/>
        <v>1</v>
      </c>
      <c r="F1294" s="26">
        <f ca="1">IF(D1294=0,0,SUM($E$713:E1294))</f>
        <v>434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SUMIFS(RAB!$F$14:$F$90,RAB!$C$14:$C$90,C1295)</f>
        <v>2</v>
      </c>
      <c r="E1295" s="26">
        <f t="shared" ca="1" si="42"/>
        <v>1</v>
      </c>
      <c r="F1295" s="26">
        <f ca="1">IF(D1295=0,0,SUM($E$713:E1295))</f>
        <v>435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SUMIFS(RAB!$F$14:$F$90,RAB!$C$14:$C$90,C1296)</f>
        <v>2</v>
      </c>
      <c r="E1296" s="26">
        <f t="shared" ca="1" si="42"/>
        <v>1</v>
      </c>
      <c r="F1296" s="26">
        <f ca="1">IF(D1296=0,0,SUM($E$713:E1296))</f>
        <v>436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SUMIFS(RAB!$F$14:$F$90,RAB!$C$14:$C$90,C1297)</f>
        <v>2</v>
      </c>
      <c r="E1297" s="26">
        <f t="shared" ca="1" si="42"/>
        <v>1</v>
      </c>
      <c r="F1297" s="26">
        <f ca="1">IF(D1297=0,0,SUM($E$713:E1297))</f>
        <v>437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SUMIFS(RAB!$F$14:$F$90,RAB!$C$14:$C$90,C1298)</f>
        <v>2</v>
      </c>
      <c r="E1298" s="26">
        <f t="shared" ca="1" si="42"/>
        <v>1</v>
      </c>
      <c r="F1298" s="26">
        <f ca="1">IF(D1298=0,0,SUM($E$713:E1298))</f>
        <v>438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SUMIFS(RAB!$F$14:$F$90,RAB!$C$14:$C$90,C1299)</f>
        <v>2</v>
      </c>
      <c r="E1299" s="26">
        <f t="shared" ca="1" si="42"/>
        <v>1</v>
      </c>
      <c r="F1299" s="26">
        <f ca="1">IF(D1299=0,0,SUM($E$713:E1299))</f>
        <v>439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SUMIFS(RAB!$F$14:$F$90,RAB!$C$14:$C$90,C1300)</f>
        <v>2</v>
      </c>
      <c r="E1300" s="26">
        <f t="shared" ca="1" si="42"/>
        <v>1</v>
      </c>
      <c r="F1300" s="26">
        <f ca="1">IF(D1300=0,0,SUM($E$713:E1300))</f>
        <v>440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SUMIFS(RAB!$F$14:$F$90,RAB!$C$14:$C$90,C1301)</f>
        <v>2</v>
      </c>
      <c r="E1301" s="26">
        <f t="shared" ca="1" si="42"/>
        <v>1</v>
      </c>
      <c r="F1301" s="26">
        <f ca="1">IF(D1301=0,0,SUM($E$713:E1301))</f>
        <v>441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SUMIFS(RAB!$F$14:$F$90,RAB!$C$14:$C$90,C1302)</f>
        <v>2</v>
      </c>
      <c r="E1302" s="26">
        <f t="shared" ca="1" si="42"/>
        <v>1</v>
      </c>
      <c r="F1302" s="26">
        <f ca="1">IF(D1302=0,0,SUM($E$713:E1302))</f>
        <v>442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SUMIFS(RAB!$F$14:$F$90,RAB!$C$14:$C$90,C1303)</f>
        <v>2</v>
      </c>
      <c r="E1303" s="26">
        <f t="shared" ca="1" si="42"/>
        <v>1</v>
      </c>
      <c r="F1303" s="26">
        <f ca="1">IF(D1303=0,0,SUM($E$713:E1303))</f>
        <v>443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SUMIFS(RAB!$F$14:$F$90,RAB!$C$14:$C$90,C1304)</f>
        <v>2</v>
      </c>
      <c r="E1304" s="26">
        <f t="shared" ca="1" si="42"/>
        <v>1</v>
      </c>
      <c r="F1304" s="26">
        <f ca="1">IF(D1304=0,0,SUM($E$713:E1304))</f>
        <v>444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SUMIFS(RAB!$F$14:$F$90,RAB!$C$14:$C$90,C1305)</f>
        <v>2</v>
      </c>
      <c r="E1305" s="26">
        <f t="shared" ca="1" si="42"/>
        <v>1</v>
      </c>
      <c r="F1305" s="26">
        <f ca="1">IF(D1305=0,0,SUM($E$713:E1305))</f>
        <v>445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SUMIFS(RAB!$F$14:$F$90,RAB!$C$14:$C$90,C1306)</f>
        <v>2</v>
      </c>
      <c r="E1306" s="26">
        <f t="shared" ca="1" si="42"/>
        <v>1</v>
      </c>
      <c r="F1306" s="26">
        <f ca="1">IF(D1306=0,0,SUM($E$713:E1306))</f>
        <v>446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SUMIFS(RAB!$F$14:$F$90,RAB!$C$14:$C$90,C1307)</f>
        <v>2</v>
      </c>
      <c r="E1307" s="26">
        <f t="shared" ca="1" si="42"/>
        <v>1</v>
      </c>
      <c r="F1307" s="26">
        <f ca="1">IF(D1307=0,0,SUM($E$713:E1307))</f>
        <v>447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SUMIFS(RAB!$F$14:$F$90,RAB!$C$14:$C$90,C1308)</f>
        <v>2</v>
      </c>
      <c r="E1308" s="26">
        <f t="shared" ca="1" si="42"/>
        <v>1</v>
      </c>
      <c r="F1308" s="26">
        <f ca="1">IF(D1308=0,0,SUM($E$713:E1308))</f>
        <v>448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SUMIFS(RAB!$F$14:$F$90,RAB!$C$14:$C$90,C1309)</f>
        <v>2</v>
      </c>
      <c r="E1309" s="26">
        <f t="shared" ca="1" si="42"/>
        <v>1</v>
      </c>
      <c r="F1309" s="26">
        <f ca="1">IF(D1309=0,0,SUM($E$713:E1309))</f>
        <v>449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SUMIFS(RAB!$F$14:$F$90,RAB!$C$14:$C$90,C1310)</f>
        <v>2</v>
      </c>
      <c r="E1310" s="26">
        <f t="shared" ca="1" si="42"/>
        <v>1</v>
      </c>
      <c r="F1310" s="26">
        <f ca="1">IF(D1310=0,0,SUM($E$713:E1310))</f>
        <v>450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SUMIFS(RAB!$F$14:$F$90,RAB!$C$14:$C$90,C1311)</f>
        <v>2</v>
      </c>
      <c r="E1311" s="26">
        <f t="shared" ca="1" si="42"/>
        <v>1</v>
      </c>
      <c r="F1311" s="26">
        <f ca="1">IF(D1311=0,0,SUM($E$713:E1311))</f>
        <v>451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SUMIFS(RAB!$F$14:$F$90,RAB!$C$14:$C$90,C1312)</f>
        <v>2</v>
      </c>
      <c r="E1312" s="26">
        <f t="shared" ca="1" si="42"/>
        <v>1</v>
      </c>
      <c r="F1312" s="26">
        <f ca="1">IF(D1312=0,0,SUM($E$713:E1312))</f>
        <v>452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SUMIFS(RAB!$F$14:$F$90,RAB!$C$14:$C$90,C1313)</f>
        <v>2</v>
      </c>
      <c r="E1313" s="26">
        <f t="shared" ca="1" si="42"/>
        <v>1</v>
      </c>
      <c r="F1313" s="26">
        <f ca="1">IF(D1313=0,0,SUM($E$713:E1313))</f>
        <v>453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SUMIFS(RAB!$F$14:$F$90,RAB!$C$14:$C$90,C1314)</f>
        <v>2</v>
      </c>
      <c r="E1314" s="26">
        <f t="shared" ca="1" si="42"/>
        <v>1</v>
      </c>
      <c r="F1314" s="26">
        <f ca="1">IF(D1314=0,0,SUM($E$713:E1314))</f>
        <v>454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SUMIFS(RAB!$F$14:$F$90,RAB!$C$14:$C$90,C1315)</f>
        <v>2</v>
      </c>
      <c r="E1315" s="26">
        <f t="shared" ca="1" si="42"/>
        <v>1</v>
      </c>
      <c r="F1315" s="26">
        <f ca="1">IF(D1315=0,0,SUM($E$713:E1315))</f>
        <v>455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SUMIFS(RAB!$F$14:$F$90,RAB!$C$14:$C$90,C1316)</f>
        <v>2</v>
      </c>
      <c r="E1316" s="26">
        <f t="shared" ca="1" si="42"/>
        <v>1</v>
      </c>
      <c r="F1316" s="26">
        <f ca="1">IF(D1316=0,0,SUM($E$713:E1316))</f>
        <v>456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SUMIFS(RAB!$F$14:$F$90,RAB!$C$14:$C$90,C1317)</f>
        <v>2</v>
      </c>
      <c r="E1317" s="26">
        <f t="shared" ca="1" si="42"/>
        <v>1</v>
      </c>
      <c r="F1317" s="26">
        <f ca="1">IF(D1317=0,0,SUM($E$713:E1317))</f>
        <v>457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SUMIFS(RAB!$F$14:$F$90,RAB!$C$14:$C$90,C1318)</f>
        <v>2</v>
      </c>
      <c r="E1318" s="26">
        <f t="shared" ca="1" si="42"/>
        <v>1</v>
      </c>
      <c r="F1318" s="26">
        <f ca="1">IF(D1318=0,0,SUM($E$713:E1318))</f>
        <v>458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SUMIFS(RAB!$F$14:$F$90,RAB!$C$14:$C$90,C1319)</f>
        <v>2</v>
      </c>
      <c r="E1319" s="26">
        <f t="shared" ca="1" si="42"/>
        <v>1</v>
      </c>
      <c r="F1319" s="26">
        <f ca="1">IF(D1319=0,0,SUM($E$713:E1319))</f>
        <v>459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SUMIFS(RAB!$F$14:$F$90,RAB!$C$14:$C$90,C1320)</f>
        <v>2</v>
      </c>
      <c r="E1320" s="26">
        <f t="shared" ca="1" si="42"/>
        <v>1</v>
      </c>
      <c r="F1320" s="26">
        <f ca="1">IF(D1320=0,0,SUM($E$713:E1320))</f>
        <v>460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7" t="s">
        <v>1127</v>
      </c>
      <c r="C4" s="547"/>
      <c r="D4" s="547"/>
      <c r="E4" s="547"/>
      <c r="F4" s="547"/>
      <c r="G4" s="547"/>
      <c r="H4" s="547"/>
      <c r="I4" s="547"/>
      <c r="J4" s="547"/>
      <c r="K4" s="54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0" t="str">
        <f>RAB!G6</f>
        <v>PD INDOMARET TOROH 22-33KVA</v>
      </c>
      <c r="H6" s="540"/>
      <c r="I6" s="540"/>
      <c r="J6" s="540"/>
      <c r="K6" s="54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TOROH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8" t="s">
        <v>0</v>
      </c>
      <c r="C11" s="550" t="s">
        <v>1</v>
      </c>
      <c r="D11" s="553" t="s">
        <v>42</v>
      </c>
      <c r="E11" s="553" t="s">
        <v>43</v>
      </c>
      <c r="F11" s="553" t="s">
        <v>2</v>
      </c>
      <c r="G11" s="554" t="s">
        <v>41</v>
      </c>
      <c r="H11" s="553" t="s">
        <v>3</v>
      </c>
      <c r="I11" s="553"/>
      <c r="J11" s="553"/>
      <c r="K11" s="557"/>
      <c r="M11" s="33"/>
      <c r="N11" s="33"/>
      <c r="O11" s="33"/>
      <c r="P11" s="33"/>
      <c r="R11" s="34"/>
      <c r="S11" s="74"/>
      <c r="T11" s="74"/>
    </row>
    <row r="12" spans="1:21" ht="15" customHeight="1">
      <c r="B12" s="549"/>
      <c r="C12" s="551"/>
      <c r="D12" s="543"/>
      <c r="E12" s="543"/>
      <c r="F12" s="543"/>
      <c r="G12" s="555"/>
      <c r="H12" s="545" t="s">
        <v>46</v>
      </c>
      <c r="I12" s="545" t="s">
        <v>5</v>
      </c>
      <c r="J12" s="543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9"/>
      <c r="C13" s="552"/>
      <c r="D13" s="543"/>
      <c r="E13" s="543"/>
      <c r="F13" s="543"/>
      <c r="G13" s="556"/>
      <c r="H13" s="546"/>
      <c r="I13" s="546"/>
      <c r="J13" s="543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>
        <f t="shared" ca="1" si="5"/>
        <v>2</v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>
        <f t="shared" ca="1" si="5"/>
        <v>2</v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>
        <f t="shared" ca="1" si="5"/>
        <v>2</v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>
        <f t="shared" ca="1" si="5"/>
        <v>2</v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>
        <f t="shared" ca="1" si="5"/>
        <v>2</v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>
        <f t="shared" ca="1" si="5"/>
        <v>2</v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>
        <f t="shared" ca="1" si="5"/>
        <v>2</v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>
        <f t="shared" ca="1" si="5"/>
        <v>2</v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>
        <f t="shared" ca="1" si="5"/>
        <v>2</v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>
        <f t="shared" ca="1" si="5"/>
        <v>2</v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>
        <f t="shared" ca="1" si="5"/>
        <v>2</v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>
        <f t="shared" ca="1" si="5"/>
        <v>2</v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>
        <f t="shared" ca="1" si="5"/>
        <v>2</v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1" t="s">
        <v>1008</v>
      </c>
      <c r="D38" s="541"/>
      <c r="E38" s="541"/>
      <c r="F38" s="541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2" t="s">
        <v>462</v>
      </c>
      <c r="D39" s="542"/>
      <c r="E39" s="542"/>
      <c r="F39" s="542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1" t="s">
        <v>463</v>
      </c>
      <c r="D40" s="531"/>
      <c r="E40" s="531"/>
      <c r="F40" s="53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4" t="e">
        <f ca="1">"Terbilang : ( "&amp;L42&amp;" Rupiah )"</f>
        <v>#NAME?</v>
      </c>
      <c r="C41" s="535"/>
      <c r="D41" s="535"/>
      <c r="E41" s="535"/>
      <c r="F41" s="535"/>
      <c r="G41" s="535"/>
      <c r="H41" s="535"/>
      <c r="I41" s="535"/>
      <c r="J41" s="535"/>
      <c r="K41" s="536"/>
      <c r="L41" s="44"/>
      <c r="R41" s="58"/>
      <c r="S41" s="58"/>
      <c r="T41" s="58"/>
    </row>
    <row r="42" spans="1:20" s="36" customFormat="1">
      <c r="A42" s="30"/>
      <c r="B42" s="537"/>
      <c r="C42" s="538"/>
      <c r="D42" s="538"/>
      <c r="E42" s="538"/>
      <c r="F42" s="538"/>
      <c r="G42" s="538"/>
      <c r="H42" s="538"/>
      <c r="I42" s="538"/>
      <c r="J42" s="538"/>
      <c r="K42" s="539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2"/>
      <c r="I45" s="532"/>
      <c r="J45" s="533"/>
      <c r="K45" s="53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2"/>
      <c r="I46" s="532"/>
      <c r="J46" s="533"/>
      <c r="K46" s="53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2"/>
      <c r="I47" s="532"/>
      <c r="J47" s="533"/>
      <c r="K47" s="53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2"/>
      <c r="I52" s="532"/>
      <c r="J52" s="533"/>
      <c r="K52" s="53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SUMIFS(RAB!$F$14:$F$90,RAB!$C$14:$C$90,'REKAP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SUMIFS(RAB!$F$14:$F$90,RAB!$C$14:$C$90,'REKAP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SUMIFS(RAB!$F$14:$F$90,RAB!$C$14:$C$90,'REKAP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SUMIFS(RAB!$F$14:$F$90,RAB!$C$14:$C$90,'REKAP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SUMIFS(RAB!$F$14:$F$90,RAB!$C$14:$C$90,'REKAP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SUMIFS(RAB!$F$14:$F$90,RAB!$C$14:$C$90,'REKAP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SUMIFS(RAB!$F$14:$F$90,RAB!$C$14:$C$90,'REKAP TIANG'!C63)</f>
        <v>2</v>
      </c>
      <c r="E63" s="24">
        <f t="shared" ca="1" si="12"/>
        <v>1</v>
      </c>
      <c r="F63" s="24">
        <f ca="1">IF(D63=0,0,SUM($E$56:E63))</f>
        <v>1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SUMIFS(RAB!$F$14:$F$90,RAB!$C$14:$C$90,'REKAP TIANG'!C64)</f>
        <v>2</v>
      </c>
      <c r="E64" s="24">
        <f t="shared" ca="1" si="12"/>
        <v>1</v>
      </c>
      <c r="F64" s="24">
        <f ca="1">IF(D64=0,0,SUM($E$56:E64))</f>
        <v>2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SUMIFS(RAB!$F$14:$F$90,RAB!$C$14:$C$90,'REKAP TIANG'!C65)</f>
        <v>2</v>
      </c>
      <c r="E65" s="24">
        <f t="shared" ref="E65:E75" ca="1" si="13">IF(D65=0,0,1)</f>
        <v>1</v>
      </c>
      <c r="F65" s="24">
        <f ca="1">IF(D65=0,0,SUM($E$56:E65))</f>
        <v>3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SUMIFS(RAB!$F$14:$F$90,RAB!$C$14:$C$90,'REKAP TIANG'!C66)</f>
        <v>2</v>
      </c>
      <c r="E66" s="24">
        <f t="shared" ca="1" si="13"/>
        <v>1</v>
      </c>
      <c r="F66" s="24">
        <f ca="1">IF(D66=0,0,SUM($E$56:E66))</f>
        <v>4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SUMIFS(RAB!$F$14:$F$90,RAB!$C$14:$C$90,'REKAP TIANG'!C67)</f>
        <v>2</v>
      </c>
      <c r="E67" s="24">
        <f t="shared" ca="1" si="13"/>
        <v>1</v>
      </c>
      <c r="F67" s="24">
        <f ca="1">IF(D67=0,0,SUM($E$56:E67))</f>
        <v>5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SUMIFS(RAB!$F$14:$F$90,RAB!$C$14:$C$90,'REKAP TIANG'!C68)</f>
        <v>2</v>
      </c>
      <c r="E68" s="24">
        <f t="shared" ca="1" si="13"/>
        <v>1</v>
      </c>
      <c r="F68" s="24">
        <f ca="1">IF(D68=0,0,SUM($E$56:E68))</f>
        <v>6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SUMIFS(RAB!$F$14:$F$90,RAB!$C$14:$C$90,'REKAP TIANG'!C69)</f>
        <v>2</v>
      </c>
      <c r="E69" s="24">
        <f t="shared" ca="1" si="13"/>
        <v>1</v>
      </c>
      <c r="F69" s="24">
        <f ca="1">IF(D69=0,0,SUM($E$56:E69))</f>
        <v>7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SUMIFS(RAB!$F$14:$F$90,RAB!$C$14:$C$90,'REKAP TIANG'!C70)</f>
        <v>2</v>
      </c>
      <c r="E70" s="24">
        <f t="shared" ca="1" si="13"/>
        <v>1</v>
      </c>
      <c r="F70" s="24">
        <f ca="1">IF(D70=0,0,SUM($E$56:E70))</f>
        <v>8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SUMIFS(RAB!$F$14:$F$90,RAB!$C$14:$C$90,'REKAP TIANG'!C71)</f>
        <v>2</v>
      </c>
      <c r="E71" s="24">
        <f t="shared" ca="1" si="13"/>
        <v>1</v>
      </c>
      <c r="F71" s="24">
        <f ca="1">IF(D71=0,0,SUM($E$56:E71))</f>
        <v>9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SUMIFS(RAB!$F$14:$F$90,RAB!$C$14:$C$90,'REKAP TIANG'!C72)</f>
        <v>2</v>
      </c>
      <c r="E72" s="24">
        <f t="shared" ca="1" si="13"/>
        <v>1</v>
      </c>
      <c r="F72" s="24">
        <f ca="1">IF(D72=0,0,SUM($E$56:E72))</f>
        <v>10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SUMIFS(RAB!$F$14:$F$90,RAB!$C$14:$C$90,'REKAP TIANG'!C73)</f>
        <v>2</v>
      </c>
      <c r="E73" s="24">
        <f t="shared" ca="1" si="13"/>
        <v>1</v>
      </c>
      <c r="F73" s="24">
        <f ca="1">IF(D73=0,0,SUM($E$56:E73))</f>
        <v>11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SUMIFS(RAB!$F$14:$F$90,RAB!$C$14:$C$90,'REKAP TIANG'!C74)</f>
        <v>2</v>
      </c>
      <c r="E74" s="24">
        <f t="shared" ca="1" si="13"/>
        <v>1</v>
      </c>
      <c r="F74" s="24">
        <f ca="1">IF(D74=0,0,SUM($E$56:E74))</f>
        <v>12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SUMIFS(RAB!$F$14:$F$90,RAB!$C$14:$C$90,'REKAP TIANG'!C75)</f>
        <v>2</v>
      </c>
      <c r="E75" s="24">
        <f t="shared" ca="1" si="13"/>
        <v>1</v>
      </c>
      <c r="F75" s="24">
        <f ca="1">IF(D75=0,0,SUM($E$56:E75))</f>
        <v>13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SUMIFS(RAB!$F$14:$F$90,RAB!$C$14:$C$90,'REKAP TIANG'!C76)</f>
        <v>2</v>
      </c>
      <c r="E76" s="24">
        <f ca="1">IF(D76=0,0,1)</f>
        <v>1</v>
      </c>
      <c r="F76" s="24">
        <f ca="1">IF(D76=0,0,SUM($E$56:E76))</f>
        <v>14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7" t="s">
        <v>1034</v>
      </c>
      <c r="C4" s="547"/>
      <c r="D4" s="547"/>
      <c r="E4" s="547"/>
      <c r="F4" s="547"/>
      <c r="G4" s="547"/>
      <c r="H4" s="547"/>
      <c r="I4" s="547"/>
      <c r="J4" s="547"/>
      <c r="K4" s="54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0" t="str">
        <f>RAB!G6</f>
        <v>PD INDOMARET TOROH 22-33KVA</v>
      </c>
      <c r="H6" s="540"/>
      <c r="I6" s="540"/>
      <c r="J6" s="540"/>
      <c r="K6" s="54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TOROH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8" t="s">
        <v>0</v>
      </c>
      <c r="C11" s="550" t="s">
        <v>1</v>
      </c>
      <c r="D11" s="553" t="s">
        <v>42</v>
      </c>
      <c r="E11" s="553" t="s">
        <v>43</v>
      </c>
      <c r="F11" s="553" t="s">
        <v>2</v>
      </c>
      <c r="G11" s="554" t="s">
        <v>41</v>
      </c>
      <c r="H11" s="553" t="s">
        <v>3</v>
      </c>
      <c r="I11" s="553"/>
      <c r="J11" s="553"/>
      <c r="K11" s="557"/>
      <c r="M11" s="33"/>
      <c r="N11" s="33"/>
      <c r="O11" s="33"/>
      <c r="P11" s="33"/>
      <c r="R11" s="34"/>
      <c r="S11" s="74"/>
      <c r="T11" s="74"/>
    </row>
    <row r="12" spans="1:21" ht="15" customHeight="1">
      <c r="B12" s="549"/>
      <c r="C12" s="551"/>
      <c r="D12" s="543"/>
      <c r="E12" s="543"/>
      <c r="F12" s="543"/>
      <c r="G12" s="555"/>
      <c r="H12" s="545" t="s">
        <v>46</v>
      </c>
      <c r="I12" s="545" t="s">
        <v>5</v>
      </c>
      <c r="J12" s="543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9"/>
      <c r="C13" s="552"/>
      <c r="D13" s="543"/>
      <c r="E13" s="543"/>
      <c r="F13" s="543"/>
      <c r="G13" s="556"/>
      <c r="H13" s="546"/>
      <c r="I13" s="546"/>
      <c r="J13" s="543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3x35+1x35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50</v>
      </c>
      <c r="G21" s="41">
        <f ca="1">IF(ISERROR(OFFSET('HARGA SATUAN'!$I$6,MATCH(C21,'HARGA SATUAN'!$C$7:$C$1495,0),0)),"",OFFSET('HARGA SATUAN'!$I$6,MATCH(C21,'HARGA SATUAN'!$C$7:$C$1495,0),0))</f>
        <v>30400</v>
      </c>
      <c r="H21" s="42">
        <f t="shared" ca="1" si="1"/>
        <v>1520000</v>
      </c>
      <c r="I21" s="42">
        <f t="shared" ca="1" si="2"/>
        <v>0</v>
      </c>
      <c r="J21" s="42">
        <f t="shared" ca="1" si="3"/>
        <v>0</v>
      </c>
      <c r="K21" s="43">
        <f t="shared" ca="1" si="0"/>
        <v>1520000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60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3270000</v>
      </c>
      <c r="I22" s="42">
        <f t="shared" ca="1" si="2"/>
        <v>0</v>
      </c>
      <c r="J22" s="42">
        <f t="shared" ca="1" si="3"/>
        <v>0</v>
      </c>
      <c r="K22" s="43">
        <f t="shared" ca="1" si="0"/>
        <v>3270000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>
        <f t="shared" ca="1" si="6"/>
        <v>2</v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>
        <f t="shared" ca="1" si="6"/>
        <v>2</v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>
        <f t="shared" ca="1" si="6"/>
        <v>2</v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>
        <f t="shared" ca="1" si="6"/>
        <v>2</v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>
        <f t="shared" ca="1" si="6"/>
        <v>2</v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>
        <f t="shared" ca="1" si="6"/>
        <v>2</v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>
        <f t="shared" ca="1" si="6"/>
        <v>2</v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>
        <f t="shared" ca="1" si="6"/>
        <v>2</v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>
        <f t="shared" ca="1" si="6"/>
        <v>2</v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>
        <f t="shared" ca="1" si="6"/>
        <v>2</v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>
        <f t="shared" ca="1" si="6"/>
        <v>2</v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1" t="s">
        <v>1008</v>
      </c>
      <c r="D168" s="541"/>
      <c r="E168" s="541"/>
      <c r="F168" s="541"/>
      <c r="G168" s="77" t="s">
        <v>9</v>
      </c>
      <c r="H168" s="55">
        <f ca="1">SUM(H14:H167)</f>
        <v>92179650</v>
      </c>
      <c r="I168" s="55">
        <f ca="1">SUM(I14:I167)</f>
        <v>0</v>
      </c>
      <c r="J168" s="55">
        <f ca="1">SUM(J14:J167)</f>
        <v>0</v>
      </c>
      <c r="K168" s="55">
        <f ca="1">SUM(K14:K167)</f>
        <v>92179650</v>
      </c>
      <c r="L168" s="44"/>
      <c r="R168" s="99"/>
      <c r="S168" s="99"/>
      <c r="T168" s="99"/>
    </row>
    <row r="169" spans="1:20" s="36" customFormat="1">
      <c r="A169" s="30"/>
      <c r="B169" s="56"/>
      <c r="C169" s="542" t="s">
        <v>462</v>
      </c>
      <c r="D169" s="542"/>
      <c r="E169" s="542"/>
      <c r="F169" s="542"/>
      <c r="G169" s="59" t="s">
        <v>9</v>
      </c>
      <c r="H169" s="60">
        <f ca="1">H168*0.1</f>
        <v>9217965</v>
      </c>
      <c r="I169" s="60">
        <f ca="1">I168*0.1</f>
        <v>0</v>
      </c>
      <c r="J169" s="60">
        <f ca="1">J168*0.1</f>
        <v>0</v>
      </c>
      <c r="K169" s="60">
        <f ca="1">K168*0.1</f>
        <v>9217965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1" t="s">
        <v>463</v>
      </c>
      <c r="D170" s="531"/>
      <c r="E170" s="531"/>
      <c r="F170" s="531"/>
      <c r="G170" s="61" t="s">
        <v>9</v>
      </c>
      <c r="H170" s="78">
        <f ca="1">SUM(H168:H169)</f>
        <v>101397615</v>
      </c>
      <c r="I170" s="78">
        <f ca="1">SUM(I168:I169)</f>
        <v>0</v>
      </c>
      <c r="J170" s="61">
        <f ca="1">SUM(J168:J169)</f>
        <v>0</v>
      </c>
      <c r="K170" s="61">
        <f ca="1">SUM(K168:K169)</f>
        <v>101397615</v>
      </c>
      <c r="L170" s="44"/>
      <c r="R170" s="99"/>
      <c r="S170" s="99"/>
      <c r="T170" s="99"/>
    </row>
    <row r="171" spans="1:20" s="36" customFormat="1">
      <c r="A171" s="30"/>
      <c r="B171" s="534" t="e">
        <f ca="1">"Terbilang : ( "&amp;L172&amp;" Rupiah )"</f>
        <v>#NAME?</v>
      </c>
      <c r="C171" s="535"/>
      <c r="D171" s="535"/>
      <c r="E171" s="535"/>
      <c r="F171" s="535"/>
      <c r="G171" s="535"/>
      <c r="H171" s="535"/>
      <c r="I171" s="535"/>
      <c r="J171" s="535"/>
      <c r="K171" s="536"/>
      <c r="L171" s="44"/>
      <c r="R171" s="58"/>
      <c r="S171" s="58"/>
      <c r="T171" s="58"/>
    </row>
    <row r="172" spans="1:20" s="36" customFormat="1">
      <c r="A172" s="30"/>
      <c r="B172" s="537"/>
      <c r="C172" s="538"/>
      <c r="D172" s="538"/>
      <c r="E172" s="538"/>
      <c r="F172" s="538"/>
      <c r="G172" s="538"/>
      <c r="H172" s="538"/>
      <c r="I172" s="538"/>
      <c r="J172" s="538"/>
      <c r="K172" s="539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2"/>
      <c r="I175" s="532"/>
      <c r="J175" s="533"/>
      <c r="K175" s="53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2"/>
      <c r="I176" s="532"/>
      <c r="J176" s="533"/>
      <c r="K176" s="53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2"/>
      <c r="I177" s="532"/>
      <c r="J177" s="533"/>
      <c r="K177" s="53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2"/>
      <c r="I182" s="532"/>
      <c r="J182" s="533"/>
      <c r="K182" s="53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SUMIFS(RAB!$F$14:$F$90,RAB!$C$14:$C$90,C224)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SUMIFS(RAB!$F$14:$F$90,RAB!$C$14:$C$90,C225)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SUMIFS(RAB!$F$14:$F$90,RAB!$C$14:$C$90,C226)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SUMIFS(RAB!$F$14:$F$90,RAB!$C$14:$C$90,C227)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SUMIFS(RAB!$F$14:$F$90,RAB!$C$14:$C$90,C228)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SUMIFS(RAB!$F$14:$F$90,RAB!$C$14:$C$90,C229)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SUMIFS(RAB!$F$14:$F$90,RAB!$C$14:$C$90,C230)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SUMIFS(RAB!$F$14:$F$90,RAB!$C$14:$C$90,C231)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SUMIFS(RAB!$F$14:$F$90,RAB!$C$14:$C$90,C232)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SUMIFS(RAB!$F$14:$F$90,RAB!$C$14:$C$90,C233)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SUMIFS(RAB!$F$14:$F$90,RAB!$C$14:$C$90,C234)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SUMIFS(RAB!$F$14:$F$90,RAB!$C$14:$C$90,C235)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SUMIFS(RAB!$F$14:$F$90,RAB!$C$14:$C$90,C236)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SUMIFS(RAB!$F$14:$F$90,RAB!$C$14:$C$90,C237)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SUMIFS(RAB!$F$14:$F$90,RAB!$C$14:$C$90,C238)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SUMIFS(RAB!$F$14:$F$90,RAB!$C$14:$C$90,C239)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SUMIFS(RAB!$F$14:$F$90,RAB!$C$14:$C$90,C240)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SUMIFS(RAB!$F$14:$F$90,RAB!$C$14:$C$90,C241)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SUMIFS(RAB!$F$14:$F$90,RAB!$C$14:$C$90,C242)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SUMIFS(RAB!$F$14:$F$90,RAB!$C$14:$C$90,C243)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SUMIFS(RAB!$F$14:$F$90,RAB!$C$14:$C$90,C244)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SUMIFS(RAB!$F$14:$F$90,RAB!$C$14:$C$90,C245)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SUMIFS(RAB!$F$14:$F$90,RAB!$C$14:$C$90,C246)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SUMIFS(RAB!$F$14:$F$90,RAB!$C$14:$C$90,C247)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SUMIFS(RAB!$F$14:$F$90,RAB!$C$14:$C$90,C248)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SUMIFS(RAB!$F$14:$F$90,RAB!$C$14:$C$90,C249)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SUMIFS(RAB!$F$14:$F$90,RAB!$C$14:$C$90,C250)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SUMIFS(RAB!$F$14:$F$90,RAB!$C$14:$C$90,C251)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SUMIFS(RAB!$F$14:$F$90,RAB!$C$14:$C$90,C252)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SUMIFS(RAB!$F$14:$F$90,RAB!$C$14:$C$90,C253)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SUMIFS(RAB!$F$14:$F$90,RAB!$C$14:$C$90,C254)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SUMIFS(RAB!$F$14:$F$90,RAB!$C$14:$C$90,C255)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SUMIFS(RAB!$F$14:$F$90,RAB!$C$14:$C$90,C256)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SUMIFS(RAB!$F$14:$F$90,RAB!$C$14:$C$90,C257)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SUMIFS(RAB!$F$14:$F$90,RAB!$C$14:$C$90,C258)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SUMIFS(RAB!$F$14:$F$90,RAB!$C$14:$C$90,C259)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SUMIFS(RAB!$F$14:$F$90,RAB!$C$14:$C$90,C260)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SUMIFS(RAB!$F$14:$F$90,RAB!$C$14:$C$90,C261)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SUMIFS(RAB!$F$14:$F$90,RAB!$C$14:$C$90,C262)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SUMIFS(RAB!$F$14:$F$90,RAB!$C$14:$C$90,C263)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SUMIFS(RAB!$F$14:$F$90,RAB!$C$14:$C$90,C264)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SUMIFS(RAB!$F$14:$F$90,RAB!$C$14:$C$90,C265)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SUMIFS(RAB!$F$14:$F$90,RAB!$C$14:$C$90,C266)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SUMIFS(RAB!$F$14:$F$90,RAB!$C$14:$C$90,C267)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SUMIFS(RAB!$F$14:$F$90,RAB!$C$14:$C$90,C268)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SUMIFS(RAB!$F$14:$F$90,RAB!$C$14:$C$90,C269)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SUMIFS(RAB!$F$14:$F$90,RAB!$C$14:$C$90,C270)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SUMIFS(RAB!$F$14:$F$90,RAB!$C$14:$C$90,C271)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SUMIFS(RAB!$F$14:$F$90,RAB!$C$14:$C$90,C272)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SUMIFS(RAB!$F$14:$F$90,RAB!$C$14:$C$90,C273)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SUMIFS(RAB!$F$14:$F$90,RAB!$C$14:$C$90,C274)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SUMIFS(RAB!$F$14:$F$90,RAB!$C$14:$C$90,C275)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SUMIFS(RAB!$F$14:$F$90,RAB!$C$14:$C$90,C276)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SUMIFS(RAB!$F$14:$F$90,RAB!$C$14:$C$90,C277)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SUMIFS(RAB!$F$14:$F$90,RAB!$C$14:$C$90,C278)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SUMIFS(RAB!$F$14:$F$90,RAB!$C$14:$C$90,C279)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SUMIFS(RAB!$F$14:$F$90,RAB!$C$14:$C$90,C280)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SUMIFS(RAB!$F$14:$F$90,RAB!$C$14:$C$90,C281)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SUMIFS(RAB!$F$14:$F$90,RAB!$C$14:$C$90,C282)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SUMIFS(RAB!$F$14:$F$90,RAB!$C$14:$C$90,C283)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SUMIFS(RAB!$F$14:$F$90,RAB!$C$14:$C$90,C284)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SUMIFS(RAB!$F$14:$F$90,RAB!$C$14:$C$90,C285)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SUMIFS(RAB!$F$14:$F$90,RAB!$C$14:$C$90,C286)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SUMIFS(RAB!$F$14:$F$90,RAB!$C$14:$C$90,C287)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SUMIFS(RAB!$F$14:$F$90,RAB!$C$14:$C$90,C288)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SUMIFS(RAB!$F$14:$F$90,RAB!$C$14:$C$90,C289)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SUMIFS(RAB!$F$14:$F$90,RAB!$C$14:$C$90,C290)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SUMIFS(RAB!$F$14:$F$90,RAB!$C$14:$C$90,C291)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SUMIFS(RAB!$F$14:$F$90,RAB!$C$14:$C$90,C292)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SUMIFS(RAB!$F$14:$F$90,RAB!$C$14:$C$90,C293)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SUMIFS(RAB!$F$14:$F$90,RAB!$C$14:$C$90,C294)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SUMIFS(RAB!$F$14:$F$90,RAB!$C$14:$C$90,C295)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SUMIFS(RAB!$F$14:$F$90,RAB!$C$14:$C$90,C296)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SUMIFS(RAB!$F$14:$F$90,RAB!$C$14:$C$90,C297)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SUMIFS(RAB!$F$14:$F$90,RAB!$C$14:$C$90,C298)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SUMIFS(RAB!$F$14:$F$90,RAB!$C$14:$C$90,C299)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SUMIFS(RAB!$F$14:$F$90,RAB!$C$14:$C$90,C300)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SUMIFS(RAB!$F$14:$F$90,RAB!$C$14:$C$90,C301)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SUMIFS(RAB!$F$14:$F$90,RAB!$C$14:$C$90,C302)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SUMIFS(RAB!$F$14:$F$90,RAB!$C$14:$C$90,C303)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SUMIFS(RAB!$F$14:$F$90,RAB!$C$14:$C$90,C304)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SUMIFS(RAB!$F$14:$F$90,RAB!$C$14:$C$90,C305)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SUMIFS(RAB!$F$14:$F$90,RAB!$C$14:$C$90,C306)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SUMIFS(RAB!$F$14:$F$90,RAB!$C$14:$C$90,C307)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SUMIFS(RAB!$F$14:$F$90,RAB!$C$14:$C$90,C308)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SUMIFS(RAB!$F$14:$F$90,RAB!$C$14:$C$90,C309)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SUMIFS(RAB!$F$14:$F$90,RAB!$C$14:$C$90,C310)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SUMIFS(RAB!$F$14:$F$90,RAB!$C$14:$C$90,C311)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SUMIFS(RAB!$F$14:$F$90,RAB!$C$14:$C$90,C312)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SUMIFS(RAB!$F$14:$F$90,RAB!$C$14:$C$90,C313)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SUMIFS(RAB!$F$14:$F$90,RAB!$C$14:$C$90,C314)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SUMIFS(RAB!$F$14:$F$90,RAB!$C$14:$C$90,C315)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SUMIFS(RAB!$F$14:$F$90,RAB!$C$14:$C$90,C316)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SUMIFS(RAB!$F$14:$F$90,RAB!$C$14:$C$90,C317)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SUMIFS(RAB!$F$14:$F$90,RAB!$C$14:$C$90,C318)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SUMIFS(RAB!$F$14:$F$90,RAB!$C$14:$C$90,C319)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SUMIFS(RAB!$F$14:$F$90,RAB!$C$14:$C$90,C320)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SUMIFS(RAB!$F$14:$F$90,RAB!$C$14:$C$90,C321)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SUMIFS(RAB!$F$14:$F$90,RAB!$C$14:$C$90,C322)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SUMIFS(RAB!$F$14:$F$90,RAB!$C$14:$C$90,C323)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SUMIFS(RAB!$F$14:$F$90,RAB!$C$14:$C$90,C324)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SUMIFS(RAB!$F$14:$F$90,RAB!$C$14:$C$90,C325)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SUMIFS(RAB!$F$14:$F$90,RAB!$C$14:$C$90,C326)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SUMIFS(RAB!$F$14:$F$90,RAB!$C$14:$C$90,C327)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SUMIFS(RAB!$F$14:$F$90,RAB!$C$14:$C$90,C328)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SUMIFS(RAB!$F$14:$F$90,RAB!$C$14:$C$90,C329)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SUMIFS(RAB!$F$14:$F$90,RAB!$C$14:$C$90,C330)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SUMIFS(RAB!$F$14:$F$90,RAB!$C$14:$C$90,C331)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SUMIFS(RAB!$F$14:$F$90,RAB!$C$14:$C$90,C332)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SUMIFS(RAB!$F$14:$F$90,RAB!$C$14:$C$90,C333)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SUMIFS(RAB!$F$14:$F$90,RAB!$C$14:$C$90,C334)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SUMIFS(RAB!$F$14:$F$90,RAB!$C$14:$C$90,C335)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SUMIFS(RAB!$F$14:$F$90,RAB!$C$14:$C$90,C336)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SUMIFS(RAB!$F$14:$F$90,RAB!$C$14:$C$90,C337)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SUMIFS(RAB!$F$14:$F$90,RAB!$C$14:$C$90,C338)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SUMIFS(RAB!$F$14:$F$90,RAB!$C$14:$C$90,C339)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SUMIFS(RAB!$F$14:$F$90,RAB!$C$14:$C$90,C340)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SUMIFS(RAB!$F$14:$F$90,RAB!$C$14:$C$90,C341)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SUMIFS(RAB!$F$14:$F$90,RAB!$C$14:$C$90,C342)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SUMIFS(RAB!$F$14:$F$90,RAB!$C$14:$C$90,C343)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SUMIFS(RAB!$F$14:$F$90,RAB!$C$14:$C$90,C344)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SUMIFS(RAB!$F$14:$F$90,RAB!$C$14:$C$90,C345)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SUMIFS(RAB!$F$14:$F$90,RAB!$C$14:$C$90,C346)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SUMIFS(RAB!$F$14:$F$90,RAB!$C$14:$C$90,C347)</f>
        <v>50</v>
      </c>
      <c r="E347" s="24">
        <f t="shared" ca="1" si="22"/>
        <v>1</v>
      </c>
      <c r="F347" s="24">
        <f ca="1">IF(D347=0,0,SUM($E$223:E347))</f>
        <v>6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SUMIFS(RAB!$F$14:$F$90,RAB!$C$14:$C$90,C348)</f>
        <v>60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SUMIFS(RAB!$F$14:$F$90,RAB!$C$14:$C$90,C349)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SUMIFS(RAB!$F$14:$F$90,RAB!$C$14:$C$90,C350)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SUMIFS(RAB!$F$14:$F$90,RAB!$C$14:$C$90,C351)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SUMIFS(RAB!$F$14:$F$90,RAB!$C$14:$C$90,C352)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SUMIFS(RAB!$F$14:$F$90,RAB!$C$14:$C$90,C353)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SUMIFS(RAB!$F$14:$F$90,RAB!$C$14:$C$90,C354)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SUMIFS(RAB!$F$14:$F$90,RAB!$C$14:$C$90,C355)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SUMIFS(RAB!$F$14:$F$90,RAB!$C$14:$C$90,C356)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SUMIFS(RAB!$F$14:$F$90,RAB!$C$14:$C$90,C357)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SUMIFS(RAB!$F$14:$F$90,RAB!$C$14:$C$90,C358)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SUMIFS(RAB!$F$14:$F$90,RAB!$C$14:$C$90,C359)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SUMIFS(RAB!$F$14:$F$90,RAB!$C$14:$C$90,C360)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SUMIFS(RAB!$F$14:$F$90,RAB!$C$14:$C$90,C361)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SUMIFS(RAB!$F$14:$F$90,RAB!$C$14:$C$90,C362)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SUMIFS(RAB!$F$14:$F$90,RAB!$C$14:$C$90,C363)</f>
        <v>2</v>
      </c>
      <c r="E363" s="24">
        <f t="shared" ca="1" si="23"/>
        <v>1</v>
      </c>
      <c r="F363" s="24">
        <f ca="1">IF(D363=0,0,SUM($E$223:E363))</f>
        <v>8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SUMIFS(RAB!$F$14:$F$90,RAB!$C$14:$C$90,C364)</f>
        <v>2</v>
      </c>
      <c r="E364" s="24">
        <f t="shared" ca="1" si="23"/>
        <v>1</v>
      </c>
      <c r="F364" s="24">
        <f ca="1">IF(D364=0,0,SUM($E$223:E364))</f>
        <v>9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SUMIFS(RAB!$F$14:$F$90,RAB!$C$14:$C$90,C365)</f>
        <v>2</v>
      </c>
      <c r="E365" s="24">
        <f t="shared" ca="1" si="23"/>
        <v>1</v>
      </c>
      <c r="F365" s="24">
        <f ca="1">IF(D365=0,0,SUM($E$223:E365))</f>
        <v>10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SUMIFS(RAB!$F$14:$F$90,RAB!$C$14:$C$90,C366)</f>
        <v>2</v>
      </c>
      <c r="E366" s="24">
        <f t="shared" ca="1" si="23"/>
        <v>1</v>
      </c>
      <c r="F366" s="24">
        <f ca="1">IF(D366=0,0,SUM($E$223:E366))</f>
        <v>11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SUMIFS(RAB!$F$14:$F$90,RAB!$C$14:$C$90,C367)</f>
        <v>2</v>
      </c>
      <c r="E367" s="24">
        <f t="shared" ca="1" si="23"/>
        <v>1</v>
      </c>
      <c r="F367" s="24">
        <f ca="1">IF(D367=0,0,SUM($E$223:E367))</f>
        <v>12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SUMIFS(RAB!$F$14:$F$90,RAB!$C$14:$C$90,C368)</f>
        <v>2</v>
      </c>
      <c r="E368" s="24">
        <f t="shared" ca="1" si="23"/>
        <v>1</v>
      </c>
      <c r="F368" s="24">
        <f ca="1">IF(D368=0,0,SUM($E$223:E368))</f>
        <v>13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SUMIFS(RAB!$F$14:$F$90,RAB!$C$14:$C$90,C369)</f>
        <v>2</v>
      </c>
      <c r="E369" s="24">
        <f t="shared" ca="1" si="23"/>
        <v>1</v>
      </c>
      <c r="F369" s="24">
        <f ca="1">IF(D369=0,0,SUM($E$223:E369))</f>
        <v>14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SUMIFS(RAB!$F$14:$F$90,RAB!$C$14:$C$90,C370)</f>
        <v>2</v>
      </c>
      <c r="E370" s="24">
        <f t="shared" ca="1" si="23"/>
        <v>1</v>
      </c>
      <c r="F370" s="24">
        <f ca="1">IF(D370=0,0,SUM($E$223:E370))</f>
        <v>15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SUMIFS(RAB!$F$14:$F$90,RAB!$C$14:$C$90,C371)</f>
        <v>2</v>
      </c>
      <c r="E371" s="24">
        <f t="shared" ca="1" si="23"/>
        <v>1</v>
      </c>
      <c r="F371" s="24">
        <f ca="1">IF(D371=0,0,SUM($E$223:E371))</f>
        <v>16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SUMIFS(RAB!$F$14:$F$90,RAB!$C$14:$C$90,C372)</f>
        <v>2</v>
      </c>
      <c r="E372" s="24">
        <f t="shared" ca="1" si="23"/>
        <v>1</v>
      </c>
      <c r="F372" s="24">
        <f ca="1">IF(D372=0,0,SUM($E$223:E372))</f>
        <v>17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SUMIFS(RAB!$F$14:$F$90,RAB!$C$14:$C$90,C373)</f>
        <v>2</v>
      </c>
      <c r="E373" s="24">
        <f t="shared" ca="1" si="23"/>
        <v>1</v>
      </c>
      <c r="F373" s="24">
        <f ca="1">IF(D373=0,0,SUM($E$223:E373))</f>
        <v>18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7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2" sqref="C138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1599</v>
      </c>
      <c r="G4" s="108" t="s">
        <v>1598</v>
      </c>
      <c r="H4" s="558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8" priority="4" operator="equal">
      <formula>0</formula>
    </cfRule>
  </conditionalFormatting>
  <conditionalFormatting sqref="B217 D217:G217">
    <cfRule type="cellIs" dxfId="37" priority="11" operator="equal">
      <formula>0</formula>
    </cfRule>
  </conditionalFormatting>
  <conditionalFormatting sqref="B8:C135">
    <cfRule type="cellIs" dxfId="36" priority="66" operator="equal">
      <formula>0</formula>
    </cfRule>
  </conditionalFormatting>
  <conditionalFormatting sqref="B216:G216">
    <cfRule type="cellIs" dxfId="35" priority="16" operator="equal">
      <formula>0</formula>
    </cfRule>
  </conditionalFormatting>
  <conditionalFormatting sqref="B218:G1496">
    <cfRule type="cellIs" dxfId="34" priority="1" operator="equal">
      <formula>0</formula>
    </cfRule>
  </conditionalFormatting>
  <conditionalFormatting sqref="C143:G149">
    <cfRule type="cellIs" dxfId="33" priority="20" operator="equal">
      <formula>0</formula>
    </cfRule>
  </conditionalFormatting>
  <conditionalFormatting sqref="D9:G142">
    <cfRule type="cellIs" dxfId="32" priority="26" operator="equal">
      <formula>0</formula>
    </cfRule>
  </conditionalFormatting>
  <conditionalFormatting sqref="D1:IV5 A1:C7 D6:K6 H1458:IV1460 H1461:XFD1488 H1489:H1496 I1489:XFD1497 A1497:H1497 A1498:XFD65539">
    <cfRule type="cellIs" dxfId="31" priority="178" operator="equal">
      <formula>0</formula>
    </cfRule>
  </conditionalFormatting>
  <conditionalFormatting sqref="D7:IV8 C136:C142 B136:B149 B150:G213 B214:B215 D214:G215">
    <cfRule type="cellIs" dxfId="30" priority="77" operator="equal">
      <formula>0</formula>
    </cfRule>
  </conditionalFormatting>
  <conditionalFormatting sqref="H9:H1421">
    <cfRule type="cellIs" dxfId="29" priority="3" operator="equal">
      <formula>0</formula>
    </cfRule>
  </conditionalFormatting>
  <conditionalFormatting sqref="H1422:I1457">
    <cfRule type="cellIs" dxfId="28" priority="143" operator="equal">
      <formula>0</formula>
    </cfRule>
  </conditionalFormatting>
  <conditionalFormatting sqref="I108:I1421">
    <cfRule type="cellIs" dxfId="27" priority="2" operator="equal">
      <formula>0</formula>
    </cfRule>
  </conditionalFormatting>
  <conditionalFormatting sqref="I9:IV107">
    <cfRule type="cellIs" dxfId="26" priority="153" operator="equal">
      <formula>0</formula>
    </cfRule>
  </conditionalFormatting>
  <conditionalFormatting sqref="J108:IV1457">
    <cfRule type="cellIs" dxfId="25" priority="5" operator="equal">
      <formula>0</formula>
    </cfRule>
  </conditionalFormatting>
  <conditionalFormatting sqref="M6:IV6">
    <cfRule type="cellIs" dxfId="24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6" t="s">
        <v>1453</v>
      </c>
      <c r="C2" s="566"/>
      <c r="D2" s="566"/>
      <c r="E2" s="566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1" t="s">
        <v>1528</v>
      </c>
      <c r="C4" s="572"/>
      <c r="D4" s="572"/>
      <c r="E4" s="573"/>
      <c r="F4" s="372"/>
      <c r="G4" s="372"/>
      <c r="H4" s="373"/>
      <c r="I4" s="598" t="s">
        <v>1529</v>
      </c>
      <c r="J4" s="599"/>
      <c r="K4" s="599"/>
      <c r="L4" s="600"/>
    </row>
    <row r="5" spans="1:12" ht="34.5" customHeight="1">
      <c r="A5" s="193"/>
      <c r="B5" s="375" t="s">
        <v>1378</v>
      </c>
      <c r="C5" s="224" t="s">
        <v>9</v>
      </c>
      <c r="D5" s="567" t="str">
        <f>DATA!D14</f>
        <v>PD INDOMARET TOROH 22-33KVA</v>
      </c>
      <c r="E5" s="568"/>
      <c r="F5" s="197"/>
      <c r="G5" s="197"/>
      <c r="I5" s="376" t="s">
        <v>1378</v>
      </c>
      <c r="J5" s="224" t="s">
        <v>9</v>
      </c>
      <c r="K5" s="601" t="str">
        <f>D5</f>
        <v>PD INDOMARET TOROH 22-33KVA</v>
      </c>
      <c r="L5" s="602"/>
    </row>
    <row r="6" spans="1:12" ht="31.5" customHeight="1">
      <c r="A6" s="193"/>
      <c r="B6" s="375" t="s">
        <v>1525</v>
      </c>
      <c r="C6" s="224" t="s">
        <v>9</v>
      </c>
      <c r="D6" s="576">
        <f>DATA!D17*1000</f>
        <v>22000</v>
      </c>
      <c r="E6" s="577"/>
      <c r="F6" s="197"/>
      <c r="G6" s="197"/>
      <c r="I6" s="376" t="s">
        <v>1526</v>
      </c>
      <c r="J6" s="224" t="s">
        <v>9</v>
      </c>
      <c r="K6" s="603">
        <f>DATA!D20*1000</f>
        <v>33000</v>
      </c>
      <c r="L6" s="604"/>
    </row>
    <row r="7" spans="1:12" ht="30.75" customHeight="1">
      <c r="A7" s="193"/>
      <c r="B7" s="375" t="s">
        <v>1440</v>
      </c>
      <c r="C7" s="224" t="s">
        <v>9</v>
      </c>
      <c r="D7" s="574">
        <f>DATA!D18</f>
        <v>3</v>
      </c>
      <c r="E7" s="575"/>
      <c r="F7" s="374" t="s">
        <v>1452</v>
      </c>
      <c r="I7" s="376" t="s">
        <v>1440</v>
      </c>
      <c r="J7" s="224" t="s">
        <v>9</v>
      </c>
      <c r="K7" s="605">
        <f>DATA!D21</f>
        <v>3</v>
      </c>
      <c r="L7" s="606"/>
    </row>
    <row r="8" spans="1:12" ht="51" customHeight="1">
      <c r="A8" s="193"/>
      <c r="B8" s="375" t="s">
        <v>1441</v>
      </c>
      <c r="C8" s="224" t="s">
        <v>9</v>
      </c>
      <c r="D8" s="574">
        <f>DATA!D19</f>
        <v>380</v>
      </c>
      <c r="E8" s="575"/>
      <c r="F8" s="374" t="s">
        <v>1452</v>
      </c>
      <c r="G8" s="369">
        <v>220</v>
      </c>
      <c r="I8" s="376" t="s">
        <v>1441</v>
      </c>
      <c r="J8" s="224" t="s">
        <v>9</v>
      </c>
      <c r="K8" s="605">
        <f>DATA!D22</f>
        <v>380</v>
      </c>
      <c r="L8" s="606"/>
    </row>
    <row r="9" spans="1:12" ht="30" customHeight="1" thickBot="1">
      <c r="A9" s="193"/>
      <c r="B9" s="381" t="s">
        <v>1537</v>
      </c>
      <c r="C9" s="371" t="s">
        <v>9</v>
      </c>
      <c r="D9" s="569">
        <f>IF(D7=1,D6/(380/3^0.5),(D6/(380*3^0.5)))</f>
        <v>33.425541900452018</v>
      </c>
      <c r="E9" s="570"/>
      <c r="F9" s="196"/>
      <c r="G9" s="370">
        <v>380</v>
      </c>
      <c r="I9" s="382" t="s">
        <v>1537</v>
      </c>
      <c r="J9" s="371" t="s">
        <v>9</v>
      </c>
      <c r="K9" s="607">
        <f>IF(K7=1,K6/(380/3^0.5),(K6/(380*3^0.5)))</f>
        <v>50.138312850678034</v>
      </c>
      <c r="L9" s="608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78" t="s">
        <v>1634</v>
      </c>
      <c r="E12" s="579"/>
      <c r="F12" s="197"/>
      <c r="G12" s="197"/>
      <c r="I12" s="398" t="s">
        <v>1530</v>
      </c>
      <c r="J12" s="399" t="s">
        <v>9</v>
      </c>
      <c r="K12" s="578" t="s">
        <v>1634</v>
      </c>
      <c r="L12" s="579"/>
    </row>
    <row r="13" spans="1:12" ht="31.5" customHeight="1">
      <c r="A13" s="193"/>
      <c r="B13" s="406" t="s">
        <v>1379</v>
      </c>
      <c r="C13" s="386" t="s">
        <v>9</v>
      </c>
      <c r="D13" s="582" t="s">
        <v>1642</v>
      </c>
      <c r="E13" s="583"/>
      <c r="F13" s="197"/>
      <c r="G13" s="197"/>
      <c r="I13" s="400" t="s">
        <v>1379</v>
      </c>
      <c r="J13" s="386" t="s">
        <v>9</v>
      </c>
      <c r="K13" s="582" t="s">
        <v>1642</v>
      </c>
      <c r="L13" s="583"/>
    </row>
    <row r="14" spans="1:12" ht="30.75" customHeight="1">
      <c r="A14" s="193"/>
      <c r="B14" s="406" t="s">
        <v>1531</v>
      </c>
      <c r="C14" s="386" t="s">
        <v>9</v>
      </c>
      <c r="D14" s="590">
        <v>100</v>
      </c>
      <c r="E14" s="591"/>
      <c r="F14" s="374" t="s">
        <v>1452</v>
      </c>
      <c r="G14" s="378">
        <v>50</v>
      </c>
      <c r="I14" s="400" t="s">
        <v>1531</v>
      </c>
      <c r="J14" s="386" t="s">
        <v>9</v>
      </c>
      <c r="K14" s="592">
        <v>160</v>
      </c>
      <c r="L14" s="593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4">
        <f>50+63+35</f>
        <v>148</v>
      </c>
      <c r="E16" s="595"/>
      <c r="F16" s="374"/>
      <c r="G16" s="378">
        <v>160</v>
      </c>
      <c r="I16" s="400" t="s">
        <v>1533</v>
      </c>
      <c r="J16" s="386" t="s">
        <v>9</v>
      </c>
      <c r="K16" s="596">
        <f>K9</f>
        <v>50.138312850678034</v>
      </c>
      <c r="L16" s="597"/>
    </row>
    <row r="17" spans="1:12" ht="34.5" customHeight="1">
      <c r="A17" s="193"/>
      <c r="B17" s="406" t="s">
        <v>1534</v>
      </c>
      <c r="C17" s="386" t="s">
        <v>9</v>
      </c>
      <c r="D17" s="584">
        <f>IF(D15=1,D14/(20/3^0.5),(D14/(20*3^0.5)))</f>
        <v>2.8867513459481291</v>
      </c>
      <c r="E17" s="585"/>
      <c r="F17" s="374" t="s">
        <v>1452</v>
      </c>
      <c r="G17" s="379">
        <v>200</v>
      </c>
      <c r="I17" s="400" t="s">
        <v>1534</v>
      </c>
      <c r="J17" s="386" t="s">
        <v>9</v>
      </c>
      <c r="K17" s="588">
        <f>IF(K15=1,K14/(20/3^0.5),(K14/(20*3^0.5)))</f>
        <v>4.6188021535170067</v>
      </c>
      <c r="L17" s="589"/>
    </row>
    <row r="18" spans="1:12" ht="34.5" customHeight="1">
      <c r="A18" s="193"/>
      <c r="B18" s="406" t="s">
        <v>1535</v>
      </c>
      <c r="C18" s="386" t="s">
        <v>9</v>
      </c>
      <c r="D18" s="584">
        <f>IF(D15=1,D14/(380/3^0.5),(D14/(380*3^0.5)))*1000</f>
        <v>151.93428136569102</v>
      </c>
      <c r="E18" s="585"/>
      <c r="F18" s="374" t="s">
        <v>1452</v>
      </c>
      <c r="G18" s="379">
        <v>250</v>
      </c>
      <c r="I18" s="400" t="s">
        <v>1535</v>
      </c>
      <c r="J18" s="386" t="s">
        <v>9</v>
      </c>
      <c r="K18" s="588">
        <f>IF(K15=1,K14/(380/3^0.5),(K14/(380*3^0.5)))*1000</f>
        <v>243.0948501851056</v>
      </c>
      <c r="L18" s="589"/>
    </row>
    <row r="19" spans="1:12" ht="30" customHeight="1">
      <c r="A19" s="193"/>
      <c r="B19" s="407" t="s">
        <v>1527</v>
      </c>
      <c r="C19" s="385" t="s">
        <v>9</v>
      </c>
      <c r="D19" s="584">
        <f>IF(D15=1,D14/(380/3^0.5),(D14/(380*3^0.5)))</f>
        <v>0.15193428136569101</v>
      </c>
      <c r="E19" s="585"/>
      <c r="F19" s="196"/>
      <c r="G19" s="370"/>
      <c r="I19" s="402" t="s">
        <v>1527</v>
      </c>
      <c r="J19" s="385" t="s">
        <v>9</v>
      </c>
      <c r="K19" s="588">
        <f>IF(K15=1,K14/(380/3^0.5),(K14/(380*3^0.5)))</f>
        <v>0.2430948501851056</v>
      </c>
      <c r="L19" s="589"/>
    </row>
    <row r="20" spans="1:12" ht="30" customHeight="1" thickBot="1">
      <c r="A20" s="193"/>
      <c r="B20" s="408" t="s">
        <v>1536</v>
      </c>
      <c r="C20" s="404" t="s">
        <v>9</v>
      </c>
      <c r="D20" s="580">
        <f>D16/D18</f>
        <v>0.97410537417673637</v>
      </c>
      <c r="E20" s="581"/>
      <c r="F20" s="196"/>
      <c r="G20" s="370"/>
      <c r="I20" s="403" t="s">
        <v>1527</v>
      </c>
      <c r="J20" s="404" t="s">
        <v>9</v>
      </c>
      <c r="K20" s="586">
        <f>K16/K18</f>
        <v>0.20625000000000002</v>
      </c>
      <c r="L20" s="587"/>
    </row>
    <row r="21" spans="1:12" ht="9.75" customHeight="1">
      <c r="A21" s="193"/>
      <c r="B21" s="393" t="s">
        <v>1536</v>
      </c>
      <c r="C21" s="394" t="s">
        <v>9</v>
      </c>
      <c r="D21" s="565">
        <v>1</v>
      </c>
      <c r="E21" s="565"/>
      <c r="F21" s="395"/>
      <c r="G21" s="396"/>
      <c r="H21" s="397"/>
      <c r="I21" s="393" t="s">
        <v>1527</v>
      </c>
      <c r="J21" s="394" t="s">
        <v>9</v>
      </c>
      <c r="K21" s="565">
        <v>1</v>
      </c>
      <c r="L21" s="565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62"/>
      <c r="C24" s="563"/>
      <c r="D24" s="563"/>
      <c r="E24" s="564"/>
      <c r="I24" s="562"/>
      <c r="J24" s="563"/>
      <c r="K24" s="563"/>
      <c r="L24" s="564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9"/>
      <c r="C1" s="609"/>
      <c r="D1" s="609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RAB!K96</f>
        <v>113720698.60575001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2274413.9721150002</v>
      </c>
    </row>
    <row r="12" spans="2:11" ht="9" customHeight="1">
      <c r="B12" s="610"/>
      <c r="C12" s="610"/>
      <c r="D12" s="610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INDOMARET TOROH 22-33KVA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1626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22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33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1" t="s">
        <v>1356</v>
      </c>
      <c r="C3" s="611"/>
      <c r="D3" s="611"/>
      <c r="E3" s="611"/>
      <c r="F3" s="252" t="str">
        <f>DATA!D14</f>
        <v>PD INDOMARET TOROH 22-33KVA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2" t="s">
        <v>1348</v>
      </c>
      <c r="C5" s="612" t="s">
        <v>1357</v>
      </c>
      <c r="D5" s="613" t="s">
        <v>1358</v>
      </c>
      <c r="E5" s="613" t="s">
        <v>1359</v>
      </c>
      <c r="F5" s="612" t="s">
        <v>1360</v>
      </c>
      <c r="G5" s="612"/>
      <c r="H5" s="612"/>
      <c r="I5" s="612"/>
      <c r="J5" s="612"/>
      <c r="K5" s="612" t="s">
        <v>1361</v>
      </c>
      <c r="L5" s="612"/>
      <c r="M5" s="254"/>
      <c r="N5" s="616" t="s">
        <v>1362</v>
      </c>
      <c r="O5" s="613" t="s">
        <v>1363</v>
      </c>
      <c r="P5" s="613" t="s">
        <v>1364</v>
      </c>
      <c r="Q5" s="613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2"/>
      <c r="C6" s="612"/>
      <c r="D6" s="612"/>
      <c r="E6" s="612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2"/>
      <c r="P6" s="612"/>
      <c r="Q6" s="612"/>
      <c r="R6" s="255"/>
      <c r="S6" s="256"/>
      <c r="T6" s="612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113.72069860575002</v>
      </c>
      <c r="G7" s="265">
        <f ca="1">DATA!$D$11/1000000</f>
        <v>2.2744139721150001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117.94610401044251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-104.74443201044251</v>
      </c>
      <c r="O7" s="261">
        <v>1</v>
      </c>
      <c r="P7" s="263">
        <f ca="1">O7*N7</f>
        <v>-104.74443201044251</v>
      </c>
      <c r="Q7" s="263">
        <f ca="1">P7</f>
        <v>-104.74443201044251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2.2744139721150001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8.12738826984749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-0.49937226984749028</v>
      </c>
      <c r="O8" s="262">
        <f>1/(1+'[93]Asumsi I'!$C$3)^(KKF!A8)</f>
        <v>0.89285714285714279</v>
      </c>
      <c r="P8" s="263">
        <f ca="1">O8*N8</f>
        <v>-0.44586809807811628</v>
      </c>
      <c r="Q8" s="263">
        <f ca="1">Q7+P8</f>
        <v>-105.19030010852063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2.2744139721150001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8.12738826984749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-0.49937226984749028</v>
      </c>
      <c r="O9" s="269">
        <f>1/(1+'[93]Asumsi I'!$C$3)^(KKF!A9)</f>
        <v>0.79719387755102034</v>
      </c>
      <c r="P9" s="263">
        <f t="shared" ref="P9:P32" ca="1" si="7">O9*N9</f>
        <v>-0.39809651614117525</v>
      </c>
      <c r="Q9" s="263">
        <f ca="1">Q8+P9</f>
        <v>-105.58839662466181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2.2744139721150001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8.12738826984749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-0.49937226984749028</v>
      </c>
      <c r="O10" s="262">
        <f>1/(1+'[93]Asumsi I'!$C$3)^(KKF!A10)</f>
        <v>0.71178024781341087</v>
      </c>
      <c r="P10" s="263">
        <f t="shared" ca="1" si="7"/>
        <v>-0.35544331798319212</v>
      </c>
      <c r="Q10" s="263">
        <f t="shared" ref="Q10:Q30" ca="1" si="9">Q9+P10</f>
        <v>-105.943839942645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2.2744139721150001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8.12738826984749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-0.49937226984749028</v>
      </c>
      <c r="O11" s="262">
        <f>1/(1+'[93]Asumsi I'!$C$3)^(KKF!A11)</f>
        <v>0.63551807840483121</v>
      </c>
      <c r="P11" s="263">
        <f t="shared" ca="1" si="7"/>
        <v>-0.31736010534213588</v>
      </c>
      <c r="Q11" s="263">
        <f t="shared" ca="1" si="9"/>
        <v>-106.26120004798713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2.2744139721150001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8.12738826984749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-0.49937226984749028</v>
      </c>
      <c r="O12" s="262">
        <f>1/(1+'[93]Asumsi I'!$C$3)^(KKF!A12)</f>
        <v>0.56742685571859919</v>
      </c>
      <c r="P12" s="263">
        <f t="shared" ca="1" si="7"/>
        <v>-0.28335723691262127</v>
      </c>
      <c r="Q12" s="263">
        <f t="shared" ca="1" si="9"/>
        <v>-106.54455728489975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2.2744139721150001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8.12738826984749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-0.49937226984749028</v>
      </c>
      <c r="O13" s="262">
        <f>1/(1+'[93]Asumsi I'!$C$3)^(KKF!A13)</f>
        <v>0.50663112117732068</v>
      </c>
      <c r="P13" s="263">
        <f t="shared" ca="1" si="7"/>
        <v>-0.2529975329576975</v>
      </c>
      <c r="Q13" s="263">
        <f t="shared" ca="1" si="9"/>
        <v>-106.79755481785745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2.2744139721150001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8.12738826984749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-0.49937226984749028</v>
      </c>
      <c r="O14" s="262">
        <f>1/(1+'[93]Asumsi I'!$C$3)^(KKF!A14)</f>
        <v>0.45234921533689343</v>
      </c>
      <c r="P14" s="263">
        <f t="shared" ca="1" si="7"/>
        <v>-0.22589065442651562</v>
      </c>
      <c r="Q14" s="263">
        <f t="shared" ca="1" si="9"/>
        <v>-107.02344547228397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2.2744139721150001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8.12738826984749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-0.49937226984749028</v>
      </c>
      <c r="O15" s="262">
        <f>1/(1+'[93]Asumsi I'!$C$3)^(KKF!A15)</f>
        <v>0.4038832279793691</v>
      </c>
      <c r="P15" s="263">
        <f t="shared" ca="1" si="7"/>
        <v>-0.20168808430938895</v>
      </c>
      <c r="Q15" s="263">
        <f t="shared" ca="1" si="9"/>
        <v>-107.22513355659336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2.2744139721150001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8.12738826984749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-0.49937226984749028</v>
      </c>
      <c r="O16" s="262">
        <f>1/(1+'[93]Asumsi I'!$C$3)^(KKF!A16)</f>
        <v>0.36061002498157957</v>
      </c>
      <c r="P16" s="263">
        <f t="shared" ca="1" si="7"/>
        <v>-0.18007864670481155</v>
      </c>
      <c r="Q16" s="263">
        <f t="shared" ca="1" si="9"/>
        <v>-107.40521220329818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2.2744139721150001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8.12738826984749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-0.49937226984749028</v>
      </c>
      <c r="O17" s="262">
        <f>1/(1+'[93]Asumsi I'!$C$3)^(KKF!A17)</f>
        <v>0.32197323659069599</v>
      </c>
      <c r="P17" s="263">
        <f t="shared" ca="1" si="7"/>
        <v>-0.16078450598643887</v>
      </c>
      <c r="Q17" s="263">
        <f t="shared" ca="1" si="9"/>
        <v>-107.56599670928462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2.2744139721150001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8.12738826984749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-0.49937226984749028</v>
      </c>
      <c r="O18" s="262">
        <f>1/(1+'[93]Asumsi I'!$C$3)^(KKF!A18)</f>
        <v>0.28747610409883567</v>
      </c>
      <c r="P18" s="263">
        <f t="shared" ca="1" si="7"/>
        <v>-0.14355759463074896</v>
      </c>
      <c r="Q18" s="263">
        <f t="shared" ca="1" si="9"/>
        <v>-107.70955430391537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2.2744139721150001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8.12738826984749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-0.49937226984749028</v>
      </c>
      <c r="O19" s="262">
        <f>1/(1+'[93]Asumsi I'!$C$3)^(KKF!A19)</f>
        <v>0.25667509294538904</v>
      </c>
      <c r="P19" s="263">
        <f t="shared" ca="1" si="7"/>
        <v>-0.12817642377745447</v>
      </c>
      <c r="Q19" s="263">
        <f t="shared" ca="1" si="9"/>
        <v>-107.83773072769283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2.2744139721150001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8.12738826984749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-0.49937226984749028</v>
      </c>
      <c r="O20" s="262">
        <f>1/(1+'[93]Asumsi I'!$C$3)^(KKF!A20)</f>
        <v>0.22917419012981158</v>
      </c>
      <c r="P20" s="263">
        <f t="shared" ca="1" si="7"/>
        <v>-0.11444323551558432</v>
      </c>
      <c r="Q20" s="263">
        <f t="shared" ca="1" si="9"/>
        <v>-107.95217396320841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2.2744139721150001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8.12738826984749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-0.49937226984749028</v>
      </c>
      <c r="O21" s="262">
        <f>1/(1+'[93]Asumsi I'!$C$3)^(KKF!A21)</f>
        <v>0.20461981261590317</v>
      </c>
      <c r="P21" s="263">
        <f t="shared" ca="1" si="7"/>
        <v>-0.10218146028177169</v>
      </c>
      <c r="Q21" s="263">
        <f t="shared" ca="1" si="9"/>
        <v>-108.05435542349018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2.2744139721150001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8.12738826984749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-0.49937226984749028</v>
      </c>
      <c r="O22" s="262">
        <f>1/(1+'[93]Asumsi I'!$C$3)^(KKF!A22)</f>
        <v>0.18269626126419927</v>
      </c>
      <c r="P22" s="263">
        <f t="shared" ca="1" si="7"/>
        <v>-9.1233446680153304E-2</v>
      </c>
      <c r="Q22" s="263">
        <f t="shared" ca="1" si="9"/>
        <v>-108.14558887017033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2.2744139721150001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8.12738826984749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-0.49937226984749028</v>
      </c>
      <c r="O23" s="262">
        <f>1/(1+'[93]Asumsi I'!$C$3)^(KKF!A23)</f>
        <v>0.16312166184303503</v>
      </c>
      <c r="P23" s="263">
        <f t="shared" ca="1" si="7"/>
        <v>-8.1458434535851151E-2</v>
      </c>
      <c r="Q23" s="263">
        <f t="shared" ca="1" si="9"/>
        <v>-108.22704730470618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2.2744139721150001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8.12738826984749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-0.49937226984749028</v>
      </c>
      <c r="O24" s="262">
        <f>1/(1+'[93]Asumsi I'!$C$3)^(KKF!A24)</f>
        <v>0.14564434093128129</v>
      </c>
      <c r="P24" s="263">
        <f t="shared" ca="1" si="7"/>
        <v>-7.2730745121295667E-2</v>
      </c>
      <c r="Q24" s="263">
        <f t="shared" ca="1" si="9"/>
        <v>-108.29977804982747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2.2744139721150001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8.12738826984749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-0.49937226984749028</v>
      </c>
      <c r="O25" s="262">
        <f>1/(1+'[93]Asumsi I'!$C$3)^(KKF!A25)</f>
        <v>0.13003959011721541</v>
      </c>
      <c r="P25" s="263">
        <f t="shared" ca="1" si="7"/>
        <v>-6.493816528687113E-2</v>
      </c>
      <c r="Q25" s="263">
        <f t="shared" ca="1" si="9"/>
        <v>-108.36471621511434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2.2744139721150001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8.12738826984749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-0.49937226984749028</v>
      </c>
      <c r="O26" s="262">
        <f>1/(1+'[93]Asumsi I'!$C$3)^(KKF!A26)</f>
        <v>0.1161067768903709</v>
      </c>
      <c r="P26" s="263">
        <f t="shared" ca="1" si="7"/>
        <v>-5.7980504720420642E-2</v>
      </c>
      <c r="Q26" s="263">
        <f t="shared" ca="1" si="9"/>
        <v>-108.42269671983476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2.2744139721150001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8.12738826984749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-0.49937226984749028</v>
      </c>
      <c r="O27" s="262">
        <f>1/(1+'[93]Asumsi I'!$C$3)^(KKF!A27)</f>
        <v>0.1036667650806883</v>
      </c>
      <c r="P27" s="263">
        <f t="shared" ca="1" si="7"/>
        <v>-5.1768307786089859E-2</v>
      </c>
      <c r="Q27" s="263">
        <f t="shared" ca="1" si="9"/>
        <v>-108.47446502762085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2.2744139721150001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8.12738826984749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-0.49937226984749028</v>
      </c>
      <c r="O28" s="262">
        <f>1/(1+'[93]Asumsi I'!$C$3)^(KKF!A28)</f>
        <v>9.2559611679185971E-2</v>
      </c>
      <c r="P28" s="263">
        <f t="shared" ca="1" si="7"/>
        <v>-4.6221703380437372E-2</v>
      </c>
      <c r="Q28" s="263">
        <f t="shared" ca="1" si="9"/>
        <v>-108.52068673100129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2.2744139721150001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8.12738826984749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-0.49937226984749028</v>
      </c>
      <c r="O29" s="262">
        <f>1/(1+'[93]Asumsi I'!$C$3)^(KKF!A29)</f>
        <v>8.2642510427844609E-2</v>
      </c>
      <c r="P29" s="263">
        <f t="shared" ca="1" si="7"/>
        <v>-4.1269378018247649E-2</v>
      </c>
      <c r="Q29" s="263">
        <f t="shared" ca="1" si="9"/>
        <v>-108.56195610901953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2.2744139721150001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8.12738826984749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-0.49937226984749028</v>
      </c>
      <c r="O30" s="262">
        <f>1/(1+'[93]Asumsi I'!$C$3)^(KKF!A30)</f>
        <v>7.3787955739146982E-2</v>
      </c>
      <c r="P30" s="263">
        <f t="shared" ca="1" si="7"/>
        <v>-3.6847658944863977E-2</v>
      </c>
      <c r="Q30" s="263">
        <f t="shared" ca="1" si="9"/>
        <v>-108.5988037679644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2.2744139721150001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8.12738826984749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-0.49937226984749028</v>
      </c>
      <c r="O31" s="262">
        <f>1/(1+'[93]Asumsi I'!$C$3)^(KKF!A31)</f>
        <v>6.5882103338524081E-2</v>
      </c>
      <c r="P31" s="263">
        <f t="shared" ca="1" si="7"/>
        <v>-3.2899695486485685E-2</v>
      </c>
      <c r="Q31" s="263">
        <f ca="1">Q30+P31</f>
        <v>-108.63170346345089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2.2744139721150001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8.12738826984749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-0.49937226984749028</v>
      </c>
      <c r="O32" s="262">
        <f>1/(1+'[93]Asumsi I'!$C$3)^(KKF!A32)</f>
        <v>5.8823306552253637E-2</v>
      </c>
      <c r="P32" s="263">
        <f t="shared" ca="1" si="7"/>
        <v>-2.9374728112933648E-2</v>
      </c>
      <c r="Q32" s="263">
        <f ca="1">Q31+P32</f>
        <v>-108.66107819156382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321.13081075662978</v>
      </c>
      <c r="K33" s="615" t="s">
        <v>1374</v>
      </c>
      <c r="L33" s="615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-236.18873360041314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0.634950198392916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-97.018819813896258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1"/>
  <sheetViews>
    <sheetView showGridLines="0" zoomScale="70" zoomScaleNormal="70" zoomScaleSheetLayoutView="70" workbookViewId="0">
      <pane ySplit="13" topLeftCell="A75" activePane="bottomLeft" state="frozen"/>
      <selection activeCell="H1093" sqref="H1093"/>
      <selection pane="bottomLeft" activeCell="C85" sqref="C85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8" t="s">
        <v>1036</v>
      </c>
      <c r="P3" s="618"/>
      <c r="Q3" s="293"/>
      <c r="T3" s="291"/>
      <c r="U3" s="292" t="s">
        <v>1041</v>
      </c>
      <c r="V3" s="291"/>
    </row>
    <row r="4" spans="1:22" ht="15.75" customHeight="1">
      <c r="B4" s="619" t="s">
        <v>1023</v>
      </c>
      <c r="C4" s="619"/>
      <c r="D4" s="619"/>
      <c r="E4" s="619"/>
      <c r="F4" s="619"/>
      <c r="G4" s="619"/>
      <c r="H4" s="619"/>
      <c r="I4" s="619"/>
      <c r="J4" s="619"/>
      <c r="K4" s="619"/>
      <c r="O4" s="618"/>
      <c r="P4" s="618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5" t="s">
        <v>1639</v>
      </c>
      <c r="H6" s="636"/>
      <c r="I6" s="636"/>
      <c r="J6" s="636"/>
      <c r="K6" s="636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1641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1" t="s">
        <v>0</v>
      </c>
      <c r="C11" s="623" t="s">
        <v>1</v>
      </c>
      <c r="D11" s="626" t="s">
        <v>42</v>
      </c>
      <c r="E11" s="626" t="s">
        <v>43</v>
      </c>
      <c r="F11" s="626" t="s">
        <v>2</v>
      </c>
      <c r="G11" s="628" t="s">
        <v>41</v>
      </c>
      <c r="H11" s="626" t="s">
        <v>3</v>
      </c>
      <c r="I11" s="626"/>
      <c r="J11" s="626"/>
      <c r="K11" s="646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2"/>
      <c r="C12" s="624"/>
      <c r="D12" s="627"/>
      <c r="E12" s="627"/>
      <c r="F12" s="627"/>
      <c r="G12" s="629"/>
      <c r="H12" s="631" t="s">
        <v>46</v>
      </c>
      <c r="I12" s="631" t="s">
        <v>5</v>
      </c>
      <c r="J12" s="627" t="s">
        <v>47</v>
      </c>
      <c r="K12" s="647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2"/>
      <c r="C13" s="625"/>
      <c r="D13" s="627"/>
      <c r="E13" s="627"/>
      <c r="F13" s="627"/>
      <c r="G13" s="630"/>
      <c r="H13" s="632"/>
      <c r="I13" s="632"/>
      <c r="J13" s="627"/>
      <c r="K13" s="647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8" t="s">
        <v>1035</v>
      </c>
      <c r="C20" s="519" t="s">
        <v>1633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8">
        <v>1</v>
      </c>
      <c r="C21" s="109" t="s">
        <v>1147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77674900</v>
      </c>
      <c r="H21" s="308">
        <f t="shared" ref="H21:H45" ca="1" si="9">IF(OR(D21="MDU",D21="MDU-KD"),(IF($O$3="RAB NON MDU","PLN KD",G21*F21)),0)</f>
        <v>77674900</v>
      </c>
      <c r="I21" s="308">
        <f t="shared" ref="I21:I45" ca="1" si="10">IF(D21="HDW",G21*F21,0)</f>
        <v>0</v>
      </c>
      <c r="J21" s="308">
        <f t="shared" ref="J21:J45" ca="1" si="11">IF(D21="JASA",G21*F21,0)</f>
        <v>0</v>
      </c>
      <c r="K21" s="309">
        <f t="shared" ref="K21:K45" ca="1" si="12">SUM(H21:J21)</f>
        <v>77674900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1">
        <v>2</v>
      </c>
      <c r="C22" s="463" t="s">
        <v>1614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ref="M22:M38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8"/>
      <c r="C23" s="463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/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ca="1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8"/>
      <c r="C24" s="463" t="s">
        <v>1627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8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2177700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2177700</v>
      </c>
      <c r="L25" s="316"/>
      <c r="M25" s="289" t="str">
        <f t="shared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18">
        <v>4</v>
      </c>
      <c r="C26" s="519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2544750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2544750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18">
        <v>5</v>
      </c>
      <c r="C27" s="519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9"/>
        <v>0</v>
      </c>
      <c r="I27" s="308">
        <f t="shared" ca="1" si="10"/>
        <v>54000</v>
      </c>
      <c r="J27" s="308">
        <f t="shared" ca="1" si="11"/>
        <v>0</v>
      </c>
      <c r="K27" s="309">
        <f t="shared" ca="1" si="12"/>
        <v>54000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18">
        <v>6</v>
      </c>
      <c r="C28" s="519" t="s">
        <v>1616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/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0</v>
      </c>
      <c r="J28" s="308">
        <f t="shared" ca="1" si="11"/>
        <v>0</v>
      </c>
      <c r="K28" s="309">
        <f t="shared" ca="1" si="12"/>
        <v>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18">
        <v>7</v>
      </c>
      <c r="C29" s="519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/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0</v>
      </c>
      <c r="J29" s="308">
        <f t="shared" ca="1" si="11"/>
        <v>0</v>
      </c>
      <c r="K29" s="309">
        <f t="shared" ca="1" si="12"/>
        <v>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18">
        <v>8</v>
      </c>
      <c r="C30" s="519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/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0</v>
      </c>
      <c r="J30" s="308">
        <f t="shared" ca="1" si="11"/>
        <v>0</v>
      </c>
      <c r="K30" s="309">
        <f t="shared" ca="1" si="12"/>
        <v>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18">
        <v>9</v>
      </c>
      <c r="C31" s="519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/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0</v>
      </c>
      <c r="J31" s="308">
        <f t="shared" ca="1" si="11"/>
        <v>0</v>
      </c>
      <c r="K31" s="309">
        <f t="shared" ca="1" si="12"/>
        <v>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18">
        <v>10</v>
      </c>
      <c r="C32" s="519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/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9"/>
        <v>0</v>
      </c>
      <c r="I32" s="308">
        <f t="shared" ca="1" si="10"/>
        <v>0</v>
      </c>
      <c r="J32" s="308">
        <f t="shared" ca="1" si="11"/>
        <v>0</v>
      </c>
      <c r="K32" s="309">
        <f t="shared" ca="1" si="12"/>
        <v>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18">
        <v>11</v>
      </c>
      <c r="C33" s="519" t="s">
        <v>594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/>
      <c r="G33" s="307">
        <f ca="1">IF(ISERROR(OFFSET('HARGA SATUAN'!$I$6,MATCH(RAB!C33,'HARGA SATUAN'!$C$7:$C$1495,0),0)),0,OFFSET('HARGA SATUAN'!$I$6,MATCH(RAB!C33,'HARGA SATUAN'!$C$7:$C$1495,0),0))</f>
        <v>559200</v>
      </c>
      <c r="H33" s="308">
        <f t="shared" ca="1" si="9"/>
        <v>0</v>
      </c>
      <c r="I33" s="308">
        <f t="shared" ca="1" si="10"/>
        <v>0</v>
      </c>
      <c r="J33" s="308">
        <f t="shared" ca="1" si="11"/>
        <v>0</v>
      </c>
      <c r="K33" s="309">
        <f t="shared" ca="1" si="12"/>
        <v>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18">
        <v>12</v>
      </c>
      <c r="C34" s="519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/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18">
        <v>13</v>
      </c>
      <c r="C35" s="519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/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18">
        <v>14</v>
      </c>
      <c r="C36" s="519" t="s">
        <v>248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/>
      <c r="G36" s="307">
        <f ca="1">IF(ISERROR(OFFSET('HARGA SATUAN'!$I$6,MATCH(RAB!C36,'HARGA SATUAN'!$C$7:$C$1495,0),0)),0,OFFSET('HARGA SATUAN'!$I$6,MATCH(RAB!C36,'HARGA SATUAN'!$C$7:$C$1495,0),0))</f>
        <v>60300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18">
        <v>15</v>
      </c>
      <c r="C37" s="519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/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0</v>
      </c>
      <c r="J37" s="308">
        <f t="shared" ca="1" si="11"/>
        <v>0</v>
      </c>
      <c r="K37" s="309">
        <f t="shared" ca="1" si="12"/>
        <v>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18">
        <v>16</v>
      </c>
      <c r="C38" s="519" t="s">
        <v>787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2">
        <f>F20*1</f>
        <v>1</v>
      </c>
      <c r="G38" s="307">
        <f ca="1">IF(ISERROR(OFFSET('HARGA SATUAN'!$I$6,MATCH(RAB!C38,'HARGA SATUAN'!$C$7:$C$1495,0),0)),0,OFFSET('HARGA SATUAN'!$I$6,MATCH(RAB!C38,'HARGA SATUAN'!$C$7:$C$1495,0),0))</f>
        <v>3784400</v>
      </c>
      <c r="H38" s="308">
        <f t="shared" ca="1" si="9"/>
        <v>0</v>
      </c>
      <c r="I38" s="308">
        <f t="shared" ca="1" si="10"/>
        <v>0</v>
      </c>
      <c r="J38" s="308">
        <f t="shared" ca="1" si="11"/>
        <v>3784400</v>
      </c>
      <c r="K38" s="309">
        <f t="shared" ca="1" si="12"/>
        <v>3784400</v>
      </c>
      <c r="L38" s="316"/>
      <c r="M38" s="289" t="str">
        <f t="shared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1"/>
      <c r="C39" s="462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2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9"/>
        <v>0</v>
      </c>
      <c r="I39" s="308">
        <f t="shared" ca="1" si="10"/>
        <v>0</v>
      </c>
      <c r="J39" s="308">
        <f t="shared" ca="1" si="11"/>
        <v>0</v>
      </c>
      <c r="K39" s="309">
        <f t="shared" ca="1" si="12"/>
        <v>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6" t="s">
        <v>1035</v>
      </c>
      <c r="C40" s="517" t="s">
        <v>1628</v>
      </c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2">
        <v>2</v>
      </c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6">
        <v>1</v>
      </c>
      <c r="C41" s="517" t="s">
        <v>595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2">
        <f>F40*1</f>
        <v>2</v>
      </c>
      <c r="G41" s="307">
        <f ca="1">IF(ISERROR(OFFSET('HARGA SATUAN'!$I$6,MATCH(RAB!C41,'HARGA SATUAN'!$C$7:$C$1495,0),0)),0,OFFSET('HARGA SATUAN'!$I$6,MATCH(RAB!C41,'HARGA SATUAN'!$C$7:$C$1495,0),0))</f>
        <v>78500</v>
      </c>
      <c r="H41" s="308">
        <f t="shared" ca="1" si="9"/>
        <v>0</v>
      </c>
      <c r="I41" s="308">
        <f t="shared" ca="1" si="10"/>
        <v>157000</v>
      </c>
      <c r="J41" s="308">
        <f t="shared" ca="1" si="11"/>
        <v>0</v>
      </c>
      <c r="K41" s="309">
        <f t="shared" ca="1" si="12"/>
        <v>157000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6">
        <v>2</v>
      </c>
      <c r="C42" s="517" t="s">
        <v>229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F40*1</f>
        <v>2</v>
      </c>
      <c r="G42" s="307">
        <f ca="1">IF(ISERROR(OFFSET('HARGA SATUAN'!$I$6,MATCH(RAB!C42,'HARGA SATUAN'!$C$7:$C$1495,0),0)),0,OFFSET('HARGA SATUAN'!$I$6,MATCH(RAB!C42,'HARGA SATUAN'!$C$7:$C$1495,0),0))</f>
        <v>4212</v>
      </c>
      <c r="H42" s="308">
        <f t="shared" ca="1" si="9"/>
        <v>0</v>
      </c>
      <c r="I42" s="308">
        <f t="shared" ca="1" si="10"/>
        <v>8424</v>
      </c>
      <c r="J42" s="308">
        <f t="shared" ca="1" si="11"/>
        <v>0</v>
      </c>
      <c r="K42" s="309">
        <f t="shared" ca="1" si="12"/>
        <v>8424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6">
        <v>3</v>
      </c>
      <c r="C43" s="517" t="s">
        <v>266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52">
        <f>F40*1</f>
        <v>2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9"/>
        <v>0</v>
      </c>
      <c r="I43" s="308">
        <f t="shared" ca="1" si="10"/>
        <v>46620</v>
      </c>
      <c r="J43" s="308">
        <f t="shared" ca="1" si="11"/>
        <v>0</v>
      </c>
      <c r="K43" s="309">
        <f t="shared" ca="1" si="12"/>
        <v>46620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6">
        <v>4</v>
      </c>
      <c r="C44" s="517" t="s">
        <v>35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2">
        <f>F40*1</f>
        <v>2</v>
      </c>
      <c r="G44" s="307">
        <f ca="1">IF(ISERROR(OFFSET('HARGA SATUAN'!$I$6,MATCH(RAB!C44,'HARGA SATUAN'!$C$7:$C$1495,0),0)),0,OFFSET('HARGA SATUAN'!$I$6,MATCH(RAB!C44,'HARGA SATUAN'!$C$7:$C$1495,0),0))</f>
        <v>2300</v>
      </c>
      <c r="H44" s="308">
        <f t="shared" ca="1" si="9"/>
        <v>0</v>
      </c>
      <c r="I44" s="308">
        <f t="shared" ca="1" si="10"/>
        <v>4600</v>
      </c>
      <c r="J44" s="308">
        <f t="shared" ca="1" si="11"/>
        <v>0</v>
      </c>
      <c r="K44" s="309">
        <f t="shared" ca="1" si="12"/>
        <v>4600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6">
        <v>5</v>
      </c>
      <c r="C45" s="517" t="s">
        <v>630</v>
      </c>
      <c r="D45" s="305" t="str">
        <f ca="1">IF(ISERROR(OFFSET('HARGA SATUAN'!$D$6,MATCH(RAB!C45,'HARGA SATUAN'!$C$7:$C$1495,0),0)),"",OFFSET('HARGA SATUAN'!$D$6,MATCH(RAB!C45,'HARGA SATUAN'!$C$7:$C$1495,0),0))</f>
        <v>JASA</v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452">
        <f>F40*1</f>
        <v>2</v>
      </c>
      <c r="G45" s="307">
        <f ca="1">IF(ISERROR(OFFSET('HARGA SATUAN'!$I$6,MATCH(RAB!C45,'HARGA SATUAN'!$C$7:$C$1495,0),0)),0,OFFSET('HARGA SATUAN'!$I$6,MATCH(RAB!C45,'HARGA SATUAN'!$C$7:$C$1495,0),0))</f>
        <v>35700</v>
      </c>
      <c r="H45" s="308">
        <f t="shared" ca="1" si="9"/>
        <v>0</v>
      </c>
      <c r="I45" s="308">
        <f t="shared" ca="1" si="10"/>
        <v>0</v>
      </c>
      <c r="J45" s="308">
        <f t="shared" ca="1" si="11"/>
        <v>71400</v>
      </c>
      <c r="K45" s="309">
        <f t="shared" ca="1" si="12"/>
        <v>71400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6"/>
      <c r="C46" s="517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2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ref="H46" ca="1" si="14">IF(OR(D46="MDU",D46="MDU-KD"),(IF($O$3="RAB NON MDU","PLN KD",G46*F46)),0)</f>
        <v>0</v>
      </c>
      <c r="I46" s="308">
        <f t="shared" ref="I46" ca="1" si="15">IF(D46="HDW",G46*F46,0)</f>
        <v>0</v>
      </c>
      <c r="J46" s="308">
        <f t="shared" ref="J46" ca="1" si="16">IF(D46="JASA",G46*F46,0)</f>
        <v>0</v>
      </c>
      <c r="K46" s="309">
        <f t="shared" ref="K46" ca="1" si="17">SUM(H46:J46)</f>
        <v>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20"/>
      <c r="C47" s="417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2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ref="H47:H68" ca="1" si="18">IF(OR(D47="MDU",D47="MDU-KD"),(IF($O$3="RAB NON MDU","PLN KD",G47*F47)),0)</f>
        <v>0</v>
      </c>
      <c r="I47" s="308">
        <f t="shared" ref="I47:I68" ca="1" si="19">IF(D47="HDW",G47*F47,0)</f>
        <v>0</v>
      </c>
      <c r="J47" s="308">
        <f t="shared" ref="J47:J68" ca="1" si="20">IF(D47="JASA",G47*F47,0)</f>
        <v>0</v>
      </c>
      <c r="K47" s="309">
        <f t="shared" ref="K47:K68" ca="1" si="21">SUM(H47:J47)</f>
        <v>0</v>
      </c>
      <c r="L47" s="316"/>
      <c r="M47" s="289" t="e">
        <f>IF(AND(F47&gt;0,#REF!=0),"",IF(AND(ISBLANK(F47)=FALSE,K47=0),"WARNING",""))</f>
        <v>#REF!</v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20">
        <v>10</v>
      </c>
      <c r="C48" s="417" t="s">
        <v>1616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4"/>
      <c r="G48" s="307">
        <f ca="1">IF(ISERROR(OFFSET('HARGA SATUAN'!$I$6,MATCH(RAB!C48,'HARGA SATUAN'!$C$7:$C$1495,0),0)),0,OFFSET('HARGA SATUAN'!$I$6,MATCH(RAB!C48,'HARGA SATUAN'!$C$7:$C$1495,0),0))</f>
        <v>49000</v>
      </c>
      <c r="H48" s="308">
        <f t="shared" ca="1" si="18"/>
        <v>0</v>
      </c>
      <c r="I48" s="308">
        <f t="shared" ca="1" si="19"/>
        <v>0</v>
      </c>
      <c r="J48" s="308">
        <f t="shared" ca="1" si="20"/>
        <v>0</v>
      </c>
      <c r="K48" s="309">
        <f t="shared" ca="1" si="21"/>
        <v>0</v>
      </c>
      <c r="L48" s="316"/>
      <c r="M48" s="289" t="str">
        <f t="shared" ref="M48:M86" ca="1" si="22">IF(AND(F48&gt;0,F47=0),"",IF(AND(ISBLANK(F48)=FALSE,K48=0),"WARNING",""))</f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4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8"/>
        <v>0</v>
      </c>
      <c r="I49" s="308">
        <f t="shared" ca="1" si="19"/>
        <v>0</v>
      </c>
      <c r="J49" s="308">
        <f t="shared" ca="1" si="20"/>
        <v>0</v>
      </c>
      <c r="K49" s="309">
        <f t="shared" ca="1" si="21"/>
        <v>0</v>
      </c>
      <c r="L49" s="316"/>
      <c r="M49" s="289" t="str">
        <f t="shared" ca="1" si="22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4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8"/>
        <v>0</v>
      </c>
      <c r="I50" s="308">
        <f t="shared" ca="1" si="19"/>
        <v>0</v>
      </c>
      <c r="J50" s="308">
        <f t="shared" ca="1" si="20"/>
        <v>0</v>
      </c>
      <c r="K50" s="309">
        <f t="shared" ca="1" si="21"/>
        <v>0</v>
      </c>
      <c r="L50" s="316"/>
      <c r="M50" s="289" t="str">
        <f t="shared" ca="1" si="22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4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8"/>
        <v>0</v>
      </c>
      <c r="I51" s="308">
        <f t="shared" ca="1" si="19"/>
        <v>0</v>
      </c>
      <c r="J51" s="308">
        <f t="shared" ca="1" si="20"/>
        <v>0</v>
      </c>
      <c r="K51" s="309">
        <f t="shared" ca="1" si="21"/>
        <v>0</v>
      </c>
      <c r="L51" s="316"/>
      <c r="M51" s="289" t="str">
        <f t="shared" ca="1" si="22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4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8"/>
        <v>0</v>
      </c>
      <c r="I52" s="308">
        <f t="shared" ca="1" si="19"/>
        <v>0</v>
      </c>
      <c r="J52" s="308">
        <f t="shared" ca="1" si="20"/>
        <v>0</v>
      </c>
      <c r="K52" s="309">
        <f t="shared" ca="1" si="21"/>
        <v>0</v>
      </c>
      <c r="L52" s="316"/>
      <c r="M52" s="289" t="str">
        <f t="shared" ca="1" si="22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4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8"/>
        <v>0</v>
      </c>
      <c r="I53" s="308">
        <f t="shared" ca="1" si="19"/>
        <v>0</v>
      </c>
      <c r="J53" s="308">
        <f t="shared" ca="1" si="20"/>
        <v>0</v>
      </c>
      <c r="K53" s="309">
        <f t="shared" ca="1" si="21"/>
        <v>0</v>
      </c>
      <c r="L53" s="316"/>
      <c r="M53" s="289" t="str">
        <f t="shared" ca="1" si="22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4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8"/>
        <v>0</v>
      </c>
      <c r="I54" s="308">
        <f t="shared" ca="1" si="19"/>
        <v>0</v>
      </c>
      <c r="J54" s="308">
        <f t="shared" ca="1" si="20"/>
        <v>0</v>
      </c>
      <c r="K54" s="309">
        <f t="shared" ca="1" si="21"/>
        <v>0</v>
      </c>
      <c r="L54" s="316"/>
      <c r="M54" s="289" t="str">
        <f t="shared" ca="1" si="22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4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8"/>
        <v>0</v>
      </c>
      <c r="I55" s="308">
        <f t="shared" ca="1" si="19"/>
        <v>0</v>
      </c>
      <c r="J55" s="308">
        <f t="shared" ca="1" si="20"/>
        <v>0</v>
      </c>
      <c r="K55" s="309">
        <f t="shared" ca="1" si="21"/>
        <v>0</v>
      </c>
      <c r="L55" s="316"/>
      <c r="M55" s="289" t="str">
        <f t="shared" ca="1" si="22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4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8"/>
        <v>0</v>
      </c>
      <c r="I56" s="308">
        <f t="shared" ca="1" si="19"/>
        <v>0</v>
      </c>
      <c r="J56" s="308">
        <f t="shared" ca="1" si="20"/>
        <v>0</v>
      </c>
      <c r="K56" s="309">
        <f t="shared" ca="1" si="21"/>
        <v>0</v>
      </c>
      <c r="L56" s="316"/>
      <c r="M56" s="289" t="str">
        <f t="shared" ca="1" si="22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4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8"/>
        <v>0</v>
      </c>
      <c r="I57" s="308">
        <f t="shared" ca="1" si="19"/>
        <v>0</v>
      </c>
      <c r="J57" s="308">
        <f t="shared" ca="1" si="20"/>
        <v>0</v>
      </c>
      <c r="K57" s="309">
        <f t="shared" ca="1" si="21"/>
        <v>0</v>
      </c>
      <c r="L57" s="316"/>
      <c r="M57" s="289" t="str">
        <f t="shared" ca="1" si="22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4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8"/>
        <v>0</v>
      </c>
      <c r="I58" s="308">
        <f t="shared" ca="1" si="19"/>
        <v>0</v>
      </c>
      <c r="J58" s="308">
        <f t="shared" ca="1" si="20"/>
        <v>0</v>
      </c>
      <c r="K58" s="309">
        <f t="shared" ca="1" si="21"/>
        <v>0</v>
      </c>
      <c r="L58" s="316"/>
      <c r="M58" s="289" t="str">
        <f t="shared" ca="1" si="22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8"/>
        <v>0</v>
      </c>
      <c r="I59" s="308">
        <f t="shared" ca="1" si="19"/>
        <v>0</v>
      </c>
      <c r="J59" s="308">
        <f t="shared" ca="1" si="20"/>
        <v>0</v>
      </c>
      <c r="K59" s="309">
        <f t="shared" ca="1" si="21"/>
        <v>0</v>
      </c>
      <c r="L59" s="316"/>
      <c r="M59" s="289" t="str">
        <f t="shared" ca="1" si="22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4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8"/>
        <v>0</v>
      </c>
      <c r="I60" s="308">
        <f t="shared" ca="1" si="19"/>
        <v>0</v>
      </c>
      <c r="J60" s="308">
        <f t="shared" ca="1" si="20"/>
        <v>0</v>
      </c>
      <c r="K60" s="309">
        <f t="shared" ca="1" si="21"/>
        <v>0</v>
      </c>
      <c r="L60" s="316"/>
      <c r="M60" s="289" t="str">
        <f t="shared" ca="1" si="22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9"/>
      <c r="C61" s="45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4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8"/>
        <v>0</v>
      </c>
      <c r="I61" s="308">
        <f t="shared" ca="1" si="19"/>
        <v>0</v>
      </c>
      <c r="J61" s="308">
        <f t="shared" ca="1" si="20"/>
        <v>0</v>
      </c>
      <c r="K61" s="309">
        <f t="shared" ca="1" si="21"/>
        <v>0</v>
      </c>
      <c r="L61" s="316"/>
      <c r="M61" s="289" t="str">
        <f t="shared" ca="1" si="22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9"/>
      <c r="C62" s="45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4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8"/>
        <v>0</v>
      </c>
      <c r="I62" s="308">
        <f t="shared" ca="1" si="19"/>
        <v>0</v>
      </c>
      <c r="J62" s="308">
        <f t="shared" ca="1" si="20"/>
        <v>0</v>
      </c>
      <c r="K62" s="309">
        <f t="shared" ca="1" si="21"/>
        <v>0</v>
      </c>
      <c r="L62" s="316"/>
      <c r="M62" s="289" t="str">
        <f t="shared" ca="1" si="22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49"/>
      <c r="C63" s="450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4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8"/>
        <v>0</v>
      </c>
      <c r="I63" s="308">
        <f t="shared" ca="1" si="19"/>
        <v>0</v>
      </c>
      <c r="J63" s="308">
        <f t="shared" ca="1" si="20"/>
        <v>0</v>
      </c>
      <c r="K63" s="309">
        <f t="shared" ca="1" si="21"/>
        <v>0</v>
      </c>
      <c r="L63" s="316"/>
      <c r="M63" s="289" t="str">
        <f t="shared" ca="1" si="22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49"/>
      <c r="C64" s="45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4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8"/>
        <v>0</v>
      </c>
      <c r="I64" s="308">
        <f t="shared" ca="1" si="19"/>
        <v>0</v>
      </c>
      <c r="J64" s="308">
        <f t="shared" ca="1" si="20"/>
        <v>0</v>
      </c>
      <c r="K64" s="309">
        <f t="shared" ca="1" si="21"/>
        <v>0</v>
      </c>
      <c r="L64" s="316"/>
      <c r="M64" s="289" t="str">
        <f t="shared" ca="1" si="22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49"/>
      <c r="C65" s="450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4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8"/>
        <v>0</v>
      </c>
      <c r="I65" s="308">
        <f t="shared" ca="1" si="19"/>
        <v>0</v>
      </c>
      <c r="J65" s="308">
        <f t="shared" ca="1" si="20"/>
        <v>0</v>
      </c>
      <c r="K65" s="309">
        <f t="shared" ca="1" si="21"/>
        <v>0</v>
      </c>
      <c r="L65" s="316"/>
      <c r="M65" s="289" t="str">
        <f t="shared" ca="1" si="22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49"/>
      <c r="C66" s="45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4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8"/>
        <v>0</v>
      </c>
      <c r="I66" s="308">
        <f t="shared" ca="1" si="19"/>
        <v>0</v>
      </c>
      <c r="J66" s="308">
        <f t="shared" ca="1" si="20"/>
        <v>0</v>
      </c>
      <c r="K66" s="309">
        <f t="shared" ca="1" si="21"/>
        <v>0</v>
      </c>
      <c r="L66" s="316"/>
      <c r="M66" s="289" t="str">
        <f t="shared" ca="1" si="22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9"/>
      <c r="C67" s="45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4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8"/>
        <v>0</v>
      </c>
      <c r="I67" s="308">
        <f t="shared" ca="1" si="19"/>
        <v>0</v>
      </c>
      <c r="J67" s="308">
        <f t="shared" ca="1" si="20"/>
        <v>0</v>
      </c>
      <c r="K67" s="309">
        <f t="shared" ca="1" si="21"/>
        <v>0</v>
      </c>
      <c r="L67" s="316"/>
      <c r="M67" s="289" t="str">
        <f t="shared" ca="1" si="2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49"/>
      <c r="C68" s="45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4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8"/>
        <v>0</v>
      </c>
      <c r="I68" s="308">
        <f t="shared" ca="1" si="19"/>
        <v>0</v>
      </c>
      <c r="J68" s="308">
        <f t="shared" ca="1" si="20"/>
        <v>0</v>
      </c>
      <c r="K68" s="309">
        <f t="shared" ca="1" si="21"/>
        <v>0</v>
      </c>
      <c r="L68" s="316"/>
      <c r="M68" s="289" t="str">
        <f t="shared" ca="1" si="2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418" t="s">
        <v>1602</v>
      </c>
      <c r="C69" s="421" t="s">
        <v>1604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5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70" ca="1" si="23">IF(OR(D69="MDU",D69="MDU-KD"),(IF($O$3="RAB NON MDU","PLN KD",G69*F69)),0)</f>
        <v>0</v>
      </c>
      <c r="I69" s="308">
        <f t="shared" ref="I69:I70" ca="1" si="24">IF(D69="HDW",G69*F69,0)</f>
        <v>0</v>
      </c>
      <c r="J69" s="308">
        <f t="shared" ref="J69:J70" ca="1" si="25">IF(D69="JASA",G69*F69,0)</f>
        <v>0</v>
      </c>
      <c r="K69" s="309">
        <f t="shared" ref="K69:K70" ca="1" si="26">SUM(H69:J69)</f>
        <v>0</v>
      </c>
      <c r="L69" s="316"/>
      <c r="M69" s="289" t="str">
        <f t="shared" ca="1" si="2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1</v>
      </c>
      <c r="C70" s="109" t="s">
        <v>1457</v>
      </c>
      <c r="D70" s="305" t="str">
        <f ca="1">IF(ISERROR(OFFSET('HARGA SATUAN'!$D$6,MATCH(RAB!C70,'HARGA SATUAN'!$C$7:$C$1495,0),0)),"",OFFSET('HARGA SATUAN'!$D$6,MATCH(RAB!C70,'HARGA SATUAN'!$C$7:$C$1495,0),0))</f>
        <v>MDU-KD</v>
      </c>
      <c r="E70" s="306" t="str">
        <f ca="1">IF(B70="+","Unit",IF(ISERROR(OFFSET('HARGA SATUAN'!$E$6,MATCH(RAB!C70,'HARGA SATUAN'!$C$7:$C$1495,0),0)),"",OFFSET('HARGA SATUAN'!$E$6,MATCH(RAB!C70,'HARGA SATUAN'!$C$7:$C$1495,0),0)))</f>
        <v>Mtr</v>
      </c>
      <c r="F70" s="419">
        <v>60</v>
      </c>
      <c r="G70" s="307">
        <f ca="1">IF(ISERROR(OFFSET('HARGA SATUAN'!$I$6,MATCH(RAB!C70,'HARGA SATUAN'!$C$7:$C$1495,0),0)),0,OFFSET('HARGA SATUAN'!$I$6,MATCH(RAB!C70,'HARGA SATUAN'!$C$7:$C$1495,0),0))</f>
        <v>54500</v>
      </c>
      <c r="H70" s="308">
        <f t="shared" ca="1" si="23"/>
        <v>3270000</v>
      </c>
      <c r="I70" s="308">
        <f t="shared" ca="1" si="24"/>
        <v>0</v>
      </c>
      <c r="J70" s="308">
        <f t="shared" ca="1" si="25"/>
        <v>0</v>
      </c>
      <c r="K70" s="309">
        <f t="shared" ca="1" si="26"/>
        <v>3270000</v>
      </c>
      <c r="L70" s="316"/>
      <c r="M70" s="289" t="str">
        <f t="shared" si="2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2</v>
      </c>
      <c r="C71" s="109" t="s">
        <v>346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Per 50 m</v>
      </c>
      <c r="F71" s="419">
        <v>1.2</v>
      </c>
      <c r="G71" s="307">
        <f ca="1">IF(ISERROR(OFFSET('HARGA SATUAN'!$I$6,MATCH(RAB!C71,'HARGA SATUAN'!$C$7:$C$1495,0),0)),0,OFFSET('HARGA SATUAN'!$I$6,MATCH(RAB!C71,'HARGA SATUAN'!$C$7:$C$1495,0),0))</f>
        <v>223500</v>
      </c>
      <c r="H71" s="308">
        <f t="shared" ref="H71" ca="1" si="27">IF(OR(D71="MDU",D71="MDU-KD"),(IF($O$3="RAB NON MDU","PLN KD",G71*F71)),0)</f>
        <v>0</v>
      </c>
      <c r="I71" s="308">
        <f t="shared" ref="I71" ca="1" si="28">IF(D71="HDW",G71*F71,0)</f>
        <v>0</v>
      </c>
      <c r="J71" s="308">
        <f t="shared" ref="J71" ca="1" si="29">IF(D71="JASA",G71*F71,0)</f>
        <v>268200</v>
      </c>
      <c r="K71" s="309">
        <f t="shared" ref="K71" ca="1" si="30">SUM(H71:J71)</f>
        <v>268200</v>
      </c>
      <c r="L71" s="316"/>
      <c r="M71" s="289" t="str">
        <f t="shared" ca="1" si="2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318"/>
      <c r="C72" s="319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19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ref="H72:H90" ca="1" si="31">IF(OR(D72="MDU",D72="MDU-KD"),(IF($O$3="RAB NON MDU","PLN KD",G72*F72)),0)</f>
        <v>0</v>
      </c>
      <c r="I72" s="308">
        <f t="shared" ref="I72:I90" ca="1" si="32">IF(D72="HDW",G72*F72,0)</f>
        <v>0</v>
      </c>
      <c r="J72" s="308">
        <f t="shared" ref="J72:J90" ca="1" si="33">IF(D72="JASA",G72*F72,0)</f>
        <v>0</v>
      </c>
      <c r="K72" s="309">
        <f t="shared" ref="K72:K90" ca="1" si="34">SUM(H72:J72)</f>
        <v>0</v>
      </c>
      <c r="L72" s="316"/>
      <c r="M72" s="289" t="e">
        <f>IF(AND(F72&gt;0,#REF!=0),"",IF(AND(ISBLANK(F72)=FALSE,K72=0),"WARNING",""))</f>
        <v>#REF!</v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18" t="s">
        <v>1610</v>
      </c>
      <c r="C73" s="421" t="s">
        <v>1606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6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ref="H73:H89" ca="1" si="35">IF(OR(D73="MDU",D73="MDU-KD"),(IF($O$3="RAB NON MDU","PLN KD",G73*F73)),0)</f>
        <v>0</v>
      </c>
      <c r="I73" s="308">
        <f t="shared" ref="I73:I89" ca="1" si="36">IF(D73="HDW",G73*F73,0)</f>
        <v>0</v>
      </c>
      <c r="J73" s="308">
        <f t="shared" ref="J73:J89" ca="1" si="37">IF(D73="JASA",G73*F73,0)</f>
        <v>0</v>
      </c>
      <c r="K73" s="309">
        <f t="shared" ref="K73:K89" ca="1" si="38">SUM(H73:J73)</f>
        <v>0</v>
      </c>
      <c r="L73" s="316"/>
      <c r="M73" s="289" t="str">
        <f t="shared" ca="1" si="2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64" t="s">
        <v>1035</v>
      </c>
      <c r="C74" s="465" t="s">
        <v>1640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>Unit</v>
      </c>
      <c r="F74" s="724">
        <v>1</v>
      </c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35"/>
        <v>0</v>
      </c>
      <c r="I74" s="308">
        <f t="shared" ca="1" si="36"/>
        <v>0</v>
      </c>
      <c r="J74" s="308">
        <f t="shared" ca="1" si="37"/>
        <v>0</v>
      </c>
      <c r="K74" s="309">
        <f t="shared" ca="1" si="38"/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t="30">
      <c r="A75" s="283"/>
      <c r="B75" s="722">
        <v>1</v>
      </c>
      <c r="C75" s="109" t="s">
        <v>1196</v>
      </c>
      <c r="D75" s="305" t="str">
        <f ca="1">IF(ISERROR(OFFSET('HARGA SATUAN'!$D$6,MATCH(RAB!C75,'HARGA SATUAN'!$C$7:$C$1495,0),0)),"",OFFSET('HARGA SATUAN'!$D$6,MATCH(RAB!C75,'HARGA SATUAN'!$C$7:$C$1495,0),0))</f>
        <v>MDU-KD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724">
        <f>F74*1</f>
        <v>1</v>
      </c>
      <c r="G75" s="307">
        <f ca="1">IF(ISERROR(OFFSET('HARGA SATUAN'!$I$6,MATCH(RAB!C75,'HARGA SATUAN'!$C$7:$C$1495,0),0)),0,OFFSET('HARGA SATUAN'!$I$6,MATCH(RAB!C75,'HARGA SATUAN'!$C$7:$C$1495,0),0))</f>
        <v>1427400</v>
      </c>
      <c r="H75" s="308">
        <f t="shared" ca="1" si="35"/>
        <v>1427400</v>
      </c>
      <c r="I75" s="308">
        <f t="shared" ca="1" si="36"/>
        <v>0</v>
      </c>
      <c r="J75" s="308">
        <f t="shared" ca="1" si="37"/>
        <v>0</v>
      </c>
      <c r="K75" s="309">
        <f t="shared" ca="1" si="38"/>
        <v>1427400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22">
        <v>2</v>
      </c>
      <c r="C76" s="723" t="s">
        <v>513</v>
      </c>
      <c r="D76" s="305" t="str">
        <f ca="1">IF(ISERROR(OFFSET('HARGA SATUAN'!$D$6,MATCH(RAB!C76,'HARGA SATUAN'!$C$7:$C$1495,0),0)),"",OFFSET('HARGA SATUAN'!$D$6,MATCH(RAB!C76,'HARGA SATUAN'!$C$7:$C$1495,0),0))</f>
        <v>MDU-KD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724">
        <f>F74*1</f>
        <v>1</v>
      </c>
      <c r="G76" s="307">
        <f ca="1">IF(ISERROR(OFFSET('HARGA SATUAN'!$I$6,MATCH(RAB!C76,'HARGA SATUAN'!$C$7:$C$1495,0),0)),0,OFFSET('HARGA SATUAN'!$I$6,MATCH(RAB!C76,'HARGA SATUAN'!$C$7:$C$1495,0),0))</f>
        <v>3564900</v>
      </c>
      <c r="H76" s="308">
        <f t="shared" ca="1" si="35"/>
        <v>3564900</v>
      </c>
      <c r="I76" s="308">
        <f t="shared" ca="1" si="36"/>
        <v>0</v>
      </c>
      <c r="J76" s="308">
        <f t="shared" ca="1" si="37"/>
        <v>0</v>
      </c>
      <c r="K76" s="309">
        <f t="shared" ca="1" si="38"/>
        <v>3564900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22">
        <v>3</v>
      </c>
      <c r="C77" s="723" t="s">
        <v>1141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Unit</v>
      </c>
      <c r="F77" s="724">
        <f>F74*1</f>
        <v>1</v>
      </c>
      <c r="G77" s="307">
        <f ca="1">IF(ISERROR(OFFSET('HARGA SATUAN'!$I$6,MATCH(RAB!C77,'HARGA SATUAN'!$C$7:$C$1495,0),0)),0,OFFSET('HARGA SATUAN'!$I$6,MATCH(RAB!C77,'HARGA SATUAN'!$C$7:$C$1495,0),0))</f>
        <v>1113900</v>
      </c>
      <c r="H77" s="308">
        <f t="shared" ca="1" si="35"/>
        <v>0</v>
      </c>
      <c r="I77" s="308">
        <f t="shared" ca="1" si="36"/>
        <v>1113900</v>
      </c>
      <c r="J77" s="308">
        <f t="shared" ca="1" si="37"/>
        <v>0</v>
      </c>
      <c r="K77" s="309">
        <f t="shared" ca="1" si="38"/>
        <v>1113900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22">
        <v>4</v>
      </c>
      <c r="C78" s="109" t="s">
        <v>1402</v>
      </c>
      <c r="D78" s="305" t="str">
        <f ca="1">IF(ISERROR(OFFSET('HARGA SATUAN'!$D$6,MATCH(RAB!C78,'HARGA SATUAN'!$C$7:$C$1495,0),0)),"",OFFSET('HARGA SATUAN'!$D$6,MATCH(RAB!C78,'HARGA SATUAN'!$C$7:$C$1495,0),0))</f>
        <v>MDU-KD</v>
      </c>
      <c r="E78" s="306" t="str">
        <f ca="1">IF(B78="+","Unit",IF(ISERROR(OFFSET('HARGA SATUAN'!$E$6,MATCH(RAB!C78,'HARGA SATUAN'!$C$7:$C$1495,0),0)),"",OFFSET('HARGA SATUAN'!$E$6,MATCH(RAB!C78,'HARGA SATUAN'!$C$7:$C$1495,0),0)))</f>
        <v>Mtr</v>
      </c>
      <c r="F78" s="724">
        <v>50</v>
      </c>
      <c r="G78" s="307">
        <f ca="1">IF(ISERROR(OFFSET('HARGA SATUAN'!$I$6,MATCH(RAB!C78,'HARGA SATUAN'!$C$7:$C$1495,0),0)),0,OFFSET('HARGA SATUAN'!$I$6,MATCH(RAB!C78,'HARGA SATUAN'!$C$7:$C$1495,0),0))</f>
        <v>30400</v>
      </c>
      <c r="H78" s="308">
        <f t="shared" ca="1" si="35"/>
        <v>1520000</v>
      </c>
      <c r="I78" s="308">
        <f t="shared" ca="1" si="36"/>
        <v>0</v>
      </c>
      <c r="J78" s="308">
        <f t="shared" ca="1" si="37"/>
        <v>0</v>
      </c>
      <c r="K78" s="309">
        <f t="shared" ca="1" si="38"/>
        <v>1520000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22">
        <v>5</v>
      </c>
      <c r="C79" s="723" t="s">
        <v>799</v>
      </c>
      <c r="D79" s="305" t="str">
        <f ca="1">IF(ISERROR(OFFSET('HARGA SATUAN'!$D$6,MATCH(RAB!C79,'HARGA SATUAN'!$C$7:$C$1495,0),0)),"",OFFSET('HARGA SATUAN'!$D$6,MATCH(RAB!C79,'HARGA SATUAN'!$C$7:$C$1495,0),0))</f>
        <v>JASA</v>
      </c>
      <c r="E79" s="306" t="str">
        <f ca="1">IF(B79="+","Unit",IF(ISERROR(OFFSET('HARGA SATUAN'!$E$6,MATCH(RAB!C79,'HARGA SATUAN'!$C$7:$C$1495,0),0)),"",OFFSET('HARGA SATUAN'!$E$6,MATCH(RAB!C79,'HARGA SATUAN'!$C$7:$C$1495,0),0)))</f>
        <v>Unit</v>
      </c>
      <c r="F79" s="724">
        <f>F74*1</f>
        <v>1</v>
      </c>
      <c r="G79" s="307">
        <f ca="1">IF(ISERROR(OFFSET('HARGA SATUAN'!$I$6,MATCH(RAB!C79,'HARGA SATUAN'!$C$7:$C$1495,0),0)),0,OFFSET('HARGA SATUAN'!$I$6,MATCH(RAB!C79,'HARGA SATUAN'!$C$7:$C$1495,0),0))</f>
        <v>106400</v>
      </c>
      <c r="H79" s="308">
        <f t="shared" ref="H79" ca="1" si="39">IF(OR(D79="MDU",D79="MDU-KD"),(IF($O$3="RAB NON MDU","PLN KD",G79*F79)),0)</f>
        <v>0</v>
      </c>
      <c r="I79" s="308">
        <f t="shared" ref="I79" ca="1" si="40">IF(D79="HDW",G79*F79,0)</f>
        <v>0</v>
      </c>
      <c r="J79" s="308">
        <f t="shared" ref="J79" ca="1" si="41">IF(D79="JASA",G79*F79,0)</f>
        <v>106400</v>
      </c>
      <c r="K79" s="309">
        <f t="shared" ref="K79" ca="1" si="42">SUM(H79:J79)</f>
        <v>106400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/>
      <c r="C80" s="319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3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35"/>
        <v>0</v>
      </c>
      <c r="I80" s="308">
        <f t="shared" ca="1" si="36"/>
        <v>0</v>
      </c>
      <c r="J80" s="308">
        <f t="shared" ca="1" si="37"/>
        <v>0</v>
      </c>
      <c r="K80" s="309">
        <f t="shared" ca="1" si="38"/>
        <v>0</v>
      </c>
      <c r="L80" s="316"/>
      <c r="M80" s="289" t="str">
        <f ca="1">IF(AND(F80&gt;0,F73=0),"",IF(AND(ISBLANK(F80)=FALSE,K80=0),"WARNING",""))</f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 t="s">
        <v>1035</v>
      </c>
      <c r="C81" s="319" t="s">
        <v>1619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452">
        <v>1</v>
      </c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35"/>
        <v>0</v>
      </c>
      <c r="I81" s="308">
        <f t="shared" ca="1" si="36"/>
        <v>0</v>
      </c>
      <c r="J81" s="308">
        <f t="shared" ca="1" si="37"/>
        <v>0</v>
      </c>
      <c r="K81" s="309">
        <f t="shared" ca="1" si="38"/>
        <v>0</v>
      </c>
      <c r="L81" s="316"/>
      <c r="M81" s="289" t="str">
        <f t="shared" si="22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1</v>
      </c>
      <c r="C82" s="319" t="s">
        <v>29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2">
        <f>F81*1</f>
        <v>1</v>
      </c>
      <c r="G82" s="307">
        <f ca="1">IF(ISERROR(OFFSET('HARGA SATUAN'!$I$6,MATCH(RAB!C82,'HARGA SATUAN'!$C$7:$C$1495,0),0)),0,OFFSET('HARGA SATUAN'!$I$6,MATCH(RAB!C82,'HARGA SATUAN'!$C$7:$C$1495,0),0))</f>
        <v>185200</v>
      </c>
      <c r="H82" s="308">
        <f t="shared" ca="1" si="35"/>
        <v>0</v>
      </c>
      <c r="I82" s="308">
        <f t="shared" ca="1" si="36"/>
        <v>185200</v>
      </c>
      <c r="J82" s="308">
        <f t="shared" ca="1" si="37"/>
        <v>0</v>
      </c>
      <c r="K82" s="309">
        <f t="shared" ca="1" si="38"/>
        <v>185200</v>
      </c>
      <c r="L82" s="316"/>
      <c r="M82" s="289" t="str">
        <f t="shared" ca="1" si="22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2</v>
      </c>
      <c r="C83" s="319" t="s">
        <v>30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52">
        <f>F81*1</f>
        <v>1</v>
      </c>
      <c r="G83" s="307">
        <f ca="1">IF(ISERROR(OFFSET('HARGA SATUAN'!$I$6,MATCH(RAB!C83,'HARGA SATUAN'!$C$7:$C$1495,0),0)),0,OFFSET('HARGA SATUAN'!$I$6,MATCH(RAB!C83,'HARGA SATUAN'!$C$7:$C$1495,0),0))</f>
        <v>47459</v>
      </c>
      <c r="H83" s="308">
        <f t="shared" ca="1" si="35"/>
        <v>0</v>
      </c>
      <c r="I83" s="308">
        <f t="shared" ca="1" si="36"/>
        <v>47459</v>
      </c>
      <c r="J83" s="308">
        <f t="shared" ca="1" si="37"/>
        <v>0</v>
      </c>
      <c r="K83" s="309">
        <f t="shared" ca="1" si="38"/>
        <v>47459</v>
      </c>
      <c r="L83" s="316"/>
      <c r="M83" s="289" t="str">
        <f t="shared" ca="1" si="22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318">
        <v>3</v>
      </c>
      <c r="C84" s="319" t="s">
        <v>32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Mtr</v>
      </c>
      <c r="F84" s="452">
        <f>F81*1.5</f>
        <v>1.5</v>
      </c>
      <c r="G84" s="307">
        <f ca="1">IF(ISERROR(OFFSET('HARGA SATUAN'!$I$6,MATCH(RAB!C84,'HARGA SATUAN'!$C$7:$C$1495,0),0)),0,OFFSET('HARGA SATUAN'!$I$6,MATCH(RAB!C84,'HARGA SATUAN'!$C$7:$C$1495,0),0))</f>
        <v>30000</v>
      </c>
      <c r="H84" s="308">
        <f t="shared" ca="1" si="35"/>
        <v>0</v>
      </c>
      <c r="I84" s="308">
        <f t="shared" ca="1" si="36"/>
        <v>45000</v>
      </c>
      <c r="J84" s="308">
        <f t="shared" ca="1" si="37"/>
        <v>0</v>
      </c>
      <c r="K84" s="309">
        <f t="shared" ca="1" si="38"/>
        <v>45000</v>
      </c>
      <c r="L84" s="316"/>
      <c r="M84" s="289" t="str">
        <f t="shared" ca="1" si="22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>
        <v>4</v>
      </c>
      <c r="C85" s="319" t="s">
        <v>33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452">
        <f>F81*2</f>
        <v>2</v>
      </c>
      <c r="G85" s="307">
        <f ca="1">IF(ISERROR(OFFSET('HARGA SATUAN'!$I$6,MATCH(RAB!C85,'HARGA SATUAN'!$C$7:$C$1495,0),0)),0,OFFSET('HARGA SATUAN'!$I$6,MATCH(RAB!C85,'HARGA SATUAN'!$C$7:$C$1495,0),0))</f>
        <v>9500</v>
      </c>
      <c r="H85" s="308">
        <f t="shared" ca="1" si="35"/>
        <v>0</v>
      </c>
      <c r="I85" s="308">
        <f t="shared" ca="1" si="36"/>
        <v>19000</v>
      </c>
      <c r="J85" s="308">
        <f t="shared" ca="1" si="37"/>
        <v>0</v>
      </c>
      <c r="K85" s="309">
        <f t="shared" ca="1" si="38"/>
        <v>19000</v>
      </c>
      <c r="L85" s="316"/>
      <c r="M85" s="289" t="str">
        <f t="shared" ca="1" si="22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>
        <v>5</v>
      </c>
      <c r="C86" s="319" t="s">
        <v>735</v>
      </c>
      <c r="D86" s="305" t="str">
        <f ca="1">IF(ISERROR(OFFSET('HARGA SATUAN'!$D$6,MATCH(RAB!C86,'HARGA SATUAN'!$C$7:$C$1495,0),0)),"",OFFSET('HARGA SATUAN'!$D$6,MATCH(RAB!C86,'HARGA SATUAN'!$C$7:$C$1495,0),0))</f>
        <v>JASA</v>
      </c>
      <c r="E86" s="306" t="str">
        <f ca="1">IF(B86="+","Unit",IF(ISERROR(OFFSET('HARGA SATUAN'!$E$6,MATCH(RAB!C86,'HARGA SATUAN'!$C$7:$C$1495,0),0)),"",OFFSET('HARGA SATUAN'!$E$6,MATCH(RAB!C86,'HARGA SATUAN'!$C$7:$C$1495,0),0)))</f>
        <v>Unit</v>
      </c>
      <c r="F86" s="452">
        <f>F81*1</f>
        <v>1</v>
      </c>
      <c r="G86" s="307">
        <f ca="1">IF(ISERROR(OFFSET('HARGA SATUAN'!$I$6,MATCH(RAB!C86,'HARGA SATUAN'!$C$7:$C$1495,0),0)),0,OFFSET('HARGA SATUAN'!$I$6,MATCH(RAB!C86,'HARGA SATUAN'!$C$7:$C$1495,0),0))</f>
        <v>56400</v>
      </c>
      <c r="H86" s="308">
        <f t="shared" ca="1" si="35"/>
        <v>0</v>
      </c>
      <c r="I86" s="308">
        <f t="shared" ca="1" si="36"/>
        <v>0</v>
      </c>
      <c r="J86" s="308">
        <f t="shared" ca="1" si="37"/>
        <v>56400</v>
      </c>
      <c r="K86" s="309">
        <f t="shared" ca="1" si="38"/>
        <v>56400</v>
      </c>
      <c r="L86" s="316"/>
      <c r="M86" s="289" t="str">
        <f t="shared" ca="1" si="22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418" t="s">
        <v>22</v>
      </c>
      <c r="C87" s="421" t="s">
        <v>802</v>
      </c>
      <c r="D87" s="305" t="str">
        <f ca="1">IF(ISERROR(OFFSET('HARGA SATUAN'!$D$6,MATCH(RAB!C87,'HARGA SATUAN'!$C$7:$C$1495,0),0)),"",OFFSET('HARGA SATUAN'!$D$6,MATCH(RAB!C87,'HARGA SATUAN'!$C$7:$C$1495,0),0))</f>
        <v/>
      </c>
      <c r="E87" s="306">
        <f ca="1">IF(B87="+","Unit",IF(ISERROR(OFFSET('HARGA SATUAN'!$E$6,MATCH(RAB!C87,'HARGA SATUAN'!$C$7:$C$1495,0),0)),"",OFFSET('HARGA SATUAN'!$E$6,MATCH(RAB!C87,'HARGA SATUAN'!$C$7:$C$1495,0),0)))</f>
        <v>0</v>
      </c>
      <c r="F87" s="452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ref="H87:H88" ca="1" si="43">IF(OR(D87="MDU",D87="MDU-KD"),(IF($O$3="RAB NON MDU","PLN KD",G87*F87)),0)</f>
        <v>0</v>
      </c>
      <c r="I87" s="308">
        <f t="shared" ref="I87:I88" ca="1" si="44">IF(D87="HDW",G87*F87,0)</f>
        <v>0</v>
      </c>
      <c r="J87" s="308">
        <f t="shared" ref="J87:J88" ca="1" si="45">IF(D87="JASA",G87*F87,0)</f>
        <v>0</v>
      </c>
      <c r="K87" s="309">
        <f t="shared" ref="K87:K88" ca="1" si="46">SUM(H87:J87)</f>
        <v>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1</v>
      </c>
      <c r="C88" s="109" t="s">
        <v>981</v>
      </c>
      <c r="D88" s="305" t="str">
        <f ca="1">IF(ISERROR(OFFSET('HARGA SATUAN'!$D$6,MATCH(RAB!C88,'HARGA SATUAN'!$C$7:$C$1495,0),0)),"",OFFSET('HARGA SATUAN'!$D$6,MATCH(RAB!C88,'HARGA SATUAN'!$C$7:$C$1495,0),0))</f>
        <v>JASA</v>
      </c>
      <c r="E88" s="306" t="str">
        <f ca="1">IF(B88="+","Unit",IF(ISERROR(OFFSET('HARGA SATUAN'!$E$6,MATCH(RAB!C88,'HARGA SATUAN'!$C$7:$C$1495,0),0)),"",OFFSET('HARGA SATUAN'!$E$6,MATCH(RAB!C88,'HARGA SATUAN'!$C$7:$C$1495,0),0)))</f>
        <v>Unit</v>
      </c>
      <c r="F88" s="452">
        <v>1</v>
      </c>
      <c r="G88" s="307">
        <f ca="1">IF(ISERROR(OFFSET('HARGA SATUAN'!$I$6,MATCH(RAB!C88,'HARGA SATUAN'!$C$7:$C$1495,0),0)),0,OFFSET('HARGA SATUAN'!$I$6,MATCH(RAB!C88,'HARGA SATUAN'!$C$7:$C$1495,0),0))</f>
        <v>32640</v>
      </c>
      <c r="H88" s="308">
        <f t="shared" ca="1" si="43"/>
        <v>0</v>
      </c>
      <c r="I88" s="308">
        <f t="shared" ca="1" si="44"/>
        <v>0</v>
      </c>
      <c r="J88" s="308">
        <f t="shared" ca="1" si="45"/>
        <v>32640</v>
      </c>
      <c r="K88" s="309">
        <f t="shared" ca="1" si="46"/>
        <v>32640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>
      <c r="B89" s="320">
        <v>2</v>
      </c>
      <c r="C89" s="109" t="s">
        <v>965</v>
      </c>
      <c r="D89" s="305" t="str">
        <f ca="1">IF(ISERROR(OFFSET('HARGA SATUAN'!$D$6,MATCH(RAB!C89,'HARGA SATUAN'!$C$7:$C$1495,0),0)),"",OFFSET('HARGA SATUAN'!$D$6,MATCH(RAB!C89,'HARGA SATUAN'!$C$7:$C$1495,0),0))</f>
        <v>JASA</v>
      </c>
      <c r="E89" s="306" t="str">
        <f ca="1">IF(B89="+","Unit",IF(ISERROR(OFFSET('HARGA SATUAN'!$E$6,MATCH(RAB!C89,'HARGA SATUAN'!$C$7:$C$1495,0),0)),"",OFFSET('HARGA SATUAN'!$E$6,MATCH(RAB!C89,'HARGA SATUAN'!$C$7:$C$1495,0),0)))</f>
        <v>Unit</v>
      </c>
      <c r="F89" s="315">
        <v>1</v>
      </c>
      <c r="G89" s="307">
        <f ca="1">IF(ISERROR(OFFSET('HARGA SATUAN'!$I$6,MATCH(RAB!C89,'HARGA SATUAN'!$C$7:$C$1495,0),0)),0,OFFSET('HARGA SATUAN'!$I$6,MATCH(RAB!C89,'HARGA SATUAN'!$C$7:$C$1495,0),0))</f>
        <v>1771980</v>
      </c>
      <c r="H89" s="308">
        <f t="shared" ca="1" si="35"/>
        <v>0</v>
      </c>
      <c r="I89" s="308">
        <f t="shared" ca="1" si="36"/>
        <v>0</v>
      </c>
      <c r="J89" s="308">
        <f t="shared" ca="1" si="37"/>
        <v>1771980</v>
      </c>
      <c r="K89" s="309">
        <f t="shared" ca="1" si="38"/>
        <v>1771980</v>
      </c>
      <c r="M89" s="289" t="str">
        <f ca="1">IF(AND(F89&gt;0,F86=0),"",IF(AND(ISBLANK(F89)=FALSE,K89=0),"WARNING",""))</f>
        <v/>
      </c>
    </row>
    <row r="90" spans="1:22">
      <c r="B90" s="321"/>
      <c r="C90" s="322" t="s">
        <v>475</v>
      </c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315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31"/>
        <v>0</v>
      </c>
      <c r="I90" s="308">
        <f t="shared" ca="1" si="32"/>
        <v>0</v>
      </c>
      <c r="J90" s="308">
        <f t="shared" ca="1" si="33"/>
        <v>0</v>
      </c>
      <c r="K90" s="309">
        <f t="shared" ca="1" si="34"/>
        <v>0</v>
      </c>
      <c r="M90" s="289" t="e">
        <f>IF(AND(F90&gt;0,#REF!=0),"",IF(AND(ISBLANK(F90)=FALSE,K90=0),"WARNING",""))</f>
        <v>#REF!</v>
      </c>
    </row>
    <row r="91" spans="1:22">
      <c r="B91" s="324">
        <v>1</v>
      </c>
      <c r="C91" s="325" t="s">
        <v>1091</v>
      </c>
      <c r="D91" s="326" t="str">
        <f ca="1">IF(ISERROR(OFFSET('HARGA SATUAN'!$D$6,MATCH(RAB!C91,'HARGA SATUAN'!$C$7:$C$1495,0),0)),"",OFFSET('HARGA SATUAN'!$D$6,MATCH(RAB!C91,'HARGA SATUAN'!$C$7:$C$1495,0),0))</f>
        <v>JASA</v>
      </c>
      <c r="E91" s="327" t="str">
        <f ca="1">IF(ISERROR(OFFSET('HARGA SATUAN'!$E$6,MATCH(RAB!C91,'HARGA SATUAN'!$C$7:$C$1495,0),0)),"",OFFSET('HARGA SATUAN'!$E$6,MATCH(RAB!C91,'HARGA SATUAN'!$C$7:$C$1495,0),0))</f>
        <v>Lot</v>
      </c>
      <c r="F91" s="328">
        <v>1</v>
      </c>
      <c r="G91" s="329">
        <f ca="1">IF(ISERROR(OFFSET('HARGA SATUAN'!$I$6,MATCH(RAB!C91,'HARGA SATUAN'!$C$7:$C$1495,0),0)),0,OFFSET('HARGA SATUAN'!$I$6,MATCH(RAB!C91,'HARGA SATUAN'!$C$7:$C$1495,0),0))</f>
        <v>2.5000000000000001E-2</v>
      </c>
      <c r="H91" s="330">
        <f ca="1">SUM(H14:H90)*G91</f>
        <v>2304491.25</v>
      </c>
      <c r="I91" s="330">
        <f ca="1">SUM(I14:I90)*G91</f>
        <v>42030.075000000004</v>
      </c>
      <c r="J91" s="330">
        <f ca="1">SUM(J14:J90)*G91</f>
        <v>152285.5</v>
      </c>
      <c r="K91" s="330">
        <f ca="1">SUM(K14:K90)*G91</f>
        <v>2498806.8250000002</v>
      </c>
      <c r="M91" s="289" t="str">
        <f t="shared" ref="M91" si="47">IF(AND(F91&gt;0,F90=0),"",IF(AND(ISBLANK(F91)=FALSE,K91=0),"WARNING",""))</f>
        <v/>
      </c>
    </row>
    <row r="92" spans="1:22">
      <c r="B92" s="331"/>
      <c r="C92" s="332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IF(ISERROR(OFFSET('HARGA SATUAN'!$E$6,MATCH(RAB!C92,'HARGA SATUAN'!$C$7:$C$1495,0),0)),"",OFFSET('HARGA SATUAN'!$E$6,MATCH(RAB!C92,'HARGA SATUAN'!$C$7:$C$1495,0),0))</f>
        <v/>
      </c>
      <c r="F92" s="323"/>
      <c r="G92" s="307" t="str">
        <f ca="1">IF(ISERROR(OFFSET('HARGA SATUAN'!$I$6,MATCH(RAB!C92,'HARGA SATUAN'!$C$7:$C$1495,0),0)),"",OFFSET('HARGA SATUAN'!$I$6,MATCH(RAB!C92,'HARGA SATUAN'!$C$7:$C$1495,0),0))</f>
        <v/>
      </c>
      <c r="H92" s="308">
        <f ca="1">IF(OR(D92="MDU",D92="MDU-KD"),IF(G92="PLN",0,G92*F92),0)</f>
        <v>0</v>
      </c>
      <c r="I92" s="308">
        <f ca="1">IF(D92="HDW",IF(G92="PLN",0,G92*F92),0)</f>
        <v>0</v>
      </c>
      <c r="J92" s="308">
        <f ca="1">IF(D92="JASA",IF(G92="PLN",0,G92*F92),0)</f>
        <v>0</v>
      </c>
      <c r="K92" s="309">
        <f ca="1">SUM(H92:J92)</f>
        <v>0</v>
      </c>
    </row>
    <row r="93" spans="1:22" ht="15.75" thickBot="1">
      <c r="B93" s="333"/>
      <c r="C93" s="334"/>
      <c r="D93" s="335"/>
      <c r="E93" s="336"/>
      <c r="F93" s="336"/>
      <c r="G93" s="336"/>
      <c r="H93" s="337"/>
      <c r="I93" s="337"/>
      <c r="J93" s="337"/>
      <c r="K93" s="338"/>
    </row>
    <row r="94" spans="1:22">
      <c r="B94" s="339"/>
      <c r="C94" s="620" t="s">
        <v>1008</v>
      </c>
      <c r="D94" s="620"/>
      <c r="E94" s="620"/>
      <c r="F94" s="620"/>
      <c r="G94" s="340" t="s">
        <v>9</v>
      </c>
      <c r="H94" s="341">
        <f ca="1">SUM(H14:H92)</f>
        <v>94484141.25</v>
      </c>
      <c r="I94" s="341">
        <f ca="1">SUM(I14:I92)</f>
        <v>1723233.075</v>
      </c>
      <c r="J94" s="341">
        <f ca="1">SUM(J14:J92)</f>
        <v>6243705.5</v>
      </c>
      <c r="K94" s="341">
        <f ca="1">SUM(K14:K92)</f>
        <v>102451079.825</v>
      </c>
    </row>
    <row r="95" spans="1:22">
      <c r="B95" s="342"/>
      <c r="C95" s="637" t="s">
        <v>1455</v>
      </c>
      <c r="D95" s="637"/>
      <c r="E95" s="637"/>
      <c r="F95" s="637"/>
      <c r="G95" s="343" t="s">
        <v>9</v>
      </c>
      <c r="H95" s="344">
        <f ca="1">H94*0.11</f>
        <v>10393255.5375</v>
      </c>
      <c r="I95" s="344">
        <f ca="1">I94*0.11</f>
        <v>189555.63824999999</v>
      </c>
      <c r="J95" s="344">
        <f ca="1">J94*0.11</f>
        <v>686807.60499999998</v>
      </c>
      <c r="K95" s="344">
        <f ca="1">K94*0.11</f>
        <v>11269618.780750001</v>
      </c>
    </row>
    <row r="96" spans="1:22" ht="15.75" thickBot="1">
      <c r="B96" s="342"/>
      <c r="C96" s="634" t="s">
        <v>463</v>
      </c>
      <c r="D96" s="634"/>
      <c r="E96" s="634"/>
      <c r="F96" s="634"/>
      <c r="G96" s="345" t="s">
        <v>9</v>
      </c>
      <c r="H96" s="346">
        <f ca="1">SUM(H94:H95)</f>
        <v>104877396.78749999</v>
      </c>
      <c r="I96" s="346">
        <f ca="1">SUM(I94:I95)</f>
        <v>1912788.71325</v>
      </c>
      <c r="J96" s="345">
        <f ca="1">SUM(J94:J95)</f>
        <v>6930513.1050000004</v>
      </c>
      <c r="K96" s="345">
        <f ca="1">SUM(K94:K95)</f>
        <v>113720698.60575001</v>
      </c>
      <c r="M96" s="410"/>
    </row>
    <row r="97" spans="2:11">
      <c r="B97" s="638" t="str">
        <f ca="1">"Terbilang : "&amp;PROPER(IF(K96=0,"nol",IF(K96&lt;0,"minus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IF(--MID(TEXT(ABS(K96),"000000000000000"),1,3)=0,"",MID(TEXT(ABS(K96),"000000000000000"),1,1)&amp;" ratus "&amp;MID(TEXT(ABS(K96),"000000000000000"),2,1)&amp;" puluh "&amp;MID(TEXT(ABS(K96),"000000000000000"),3,1)&amp;" trilyun ")&amp; IF(--MID(TEXT(ABS(K96),"000000000000000"),4,3)=0,"",MID(TEXT(ABS(K96),"000000000000000"),4,1)&amp;" ratus "&amp;MID(TEXT(ABS(K96),"000000000000000"),5,1)&amp;" puluh "&amp;MID(TEXT(ABS(K96),"000000000000000"),6,1)&amp;" milyar ")&amp; IF(--MID(TEXT(ABS(K96),"000000000000000"),7,3)=0,"",MID(TEXT(ABS(K96),"000000000000000"),7,1)&amp;" ratus "&amp;MID(TEXT(ABS(K96),"000000000000000"),8,1)&amp;" puluh "&amp;MID(TEXT(ABS(K96),"000000000000000"),9,1)&amp;" juta ")&amp; IF(--MID(TEXT(ABS(K96),"000000000000000"),10,3)=0,"",IF(--MID(TEXT(ABS(K96),"000000000000000"),10,3)=1,"*",MID(TEXT(ABS(K96),"000000000000000"),10,1)&amp;" ratus "&amp;MID(TEXT(ABS(K96),"000000000000000"),11,1)&amp;" puluh ")&amp;MID(TEXT(ABS(K96),"000000000000000"),12,1)&amp;" ribu ")&amp; IF(--MID(TEXT(ABS(K96),"000000000000000"),13,3)=0,"",MID(TEXT(ABS(K96),"000000000000000"),13,1)&amp;" ratus "&amp;MID(TEXT(ABS(K96),"000000000000000"),14,1)&amp;" puluh "&amp;MID(TEXT(ABS(K96),"000000000000000"),15,1)),1,"satu"),2,"dua"),3,"tiga"),4,"empat"),5,"lima"),6,"enam"),7,"tujuh"),8,"delapan"),9,"sembilan"),"0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Belas Juta Tujuh Ratus Dua Puluh Ribu Enam Ratus Sembilan Puluh Sembilan Rupiah</v>
      </c>
      <c r="C97" s="639"/>
      <c r="D97" s="639"/>
      <c r="E97" s="639"/>
      <c r="F97" s="639"/>
      <c r="G97" s="639"/>
      <c r="H97" s="639"/>
      <c r="I97" s="639"/>
      <c r="J97" s="639"/>
      <c r="K97" s="640"/>
    </row>
    <row r="98" spans="2:11">
      <c r="B98" s="641"/>
      <c r="C98" s="642"/>
      <c r="D98" s="642"/>
      <c r="E98" s="642"/>
      <c r="F98" s="642"/>
      <c r="G98" s="642"/>
      <c r="H98" s="642"/>
      <c r="I98" s="642"/>
      <c r="J98" s="642"/>
      <c r="K98" s="643"/>
    </row>
    <row r="99" spans="2:11" ht="15.75" thickBot="1">
      <c r="B99" s="347" t="str">
        <f>"Harga yang dipakai adalah "&amp;'HARGA SATUAN'!I5&amp;""</f>
        <v>Harga yang dipakai adalah RAB HSS 2023</v>
      </c>
      <c r="C99" s="348"/>
      <c r="D99" s="349"/>
      <c r="E99" s="349"/>
      <c r="F99" s="349"/>
      <c r="G99" s="350"/>
      <c r="H99" s="350"/>
      <c r="I99" s="350"/>
      <c r="J99" s="350"/>
      <c r="K99" s="351"/>
    </row>
    <row r="100" spans="2:11">
      <c r="C100" s="352"/>
      <c r="E100" s="354"/>
      <c r="F100" s="354"/>
      <c r="G100" s="354"/>
    </row>
    <row r="101" spans="2:11">
      <c r="C101" s="284"/>
      <c r="E101" s="354"/>
      <c r="F101" s="354"/>
      <c r="G101" s="354"/>
      <c r="H101" s="644"/>
      <c r="I101" s="644"/>
      <c r="J101" s="645"/>
      <c r="K101" s="645"/>
    </row>
    <row r="102" spans="2:11">
      <c r="C102" s="284"/>
      <c r="E102" s="354"/>
      <c r="F102" s="354"/>
      <c r="G102" s="354"/>
      <c r="H102" s="355"/>
      <c r="I102" s="633" t="s">
        <v>1617</v>
      </c>
      <c r="J102" s="633"/>
      <c r="K102" s="633"/>
    </row>
    <row r="103" spans="2:11">
      <c r="C103" s="284"/>
      <c r="E103" s="354"/>
      <c r="F103" s="354"/>
      <c r="G103" s="354"/>
      <c r="H103" s="355"/>
      <c r="I103" s="633" t="s">
        <v>1611</v>
      </c>
      <c r="J103" s="633"/>
      <c r="K103" s="633"/>
    </row>
    <row r="104" spans="2:11">
      <c r="C104" s="284"/>
      <c r="E104" s="354"/>
      <c r="F104" s="354"/>
      <c r="G104" s="354"/>
      <c r="H104" s="356"/>
      <c r="I104" s="357"/>
      <c r="J104" s="357"/>
      <c r="K104" s="357"/>
    </row>
    <row r="105" spans="2:11">
      <c r="C105" s="284"/>
      <c r="E105" s="354"/>
      <c r="F105" s="354"/>
      <c r="G105" s="354"/>
      <c r="H105" s="356"/>
      <c r="I105" s="356"/>
      <c r="J105" s="356"/>
      <c r="K105" s="356"/>
    </row>
    <row r="106" spans="2:11">
      <c r="C106" s="284"/>
      <c r="E106" s="354"/>
      <c r="F106" s="354"/>
      <c r="G106" s="354"/>
      <c r="H106" s="356"/>
      <c r="I106" s="356"/>
      <c r="J106" s="356"/>
      <c r="K106" s="356"/>
    </row>
    <row r="107" spans="2:11">
      <c r="C107" s="284"/>
      <c r="E107" s="354"/>
      <c r="F107" s="354"/>
      <c r="G107" s="354"/>
      <c r="H107" s="356"/>
      <c r="I107" s="356"/>
      <c r="J107" s="356"/>
      <c r="K107" s="356"/>
    </row>
    <row r="108" spans="2:11">
      <c r="C108" s="284"/>
      <c r="E108" s="354"/>
      <c r="F108" s="354"/>
      <c r="G108" s="354"/>
      <c r="H108" s="358"/>
      <c r="I108" s="633" t="s">
        <v>1612</v>
      </c>
      <c r="J108" s="633"/>
      <c r="K108" s="633"/>
    </row>
    <row r="109" spans="2:11">
      <c r="C109" s="352"/>
      <c r="E109" s="354"/>
      <c r="F109" s="354"/>
      <c r="G109" s="354"/>
      <c r="H109" s="356"/>
      <c r="I109" s="356"/>
      <c r="J109" s="356"/>
      <c r="K109" s="356"/>
    </row>
    <row r="110" spans="2:11">
      <c r="C110" s="352"/>
      <c r="E110" s="354"/>
      <c r="F110" s="354"/>
      <c r="G110" s="354"/>
      <c r="H110" s="356"/>
      <c r="I110" s="356"/>
      <c r="J110" s="356"/>
      <c r="K110" s="356"/>
    </row>
    <row r="111" spans="2:11">
      <c r="C111" s="352"/>
      <c r="E111" s="354"/>
      <c r="F111" s="354"/>
      <c r="G111" s="354"/>
      <c r="H111" s="356"/>
      <c r="I111" s="356"/>
      <c r="J111" s="356"/>
      <c r="K111" s="356"/>
    </row>
  </sheetData>
  <sheetProtection sort="0" autoFilter="0"/>
  <protectedRanges>
    <protectedRange sqref="B73:C73 B15 B16:C16 B19:C30 B17:B18 B49:C69 B70:B72" name="Range1_6_1"/>
    <protectedRange sqref="B37:C46" name="Range1_6_1_1_1"/>
    <protectedRange sqref="B31:C36" name="Range1_6_1_2"/>
    <protectedRange sqref="C72" name="Range1_6_1_10"/>
    <protectedRange sqref="B80:C87 B74:B79 B88" name="Range1_6_1_11"/>
    <protectedRange sqref="B47:C48" name="Range1_6_1_15"/>
    <protectedRange sqref="C74:C76 C79" name="Range1_6_1_18"/>
    <protectedRange sqref="C18" name="Range1_1_3_1"/>
    <protectedRange sqref="C70" name="Range1_1_3_3"/>
    <protectedRange sqref="C71" name="Range1_1_3_4"/>
    <protectedRange sqref="C17" name="Range1_1_3_2"/>
    <protectedRange sqref="C77" name="Range1_1_3_7"/>
    <protectedRange sqref="C78" name="Range1_1_3"/>
    <protectedRange sqref="C88" name="Range1_1_3_8"/>
    <protectedRange sqref="C89" name="Range1_1_3_9"/>
  </protectedRanges>
  <mergeCells count="22">
    <mergeCell ref="I103:K103"/>
    <mergeCell ref="I108:K108"/>
    <mergeCell ref="C96:F96"/>
    <mergeCell ref="G6:K6"/>
    <mergeCell ref="I102:K102"/>
    <mergeCell ref="C95:F95"/>
    <mergeCell ref="B97:K98"/>
    <mergeCell ref="H101:K101"/>
    <mergeCell ref="H11:K11"/>
    <mergeCell ref="H12:H13"/>
    <mergeCell ref="J12:J13"/>
    <mergeCell ref="K12:K13"/>
    <mergeCell ref="O3:P4"/>
    <mergeCell ref="B4:K4"/>
    <mergeCell ref="C94:F94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C15">
    <cfRule type="cellIs" dxfId="15" priority="99" operator="equal">
      <formula>0</formula>
    </cfRule>
  </conditionalFormatting>
  <conditionalFormatting sqref="C17:C18">
    <cfRule type="cellIs" dxfId="14" priority="13" operator="equal">
      <formula>0</formula>
    </cfRule>
  </conditionalFormatting>
  <conditionalFormatting sqref="C21">
    <cfRule type="cellIs" dxfId="13" priority="12" operator="equal">
      <formula>0</formula>
    </cfRule>
  </conditionalFormatting>
  <conditionalFormatting sqref="C25">
    <cfRule type="cellIs" dxfId="12" priority="11" operator="equal">
      <formula>0</formula>
    </cfRule>
  </conditionalFormatting>
  <conditionalFormatting sqref="C70:C71">
    <cfRule type="cellIs" dxfId="11" priority="15" operator="equal">
      <formula>0</formula>
    </cfRule>
  </conditionalFormatting>
  <conditionalFormatting sqref="E1:E3 E5:E13 H12:I12 O13 E91:G91 H91:K93 E92:H92 E93:F93 S14:V88 E14:K73 E74:E79 G74:K79 E80:K90">
    <cfRule type="cellIs" dxfId="7" priority="1143" stopIfTrue="1" operator="equal">
      <formula>0</formula>
    </cfRule>
  </conditionalFormatting>
  <conditionalFormatting sqref="G1:G13">
    <cfRule type="cellIs" dxfId="6" priority="68" stopIfTrue="1" operator="equal">
      <formula>0</formula>
    </cfRule>
  </conditionalFormatting>
  <conditionalFormatting sqref="G92:G65558 E97:E65558">
    <cfRule type="cellIs" dxfId="5" priority="277" stopIfTrue="1" operator="equal">
      <formula>0</formula>
    </cfRule>
  </conditionalFormatting>
  <conditionalFormatting sqref="C75">
    <cfRule type="cellIs" dxfId="4" priority="5" operator="equal">
      <formula>0</formula>
    </cfRule>
  </conditionalFormatting>
  <conditionalFormatting sqref="F74:F79">
    <cfRule type="cellIs" dxfId="3" priority="4" stopIfTrue="1" operator="equal">
      <formula>0</formula>
    </cfRule>
  </conditionalFormatting>
  <conditionalFormatting sqref="C78">
    <cfRule type="cellIs" dxfId="2" priority="3" operator="equal">
      <formula>0</formula>
    </cfRule>
  </conditionalFormatting>
  <conditionalFormatting sqref="C88">
    <cfRule type="cellIs" dxfId="1" priority="2" operator="equal">
      <formula>0</formula>
    </cfRule>
  </conditionalFormatting>
  <conditionalFormatting sqref="C8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81:F88 C22:C24 F70:F72 F16:F68 H14:K9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9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A25" zoomScale="90" zoomScaleNormal="90" zoomScaleSheetLayoutView="100" workbookViewId="0">
      <selection activeCell="M43" sqref="M43"/>
    </sheetView>
  </sheetViews>
  <sheetFormatPr defaultColWidth="9.140625" defaultRowHeight="12"/>
  <cols>
    <col min="1" max="2" width="1.42578125" style="466" customWidth="1"/>
    <col min="3" max="3" width="7.42578125" style="466" customWidth="1"/>
    <col min="4" max="23" width="5.7109375" style="466" customWidth="1"/>
    <col min="24" max="24" width="6.28515625" style="466" customWidth="1"/>
    <col min="25" max="26" width="5.7109375" style="466" customWidth="1"/>
    <col min="27" max="27" width="6.5703125" style="466" customWidth="1"/>
    <col min="28" max="118" width="5.7109375" style="466" customWidth="1"/>
    <col min="119" max="16384" width="9.140625" style="466"/>
  </cols>
  <sheetData>
    <row r="1" spans="3:30" ht="12.75" thickBot="1"/>
    <row r="2" spans="3:30" ht="12.75" customHeight="1">
      <c r="C2" s="467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703" t="s">
        <v>1438</v>
      </c>
      <c r="X2" s="704"/>
      <c r="Y2" s="704"/>
      <c r="Z2" s="704"/>
      <c r="AA2" s="704"/>
      <c r="AB2" s="704"/>
      <c r="AC2" s="704"/>
      <c r="AD2" s="705"/>
    </row>
    <row r="3" spans="3:30">
      <c r="C3" s="469"/>
      <c r="W3" s="706"/>
      <c r="X3" s="707"/>
      <c r="Y3" s="707"/>
      <c r="Z3" s="707"/>
      <c r="AA3" s="707"/>
      <c r="AB3" s="707"/>
      <c r="AC3" s="707"/>
      <c r="AD3" s="708"/>
    </row>
    <row r="4" spans="3:30">
      <c r="C4" s="469"/>
      <c r="G4" s="470" t="s">
        <v>1638</v>
      </c>
      <c r="W4" s="471" t="s">
        <v>987</v>
      </c>
      <c r="AD4" s="472"/>
    </row>
    <row r="5" spans="3:30">
      <c r="C5" s="469"/>
      <c r="W5" s="473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469"/>
      <c r="W6" s="473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469"/>
      <c r="W7" s="473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469"/>
      <c r="W8" s="473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469"/>
      <c r="W9" s="473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469"/>
      <c r="W10" s="473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469"/>
      <c r="W11" s="473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469"/>
      <c r="W12" s="473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469"/>
      <c r="W13" s="473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469"/>
      <c r="W14" s="473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469"/>
      <c r="W15" s="473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469"/>
      <c r="W16" s="473">
        <v>11</v>
      </c>
      <c r="X16" s="650" t="s">
        <v>1454</v>
      </c>
      <c r="Y16" s="650"/>
      <c r="Z16" s="650"/>
      <c r="AA16" s="650"/>
      <c r="AB16" s="650"/>
      <c r="AC16" s="650"/>
      <c r="AD16" s="651"/>
    </row>
    <row r="17" spans="3:30">
      <c r="C17" s="469"/>
      <c r="S17" s="475"/>
      <c r="W17" s="473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476"/>
      <c r="D18" s="477"/>
      <c r="E18" s="477"/>
      <c r="W18" s="473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469"/>
      <c r="W19" s="478"/>
      <c r="X19" s="692"/>
      <c r="Y19" s="692"/>
      <c r="Z19" s="692"/>
      <c r="AA19" s="692"/>
      <c r="AB19" s="692"/>
      <c r="AC19" s="692"/>
      <c r="AD19" s="693"/>
    </row>
    <row r="20" spans="3:30">
      <c r="C20" s="469"/>
      <c r="Q20" s="479"/>
      <c r="W20" s="694" t="s">
        <v>992</v>
      </c>
      <c r="X20" s="695"/>
      <c r="Y20" s="695"/>
      <c r="Z20" s="695"/>
      <c r="AA20" s="695"/>
      <c r="AB20" s="695"/>
      <c r="AC20" s="695"/>
      <c r="AD20" s="696"/>
    </row>
    <row r="21" spans="3:30">
      <c r="C21" s="469"/>
      <c r="W21" s="697" t="s">
        <v>985</v>
      </c>
      <c r="X21" s="698"/>
      <c r="Y21" s="698"/>
      <c r="Z21" s="699"/>
      <c r="AA21" s="700" t="s">
        <v>986</v>
      </c>
      <c r="AB21" s="701"/>
      <c r="AC21" s="701"/>
      <c r="AD21" s="702"/>
    </row>
    <row r="22" spans="3:30">
      <c r="C22" s="469"/>
      <c r="S22" s="480"/>
      <c r="W22" s="686" t="s">
        <v>1632</v>
      </c>
      <c r="X22" s="687"/>
      <c r="Y22" s="481" t="s">
        <v>1618</v>
      </c>
      <c r="Z22" s="482">
        <v>1</v>
      </c>
      <c r="AA22" s="688" t="s">
        <v>1636</v>
      </c>
      <c r="AB22" s="689"/>
      <c r="AC22" s="483" t="s">
        <v>1618</v>
      </c>
      <c r="AD22" s="484">
        <v>1</v>
      </c>
    </row>
    <row r="23" spans="3:30">
      <c r="C23" s="469"/>
      <c r="W23" s="686" t="s">
        <v>1628</v>
      </c>
      <c r="X23" s="687"/>
      <c r="Y23" s="481" t="s">
        <v>1618</v>
      </c>
      <c r="Z23" s="482">
        <v>2</v>
      </c>
      <c r="AA23" s="678" t="s">
        <v>1637</v>
      </c>
      <c r="AB23" s="679"/>
      <c r="AC23" s="483" t="s">
        <v>1618</v>
      </c>
      <c r="AD23" s="484">
        <v>1</v>
      </c>
    </row>
    <row r="24" spans="3:30" ht="14.25">
      <c r="C24" s="469"/>
      <c r="O24" s="721"/>
      <c r="W24" s="686"/>
      <c r="X24" s="687"/>
      <c r="Y24" s="481"/>
      <c r="Z24" s="482"/>
      <c r="AA24" s="690"/>
      <c r="AB24" s="691"/>
      <c r="AC24" s="483"/>
      <c r="AD24" s="484"/>
    </row>
    <row r="25" spans="3:30">
      <c r="C25" s="469"/>
      <c r="W25" s="686"/>
      <c r="X25" s="687"/>
      <c r="Y25" s="481"/>
      <c r="Z25" s="482"/>
      <c r="AA25" s="678"/>
      <c r="AB25" s="679"/>
      <c r="AC25" s="483"/>
      <c r="AD25" s="484"/>
    </row>
    <row r="26" spans="3:30">
      <c r="C26" s="469"/>
      <c r="W26" s="684" t="s">
        <v>1635</v>
      </c>
      <c r="X26" s="685"/>
      <c r="Y26" s="481" t="s">
        <v>1618</v>
      </c>
      <c r="Z26" s="482">
        <v>1</v>
      </c>
      <c r="AA26" s="678"/>
      <c r="AB26" s="679"/>
      <c r="AC26" s="483"/>
      <c r="AD26" s="484"/>
    </row>
    <row r="27" spans="3:30">
      <c r="C27" s="469"/>
      <c r="W27" s="684"/>
      <c r="X27" s="685"/>
      <c r="Y27" s="481"/>
      <c r="Z27" s="482"/>
      <c r="AA27" s="678"/>
      <c r="AB27" s="679"/>
      <c r="AC27" s="483"/>
      <c r="AD27" s="484"/>
    </row>
    <row r="28" spans="3:30">
      <c r="C28" s="469"/>
      <c r="W28" s="676"/>
      <c r="X28" s="677"/>
      <c r="Y28" s="481"/>
      <c r="Z28" s="482"/>
      <c r="AA28" s="678"/>
      <c r="AB28" s="679"/>
      <c r="AC28" s="483"/>
      <c r="AD28" s="484"/>
    </row>
    <row r="29" spans="3:30">
      <c r="C29" s="469"/>
      <c r="W29" s="684"/>
      <c r="X29" s="685"/>
      <c r="Y29" s="481"/>
      <c r="Z29" s="482"/>
      <c r="AA29" s="678"/>
      <c r="AB29" s="679"/>
      <c r="AC29" s="483"/>
      <c r="AD29" s="484"/>
    </row>
    <row r="30" spans="3:30" ht="11.25" customHeight="1">
      <c r="C30" s="469"/>
      <c r="W30" s="676"/>
      <c r="X30" s="677"/>
      <c r="Y30" s="481"/>
      <c r="Z30" s="482"/>
      <c r="AA30" s="678"/>
      <c r="AB30" s="679"/>
      <c r="AC30" s="483"/>
      <c r="AD30" s="484"/>
    </row>
    <row r="31" spans="3:30">
      <c r="C31" s="469"/>
      <c r="U31" s="489"/>
      <c r="W31" s="487" t="s">
        <v>1619</v>
      </c>
      <c r="X31" s="488"/>
      <c r="Y31" s="481" t="s">
        <v>1618</v>
      </c>
      <c r="Z31" s="482">
        <v>1</v>
      </c>
      <c r="AA31" s="678"/>
      <c r="AB31" s="679"/>
      <c r="AC31" s="483"/>
      <c r="AD31" s="484"/>
    </row>
    <row r="32" spans="3:30">
      <c r="C32" s="469"/>
      <c r="U32" s="489"/>
      <c r="W32" s="485"/>
      <c r="X32" s="486"/>
      <c r="Y32" s="481"/>
      <c r="Z32" s="482"/>
      <c r="AA32" s="678"/>
      <c r="AB32" s="679"/>
      <c r="AC32" s="483"/>
      <c r="AD32" s="484"/>
    </row>
    <row r="33" spans="3:30">
      <c r="C33" s="469"/>
      <c r="W33" s="676" t="s">
        <v>1629</v>
      </c>
      <c r="X33" s="677"/>
      <c r="Y33" s="481" t="s">
        <v>1630</v>
      </c>
      <c r="Z33" s="482">
        <v>60</v>
      </c>
      <c r="AA33" s="678"/>
      <c r="AB33" s="679"/>
      <c r="AC33" s="483"/>
      <c r="AD33" s="484"/>
    </row>
    <row r="34" spans="3:30">
      <c r="C34" s="469"/>
      <c r="Q34" s="466" t="s">
        <v>1607</v>
      </c>
      <c r="S34" s="725"/>
      <c r="W34" s="676" t="s">
        <v>1631</v>
      </c>
      <c r="X34" s="677"/>
      <c r="Y34" s="481" t="s">
        <v>1630</v>
      </c>
      <c r="Z34" s="482">
        <v>50</v>
      </c>
      <c r="AA34" s="678"/>
      <c r="AB34" s="679"/>
      <c r="AC34" s="483"/>
      <c r="AD34" s="484"/>
    </row>
    <row r="35" spans="3:30">
      <c r="C35" s="469"/>
      <c r="W35" s="676"/>
      <c r="X35" s="677"/>
      <c r="Y35" s="481"/>
      <c r="Z35" s="482"/>
      <c r="AA35" s="678"/>
      <c r="AB35" s="679"/>
      <c r="AC35" s="483"/>
      <c r="AD35" s="484"/>
    </row>
    <row r="36" spans="3:30">
      <c r="C36" s="469"/>
      <c r="W36" s="676"/>
      <c r="X36" s="677"/>
      <c r="Y36" s="481"/>
      <c r="Z36" s="482"/>
      <c r="AA36" s="678"/>
      <c r="AB36" s="679"/>
      <c r="AC36" s="483"/>
      <c r="AD36" s="484"/>
    </row>
    <row r="37" spans="3:30" ht="12.75" customHeight="1">
      <c r="C37" s="469"/>
      <c r="W37" s="487"/>
      <c r="X37" s="490"/>
      <c r="Y37" s="481"/>
      <c r="Z37" s="482"/>
      <c r="AA37" s="680"/>
      <c r="AB37" s="681"/>
      <c r="AC37" s="483"/>
      <c r="AD37" s="491"/>
    </row>
    <row r="38" spans="3:30" ht="12.75" customHeight="1">
      <c r="C38" s="469"/>
      <c r="W38" s="492"/>
      <c r="X38" s="493"/>
      <c r="Y38" s="481"/>
      <c r="Z38" s="494"/>
      <c r="AA38" s="682"/>
      <c r="AB38" s="683"/>
      <c r="AC38" s="483"/>
      <c r="AD38" s="491"/>
    </row>
    <row r="39" spans="3:30" ht="12" customHeight="1">
      <c r="C39" s="469"/>
      <c r="W39" s="492"/>
      <c r="X39" s="493"/>
      <c r="Y39" s="481"/>
      <c r="Z39" s="494"/>
      <c r="AA39" s="664"/>
      <c r="AB39" s="665"/>
      <c r="AC39" s="483"/>
      <c r="AD39" s="491"/>
    </row>
    <row r="40" spans="3:30" ht="12" customHeight="1">
      <c r="C40" s="469"/>
      <c r="W40" s="495"/>
      <c r="X40" s="496"/>
      <c r="Y40" s="497"/>
      <c r="Z40" s="494"/>
      <c r="AA40" s="498"/>
      <c r="AB40" s="499"/>
      <c r="AC40" s="500"/>
      <c r="AD40" s="501"/>
    </row>
    <row r="41" spans="3:30" ht="12" customHeight="1">
      <c r="C41" s="469"/>
      <c r="W41" s="666"/>
      <c r="X41" s="667"/>
      <c r="Y41" s="502"/>
      <c r="Z41" s="503"/>
      <c r="AA41" s="668"/>
      <c r="AB41" s="669"/>
      <c r="AC41" s="500"/>
      <c r="AD41" s="501"/>
    </row>
    <row r="42" spans="3:30" ht="12" customHeight="1">
      <c r="C42" s="469"/>
      <c r="W42" s="670" t="s">
        <v>1625</v>
      </c>
      <c r="X42" s="671"/>
      <c r="Y42" s="671"/>
      <c r="Z42" s="671"/>
      <c r="AA42" s="671"/>
      <c r="AB42" s="671"/>
      <c r="AC42" s="671"/>
      <c r="AD42" s="672"/>
    </row>
    <row r="43" spans="3:30" ht="12" customHeight="1">
      <c r="C43" s="469"/>
      <c r="V43" s="504"/>
      <c r="W43" s="673"/>
      <c r="X43" s="674"/>
      <c r="Y43" s="674"/>
      <c r="Z43" s="674"/>
      <c r="AA43" s="674"/>
      <c r="AB43" s="674"/>
      <c r="AC43" s="674"/>
      <c r="AD43" s="675"/>
    </row>
    <row r="44" spans="3:30">
      <c r="C44" s="505"/>
      <c r="D44" s="506"/>
      <c r="E44" s="506"/>
      <c r="F44" s="506"/>
      <c r="G44" s="506"/>
      <c r="H44" s="506"/>
      <c r="I44" s="506"/>
      <c r="N44" s="506"/>
      <c r="O44" s="506"/>
      <c r="P44" s="506"/>
      <c r="Q44" s="506"/>
      <c r="R44" s="506"/>
      <c r="S44" s="506"/>
      <c r="T44" s="506"/>
      <c r="U44" s="506"/>
      <c r="V44" s="504"/>
      <c r="W44" s="662" t="s">
        <v>11</v>
      </c>
      <c r="X44" s="649"/>
      <c r="Y44" s="650"/>
      <c r="Z44" s="650"/>
      <c r="AA44" s="650"/>
      <c r="AB44" s="650"/>
      <c r="AC44" s="650"/>
      <c r="AD44" s="651"/>
    </row>
    <row r="45" spans="3:30">
      <c r="C45" s="505"/>
      <c r="D45" s="506"/>
      <c r="E45" s="506"/>
      <c r="F45" s="506"/>
      <c r="G45" s="506"/>
      <c r="H45" s="506"/>
      <c r="I45" s="506"/>
      <c r="N45" s="506"/>
      <c r="O45" s="506"/>
      <c r="P45" s="506"/>
      <c r="Q45" s="506"/>
      <c r="R45" s="506"/>
      <c r="S45" s="506"/>
      <c r="T45" s="506"/>
      <c r="U45" s="506"/>
      <c r="V45" s="504"/>
      <c r="W45" s="662" t="s">
        <v>984</v>
      </c>
      <c r="X45" s="649"/>
      <c r="Y45" s="650">
        <v>1</v>
      </c>
      <c r="Z45" s="650"/>
      <c r="AA45" s="650"/>
      <c r="AB45" s="650" t="s">
        <v>12</v>
      </c>
      <c r="AC45" s="650"/>
      <c r="AD45" s="474" t="s">
        <v>13</v>
      </c>
    </row>
    <row r="46" spans="3:30">
      <c r="C46" s="505"/>
      <c r="D46" s="506"/>
      <c r="E46" s="506"/>
      <c r="F46" s="506"/>
      <c r="G46" s="506"/>
      <c r="H46" s="506"/>
      <c r="I46" s="506"/>
      <c r="J46" s="506"/>
      <c r="K46" s="506"/>
      <c r="L46" s="506"/>
      <c r="M46" s="506"/>
      <c r="N46" s="506"/>
      <c r="O46" s="506"/>
      <c r="P46" s="506"/>
      <c r="Q46" s="506"/>
      <c r="R46" s="506"/>
      <c r="S46" s="506"/>
      <c r="T46" s="506"/>
      <c r="U46" s="506"/>
      <c r="V46" s="504"/>
      <c r="W46" s="662" t="s">
        <v>15</v>
      </c>
      <c r="X46" s="649"/>
      <c r="Y46" s="663"/>
      <c r="Z46" s="663"/>
      <c r="AA46" s="663"/>
      <c r="AB46" s="650" t="s">
        <v>16</v>
      </c>
      <c r="AC46" s="650"/>
      <c r="AD46" s="507"/>
    </row>
    <row r="47" spans="3:30">
      <c r="C47" s="505"/>
      <c r="D47" s="506"/>
      <c r="E47" s="506"/>
      <c r="F47" s="506"/>
      <c r="G47" s="506"/>
      <c r="H47" s="506"/>
      <c r="I47" s="506"/>
      <c r="J47" s="506"/>
      <c r="K47" s="506"/>
      <c r="L47" s="506"/>
      <c r="M47" s="506"/>
      <c r="N47" s="506"/>
      <c r="O47" s="506"/>
      <c r="P47" s="506"/>
      <c r="Q47" s="506"/>
      <c r="R47" s="506"/>
      <c r="S47" s="506"/>
      <c r="T47" s="506"/>
      <c r="U47" s="506"/>
      <c r="V47" s="504"/>
      <c r="W47" s="656" t="s">
        <v>17</v>
      </c>
      <c r="X47" s="656"/>
      <c r="Y47" s="656"/>
      <c r="Z47" s="656"/>
      <c r="AA47" s="656"/>
      <c r="AB47" s="656"/>
      <c r="AC47" s="656"/>
      <c r="AD47" s="657"/>
    </row>
    <row r="48" spans="3:30" ht="12.75" customHeight="1">
      <c r="C48" s="505"/>
      <c r="D48" s="506"/>
      <c r="E48" s="506"/>
      <c r="F48" s="506"/>
      <c r="G48" s="506"/>
      <c r="H48" s="506"/>
      <c r="I48" s="506"/>
      <c r="J48" s="506"/>
      <c r="K48" s="506"/>
      <c r="L48" s="506"/>
      <c r="M48" s="506"/>
      <c r="R48" s="506"/>
      <c r="S48" s="506"/>
      <c r="T48" s="506"/>
      <c r="U48" s="506"/>
      <c r="V48" s="504"/>
      <c r="W48" s="658" t="s">
        <v>1639</v>
      </c>
      <c r="X48" s="658"/>
      <c r="Y48" s="658"/>
      <c r="Z48" s="658"/>
      <c r="AA48" s="658"/>
      <c r="AB48" s="658"/>
      <c r="AC48" s="658"/>
      <c r="AD48" s="659"/>
    </row>
    <row r="49" spans="3:30">
      <c r="C49" s="505"/>
      <c r="D49" s="508"/>
      <c r="E49" s="506"/>
      <c r="F49" s="506"/>
      <c r="G49" s="506"/>
      <c r="I49" s="506"/>
      <c r="J49" s="506"/>
      <c r="K49" s="506"/>
      <c r="L49" s="506"/>
      <c r="M49" s="506"/>
      <c r="R49" s="506"/>
      <c r="S49" s="506"/>
      <c r="T49" s="506"/>
      <c r="U49" s="506"/>
      <c r="V49" s="509"/>
      <c r="W49" s="658"/>
      <c r="X49" s="658"/>
      <c r="Y49" s="658"/>
      <c r="Z49" s="658"/>
      <c r="AA49" s="658"/>
      <c r="AB49" s="658"/>
      <c r="AC49" s="658"/>
      <c r="AD49" s="659"/>
    </row>
    <row r="50" spans="3:30">
      <c r="C50" s="505"/>
      <c r="D50" s="510"/>
      <c r="E50" s="510"/>
      <c r="F50" s="510"/>
      <c r="G50" s="510"/>
      <c r="I50" s="506"/>
      <c r="J50" s="506"/>
      <c r="K50" s="506"/>
      <c r="L50" s="506"/>
      <c r="M50" s="506"/>
      <c r="N50" s="506"/>
      <c r="O50" s="506"/>
      <c r="P50" s="506"/>
      <c r="Q50" s="506"/>
      <c r="R50" s="506"/>
      <c r="S50" s="506"/>
      <c r="T50" s="506"/>
      <c r="U50" s="506"/>
      <c r="V50" s="509"/>
      <c r="W50" s="658"/>
      <c r="X50" s="658"/>
      <c r="Y50" s="658"/>
      <c r="Z50" s="658"/>
      <c r="AA50" s="658"/>
      <c r="AB50" s="658"/>
      <c r="AC50" s="658"/>
      <c r="AD50" s="659"/>
    </row>
    <row r="51" spans="3:30" ht="19.5" customHeight="1">
      <c r="C51" s="505"/>
      <c r="D51" s="510"/>
      <c r="E51" s="510"/>
      <c r="F51" s="510"/>
      <c r="G51" s="510"/>
      <c r="I51" s="506"/>
      <c r="J51" s="506"/>
      <c r="K51" s="506"/>
      <c r="L51" s="506"/>
      <c r="M51" s="506"/>
      <c r="N51" s="506"/>
      <c r="O51" s="506"/>
      <c r="P51" s="506"/>
      <c r="Q51" s="506"/>
      <c r="R51" s="506"/>
      <c r="S51" s="506"/>
      <c r="T51" s="506"/>
      <c r="U51" s="506"/>
      <c r="V51" s="509"/>
      <c r="W51" s="660"/>
      <c r="X51" s="660"/>
      <c r="Y51" s="660"/>
      <c r="Z51" s="660"/>
      <c r="AA51" s="660"/>
      <c r="AB51" s="660"/>
      <c r="AC51" s="660"/>
      <c r="AD51" s="661"/>
    </row>
    <row r="52" spans="3:30">
      <c r="C52" s="505"/>
      <c r="D52" s="511"/>
      <c r="E52" s="511"/>
      <c r="F52" s="511"/>
      <c r="G52" s="511"/>
      <c r="I52" s="506"/>
      <c r="J52" s="506"/>
      <c r="K52" s="506"/>
      <c r="L52" s="422"/>
      <c r="M52" s="506"/>
      <c r="N52" s="506"/>
      <c r="O52" s="506"/>
      <c r="P52" s="506"/>
      <c r="Q52" s="506"/>
      <c r="R52" s="506"/>
      <c r="S52" s="506"/>
      <c r="T52" s="506"/>
      <c r="U52" s="506"/>
      <c r="V52" s="504"/>
      <c r="W52" s="648" t="s">
        <v>18</v>
      </c>
      <c r="X52" s="649"/>
      <c r="Y52" s="650" t="s">
        <v>1624</v>
      </c>
      <c r="Z52" s="650"/>
      <c r="AA52" s="650"/>
      <c r="AB52" s="650"/>
      <c r="AC52" s="650"/>
      <c r="AD52" s="651"/>
    </row>
    <row r="53" spans="3:30">
      <c r="C53" s="505"/>
      <c r="D53" s="510"/>
      <c r="E53" s="510"/>
      <c r="F53" s="510"/>
      <c r="G53" s="510"/>
      <c r="I53" s="506"/>
      <c r="J53" s="506"/>
      <c r="K53" s="506"/>
      <c r="L53" s="506"/>
      <c r="M53" s="506"/>
      <c r="N53" s="506"/>
      <c r="O53" s="506"/>
      <c r="P53" s="506"/>
      <c r="Q53" s="506"/>
      <c r="R53" s="506"/>
      <c r="S53" s="506"/>
      <c r="T53" s="506"/>
      <c r="V53" s="504"/>
      <c r="W53" s="648" t="s">
        <v>19</v>
      </c>
      <c r="X53" s="649"/>
      <c r="Y53" s="650" t="s">
        <v>1623</v>
      </c>
      <c r="Z53" s="650"/>
      <c r="AA53" s="650"/>
      <c r="AB53" s="650"/>
      <c r="AC53" s="650"/>
      <c r="AD53" s="651"/>
    </row>
    <row r="54" spans="3:30">
      <c r="C54" s="505"/>
      <c r="D54" s="423"/>
      <c r="E54" s="423"/>
      <c r="F54" s="423"/>
      <c r="G54" s="423"/>
      <c r="I54" s="506"/>
      <c r="J54" s="506"/>
      <c r="K54" s="506"/>
      <c r="L54" s="506"/>
      <c r="M54" s="506"/>
      <c r="N54" s="506"/>
      <c r="O54" s="506"/>
      <c r="P54" s="506"/>
      <c r="Q54" s="506"/>
      <c r="R54" s="506"/>
      <c r="S54" s="506"/>
      <c r="T54" s="506"/>
      <c r="V54" s="504"/>
      <c r="W54" s="648" t="s">
        <v>20</v>
      </c>
      <c r="X54" s="649"/>
      <c r="Y54" s="650" t="s">
        <v>1623</v>
      </c>
      <c r="Z54" s="650"/>
      <c r="AA54" s="650"/>
      <c r="AB54" s="650"/>
      <c r="AC54" s="650"/>
      <c r="AD54" s="651"/>
    </row>
    <row r="55" spans="3:30" ht="12.75" thickBot="1">
      <c r="C55" s="512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  <c r="O55" s="513"/>
      <c r="P55" s="513"/>
      <c r="Q55" s="513"/>
      <c r="R55" s="513"/>
      <c r="S55" s="513"/>
      <c r="T55" s="513"/>
      <c r="U55" s="514"/>
      <c r="V55" s="515"/>
      <c r="W55" s="652" t="s">
        <v>21</v>
      </c>
      <c r="X55" s="653"/>
      <c r="Y55" s="654" t="s">
        <v>1622</v>
      </c>
      <c r="Z55" s="654"/>
      <c r="AA55" s="654"/>
      <c r="AB55" s="654"/>
      <c r="AC55" s="654"/>
      <c r="AD55" s="655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39" sqref="AC39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9" t="s">
        <v>1620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710"/>
      <c r="X3" s="710"/>
      <c r="Y3" s="710"/>
      <c r="Z3" s="710"/>
      <c r="AA3" s="710"/>
      <c r="AB3" s="711"/>
      <c r="AC3" s="430"/>
      <c r="AD3" s="428"/>
      <c r="AE3" s="428"/>
    </row>
    <row r="4" spans="2:31" ht="13.5" customHeight="1" thickBot="1">
      <c r="B4" s="429"/>
      <c r="C4" s="712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4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opLeftCell="A2" zoomScale="43" zoomScaleNormal="130" zoomScaleSheetLayoutView="40" workbookViewId="0">
      <selection activeCell="AD41" sqref="AD4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5" t="s">
        <v>1621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06"/>
      <c r="AE4" s="205"/>
      <c r="AF4" s="205"/>
    </row>
    <row r="5" spans="2:32" ht="13.5" customHeight="1" thickBot="1">
      <c r="B5" s="204"/>
      <c r="C5" s="204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2024-04-04T06:44:09Z</dcterms:modified>
</cp:coreProperties>
</file>