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F77B71E9-ACE6-4519-BA25-C4D074377829}" xr6:coauthVersionLast="47" xr6:coauthVersionMax="47" xr10:uidLastSave="{00000000-0000-0000-0000-000000000000}"/>
  <bookViews>
    <workbookView xWindow="28680" yWindow="4470" windowWidth="20730" windowHeight="110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PETA" sheetId="78" r:id="rId10"/>
    <sheet name="GAMBAR" sheetId="79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A" localSheetId="6">#REF!</definedName>
    <definedName name="\A" localSheetId="10">#REF!</definedName>
    <definedName name="\A" localSheetId="7">#REF!</definedName>
    <definedName name="\A" localSheetId="5">#REF!</definedName>
    <definedName name="\A" localSheetId="9">#REF!</definedName>
    <definedName name="\A">#REF!</definedName>
    <definedName name="\B" localSheetId="6">#REF!</definedName>
    <definedName name="\B" localSheetId="10">#REF!</definedName>
    <definedName name="\B" localSheetId="7">#REF!</definedName>
    <definedName name="\B" localSheetId="9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 localSheetId="9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 localSheetId="9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 localSheetId="9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 localSheetId="9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 localSheetId="9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 localSheetId="9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 localSheetId="9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 localSheetId="9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 localSheetId="9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 localSheetId="9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 localSheetId="9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 localSheetId="9">#REF!</definedName>
    <definedName name="\M">#REF!</definedName>
    <definedName name="\o">#REF!</definedName>
    <definedName name="\P" localSheetId="6">#REF!</definedName>
    <definedName name="\P" localSheetId="10">#REF!</definedName>
    <definedName name="\P" localSheetId="7">#REF!</definedName>
    <definedName name="\P" localSheetId="9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 localSheetId="9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 localSheetId="9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 localSheetId="9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 localSheetId="9">#REF!</definedName>
    <definedName name="\T">#REF!</definedName>
    <definedName name="\V">#REF!</definedName>
    <definedName name="\W" localSheetId="6">#REF!</definedName>
    <definedName name="\W" localSheetId="10">#REF!</definedName>
    <definedName name="\W" localSheetId="7">#REF!</definedName>
    <definedName name="\W" localSheetId="9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 localSheetId="9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 localSheetId="9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 localSheetId="9">#REF!</definedName>
    <definedName name="____\A">#REF!</definedName>
    <definedName name="____\B" localSheetId="6">#REF!</definedName>
    <definedName name="____\B" localSheetId="7">#REF!</definedName>
    <definedName name="____\B" localSheetId="9">#REF!</definedName>
    <definedName name="____\B">#REF!</definedName>
    <definedName name="____\C" localSheetId="6">#REF!</definedName>
    <definedName name="____\C" localSheetId="7">#REF!</definedName>
    <definedName name="____\C" localSheetId="9">#REF!</definedName>
    <definedName name="____\C">#REF!</definedName>
    <definedName name="____\D" localSheetId="6">#REF!</definedName>
    <definedName name="____\D" localSheetId="7">#REF!</definedName>
    <definedName name="____\D" localSheetId="9">#REF!</definedName>
    <definedName name="____\D">#REF!</definedName>
    <definedName name="____\E" localSheetId="6">#REF!</definedName>
    <definedName name="____\E" localSheetId="7">#REF!</definedName>
    <definedName name="____\E" localSheetId="9">#REF!</definedName>
    <definedName name="____\E">#REF!</definedName>
    <definedName name="____\F" localSheetId="6">#REF!</definedName>
    <definedName name="____\F" localSheetId="7">#REF!</definedName>
    <definedName name="____\F" localSheetId="9">#REF!</definedName>
    <definedName name="____\F">#REF!</definedName>
    <definedName name="____\G" localSheetId="6">#REF!</definedName>
    <definedName name="____\G" localSheetId="7">#REF!</definedName>
    <definedName name="____\G" localSheetId="9">#REF!</definedName>
    <definedName name="____\G">#REF!</definedName>
    <definedName name="____\H" localSheetId="6">#REF!</definedName>
    <definedName name="____\H" localSheetId="7">#REF!</definedName>
    <definedName name="____\H" localSheetId="9">#REF!</definedName>
    <definedName name="____\H">#REF!</definedName>
    <definedName name="____\I" localSheetId="6">#REF!</definedName>
    <definedName name="____\I" localSheetId="7">#REF!</definedName>
    <definedName name="____\I" localSheetId="9">#REF!</definedName>
    <definedName name="____\I">#REF!</definedName>
    <definedName name="____\J" localSheetId="6">#REF!</definedName>
    <definedName name="____\J" localSheetId="7">#REF!</definedName>
    <definedName name="____\J" localSheetId="9">#REF!</definedName>
    <definedName name="____\J">#REF!</definedName>
    <definedName name="____\K" localSheetId="6">#REF!</definedName>
    <definedName name="____\K" localSheetId="7">#REF!</definedName>
    <definedName name="____\K" localSheetId="9">#REF!</definedName>
    <definedName name="____\K">#REF!</definedName>
    <definedName name="____\L" localSheetId="6">#REF!</definedName>
    <definedName name="____\L" localSheetId="7">#REF!</definedName>
    <definedName name="____\L" localSheetId="9">#REF!</definedName>
    <definedName name="____\L">#REF!</definedName>
    <definedName name="____\LX1" localSheetId="6">#REF!</definedName>
    <definedName name="____\LX1" localSheetId="7">#REF!</definedName>
    <definedName name="____\LX1" localSheetId="9">#REF!</definedName>
    <definedName name="____\LX1">#REF!</definedName>
    <definedName name="____\M" localSheetId="6">#REF!</definedName>
    <definedName name="____\M" localSheetId="7">#REF!</definedName>
    <definedName name="____\M" localSheetId="9">#REF!</definedName>
    <definedName name="____\M">#REF!</definedName>
    <definedName name="____\P" localSheetId="6">#REF!</definedName>
    <definedName name="____\P" localSheetId="7">#REF!</definedName>
    <definedName name="____\P" localSheetId="9">#REF!</definedName>
    <definedName name="____\P">#REF!</definedName>
    <definedName name="____\Q" localSheetId="6">#REF!</definedName>
    <definedName name="____\Q" localSheetId="7">#REF!</definedName>
    <definedName name="____\Q" localSheetId="9">#REF!</definedName>
    <definedName name="____\Q">#REF!</definedName>
    <definedName name="____\R" localSheetId="6">#REF!</definedName>
    <definedName name="____\R" localSheetId="7">#REF!</definedName>
    <definedName name="____\R" localSheetId="9">#REF!</definedName>
    <definedName name="____\R">#REF!</definedName>
    <definedName name="____\S" localSheetId="6">#REF!</definedName>
    <definedName name="____\S" localSheetId="7">#REF!</definedName>
    <definedName name="____\S" localSheetId="9">#REF!</definedName>
    <definedName name="____\S">#REF!</definedName>
    <definedName name="____\T" localSheetId="6">#REF!</definedName>
    <definedName name="____\T" localSheetId="7">#REF!</definedName>
    <definedName name="____\T" localSheetId="9">#REF!</definedName>
    <definedName name="____\T">#REF!</definedName>
    <definedName name="____\W" localSheetId="6">#REF!</definedName>
    <definedName name="____\W" localSheetId="7">#REF!</definedName>
    <definedName name="____\W" localSheetId="9">#REF!</definedName>
    <definedName name="____\W">#REF!</definedName>
    <definedName name="____\Z" localSheetId="6">#REF!</definedName>
    <definedName name="____\Z" localSheetId="7">#REF!</definedName>
    <definedName name="____\Z" localSheetId="9">#REF!</definedName>
    <definedName name="____\Z">#REF!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>[3]NRCPTK01!$A$1:$AB$42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localSheetId="9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localSheetId="9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localSheetId="9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hidden="1">{#N/A,#N/A,FALSE,"M.34"}</definedName>
    <definedName name="________th2" localSheetId="9" hidden="1">{#N/A,#N/A,FALSE,"M.42"}</definedName>
    <definedName name="________th2" hidden="1">{#N/A,#N/A,FALSE,"M.42"}</definedName>
    <definedName name="________wil1" localSheetId="9" hidden="1">{#N/A,#N/A,FALSE,"M.01"}</definedName>
    <definedName name="________wil1" hidden="1">{#N/A,#N/A,FALSE,"M.01"}</definedName>
    <definedName name="_______DAF1">[4]Sheet3!$II$7944</definedName>
    <definedName name="_______ERR1" localSheetId="9" hidden="1">{#N/A,#N/A,FALSE,"M.42"}</definedName>
    <definedName name="_______ERR1" hidden="1">{#N/A,#N/A,FALSE,"M.42"}</definedName>
    <definedName name="_______JBN3" localSheetId="9" hidden="1">{#N/A,#N/A,FALSE,"M.32"}</definedName>
    <definedName name="_______JBN3" hidden="1">{#N/A,#N/A,FALSE,"M.32"}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hidden="1">{#N/A,#N/A,FALSE,"M.01"}</definedName>
    <definedName name="_______RIP3" localSheetId="9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hidden="1">{#N/A,#N/A,FALSE,"M.32"}</definedName>
    <definedName name="_______TH1" localSheetId="9" hidden="1">{#N/A,#N/A,FALSE,"M.34"}</definedName>
    <definedName name="_______TH1" hidden="1">{#N/A,#N/A,FALSE,"M.34"}</definedName>
    <definedName name="_______th2" localSheetId="9" hidden="1">{#N/A,#N/A,FALSE,"M.42"}</definedName>
    <definedName name="_______th2" hidden="1">{#N/A,#N/A,FALSE,"M.42"}</definedName>
    <definedName name="______DAF1">[4]Sheet3!$II$7944</definedName>
    <definedName name="______ERR1" localSheetId="9" hidden="1">{#N/A,#N/A,FALSE,"M.42"}</definedName>
    <definedName name="______ERR1" hidden="1">{#N/A,#N/A,FALSE,"M.42"}</definedName>
    <definedName name="______JBN3" localSheetId="9" hidden="1">{#N/A,#N/A,FALSE,"M.32"}</definedName>
    <definedName name="______JBN3" hidden="1">{#N/A,#N/A,FALSE,"M.32"}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hidden="1">{#N/A,#N/A,FALSE,"M.32"}</definedName>
    <definedName name="______TH1" localSheetId="9" hidden="1">{#N/A,#N/A,FALSE,"M.34"}</definedName>
    <definedName name="______TH1" hidden="1">{#N/A,#N/A,FALSE,"M.34"}</definedName>
    <definedName name="______th2" localSheetId="9" hidden="1">{#N/A,#N/A,FALSE,"M.42"}</definedName>
    <definedName name="______th2" hidden="1">{#N/A,#N/A,FALSE,"M.42"}</definedName>
    <definedName name="______wil1" localSheetId="9" hidden="1">{#N/A,#N/A,FALSE,"M.01"}</definedName>
    <definedName name="______wil1" hidden="1">{#N/A,#N/A,FALSE,"M.01"}</definedName>
    <definedName name="_____DAF1">[4]Sheet3!$II$7944</definedName>
    <definedName name="_____ERR1" localSheetId="9" hidden="1">{#N/A,#N/A,FALSE,"M.42"}</definedName>
    <definedName name="_____ERR1" hidden="1">{#N/A,#N/A,FALSE,"M.42"}</definedName>
    <definedName name="_____JBN3" localSheetId="9" hidden="1">{#N/A,#N/A,FALSE,"M.32"}</definedName>
    <definedName name="_____JBN3" hidden="1">{#N/A,#N/A,FALSE,"M.32"}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hidden="1">{#N/A,#N/A,FALSE,"M.01"}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hidden="1">{#N/A,#N/A,FALSE,"M.32"}</definedName>
    <definedName name="_____TH1" localSheetId="9" hidden="1">{#N/A,#N/A,FALSE,"M.34"}</definedName>
    <definedName name="_____TH1" hidden="1">{#N/A,#N/A,FALSE,"M.34"}</definedName>
    <definedName name="_____th2" localSheetId="9" hidden="1">{#N/A,#N/A,FALSE,"M.42"}</definedName>
    <definedName name="_____th2" hidden="1">{#N/A,#N/A,FALSE,"M.42"}</definedName>
    <definedName name="_____wil1" localSheetId="9" hidden="1">{#N/A,#N/A,FALSE,"M.01"}</definedName>
    <definedName name="_____wil1" hidden="1">{#N/A,#N/A,FALSE,"M.01"}</definedName>
    <definedName name="____BIM1" localSheetId="6">[5]prod03!#REF!</definedName>
    <definedName name="____BIM1" localSheetId="10">[5]prod03!#REF!</definedName>
    <definedName name="____BIM1" localSheetId="7">[5]prod03!#REF!</definedName>
    <definedName name="____BIM1" localSheetId="5">[5]prod03!#REF!</definedName>
    <definedName name="____BIM1" localSheetId="9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10">[5]prod03!#REF!</definedName>
    <definedName name="____DEN1" localSheetId="7">[5]prod03!#REF!</definedName>
    <definedName name="____DEN1" localSheetId="5">[5]prod03!#REF!</definedName>
    <definedName name="____DEN1" localSheetId="9">[5]prod03!#REF!</definedName>
    <definedName name="____DEN1">[5]prod03!#REF!</definedName>
    <definedName name="____DIL1" localSheetId="6">[5]prod03!#REF!</definedName>
    <definedName name="____DIL1" localSheetId="10">[5]prod03!#REF!</definedName>
    <definedName name="____DIL1" localSheetId="7">[5]prod03!#REF!</definedName>
    <definedName name="____DIL1" localSheetId="9">[5]prod03!#REF!</definedName>
    <definedName name="____DIL1">[5]prod03!#REF!</definedName>
    <definedName name="____END1" localSheetId="6">[5]prod03!#REF!</definedName>
    <definedName name="____END1" localSheetId="10">[5]prod03!#REF!</definedName>
    <definedName name="____END1" localSheetId="7">[5]prod03!#REF!</definedName>
    <definedName name="____END1" localSheetId="9">[5]prod03!#REF!</definedName>
    <definedName name="____END1">[5]prod03!#REF!</definedName>
    <definedName name="____ERR1" localSheetId="9" hidden="1">{#N/A,#N/A,FALSE,"M.42"}</definedName>
    <definedName name="____ERR1" hidden="1">{#N/A,#N/A,FALSE,"M.42"}</definedName>
    <definedName name="____JBN3" localSheetId="9" hidden="1">{#N/A,#N/A,FALSE,"M.32"}</definedName>
    <definedName name="____JBN3" hidden="1">{#N/A,#N/A,FALSE,"M.32"}</definedName>
    <definedName name="____kl09" localSheetId="9" hidden="1">{#N/A,#N/A,FALSE,"M.01"}</definedName>
    <definedName name="____kl09" hidden="1">{#N/A,#N/A,FALSE,"M.01"}</definedName>
    <definedName name="____KUP1" localSheetId="6">[5]prod03!#REF!</definedName>
    <definedName name="____KUP1" localSheetId="10">[5]prod03!#REF!</definedName>
    <definedName name="____KUP1" localSheetId="7">[5]prod03!#REF!</definedName>
    <definedName name="____KUP1" localSheetId="9">[5]prod03!#REF!</definedName>
    <definedName name="____KUP1">[5]prod03!#REF!</definedName>
    <definedName name="____LP2">#N/A</definedName>
    <definedName name="____M2" localSheetId="9" hidden="1">{#N/A,#N/A,FALSE,"M.42"}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 localSheetId="9">[5]prod03!#REF!</definedName>
    <definedName name="____MAT1">[5]prod03!#REF!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hidden="1">{#N/A,#N/A,FALSE,"M.01"}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 localSheetId="9">[5]prod03!#REF!</definedName>
    <definedName name="____SIN1">[5]prod03!#REF!</definedName>
    <definedName name="____SLA2009" localSheetId="9" hidden="1">{#N/A,#N/A,FALSE,"M.32"}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 localSheetId="9">[5]prod03!#REF!</definedName>
    <definedName name="____SUM1">[5]prod03!#REF!</definedName>
    <definedName name="____TH1" localSheetId="9" hidden="1">{#N/A,#N/A,FALSE,"M.34"}</definedName>
    <definedName name="____TH1" hidden="1">{#N/A,#N/A,FALSE,"M.34"}</definedName>
    <definedName name="____th2" localSheetId="9" hidden="1">{#N/A,#N/A,FALSE,"M.42"}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 localSheetId="9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 localSheetId="9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 localSheetId="9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10">[5]prod03!#REF!</definedName>
    <definedName name="___DEN1" localSheetId="7">[5]prod03!#REF!</definedName>
    <definedName name="___DEN1" localSheetId="5">[5]prod03!#REF!</definedName>
    <definedName name="___DEN1" localSheetId="9">[5]prod03!#REF!</definedName>
    <definedName name="___DEN1">[5]prod03!#REF!</definedName>
    <definedName name="___DIL1" localSheetId="6">[5]prod03!#REF!</definedName>
    <definedName name="___DIL1" localSheetId="10">[5]prod03!#REF!</definedName>
    <definedName name="___DIL1" localSheetId="7">[5]prod03!#REF!</definedName>
    <definedName name="___DIL1" localSheetId="9">[5]prod03!#REF!</definedName>
    <definedName name="___DIL1">[5]prod03!#REF!</definedName>
    <definedName name="___END1" localSheetId="6">[5]prod03!#REF!</definedName>
    <definedName name="___END1" localSheetId="10">[5]prod03!#REF!</definedName>
    <definedName name="___END1" localSheetId="7">[5]prod03!#REF!</definedName>
    <definedName name="___END1" localSheetId="9">[5]prod03!#REF!</definedName>
    <definedName name="___END1">[5]prod03!#REF!</definedName>
    <definedName name="___ERR1" localSheetId="9" hidden="1">{#N/A,#N/A,FALSE,"M.42"}</definedName>
    <definedName name="___ERR1" hidden="1">{#N/A,#N/A,FALSE,"M.42"}</definedName>
    <definedName name="___JBN3" localSheetId="9" hidden="1">{#N/A,#N/A,FALSE,"M.32"}</definedName>
    <definedName name="___JBN3" hidden="1">{#N/A,#N/A,FALSE,"M.32"}</definedName>
    <definedName name="___kl09" localSheetId="9" hidden="1">{#N/A,#N/A,FALSE,"M.01"}</definedName>
    <definedName name="___kl09" hidden="1">{#N/A,#N/A,FALSE,"M.01"}</definedName>
    <definedName name="___KUP1" localSheetId="6">[5]prod03!#REF!</definedName>
    <definedName name="___KUP1" localSheetId="10">[5]prod03!#REF!</definedName>
    <definedName name="___KUP1" localSheetId="7">[5]prod03!#REF!</definedName>
    <definedName name="___KUP1" localSheetId="9">[5]prod03!#REF!</definedName>
    <definedName name="___KUP1">[5]prod03!#REF!</definedName>
    <definedName name="___LP2">#N/A</definedName>
    <definedName name="___M2" localSheetId="9" hidden="1">{#N/A,#N/A,FALSE,"M.42"}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 localSheetId="9">[5]prod03!#REF!</definedName>
    <definedName name="___MAT1">[5]prod03!#REF!</definedName>
    <definedName name="___MEI92" localSheetId="6">#REF!</definedName>
    <definedName name="___MEI92" localSheetId="10">#REF!</definedName>
    <definedName name="___MEI92" localSheetId="7">#REF!</definedName>
    <definedName name="___MEI92" localSheetId="5">#REF!</definedName>
    <definedName name="___MEI92" localSheetId="9">#REF!</definedName>
    <definedName name="___MEI92">#REF!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hidden="1">{#N/A,#N/A,FALSE,"M.01"}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[5]prod03!#REF!</definedName>
    <definedName name="___SIN1" localSheetId="10">[5]prod03!#REF!</definedName>
    <definedName name="___SIN1" localSheetId="7">[5]prod03!#REF!</definedName>
    <definedName name="___SIN1" localSheetId="5">[5]prod03!#REF!</definedName>
    <definedName name="___SIN1" localSheetId="9">[5]prod03!#REF!</definedName>
    <definedName name="___SIN1">[5]prod03!#REF!</definedName>
    <definedName name="___SLA2009" localSheetId="9" hidden="1">{#N/A,#N/A,FALSE,"M.32"}</definedName>
    <definedName name="___SLA2009" hidden="1">{#N/A,#N/A,FALSE,"M.32"}</definedName>
    <definedName name="___SUM1" localSheetId="6">[5]prod03!#REF!</definedName>
    <definedName name="___SUM1" localSheetId="10">[5]prod03!#REF!</definedName>
    <definedName name="___SUM1" localSheetId="7">[5]prod03!#REF!</definedName>
    <definedName name="___SUM1" localSheetId="9">[5]prod03!#REF!</definedName>
    <definedName name="___SUM1">[5]prod03!#REF!</definedName>
    <definedName name="___TH1" localSheetId="9" hidden="1">{#N/A,#N/A,FALSE,"M.34"}</definedName>
    <definedName name="___TH1" hidden="1">{#N/A,#N/A,FALSE,"M.34"}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 localSheetId="9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 localSheetId="9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10" hidden="1">[9]DExp.Lmb!#REF!</definedName>
    <definedName name="__123Graph_A" localSheetId="7" hidden="1">[8]DExp.Lmb!#REF!</definedName>
    <definedName name="__123Graph_A" localSheetId="9" hidden="1">[10]DExp.Lmb!#REF!</definedName>
    <definedName name="__123Graph_A" localSheetId="0" hidden="1">[8]DExp.Lmb!#REF!</definedName>
    <definedName name="__123Graph_A" localSheetId="2" hidden="1">[8]DExp.Lmb!#REF!</definedName>
    <definedName name="__123Graph_A" localSheetId="1" hidden="1">[8]DExp.Lmb!#REF!</definedName>
    <definedName name="__123Graph_A" hidden="1">[9]DExp.Lmb!#REF!</definedName>
    <definedName name="__123Graph_A1" hidden="1">[11]C!$D$322:$K$322</definedName>
    <definedName name="__123Graph_A2" hidden="1">[11]C!$D$372:$K$372</definedName>
    <definedName name="__123gRAPH_ab" localSheetId="6" hidden="1">[8]DExp.Lmb!#REF!</definedName>
    <definedName name="__123gRAPH_ab" localSheetId="10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9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10" hidden="1">[9]DExp.Lmb!#REF!</definedName>
    <definedName name="__123Graph_B" localSheetId="7" hidden="1">[8]DExp.Lmb!#REF!</definedName>
    <definedName name="__123Graph_B" localSheetId="9" hidden="1">[10]DExp.Lmb!#REF!</definedName>
    <definedName name="__123Graph_B" localSheetId="0" hidden="1">[8]DExp.Lmb!#REF!</definedName>
    <definedName name="__123Graph_B" localSheetId="2" hidden="1">[8]DExp.Lmb!#REF!</definedName>
    <definedName name="__123Graph_B" localSheetId="1" hidden="1">[8]DExp.Lmb!#REF!</definedName>
    <definedName name="__123Graph_B" hidden="1">[9]DExp.Lmb!#REF!</definedName>
    <definedName name="__123Graph_B1" hidden="1">[11]C!$D$323:$K$323</definedName>
    <definedName name="__123Graph_B2" hidden="1">[11]C!$D$373:$K$373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10" hidden="1">[13]PkRp!#REF!</definedName>
    <definedName name="__123Graph_D" localSheetId="7" hidden="1">[12]PkRp!#REF!</definedName>
    <definedName name="__123Graph_D" localSheetId="9" hidden="1">[14]PkRp!#REF!</definedName>
    <definedName name="__123Graph_D" localSheetId="0" hidden="1">[12]PkRp!#REF!</definedName>
    <definedName name="__123Graph_D" localSheetId="2" hidden="1">[12]PkRp!#REF!</definedName>
    <definedName name="__123Graph_D" localSheetId="1" hidden="1">[12]PkRp!#REF!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10" hidden="1">[9]DExp.Lmb!#REF!</definedName>
    <definedName name="__123Graph_X" localSheetId="7" hidden="1">[8]DExp.Lmb!#REF!</definedName>
    <definedName name="__123Graph_X" localSheetId="9" hidden="1">[10]DExp.Lmb!#REF!</definedName>
    <definedName name="__123Graph_X" localSheetId="0" hidden="1">[8]DExp.Lmb!#REF!</definedName>
    <definedName name="__123Graph_X" localSheetId="2" hidden="1">[8]DExp.Lmb!#REF!</definedName>
    <definedName name="__123Graph_X" localSheetId="1" hidden="1">[8]DExp.Lmb!#REF!</definedName>
    <definedName name="__123Graph_X" hidden="1">[9]DExp.Lmb!#REF!</definedName>
    <definedName name="__123gRAPH_x1" localSheetId="6" hidden="1">[8]DExp.Lmb!#REF!</definedName>
    <definedName name="__123gRAPH_x1" localSheetId="10" hidden="1">[8]DExp.Lmb!#REF!</definedName>
    <definedName name="__123gRAPH_x1" localSheetId="7" hidden="1">[8]DExp.Lmb!#REF!</definedName>
    <definedName name="__123gRAPH_x1" localSheetId="9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10">[5]prod03!#REF!</definedName>
    <definedName name="__BIM1" localSheetId="7">[5]prod03!#REF!</definedName>
    <definedName name="__BIM1" localSheetId="5">[5]prod03!#REF!</definedName>
    <definedName name="__BIM1" localSheetId="9">[5]prod03!#REF!</definedName>
    <definedName name="__BIM1">[5]prod03!#REF!</definedName>
    <definedName name="__cch1" localSheetId="6">#REF!</definedName>
    <definedName name="__cch1" localSheetId="10">#REF!</definedName>
    <definedName name="__cch1" localSheetId="7">#REF!</definedName>
    <definedName name="__cch1" localSheetId="5">#REF!</definedName>
    <definedName name="__cch1" localSheetId="9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10">[5]prod03!#REF!</definedName>
    <definedName name="__DEN1" localSheetId="7">[5]prod03!#REF!</definedName>
    <definedName name="__DEN1" localSheetId="5">[5]prod03!#REF!</definedName>
    <definedName name="__DEN1" localSheetId="9">[5]prod03!#REF!</definedName>
    <definedName name="__DEN1">[5]prod03!#REF!</definedName>
    <definedName name="__DIL1" localSheetId="6">[5]prod03!#REF!</definedName>
    <definedName name="__DIL1" localSheetId="10">[5]prod03!#REF!</definedName>
    <definedName name="__DIL1" localSheetId="7">[5]prod03!#REF!</definedName>
    <definedName name="__DIL1" localSheetId="9">[5]prod03!#REF!</definedName>
    <definedName name="__DIL1">[5]prod03!#REF!</definedName>
    <definedName name="__END1" localSheetId="6">[5]prod03!#REF!</definedName>
    <definedName name="__END1" localSheetId="10">[5]prod03!#REF!</definedName>
    <definedName name="__END1" localSheetId="7">[5]prod03!#REF!</definedName>
    <definedName name="__END1" localSheetId="9">[5]prod03!#REF!</definedName>
    <definedName name="__END1">[5]prod03!#REF!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localSheetId="9" hidden="1">{#N/A,#N/A,FALSE,"M.01"}</definedName>
    <definedName name="__kl09" hidden="1">{#N/A,#N/A,FALSE,"M.01"}</definedName>
    <definedName name="__kp1">[16]ca!#REF!</definedName>
    <definedName name="__KUP1" localSheetId="6">[5]prod03!#REF!</definedName>
    <definedName name="__KUP1" localSheetId="10">[5]prod03!#REF!</definedName>
    <definedName name="__KUP1" localSheetId="7">[5]prod03!#REF!</definedName>
    <definedName name="__KUP1" localSheetId="9">[5]prod03!#REF!</definedName>
    <definedName name="__KUP1">[5]prod03!#REF!</definedName>
    <definedName name="__la150">'[15]HARGA SATUAN'!$B$25</definedName>
    <definedName name="__LP2">#N/A</definedName>
    <definedName name="__M2" localSheetId="9" hidden="1">{#N/A,#N/A,FALSE,"M.42"}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 localSheetId="9">[5]prod03!#REF!</definedName>
    <definedName name="__MAT1">[5]prod03!#REF!</definedName>
    <definedName name="__mat2" localSheetId="6">#REF!</definedName>
    <definedName name="__mat2" localSheetId="10">#REF!</definedName>
    <definedName name="__mat2" localSheetId="7">#REF!</definedName>
    <definedName name="__mat2" localSheetId="5">#REF!</definedName>
    <definedName name="__mat2" localSheetId="9">#REF!</definedName>
    <definedName name="__mat2">#REF!</definedName>
    <definedName name="__MEI92" localSheetId="6">#REF!</definedName>
    <definedName name="__MEI92" localSheetId="10">#REF!</definedName>
    <definedName name="__MEI92" localSheetId="7">#REF!</definedName>
    <definedName name="__MEI92" localSheetId="9">#REF!</definedName>
    <definedName name="__MEI92">#REF!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200000">#REF!</definedName>
    <definedName name="__R99999">#REF!</definedName>
    <definedName name="__rab1">#REF!</definedName>
    <definedName name="__rab2">#REF!</definedName>
    <definedName name="__RIP2" localSheetId="9" hidden="1">{#N/A,#N/A,FALSE,"M.01"}</definedName>
    <definedName name="__RIP2" hidden="1">{#N/A,#N/A,FALSE,"M.01"}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10">[5]prod03!#REF!</definedName>
    <definedName name="__SIN1" localSheetId="7">[5]prod03!#REF!</definedName>
    <definedName name="__SIN1" localSheetId="9">[5]prod03!#REF!</definedName>
    <definedName name="__SIN1">[5]prod03!#REF!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[5]prod03!#REF!</definedName>
    <definedName name="__SUM1" localSheetId="10">[5]prod03!#REF!</definedName>
    <definedName name="__SUM1" localSheetId="7">[5]prod03!#REF!</definedName>
    <definedName name="__SUM1" localSheetId="9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10">#REF!</definedName>
    <definedName name="__TGL1" localSheetId="7">#REF!</definedName>
    <definedName name="__TGL1" localSheetId="5">#REF!</definedName>
    <definedName name="__TGL1" localSheetId="9">#REF!</definedName>
    <definedName name="__TGL1">#REF!</definedName>
    <definedName name="__TGL2" localSheetId="6">#REF!</definedName>
    <definedName name="__TGL2" localSheetId="10">#REF!</definedName>
    <definedName name="__TGL2" localSheetId="7">#REF!</definedName>
    <definedName name="__TGL2" localSheetId="9">#REF!</definedName>
    <definedName name="__TGL2">#REF!</definedName>
    <definedName name="__TH1" localSheetId="9" hidden="1">{#N/A,#N/A,FALSE,"M.34"}</definedName>
    <definedName name="__TH1" hidden="1">{#N/A,#N/A,FALSE,"M.34"}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10">[5]prod03!#REF!</definedName>
    <definedName name="__WAI1" localSheetId="7">[5]prod03!#REF!</definedName>
    <definedName name="__WAI1" localSheetId="9">[5]prod03!#REF!</definedName>
    <definedName name="__WAI1">[5]prod03!#REF!</definedName>
    <definedName name="__WIL1" localSheetId="6">[5]prod03!#REF!</definedName>
    <definedName name="__WIL1" localSheetId="10">[5]prod03!#REF!</definedName>
    <definedName name="__WIL1" localSheetId="7">[5]prod03!#REF!</definedName>
    <definedName name="__WIL1" localSheetId="9">[5]prod03!#REF!</definedName>
    <definedName name="__WIL1">[5]prod03!#REF!</definedName>
    <definedName name="_1" localSheetId="6">#REF!</definedName>
    <definedName name="_1" localSheetId="10">#REF!</definedName>
    <definedName name="_1" localSheetId="7">#REF!</definedName>
    <definedName name="_1" localSheetId="5">#REF!</definedName>
    <definedName name="_1" localSheetId="9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10" hidden="1">'[17]PUNCAK-89'!$AB$1:$AB$7</definedName>
    <definedName name="_1__123Graph_BCHART_1" localSheetId="9" hidden="1">'[18]PUNCAK-89'!$AB$1:$AB$7</definedName>
    <definedName name="_1__123Graph_BCHART_1" localSheetId="0" hidden="1">'[19]PUNCAK-89'!$AB$1:$AB$7</definedName>
    <definedName name="_1__123Graph_BCHART_1" hidden="1">'[17]PUNCAK-89'!$AB$1:$AB$7</definedName>
    <definedName name="_1_2002_VS_2001" localSheetId="6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 localSheetId="9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10" hidden="1">[20]graf2!$D$12:$L$12</definedName>
    <definedName name="_10__123Graph_LBL_BCHART_2" localSheetId="9" hidden="1">[20]graf2!$D$12:$L$12</definedName>
    <definedName name="_10__123Graph_LBL_BCHART_2" localSheetId="11" hidden="1">[21]graf2!$D$12:$L$12</definedName>
    <definedName name="_10__123Graph_LBL_BCHART_2" hidden="1">[22]graf2!$D$12:$L$12</definedName>
    <definedName name="_10_INV_PERUSAHAA_2" localSheetId="6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 localSheetId="9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 localSheetId="9">#REF!</definedName>
    <definedName name="_10BAHAS_DISTURB">#REF!</definedName>
    <definedName name="_10GD_PER_TW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 localSheetId="9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 localSheetId="9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10">#REF!</definedName>
    <definedName name="_11_INV_PERUSAHAAN" localSheetId="7">#REF!</definedName>
    <definedName name="_11_INV_PERUSAHAAN" localSheetId="5">#REF!</definedName>
    <definedName name="_11_INV_PERUSAHAAN" localSheetId="9">#REF!</definedName>
    <definedName name="_11_INV_PERUSAHAAN">#REF!</definedName>
    <definedName name="_117" localSheetId="6">#REF!</definedName>
    <definedName name="_117" localSheetId="10">#REF!</definedName>
    <definedName name="_117" localSheetId="7">#REF!</definedName>
    <definedName name="_117" localSheetId="9">#REF!</definedName>
    <definedName name="_117">#REF!</definedName>
    <definedName name="_11GH_2_SPINDEL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 localSheetId="9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 localSheetId="9">#REF!</definedName>
    <definedName name="_11INV_PERUSAHAAN">#REF!</definedName>
    <definedName name="_12">#REF!</definedName>
    <definedName name="_12__123Graph_LBL_ACHART_2" localSheetId="10" hidden="1">[20]graf2!$D$10:$L$10</definedName>
    <definedName name="_12__123Graph_LBL_ACHART_2" localSheetId="9" hidden="1">[20]graf2!$D$10:$L$10</definedName>
    <definedName name="_12__123Graph_LBL_ACHART_2" localSheetId="11" hidden="1">[21]graf2!$D$10:$L$10</definedName>
    <definedName name="_12__123Graph_LBL_ACHART_2" hidden="1">[22]graf2!$D$10:$L$10</definedName>
    <definedName name="_12__123Graph_LBL_BCHART_2" hidden="1">[6]graf2!$D$12:$L$12</definedName>
    <definedName name="_12__123Graph_LBL_CCHART_2" localSheetId="10" hidden="1">[20]graf2!$D$14:$L$14</definedName>
    <definedName name="_12__123Graph_LBL_CCHART_2" localSheetId="9" hidden="1">[20]graf2!$D$14:$L$14</definedName>
    <definedName name="_12__123Graph_LBL_CCHART_2" localSheetId="11" hidden="1">[21]graf2!$D$14:$L$14</definedName>
    <definedName name="_12__123Graph_LBL_CCHART_2" hidden="1">[22]graf2!$D$14:$L$14</definedName>
    <definedName name="_12_JTM_PER_TW" localSheetId="6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 localSheetId="9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 localSheetId="9">#REF!</definedName>
    <definedName name="_12FORM_A">#REF!</definedName>
    <definedName name="_12INV_PERUSAHAA_2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 localSheetId="9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 localSheetId="9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 localSheetId="9">#REF!</definedName>
    <definedName name="_13_REKAP_KEGIATAN">#REF!</definedName>
    <definedName name="_13INV_PERUSAHA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 localSheetId="9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 localSheetId="9">#REF!</definedName>
    <definedName name="_13REKAP_KEGIATAN">#REF!</definedName>
    <definedName name="_14">#N/A</definedName>
    <definedName name="_14__123Graph_XCHART_2" localSheetId="10" hidden="1">[20]graf2!$D$8:$L$8</definedName>
    <definedName name="_14__123Graph_XCHART_2" localSheetId="9" hidden="1">[20]graf2!$D$8:$L$8</definedName>
    <definedName name="_14__123Graph_XCHART_2" localSheetId="11" hidden="1">[21]graf2!$D$8:$L$8</definedName>
    <definedName name="_14__123Graph_XCHART_2" hidden="1">[22]graf2!$D$8:$L$8</definedName>
    <definedName name="_14_REKAP_PAK_AEP" localSheetId="6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 localSheetId="9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 localSheetId="9">#REF!</definedName>
    <definedName name="_14FORM_B">#REF!</definedName>
    <definedName name="_14JTM_PER_TW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 localSheetId="9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 localSheetId="9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10" hidden="1">[20]graf2!$D$12:$L$12</definedName>
    <definedName name="_15__123Graph_LBL_BCHART_2" localSheetId="9" hidden="1">[20]graf2!$D$12:$L$12</definedName>
    <definedName name="_15__123Graph_LBL_BCHART_2" localSheetId="11" hidden="1">[21]graf2!$D$12:$L$12</definedName>
    <definedName name="_15__123Graph_LBL_BCHART_2" hidden="1">[22]graf2!$D$12:$L$12</definedName>
    <definedName name="_15_SUM_MUTDAL" localSheetId="6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 localSheetId="9">#REF!</definedName>
    <definedName name="_15_SUM_MUTDAL">#REF!</definedName>
    <definedName name="_15REKAP_KEGIATAN">#REF!</definedName>
    <definedName name="_15REKAP_PAK_AEP" localSheetId="6">#REF!</definedName>
    <definedName name="_15REKAP_PAK_AEP" localSheetId="10">#REF!</definedName>
    <definedName name="_15REKAP_PAK_AEP" localSheetId="7">#REF!</definedName>
    <definedName name="_15REKAP_PAK_AEP" localSheetId="9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9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10">#REF!</definedName>
    <definedName name="_16_2002_VS_2001" localSheetId="7">#REF!</definedName>
    <definedName name="_16_2002_VS_2001" localSheetId="5">#REF!</definedName>
    <definedName name="_16_2002_VS_2001" localSheetId="9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7">#REF!</definedName>
    <definedName name="_16GD_PER_TW" localSheetId="9">#REF!</definedName>
    <definedName name="_16GD_PER_TW">#REF!</definedName>
    <definedName name="_16REKAP_PAK_AEP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9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10">#REF!</definedName>
    <definedName name="_177Lamp_4b_2" localSheetId="7">#REF!</definedName>
    <definedName name="_177Lamp_4b_2" localSheetId="5">#REF!</definedName>
    <definedName name="_177Lamp_4b_2" localSheetId="9">#REF!</definedName>
    <definedName name="_177Lamp_4b_2">#REF!</definedName>
    <definedName name="_17ANGG_PERUSAHA_2" localSheetId="6">#REF!</definedName>
    <definedName name="_17ANGG_PERUSAHA_2" localSheetId="10">#REF!</definedName>
    <definedName name="_17ANGG_PERUSAHA_2" localSheetId="7">#REF!</definedName>
    <definedName name="_17ANGG_PERUSAHA_2" localSheetId="9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LBL_CCHART_2" localSheetId="10" hidden="1">[20]graf2!$D$14:$L$14</definedName>
    <definedName name="_18__123Graph_LBL_CCHART_2" localSheetId="9" hidden="1">[20]graf2!$D$14:$L$14</definedName>
    <definedName name="_18__123Graph_LBL_CCHART_2" localSheetId="11" hidden="1">[21]graf2!$D$14:$L$14</definedName>
    <definedName name="_18__123Graph_LBL_CCHART_2" hidden="1">[22]graf2!$D$14:$L$14</definedName>
    <definedName name="_18ANGG_PERUSAHAAN" localSheetId="6">#REF!</definedName>
    <definedName name="_18ANGG_PERUSAHAAN" localSheetId="10">#REF!</definedName>
    <definedName name="_18ANGG_PERUSAHAAN" localSheetId="7">#REF!</definedName>
    <definedName name="_18ANGG_PERUSAHAAN" localSheetId="5">#REF!</definedName>
    <definedName name="_18ANGG_PERUSAHAAN" localSheetId="9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7">#REF!</definedName>
    <definedName name="_18GH_2_SPINDEL" localSheetId="9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10">#REF!</definedName>
    <definedName name="_19BAHAS_ANGG." localSheetId="7">#REF!</definedName>
    <definedName name="_19BAHAS_ANGG." localSheetId="5">#REF!</definedName>
    <definedName name="_19BAHAS_ANGG." localSheetId="9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10">#REF!</definedName>
    <definedName name="_2" localSheetId="7">#REF!</definedName>
    <definedName name="_2" localSheetId="9">#REF!</definedName>
    <definedName name="_2">#REF!</definedName>
    <definedName name="_2_____123Graph_BCHART_2" hidden="1">[6]graf2!$D$12:$L$12</definedName>
    <definedName name="_2__123Graph_ACHART_2" localSheetId="10" hidden="1">[20]graf2!$D$10:$L$10</definedName>
    <definedName name="_2__123Graph_ACHART_2" localSheetId="9" hidden="1">[20]graf2!$D$10:$L$10</definedName>
    <definedName name="_2__123Graph_ACHART_2" localSheetId="11" hidden="1">[21]graf2!$D$10:$L$10</definedName>
    <definedName name="_2__123Graph_ACHART_2" hidden="1">[22]graf2!$D$10:$L$10</definedName>
    <definedName name="_2__123Graph_BCHART_1" hidden="1">'[23]PUNCAK-89'!$AB$1:$AB$7</definedName>
    <definedName name="_2__123Graph_BCHART_2" hidden="1">[6]graf2!$D$12:$L$12</definedName>
    <definedName name="_2_2002_VS_2001" localSheetId="6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 localSheetId="9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7">#REF!</definedName>
    <definedName name="_2_ANGG_PERUSAHA_2" localSheetId="9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10">#REF!</definedName>
    <definedName name="_20BAHAS_DISTURB" localSheetId="7">#REF!</definedName>
    <definedName name="_20BAHAS_DISTURB" localSheetId="5">#REF!</definedName>
    <definedName name="_20BAHAS_DISTURB" localSheetId="9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7">#REF!</definedName>
    <definedName name="_20INV_PERUSAHAA_2" localSheetId="9">#REF!</definedName>
    <definedName name="_20INV_PERUSAHAA_2">#REF!</definedName>
    <definedName name="_21___123Graph_XCHART_2" hidden="1">[6]graf2!$D$8:$L$8</definedName>
    <definedName name="_21__123Graph_XCHART_2" localSheetId="10" hidden="1">[20]graf2!$D$8:$L$8</definedName>
    <definedName name="_21__123Graph_XCHART_2" localSheetId="9" hidden="1">[20]graf2!$D$8:$L$8</definedName>
    <definedName name="_21__123Graph_XCHART_2" localSheetId="11" hidden="1">[21]graf2!$D$8:$L$8</definedName>
    <definedName name="_21__123Graph_XCHART_2" hidden="1">[22]graf2!$D$8:$L$8</definedName>
    <definedName name="_21FORM_A" localSheetId="6">#REF!</definedName>
    <definedName name="_21FORM_A" localSheetId="10">#REF!</definedName>
    <definedName name="_21FORM_A" localSheetId="7">#REF!</definedName>
    <definedName name="_21FORM_A" localSheetId="5">#REF!</definedName>
    <definedName name="_21FORM_A" localSheetId="9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10">#REF!</definedName>
    <definedName name="_22FORM_B" localSheetId="7">#REF!</definedName>
    <definedName name="_22FORM_B" localSheetId="5">#REF!</definedName>
    <definedName name="_22FORM_B" localSheetId="9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7">#REF!</definedName>
    <definedName name="_22INV_PERUSAHAAN" localSheetId="9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10">#REF!</definedName>
    <definedName name="_23GD_PER_TW" localSheetId="7">#REF!</definedName>
    <definedName name="_23GD_PER_TW" localSheetId="5">#REF!</definedName>
    <definedName name="_23GD_PER_TW" localSheetId="9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10">#REF!</definedName>
    <definedName name="_24GH_2_SPINDEL" localSheetId="7">#REF!</definedName>
    <definedName name="_24GH_2_SPINDEL" localSheetId="5">#REF!</definedName>
    <definedName name="_24GH_2_SPINDEL" localSheetId="9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7">#REF!</definedName>
    <definedName name="_24JTM_PER_TW" localSheetId="9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10">#REF!</definedName>
    <definedName name="_25INV_PERUSAHAA_2" localSheetId="7">#REF!</definedName>
    <definedName name="_25INV_PERUSAHAA_2" localSheetId="5">#REF!</definedName>
    <definedName name="_25INV_PERUSAHAA_2" localSheetId="9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10">#REF!</definedName>
    <definedName name="_26INV_PERUSAHAAN" localSheetId="7">#REF!</definedName>
    <definedName name="_26INV_PERUSAHAAN" localSheetId="5">#REF!</definedName>
    <definedName name="_26INV_PERUSAHAAN" localSheetId="9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7">#REF!</definedName>
    <definedName name="_26REKAP_KEGIATAN" localSheetId="9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10">#REF!</definedName>
    <definedName name="_27JTM_PER_TW" localSheetId="7">#REF!</definedName>
    <definedName name="_27JTM_PER_TW" localSheetId="5">#REF!</definedName>
    <definedName name="_27JTM_PER_TW" localSheetId="9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10">#REF!</definedName>
    <definedName name="_28REKAP_KEGIATAN" localSheetId="7">#REF!</definedName>
    <definedName name="_28REKAP_KEGIATAN" localSheetId="5">#REF!</definedName>
    <definedName name="_28REKAP_KEGIATAN" localSheetId="9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7">#REF!</definedName>
    <definedName name="_28REKAP_PAK_AEP" localSheetId="9">#REF!</definedName>
    <definedName name="_28REKAP_PAK_AEP">#REF!</definedName>
    <definedName name="_29REKAP_PAK_AEP" localSheetId="6">#REF!</definedName>
    <definedName name="_29REKAP_PAK_AEP" localSheetId="10">#REF!</definedName>
    <definedName name="_29REKAP_PAK_AEP" localSheetId="7">#REF!</definedName>
    <definedName name="_29REKAP_PAK_AEP" localSheetId="9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9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10">#REF!</definedName>
    <definedName name="_3" localSheetId="7">#REF!</definedName>
    <definedName name="_3" localSheetId="9">#REF!</definedName>
    <definedName name="_3">#REF!</definedName>
    <definedName name="_3_____123Graph_CCHART_2" hidden="1">[6]graf2!$D$14:$L$14</definedName>
    <definedName name="_3__123Graph_ACHART_2" localSheetId="10" hidden="1">[20]graf2!$D$10:$L$10</definedName>
    <definedName name="_3__123Graph_ACHART_2" localSheetId="9" hidden="1">[20]graf2!$D$10:$L$10</definedName>
    <definedName name="_3__123Graph_ACHART_2" localSheetId="11" hidden="1">[21]graf2!$D$10:$L$10</definedName>
    <definedName name="_3__123Graph_ACHART_2" hidden="1">[22]graf2!$D$10:$L$10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 localSheetId="9">#REF!</definedName>
    <definedName name="_3_ANGG_PERUSAHAAN">#REF!</definedName>
    <definedName name="_30SUM_MUTDAL" localSheetId="6">#REF!</definedName>
    <definedName name="_30SUM_MUTDAL" localSheetId="10">#REF!</definedName>
    <definedName name="_30SUM_MUTDAL" localSheetId="7">#REF!</definedName>
    <definedName name="_30SUM_MUTDAL" localSheetId="9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9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 localSheetId="9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10">#REF!</definedName>
    <definedName name="_4" localSheetId="7">#REF!</definedName>
    <definedName name="_4" localSheetId="9">#REF!</definedName>
    <definedName name="_4">#REF!</definedName>
    <definedName name="_4_____123Graph_LBL_ACHART_2" hidden="1">[6]graf2!$D$10:$L$10</definedName>
    <definedName name="_4__123Graph_BCHART_2" localSheetId="10" hidden="1">[20]graf2!$D$12:$L$12</definedName>
    <definedName name="_4__123Graph_BCHART_2" localSheetId="9" hidden="1">[20]graf2!$D$12:$L$12</definedName>
    <definedName name="_4__123Graph_BCHART_2" localSheetId="11" hidden="1">[21]graf2!$D$12:$L$12</definedName>
    <definedName name="_4__123Graph_BCHART_2" hidden="1">[22]graf2!$D$12:$L$12</definedName>
    <definedName name="_4__123Graph_LBL_ACHART_2" hidden="1">[6]graf2!$D$10:$L$10</definedName>
    <definedName name="_4_BAHAS_ANGG." localSheetId="6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 localSheetId="9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7">#REF!</definedName>
    <definedName name="_4ANGG_PERUSAHA_2" localSheetId="9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9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 localSheetId="9">#REF!</definedName>
    <definedName name="_4BAHAS_ANGG.">#REF!</definedName>
    <definedName name="_4T">#REF!</definedName>
    <definedName name="_5" localSheetId="6">#REF!</definedName>
    <definedName name="_5" localSheetId="10">#REF!</definedName>
    <definedName name="_5" localSheetId="7">#REF!</definedName>
    <definedName name="_5" localSheetId="9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 localSheetId="9">#REF!</definedName>
    <definedName name="_5_BAHAS_DISTURB">#REF!</definedName>
    <definedName name="_5ANGG_PERUSAHAAN">#REF!</definedName>
    <definedName name="_5BAHAS_ANGG." localSheetId="6">#REF!</definedName>
    <definedName name="_5BAHAS_ANGG." localSheetId="10">#REF!</definedName>
    <definedName name="_5BAHAS_ANGG." localSheetId="7">#REF!</definedName>
    <definedName name="_5BAHAS_ANGG." localSheetId="9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9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10" hidden="1">[20]graf2!$D$12:$L$12</definedName>
    <definedName name="_6__123Graph_BCHART_2" localSheetId="9" hidden="1">[20]graf2!$D$12:$L$12</definedName>
    <definedName name="_6__123Graph_BCHART_2" localSheetId="11" hidden="1">[21]graf2!$D$12:$L$12</definedName>
    <definedName name="_6__123Graph_BCHART_2" hidden="1">[22]graf2!$D$12:$L$12</definedName>
    <definedName name="_6__123Graph_CCHART_2" localSheetId="10" hidden="1">[20]graf2!$D$14:$L$14</definedName>
    <definedName name="_6__123Graph_CCHART_2" localSheetId="9" hidden="1">[20]graf2!$D$14:$L$14</definedName>
    <definedName name="_6__123Graph_CCHART_2" localSheetId="11" hidden="1">[21]graf2!$D$14:$L$14</definedName>
    <definedName name="_6__123Graph_CCHART_2" hidden="1">[22]graf2!$D$14:$L$14</definedName>
    <definedName name="_6__123Graph_LBL_CCHART_2" hidden="1">[6]graf2!$D$14:$L$14</definedName>
    <definedName name="_6_FORM_A" localSheetId="6">#REF!</definedName>
    <definedName name="_6_FORM_A" localSheetId="10">#REF!</definedName>
    <definedName name="_6_FORM_A" localSheetId="7">#REF!</definedName>
    <definedName name="_6_FORM_A" localSheetId="5">#REF!</definedName>
    <definedName name="_6_FORM_A" localSheetId="9">#REF!</definedName>
    <definedName name="_6_FORM_A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7">#REF!</definedName>
    <definedName name="_6ANGG_PERUSAHAAN" localSheetId="9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9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 localSheetId="9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 localSheetId="9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10">#REF!</definedName>
    <definedName name="_7_FORM_B" localSheetId="7">#REF!</definedName>
    <definedName name="_7_FORM_B" localSheetId="5">#REF!</definedName>
    <definedName name="_7_FORM_B" localSheetId="9">#REF!</definedName>
    <definedName name="_7_FORM_B">#REF!</definedName>
    <definedName name="_7BAHAS_DISTURB">#REF!</definedName>
    <definedName name="_7FORM_A" localSheetId="6">#REF!</definedName>
    <definedName name="_7FORM_A" localSheetId="10">#REF!</definedName>
    <definedName name="_7FORM_A" localSheetId="7">#REF!</definedName>
    <definedName name="_7FORM_A" localSheetId="9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9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 localSheetId="9">#REF!</definedName>
    <definedName name="_8">#REF!</definedName>
    <definedName name="_8__123Graph_ACHART_2" hidden="1">[6]graf2!$D$10:$L$10</definedName>
    <definedName name="_8__123Graph_LBL_ACHART_2" localSheetId="10" hidden="1">[20]graf2!$D$10:$L$10</definedName>
    <definedName name="_8__123Graph_LBL_ACHART_2" localSheetId="9" hidden="1">[20]graf2!$D$10:$L$10</definedName>
    <definedName name="_8__123Graph_LBL_ACHART_2" localSheetId="11" hidden="1">[21]graf2!$D$10:$L$10</definedName>
    <definedName name="_8__123Graph_LBL_ACHART_2" hidden="1">[22]graf2!$D$10:$L$10</definedName>
    <definedName name="_8_GD_PER_TW" localSheetId="6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 localSheetId="9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 localSheetId="9">#REF!</definedName>
    <definedName name="_8BAHAS_ANGG.">#REF!</definedName>
    <definedName name="_8FORM_A">#REF!</definedName>
    <definedName name="_8FORM_B" localSheetId="6">#REF!</definedName>
    <definedName name="_8FORM_B" localSheetId="10">#REF!</definedName>
    <definedName name="_8FORM_B" localSheetId="7">#REF!</definedName>
    <definedName name="_8FORM_B" localSheetId="9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 localSheetId="9">#REF!</definedName>
    <definedName name="_8GD_PER_TW">#REF!</definedName>
    <definedName name="_9">#REF!</definedName>
    <definedName name="_9__123Graph_BCHART_2" hidden="1">[6]graf2!$D$12:$L$12</definedName>
    <definedName name="_9__123Graph_CCHART_2" localSheetId="10" hidden="1">[20]graf2!$D$14:$L$14</definedName>
    <definedName name="_9__123Graph_CCHART_2" localSheetId="9" hidden="1">[20]graf2!$D$14:$L$14</definedName>
    <definedName name="_9__123Graph_CCHART_2" localSheetId="11" hidden="1">[21]graf2!$D$14:$L$14</definedName>
    <definedName name="_9__123Graph_CCHART_2" hidden="1">[22]graf2!$D$14:$L$14</definedName>
    <definedName name="_9_GH_2_SPINDEL" localSheetId="6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 localSheetId="9">#REF!</definedName>
    <definedName name="_9_GH_2_SPINDEL">#REF!</definedName>
    <definedName name="_9FORM_B">#REF!</definedName>
    <definedName name="_9GD_PER_TW" localSheetId="6">#REF!</definedName>
    <definedName name="_9GD_PER_TW" localSheetId="10">#REF!</definedName>
    <definedName name="_9GD_PER_TW" localSheetId="7">#REF!</definedName>
    <definedName name="_9GD_PER_TW" localSheetId="9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 localSheetId="9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 localSheetId="9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9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 localSheetId="9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9">#REF!</definedName>
    <definedName name="_bap22">#REF!</definedName>
    <definedName name="_bap23" localSheetId="6">#REF!</definedName>
    <definedName name="_bap23" localSheetId="7">#REF!</definedName>
    <definedName name="_bap23" localSheetId="9">#REF!</definedName>
    <definedName name="_bap23">#REF!</definedName>
    <definedName name="_bap24" localSheetId="6">#REF!</definedName>
    <definedName name="_bap24" localSheetId="7">#REF!</definedName>
    <definedName name="_bap24" localSheetId="9">#REF!</definedName>
    <definedName name="_bap24">#REF!</definedName>
    <definedName name="_bap25" localSheetId="6">#REF!</definedName>
    <definedName name="_bap25" localSheetId="7">#REF!</definedName>
    <definedName name="_bap25" localSheetId="9">#REF!</definedName>
    <definedName name="_bap25">#REF!</definedName>
    <definedName name="_bap26" localSheetId="6">#REF!</definedName>
    <definedName name="_bap26" localSheetId="7">#REF!</definedName>
    <definedName name="_bap26" localSheetId="9">#REF!</definedName>
    <definedName name="_bap26">#REF!</definedName>
    <definedName name="_bap27" localSheetId="6">#REF!</definedName>
    <definedName name="_bap27" localSheetId="7">#REF!</definedName>
    <definedName name="_bap27" localSheetId="9">#REF!</definedName>
    <definedName name="_bap27">#REF!</definedName>
    <definedName name="_bap28" localSheetId="6">#REF!</definedName>
    <definedName name="_bap28" localSheetId="7">#REF!</definedName>
    <definedName name="_bap28" localSheetId="9">#REF!</definedName>
    <definedName name="_bap28">#REF!</definedName>
    <definedName name="_bap29" localSheetId="6">#REF!</definedName>
    <definedName name="_bap29" localSheetId="7">#REF!</definedName>
    <definedName name="_bap29" localSheetId="9">#REF!</definedName>
    <definedName name="_bap29">#REF!</definedName>
    <definedName name="_bap30" localSheetId="6">#REF!</definedName>
    <definedName name="_bap30" localSheetId="7">#REF!</definedName>
    <definedName name="_bap30" localSheetId="9">#REF!</definedName>
    <definedName name="_bap30">#REF!</definedName>
    <definedName name="_bap31" localSheetId="6">#REF!</definedName>
    <definedName name="_bap31" localSheetId="7">#REF!</definedName>
    <definedName name="_bap31" localSheetId="9">#REF!</definedName>
    <definedName name="_bap31">#REF!</definedName>
    <definedName name="_bap32" localSheetId="6">#REF!</definedName>
    <definedName name="_bap32" localSheetId="7">#REF!</definedName>
    <definedName name="_bap32" localSheetId="9">#REF!</definedName>
    <definedName name="_bap32">#REF!</definedName>
    <definedName name="_bap33" localSheetId="6">#REF!</definedName>
    <definedName name="_bap33" localSheetId="7">#REF!</definedName>
    <definedName name="_bap33" localSheetId="9">#REF!</definedName>
    <definedName name="_bap33">#REF!</definedName>
    <definedName name="_bap34" localSheetId="6">#REF!</definedName>
    <definedName name="_bap34" localSheetId="7">#REF!</definedName>
    <definedName name="_bap34" localSheetId="9">#REF!</definedName>
    <definedName name="_bap34">#REF!</definedName>
    <definedName name="_bap35" localSheetId="6">#REF!</definedName>
    <definedName name="_bap35" localSheetId="7">#REF!</definedName>
    <definedName name="_bap35" localSheetId="9">#REF!</definedName>
    <definedName name="_bap35">#REF!</definedName>
    <definedName name="_bap36" localSheetId="6">#REF!</definedName>
    <definedName name="_bap36" localSheetId="7">#REF!</definedName>
    <definedName name="_bap36" localSheetId="9">#REF!</definedName>
    <definedName name="_bap36">#REF!</definedName>
    <definedName name="_bap37" localSheetId="6">#REF!</definedName>
    <definedName name="_bap37" localSheetId="7">#REF!</definedName>
    <definedName name="_bap37" localSheetId="9">#REF!</definedName>
    <definedName name="_bap37">#REF!</definedName>
    <definedName name="_bap38" localSheetId="6">#REF!</definedName>
    <definedName name="_bap38" localSheetId="7">#REF!</definedName>
    <definedName name="_bap38" localSheetId="9">#REF!</definedName>
    <definedName name="_bap38">#REF!</definedName>
    <definedName name="_bap39" localSheetId="6">#REF!</definedName>
    <definedName name="_bap39" localSheetId="7">#REF!</definedName>
    <definedName name="_bap39" localSheetId="9">#REF!</definedName>
    <definedName name="_bap39">#REF!</definedName>
    <definedName name="_bap399" localSheetId="6">#REF!</definedName>
    <definedName name="_bap399" localSheetId="7">#REF!</definedName>
    <definedName name="_bap399" localSheetId="9">#REF!</definedName>
    <definedName name="_bap399">#REF!</definedName>
    <definedName name="_bap40" localSheetId="6">#REF!</definedName>
    <definedName name="_bap40" localSheetId="7">#REF!</definedName>
    <definedName name="_bap40" localSheetId="9">#REF!</definedName>
    <definedName name="_bap40">#REF!</definedName>
    <definedName name="_bap41" localSheetId="6">#REF!</definedName>
    <definedName name="_bap41" localSheetId="7">#REF!</definedName>
    <definedName name="_bap41" localSheetId="9">#REF!</definedName>
    <definedName name="_bap41">#REF!</definedName>
    <definedName name="_bap42" localSheetId="6">#REF!</definedName>
    <definedName name="_bap42" localSheetId="7">#REF!</definedName>
    <definedName name="_bap42" localSheetId="9">#REF!</definedName>
    <definedName name="_bap42">#REF!</definedName>
    <definedName name="_BAT48100">'[15]HARGA SATUAN'!$B$13</definedName>
    <definedName name="_BIM1" localSheetId="6">[5]prod03!#REF!</definedName>
    <definedName name="_BIM1" localSheetId="7">[5]prod03!#REF!</definedName>
    <definedName name="_BIM1" localSheetId="9">[5]prod03!#REF!</definedName>
    <definedName name="_BIM1">[5]prod03!#REF!</definedName>
    <definedName name="_c">"$#REF!.$A$199"</definedName>
    <definedName name="_cch1" localSheetId="6">#REF!</definedName>
    <definedName name="_cch1" localSheetId="10">#REF!</definedName>
    <definedName name="_cch1" localSheetId="7">#REF!</definedName>
    <definedName name="_cch1" localSheetId="5">#REF!</definedName>
    <definedName name="_cch1" localSheetId="9">#REF!</definedName>
    <definedName name="_cch1">#REF!</definedName>
    <definedName name="_d">"$#REF!.$A$201"</definedName>
    <definedName name="_DAF1" localSheetId="6">#REF!</definedName>
    <definedName name="_DAF1" localSheetId="10">#REF!</definedName>
    <definedName name="_DAF1" localSheetId="7">#REF!</definedName>
    <definedName name="_DAF1" localSheetId="9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 localSheetId="9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 localSheetId="9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 localSheetId="9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 localSheetId="9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 localSheetId="9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 localSheetId="9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 localSheetId="9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 localSheetId="9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 localSheetId="9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 localSheetId="9">#REF!</definedName>
    <definedName name="_DAF3">#REF!</definedName>
    <definedName name="_DEN1" localSheetId="6">[5]prod03!#REF!</definedName>
    <definedName name="_DEN1" localSheetId="10">[5]prod03!#REF!</definedName>
    <definedName name="_DEN1" localSheetId="7">[5]prod03!#REF!</definedName>
    <definedName name="_DEN1" localSheetId="9">[5]prod03!#REF!</definedName>
    <definedName name="_DEN1">[5]prod03!#REF!</definedName>
    <definedName name="_DIL1" localSheetId="6">[5]prod03!#REF!</definedName>
    <definedName name="_DIL1" localSheetId="10">[5]prod03!#REF!</definedName>
    <definedName name="_DIL1" localSheetId="7">[5]prod03!#REF!</definedName>
    <definedName name="_DIL1" localSheetId="9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10">[5]prod03!#REF!</definedName>
    <definedName name="_END1" localSheetId="7">[5]prod03!#REF!</definedName>
    <definedName name="_END1" localSheetId="9">[5]prod03!#REF!</definedName>
    <definedName name="_END1">[5]prod03!#REF!</definedName>
    <definedName name="_ERR1" localSheetId="9" hidden="1">{#N/A,#N/A,FALSE,"M.42"}</definedName>
    <definedName name="_ERR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9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10" hidden="1">#REF!</definedName>
    <definedName name="_Fill1" localSheetId="7" hidden="1">#REF!</definedName>
    <definedName name="_Fill1" localSheetId="9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9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hidden="1">{#N/A,#N/A,FALSE,"M.33"}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9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9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9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9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hidden="1">{#N/A,#N/A,FALSE,"M.01"}</definedName>
    <definedName name="_kp1">[16]ca!#REF!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9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[5]prod03!#REF!</definedName>
    <definedName name="_KUP1" localSheetId="7">[5]prod03!#REF!</definedName>
    <definedName name="_KUP1" localSheetId="9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 localSheetId="9">[5]prod03!#REF!</definedName>
    <definedName name="_MAT1">[5]prod03!#REF!</definedName>
    <definedName name="_mat2" localSheetId="6">#REF!</definedName>
    <definedName name="_mat2" localSheetId="10">#REF!</definedName>
    <definedName name="_mat2" localSheetId="7">#REF!</definedName>
    <definedName name="_mat2" localSheetId="5">#REF!</definedName>
    <definedName name="_mat2" localSheetId="9">#REF!</definedName>
    <definedName name="_mat2">#REF!</definedName>
    <definedName name="_MEI92" localSheetId="6">#REF!</definedName>
    <definedName name="_MEI92" localSheetId="10">#REF!</definedName>
    <definedName name="_MEI92" localSheetId="7">#REF!</definedName>
    <definedName name="_MEI92" localSheetId="9">#REF!</definedName>
    <definedName name="_MEI92">#REF!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10">#REF!</definedName>
    <definedName name="_no23" localSheetId="7">#REF!</definedName>
    <definedName name="_no23" localSheetId="9">#REF!</definedName>
    <definedName name="_no23">#REF!</definedName>
    <definedName name="_no24" localSheetId="6">#REF!</definedName>
    <definedName name="_no24" localSheetId="7">#REF!</definedName>
    <definedName name="_no24" localSheetId="9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 localSheetId="9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10">#REF!</definedName>
    <definedName name="_pot22" localSheetId="7">#REF!</definedName>
    <definedName name="_pot22" localSheetId="9">#REF!</definedName>
    <definedName name="_pot22">#REF!</definedName>
    <definedName name="_pot23" localSheetId="6">#REF!</definedName>
    <definedName name="_pot23" localSheetId="7">#REF!</definedName>
    <definedName name="_pot23" localSheetId="9">#REF!</definedName>
    <definedName name="_pot23">#REF!</definedName>
    <definedName name="_pot24" localSheetId="6">#REF!</definedName>
    <definedName name="_pot24" localSheetId="7">#REF!</definedName>
    <definedName name="_pot24" localSheetId="9">#REF!</definedName>
    <definedName name="_pot24">#REF!</definedName>
    <definedName name="_pot25" localSheetId="6">#REF!</definedName>
    <definedName name="_pot25" localSheetId="7">#REF!</definedName>
    <definedName name="_pot25" localSheetId="9">#REF!</definedName>
    <definedName name="_pot25">#REF!</definedName>
    <definedName name="_pot26" localSheetId="6">#REF!</definedName>
    <definedName name="_pot26" localSheetId="7">#REF!</definedName>
    <definedName name="_pot26" localSheetId="9">#REF!</definedName>
    <definedName name="_pot26">#REF!</definedName>
    <definedName name="_pot27" localSheetId="6">#REF!</definedName>
    <definedName name="_pot27" localSheetId="7">#REF!</definedName>
    <definedName name="_pot27" localSheetId="9">#REF!</definedName>
    <definedName name="_pot27">#REF!</definedName>
    <definedName name="_pot28" localSheetId="6">#REF!</definedName>
    <definedName name="_pot28" localSheetId="7">#REF!</definedName>
    <definedName name="_pot28" localSheetId="9">#REF!</definedName>
    <definedName name="_pot28">#REF!</definedName>
    <definedName name="_pot29" localSheetId="6">#REF!</definedName>
    <definedName name="_pot29" localSheetId="7">#REF!</definedName>
    <definedName name="_pot29" localSheetId="9">#REF!</definedName>
    <definedName name="_pot29">#REF!</definedName>
    <definedName name="_pot30" localSheetId="6">#REF!</definedName>
    <definedName name="_pot30" localSheetId="7">#REF!</definedName>
    <definedName name="_pot30" localSheetId="9">#REF!</definedName>
    <definedName name="_pot30">#REF!</definedName>
    <definedName name="_pot31" localSheetId="6">#REF!</definedName>
    <definedName name="_pot31" localSheetId="7">#REF!</definedName>
    <definedName name="_pot31" localSheetId="9">#REF!</definedName>
    <definedName name="_pot31">#REF!</definedName>
    <definedName name="_pot32" localSheetId="6">#REF!</definedName>
    <definedName name="_pot32" localSheetId="7">#REF!</definedName>
    <definedName name="_pot32" localSheetId="9">#REF!</definedName>
    <definedName name="_pot32">#REF!</definedName>
    <definedName name="_pot322" localSheetId="6">#REF!</definedName>
    <definedName name="_pot322" localSheetId="7">#REF!</definedName>
    <definedName name="_pot322" localSheetId="9">#REF!</definedName>
    <definedName name="_pot322">#REF!</definedName>
    <definedName name="_pot33" localSheetId="6">#REF!</definedName>
    <definedName name="_pot33" localSheetId="7">#REF!</definedName>
    <definedName name="_pot33" localSheetId="9">#REF!</definedName>
    <definedName name="_pot33">#REF!</definedName>
    <definedName name="_pot34" localSheetId="6">#REF!</definedName>
    <definedName name="_pot34" localSheetId="7">#REF!</definedName>
    <definedName name="_pot34" localSheetId="9">#REF!</definedName>
    <definedName name="_pot34">#REF!</definedName>
    <definedName name="_PP">#N/A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 localSheetId="9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 localSheetId="9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 localSheetId="9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hidden="1">{#N/A,#N/A,FALSE,"M.01"}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0">#REF!</definedName>
    <definedName name="_S" localSheetId="7">#REF!</definedName>
    <definedName name="_S" localSheetId="9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10">[5]prod03!#REF!</definedName>
    <definedName name="_SIN1" localSheetId="7">[5]prod03!#REF!</definedName>
    <definedName name="_SIN1" localSheetId="9">[5]prod03!#REF!</definedName>
    <definedName name="_SIN1">[5]prod03!#REF!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10" hidden="1">#REF!</definedName>
    <definedName name="_SMSJM" localSheetId="7" hidden="1">#REF!</definedName>
    <definedName name="_SMSJM" localSheetId="5" hidden="1">#REF!</definedName>
    <definedName name="_SMSJM" localSheetId="9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9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9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9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[5]prod03!#REF!</definedName>
    <definedName name="_SUM1" localSheetId="7">[5]prod03!#REF!</definedName>
    <definedName name="_SUM1" localSheetId="9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10">#REF!</definedName>
    <definedName name="_TGL1" localSheetId="7">#REF!</definedName>
    <definedName name="_TGL1" localSheetId="5">#REF!</definedName>
    <definedName name="_TGL1" localSheetId="9">#REF!</definedName>
    <definedName name="_TGL1">#REF!</definedName>
    <definedName name="_TGL2" localSheetId="6">#REF!</definedName>
    <definedName name="_TGL2" localSheetId="10">#REF!</definedName>
    <definedName name="_TGL2" localSheetId="7">#REF!</definedName>
    <definedName name="_TGL2" localSheetId="9">#REF!</definedName>
    <definedName name="_TGL2">#REF!</definedName>
    <definedName name="_tgl22" localSheetId="6">#REF!</definedName>
    <definedName name="_tgl22" localSheetId="10">#REF!</definedName>
    <definedName name="_tgl22" localSheetId="7">#REF!</definedName>
    <definedName name="_tgl22" localSheetId="9">#REF!</definedName>
    <definedName name="_tgl22">#REF!</definedName>
    <definedName name="_tgl23" localSheetId="6">#REF!</definedName>
    <definedName name="_tgl23" localSheetId="7">#REF!</definedName>
    <definedName name="_tgl23" localSheetId="9">#REF!</definedName>
    <definedName name="_tgl23">#REF!</definedName>
    <definedName name="_tgl24" localSheetId="6">#REF!</definedName>
    <definedName name="_tgl24" localSheetId="7">#REF!</definedName>
    <definedName name="_tgl24" localSheetId="9">#REF!</definedName>
    <definedName name="_tgl24">#REF!</definedName>
    <definedName name="_tgl25" localSheetId="6">#REF!</definedName>
    <definedName name="_tgl25" localSheetId="7">#REF!</definedName>
    <definedName name="_tgl25" localSheetId="9">#REF!</definedName>
    <definedName name="_tgl25">#REF!</definedName>
    <definedName name="_tgl26" localSheetId="6">#REF!</definedName>
    <definedName name="_tgl26" localSheetId="7">#REF!</definedName>
    <definedName name="_tgl26" localSheetId="9">#REF!</definedName>
    <definedName name="_tgl26">#REF!</definedName>
    <definedName name="_tgl27" localSheetId="6">#REF!</definedName>
    <definedName name="_tgl27" localSheetId="7">#REF!</definedName>
    <definedName name="_tgl27" localSheetId="9">#REF!</definedName>
    <definedName name="_tgl27">#REF!</definedName>
    <definedName name="_tgl28" localSheetId="6">#REF!</definedName>
    <definedName name="_tgl28" localSheetId="7">#REF!</definedName>
    <definedName name="_tgl28" localSheetId="9">#REF!</definedName>
    <definedName name="_tgl28">#REF!</definedName>
    <definedName name="_tgl29" localSheetId="6">#REF!</definedName>
    <definedName name="_tgl29" localSheetId="7">#REF!</definedName>
    <definedName name="_tgl29" localSheetId="9">#REF!</definedName>
    <definedName name="_tgl29">#REF!</definedName>
    <definedName name="_tgl30" localSheetId="6">#REF!</definedName>
    <definedName name="_tgl30" localSheetId="7">#REF!</definedName>
    <definedName name="_tgl30" localSheetId="9">#REF!</definedName>
    <definedName name="_tgl30">#REF!</definedName>
    <definedName name="_tgl31" localSheetId="6">#REF!</definedName>
    <definedName name="_tgl31" localSheetId="7">#REF!</definedName>
    <definedName name="_tgl31" localSheetId="9">#REF!</definedName>
    <definedName name="_tgl31">#REF!</definedName>
    <definedName name="_tgl32" localSheetId="6">#REF!</definedName>
    <definedName name="_tgl32" localSheetId="7">#REF!</definedName>
    <definedName name="_tgl32" localSheetId="9">#REF!</definedName>
    <definedName name="_tgl32">#REF!</definedName>
    <definedName name="_tgl33" localSheetId="6">#REF!</definedName>
    <definedName name="_tgl33" localSheetId="7">#REF!</definedName>
    <definedName name="_tgl33" localSheetId="9">#REF!</definedName>
    <definedName name="_tgl33">#REF!</definedName>
    <definedName name="_tgl34" localSheetId="6">#REF!</definedName>
    <definedName name="_tgl34" localSheetId="7">#REF!</definedName>
    <definedName name="_tgl34" localSheetId="9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10">#REF!</definedName>
    <definedName name="_TW1" localSheetId="7">#REF!</definedName>
    <definedName name="_TW1" localSheetId="5">#REF!</definedName>
    <definedName name="_TW1" localSheetId="9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 localSheetId="9">#REF!</definedName>
    <definedName name="_TW2">#REF!</definedName>
    <definedName name="_w">"$#REF!.$FF$3:$FF$140"</definedName>
    <definedName name="_WAI1" localSheetId="6">[5]prod03!#REF!</definedName>
    <definedName name="_WAI1" localSheetId="10">[5]prod03!#REF!</definedName>
    <definedName name="_WAI1" localSheetId="7">[5]prod03!#REF!</definedName>
    <definedName name="_WAI1" localSheetId="9">[5]prod03!#REF!</definedName>
    <definedName name="_WAI1">[5]prod03!#REF!</definedName>
    <definedName name="_WIL1" localSheetId="6">[5]prod03!#REF!</definedName>
    <definedName name="_WIL1" localSheetId="10">[5]prod03!#REF!</definedName>
    <definedName name="_WIL1" localSheetId="7">[5]prod03!#REF!</definedName>
    <definedName name="_WIL1" localSheetId="9">[5]prod03!#REF!</definedName>
    <definedName name="_WIL1">[5]prod03!#REF!</definedName>
    <definedName name="_xlcn.WorksheetConnection_20200913RekapRevisi2020RJBTPaguDIVANG.xlsxLRPA1" hidden="1">[25]!LRPA[#Data]</definedName>
    <definedName name="_xlcn.WorksheetConnection_20200913RekapRevisi2020RJBTPaguDIVANG.xlsxRevisiRKAP20201" hidden="1">[26]!RevisiRKAP2020[#Data]</definedName>
    <definedName name="_Z" localSheetId="6">#REF!</definedName>
    <definedName name="_Z" localSheetId="10">#REF!</definedName>
    <definedName name="_Z" localSheetId="7">#REF!</definedName>
    <definedName name="_Z" localSheetId="9">#REF!</definedName>
    <definedName name="_Z">#REF!</definedName>
    <definedName name="a" localSheetId="6">[27]JAN07!#REF!</definedName>
    <definedName name="a" localSheetId="10">#REF!</definedName>
    <definedName name="a" localSheetId="7">[27]JAN07!#REF!</definedName>
    <definedName name="a" localSheetId="9">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7">#REF!</definedName>
    <definedName name="a3c" localSheetId="9">#REF!</definedName>
    <definedName name="a3c">#REF!</definedName>
    <definedName name="aa" localSheetId="6">#REF!</definedName>
    <definedName name="aa" localSheetId="7">#REF!</definedName>
    <definedName name="AA" localSheetId="9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 localSheetId="9">#REF!</definedName>
    <definedName name="aaa">#REF!</definedName>
    <definedName name="AAAA" localSheetId="6">#REF!</definedName>
    <definedName name="AAAA" localSheetId="10">#REF!</definedName>
    <definedName name="AAAA" localSheetId="7">#REF!</definedName>
    <definedName name="AAAA" localSheetId="9">#REF!</definedName>
    <definedName name="AAAA">#REF!</definedName>
    <definedName name="AAAAA">[28]x!$H$9:$H$47</definedName>
    <definedName name="aaaaaaaa" localSheetId="6">#REF!</definedName>
    <definedName name="aaaaaaaa" localSheetId="10">#REF!</definedName>
    <definedName name="aaaaaaaa" localSheetId="7">#REF!</definedName>
    <definedName name="aaaaaaaa" localSheetId="5">#REF!</definedName>
    <definedName name="aaaaaaaa" localSheetId="9">#REF!</definedName>
    <definedName name="aaaaaaaa">#REF!</definedName>
    <definedName name="aaaaaaaaaaaaaa" localSheetId="6" hidden="1">#REF!</definedName>
    <definedName name="aaaaaaaaaaaaaa" localSheetId="10" hidden="1">#REF!</definedName>
    <definedName name="aaaaaaaaaaaaaa" localSheetId="7" hidden="1">#REF!</definedName>
    <definedName name="aaaaaaaaaaaaaa" localSheetId="9" hidden="1">#REF!</definedName>
    <definedName name="aaaaaaaaaaaaaa" hidden="1">#REF!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10">#REF!</definedName>
    <definedName name="AAAB" localSheetId="7">#REF!</definedName>
    <definedName name="AAAB" localSheetId="9">#REF!</definedName>
    <definedName name="AAAB">#REF!</definedName>
    <definedName name="AAAC" localSheetId="6">#REF!</definedName>
    <definedName name="AAAC" localSheetId="7">#REF!</definedName>
    <definedName name="AAAC" localSheetId="9">#REF!</definedName>
    <definedName name="AAAC">#REF!</definedName>
    <definedName name="AAAD" localSheetId="6">#REF!</definedName>
    <definedName name="AAAD" localSheetId="7">#REF!</definedName>
    <definedName name="AAAD" localSheetId="9">#REF!</definedName>
    <definedName name="AAAD">#REF!</definedName>
    <definedName name="AAAE" localSheetId="6">#REF!</definedName>
    <definedName name="AAAE" localSheetId="7">#REF!</definedName>
    <definedName name="AAAE" localSheetId="9">#REF!</definedName>
    <definedName name="AAAE">#REF!</definedName>
    <definedName name="AAAF" localSheetId="6">#REF!</definedName>
    <definedName name="AAAF" localSheetId="7">#REF!</definedName>
    <definedName name="AAAF" localSheetId="9">#REF!</definedName>
    <definedName name="AAAF">#REF!</definedName>
    <definedName name="AAAG" localSheetId="6">#REF!</definedName>
    <definedName name="AAAG" localSheetId="7">#REF!</definedName>
    <definedName name="AAAG" localSheetId="9">#REF!</definedName>
    <definedName name="AAAG">#REF!</definedName>
    <definedName name="AAAH" localSheetId="6">#REF!</definedName>
    <definedName name="AAAH" localSheetId="7">#REF!</definedName>
    <definedName name="AAAH" localSheetId="9">#REF!</definedName>
    <definedName name="AAAH">#REF!</definedName>
    <definedName name="AAAI" localSheetId="6">#REF!</definedName>
    <definedName name="AAAI" localSheetId="7">#REF!</definedName>
    <definedName name="AAAI" localSheetId="9">#REF!</definedName>
    <definedName name="AAAI">#REF!</definedName>
    <definedName name="AAAJ" localSheetId="6">#REF!</definedName>
    <definedName name="AAAJ" localSheetId="7">#REF!</definedName>
    <definedName name="AAAJ" localSheetId="9">#REF!</definedName>
    <definedName name="AAAJ">#REF!</definedName>
    <definedName name="AABA" localSheetId="6">#REF!</definedName>
    <definedName name="AABA" localSheetId="7">#REF!</definedName>
    <definedName name="AABA" localSheetId="9">#REF!</definedName>
    <definedName name="AABA">#REF!</definedName>
    <definedName name="AABB" localSheetId="6">#REF!</definedName>
    <definedName name="AABB" localSheetId="7">#REF!</definedName>
    <definedName name="AABB" localSheetId="9">#REF!</definedName>
    <definedName name="AABB">#REF!</definedName>
    <definedName name="AABC" localSheetId="6">#REF!</definedName>
    <definedName name="AABC" localSheetId="7">#REF!</definedName>
    <definedName name="AABC" localSheetId="9">#REF!</definedName>
    <definedName name="AABC">#REF!</definedName>
    <definedName name="AABD" localSheetId="6">#REF!</definedName>
    <definedName name="AABD" localSheetId="7">#REF!</definedName>
    <definedName name="AABD" localSheetId="9">#REF!</definedName>
    <definedName name="AABD">#REF!</definedName>
    <definedName name="AABE" localSheetId="6">#REF!</definedName>
    <definedName name="AABE" localSheetId="7">#REF!</definedName>
    <definedName name="AABE" localSheetId="9">#REF!</definedName>
    <definedName name="AABE">#REF!</definedName>
    <definedName name="AABF" localSheetId="6">#REF!</definedName>
    <definedName name="AABF" localSheetId="7">#REF!</definedName>
    <definedName name="AABF" localSheetId="9">#REF!</definedName>
    <definedName name="AABF">#REF!</definedName>
    <definedName name="AABG" localSheetId="6">#REF!</definedName>
    <definedName name="AABG" localSheetId="7">#REF!</definedName>
    <definedName name="AABG" localSheetId="9">#REF!</definedName>
    <definedName name="AABG">#REF!</definedName>
    <definedName name="AABH" localSheetId="6">#REF!</definedName>
    <definedName name="AABH" localSheetId="7">#REF!</definedName>
    <definedName name="AABH" localSheetId="9">#REF!</definedName>
    <definedName name="AABH">#REF!</definedName>
    <definedName name="AABI" localSheetId="6">#REF!</definedName>
    <definedName name="AABI" localSheetId="7">#REF!</definedName>
    <definedName name="AABI" localSheetId="9">#REF!</definedName>
    <definedName name="AABI">#REF!</definedName>
    <definedName name="AABJ" localSheetId="6">#REF!</definedName>
    <definedName name="AABJ" localSheetId="7">#REF!</definedName>
    <definedName name="AABJ" localSheetId="9">#REF!</definedName>
    <definedName name="AABJ">#REF!</definedName>
    <definedName name="AACA" localSheetId="6">#REF!</definedName>
    <definedName name="AACA" localSheetId="7">#REF!</definedName>
    <definedName name="AACA" localSheetId="9">#REF!</definedName>
    <definedName name="AACA">#REF!</definedName>
    <definedName name="AACB" localSheetId="6">#REF!</definedName>
    <definedName name="AACB" localSheetId="7">#REF!</definedName>
    <definedName name="AACB" localSheetId="9">#REF!</definedName>
    <definedName name="AACB">#REF!</definedName>
    <definedName name="AACC" localSheetId="6">#REF!</definedName>
    <definedName name="AACC" localSheetId="7">#REF!</definedName>
    <definedName name="AACC" localSheetId="9">#REF!</definedName>
    <definedName name="AACC">#REF!</definedName>
    <definedName name="AACD" localSheetId="6">#REF!</definedName>
    <definedName name="AACD" localSheetId="7">#REF!</definedName>
    <definedName name="AACD" localSheetId="9">#REF!</definedName>
    <definedName name="AACD">#REF!</definedName>
    <definedName name="AACE" localSheetId="6">#REF!</definedName>
    <definedName name="AACE" localSheetId="7">#REF!</definedName>
    <definedName name="AACE" localSheetId="9">#REF!</definedName>
    <definedName name="AACE">#REF!</definedName>
    <definedName name="AACF" localSheetId="6">#REF!</definedName>
    <definedName name="AACF" localSheetId="7">#REF!</definedName>
    <definedName name="AACF" localSheetId="9">#REF!</definedName>
    <definedName name="AACF">#REF!</definedName>
    <definedName name="AACG" localSheetId="6">#REF!</definedName>
    <definedName name="AACG" localSheetId="7">#REF!</definedName>
    <definedName name="AACG" localSheetId="9">#REF!</definedName>
    <definedName name="AACG">#REF!</definedName>
    <definedName name="AACH" localSheetId="6">#REF!</definedName>
    <definedName name="AACH" localSheetId="7">#REF!</definedName>
    <definedName name="AACH" localSheetId="9">#REF!</definedName>
    <definedName name="AACH">#REF!</definedName>
    <definedName name="AACI" localSheetId="6">#REF!</definedName>
    <definedName name="AACI" localSheetId="7">#REF!</definedName>
    <definedName name="AACI" localSheetId="9">#REF!</definedName>
    <definedName name="AACI">#REF!</definedName>
    <definedName name="AACJ" localSheetId="6">#REF!</definedName>
    <definedName name="AACJ" localSheetId="7">#REF!</definedName>
    <definedName name="AACJ" localSheetId="9">#REF!</definedName>
    <definedName name="AACJ">#REF!</definedName>
    <definedName name="AADA" localSheetId="6">#REF!</definedName>
    <definedName name="AADA" localSheetId="7">#REF!</definedName>
    <definedName name="AADA" localSheetId="9">#REF!</definedName>
    <definedName name="AADA">#REF!</definedName>
    <definedName name="AADB" localSheetId="6">#REF!</definedName>
    <definedName name="AADB" localSheetId="7">#REF!</definedName>
    <definedName name="AADB" localSheetId="9">#REF!</definedName>
    <definedName name="AADB">#REF!</definedName>
    <definedName name="AADC" localSheetId="6">#REF!</definedName>
    <definedName name="AADC" localSheetId="7">#REF!</definedName>
    <definedName name="AADC" localSheetId="9">#REF!</definedName>
    <definedName name="AADC">#REF!</definedName>
    <definedName name="AADD" localSheetId="6">#REF!</definedName>
    <definedName name="AADD" localSheetId="7">#REF!</definedName>
    <definedName name="AADD" localSheetId="9">#REF!</definedName>
    <definedName name="AADD">#REF!</definedName>
    <definedName name="AADE" localSheetId="6">#REF!</definedName>
    <definedName name="AADE" localSheetId="7">#REF!</definedName>
    <definedName name="AADE" localSheetId="9">#REF!</definedName>
    <definedName name="AADE">#REF!</definedName>
    <definedName name="AADF" localSheetId="6">#REF!</definedName>
    <definedName name="AADF" localSheetId="7">#REF!</definedName>
    <definedName name="AADF" localSheetId="9">#REF!</definedName>
    <definedName name="AADF">#REF!</definedName>
    <definedName name="AADG" localSheetId="6">#REF!</definedName>
    <definedName name="AADG" localSheetId="7">#REF!</definedName>
    <definedName name="AADG" localSheetId="9">#REF!</definedName>
    <definedName name="AADG">#REF!</definedName>
    <definedName name="AADH" localSheetId="6">#REF!</definedName>
    <definedName name="AADH" localSheetId="7">#REF!</definedName>
    <definedName name="AADH" localSheetId="9">#REF!</definedName>
    <definedName name="AADH">#REF!</definedName>
    <definedName name="AADI" localSheetId="6">#REF!</definedName>
    <definedName name="AADI" localSheetId="7">#REF!</definedName>
    <definedName name="AADI" localSheetId="9">#REF!</definedName>
    <definedName name="AADI">#REF!</definedName>
    <definedName name="AADJ" localSheetId="6">#REF!</definedName>
    <definedName name="AADJ" localSheetId="7">#REF!</definedName>
    <definedName name="AADJ" localSheetId="9">#REF!</definedName>
    <definedName name="AADJ">#REF!</definedName>
    <definedName name="AAEA" localSheetId="6">#REF!</definedName>
    <definedName name="AAEA" localSheetId="7">#REF!</definedName>
    <definedName name="AAEA" localSheetId="9">#REF!</definedName>
    <definedName name="AAEA">#REF!</definedName>
    <definedName name="AAEB" localSheetId="6">#REF!</definedName>
    <definedName name="AAEB" localSheetId="7">#REF!</definedName>
    <definedName name="AAEB" localSheetId="9">#REF!</definedName>
    <definedName name="AAEB">#REF!</definedName>
    <definedName name="AAEC" localSheetId="6">#REF!</definedName>
    <definedName name="AAEC" localSheetId="7">#REF!</definedName>
    <definedName name="AAEC" localSheetId="9">#REF!</definedName>
    <definedName name="AAEC">#REF!</definedName>
    <definedName name="AAED" localSheetId="6">#REF!</definedName>
    <definedName name="AAED" localSheetId="7">#REF!</definedName>
    <definedName name="AAED" localSheetId="9">#REF!</definedName>
    <definedName name="AAED">#REF!</definedName>
    <definedName name="AAEE" localSheetId="6">#REF!</definedName>
    <definedName name="AAEE" localSheetId="7">#REF!</definedName>
    <definedName name="AAEE" localSheetId="9">#REF!</definedName>
    <definedName name="AAEE">#REF!</definedName>
    <definedName name="AAEF" localSheetId="6">#REF!</definedName>
    <definedName name="AAEF" localSheetId="7">#REF!</definedName>
    <definedName name="AAEF" localSheetId="9">#REF!</definedName>
    <definedName name="AAEF">#REF!</definedName>
    <definedName name="AAEG" localSheetId="6">#REF!</definedName>
    <definedName name="AAEG" localSheetId="7">#REF!</definedName>
    <definedName name="AAEG" localSheetId="9">#REF!</definedName>
    <definedName name="AAEG">#REF!</definedName>
    <definedName name="AAEH" localSheetId="6">#REF!</definedName>
    <definedName name="AAEH" localSheetId="7">#REF!</definedName>
    <definedName name="AAEH" localSheetId="9">#REF!</definedName>
    <definedName name="AAEH">#REF!</definedName>
    <definedName name="AAEI" localSheetId="6">#REF!</definedName>
    <definedName name="AAEI" localSheetId="7">#REF!</definedName>
    <definedName name="AAEI" localSheetId="9">#REF!</definedName>
    <definedName name="AAEI">#REF!</definedName>
    <definedName name="AAEJ" localSheetId="6">#REF!</definedName>
    <definedName name="AAEJ" localSheetId="7">#REF!</definedName>
    <definedName name="AAEJ" localSheetId="9">#REF!</definedName>
    <definedName name="AAEJ">#REF!</definedName>
    <definedName name="AAFA" localSheetId="6">#REF!</definedName>
    <definedName name="AAFA" localSheetId="7">#REF!</definedName>
    <definedName name="AAFA" localSheetId="9">#REF!</definedName>
    <definedName name="AAFA">#REF!</definedName>
    <definedName name="AAFB" localSheetId="6">#REF!</definedName>
    <definedName name="AAFB" localSheetId="7">#REF!</definedName>
    <definedName name="AAFB" localSheetId="9">#REF!</definedName>
    <definedName name="AAFB">#REF!</definedName>
    <definedName name="AAFC" localSheetId="6">#REF!</definedName>
    <definedName name="AAFC" localSheetId="7">#REF!</definedName>
    <definedName name="AAFC" localSheetId="9">#REF!</definedName>
    <definedName name="AAFC">#REF!</definedName>
    <definedName name="AAFD" localSheetId="6">#REF!</definedName>
    <definedName name="AAFD" localSheetId="7">#REF!</definedName>
    <definedName name="AAFD" localSheetId="9">#REF!</definedName>
    <definedName name="AAFD">#REF!</definedName>
    <definedName name="AAFE" localSheetId="6">#REF!</definedName>
    <definedName name="AAFE" localSheetId="7">#REF!</definedName>
    <definedName name="AAFE" localSheetId="9">#REF!</definedName>
    <definedName name="AAFE">#REF!</definedName>
    <definedName name="AAFF" localSheetId="6">#REF!</definedName>
    <definedName name="AAFF" localSheetId="7">#REF!</definedName>
    <definedName name="AAFF" localSheetId="9">#REF!</definedName>
    <definedName name="AAFF">#REF!</definedName>
    <definedName name="AAFG" localSheetId="6">#REF!</definedName>
    <definedName name="AAFG" localSheetId="7">#REF!</definedName>
    <definedName name="AAFG" localSheetId="9">#REF!</definedName>
    <definedName name="AAFG">#REF!</definedName>
    <definedName name="AAFH" localSheetId="6">#REF!</definedName>
    <definedName name="AAFH" localSheetId="7">#REF!</definedName>
    <definedName name="AAFH" localSheetId="9">#REF!</definedName>
    <definedName name="AAFH">#REF!</definedName>
    <definedName name="AAFI" localSheetId="6">#REF!</definedName>
    <definedName name="AAFI" localSheetId="7">#REF!</definedName>
    <definedName name="AAFI" localSheetId="9">#REF!</definedName>
    <definedName name="AAFI">#REF!</definedName>
    <definedName name="AAFJ" localSheetId="6">#REF!</definedName>
    <definedName name="AAFJ" localSheetId="7">#REF!</definedName>
    <definedName name="AAFJ" localSheetId="9">#REF!</definedName>
    <definedName name="AAFJ">#REF!</definedName>
    <definedName name="AAGA" localSheetId="6">#REF!</definedName>
    <definedName name="AAGA" localSheetId="7">#REF!</definedName>
    <definedName name="AAGA" localSheetId="9">#REF!</definedName>
    <definedName name="AAGA">#REF!</definedName>
    <definedName name="AAGB" localSheetId="6">#REF!</definedName>
    <definedName name="AAGB" localSheetId="7">#REF!</definedName>
    <definedName name="AAGB" localSheetId="9">#REF!</definedName>
    <definedName name="AAGB">#REF!</definedName>
    <definedName name="AAGC" localSheetId="6">#REF!</definedName>
    <definedName name="AAGC" localSheetId="7">#REF!</definedName>
    <definedName name="AAGC" localSheetId="9">#REF!</definedName>
    <definedName name="AAGC">#REF!</definedName>
    <definedName name="AAGD" localSheetId="6">#REF!</definedName>
    <definedName name="AAGD" localSheetId="7">#REF!</definedName>
    <definedName name="AAGD" localSheetId="9">#REF!</definedName>
    <definedName name="AAGD">#REF!</definedName>
    <definedName name="AAGE" localSheetId="6">#REF!</definedName>
    <definedName name="AAGE" localSheetId="7">#REF!</definedName>
    <definedName name="AAGE" localSheetId="9">#REF!</definedName>
    <definedName name="AAGE">#REF!</definedName>
    <definedName name="AAGF" localSheetId="6">#REF!</definedName>
    <definedName name="AAGF" localSheetId="7">#REF!</definedName>
    <definedName name="AAGF" localSheetId="9">#REF!</definedName>
    <definedName name="AAGF">#REF!</definedName>
    <definedName name="AAGG" localSheetId="6">#REF!</definedName>
    <definedName name="AAGG" localSheetId="7">#REF!</definedName>
    <definedName name="AAGG" localSheetId="9">#REF!</definedName>
    <definedName name="AAGG">#REF!</definedName>
    <definedName name="AAGH" localSheetId="6">#REF!</definedName>
    <definedName name="AAGH" localSheetId="7">#REF!</definedName>
    <definedName name="AAGH" localSheetId="9">#REF!</definedName>
    <definedName name="AAGH">#REF!</definedName>
    <definedName name="AAGI" localSheetId="6">#REF!</definedName>
    <definedName name="AAGI" localSheetId="7">#REF!</definedName>
    <definedName name="AAGI" localSheetId="9">#REF!</definedName>
    <definedName name="AAGI">#REF!</definedName>
    <definedName name="AAGJ" localSheetId="6">#REF!</definedName>
    <definedName name="AAGJ" localSheetId="7">#REF!</definedName>
    <definedName name="AAGJ" localSheetId="9">#REF!</definedName>
    <definedName name="AAGJ">#REF!</definedName>
    <definedName name="AAHA" localSheetId="6">#REF!</definedName>
    <definedName name="AAHA" localSheetId="7">#REF!</definedName>
    <definedName name="AAHA" localSheetId="9">#REF!</definedName>
    <definedName name="AAHA">#REF!</definedName>
    <definedName name="AAHB" localSheetId="6">#REF!</definedName>
    <definedName name="AAHB" localSheetId="7">#REF!</definedName>
    <definedName name="AAHB" localSheetId="9">#REF!</definedName>
    <definedName name="AAHB">#REF!</definedName>
    <definedName name="AAHC" localSheetId="6">#REF!</definedName>
    <definedName name="AAHC" localSheetId="7">#REF!</definedName>
    <definedName name="AAHC" localSheetId="9">#REF!</definedName>
    <definedName name="AAHC">#REF!</definedName>
    <definedName name="AAHD" localSheetId="6">#REF!</definedName>
    <definedName name="AAHD" localSheetId="7">#REF!</definedName>
    <definedName name="AAHD" localSheetId="9">#REF!</definedName>
    <definedName name="AAHD">#REF!</definedName>
    <definedName name="AAHE" localSheetId="6">#REF!</definedName>
    <definedName name="AAHE" localSheetId="7">#REF!</definedName>
    <definedName name="AAHE" localSheetId="9">#REF!</definedName>
    <definedName name="AAHE">#REF!</definedName>
    <definedName name="AAHF" localSheetId="6">#REF!</definedName>
    <definedName name="AAHF" localSheetId="7">#REF!</definedName>
    <definedName name="AAHF" localSheetId="9">#REF!</definedName>
    <definedName name="AAHF">#REF!</definedName>
    <definedName name="AAHG" localSheetId="6">#REF!</definedName>
    <definedName name="AAHG" localSheetId="7">#REF!</definedName>
    <definedName name="AAHG" localSheetId="9">#REF!</definedName>
    <definedName name="AAHG">#REF!</definedName>
    <definedName name="AAHH" localSheetId="6">#REF!</definedName>
    <definedName name="AAHH" localSheetId="7">#REF!</definedName>
    <definedName name="AAHH" localSheetId="9">#REF!</definedName>
    <definedName name="AAHH">#REF!</definedName>
    <definedName name="AAHI" localSheetId="6">#REF!</definedName>
    <definedName name="AAHI" localSheetId="7">#REF!</definedName>
    <definedName name="AAHI" localSheetId="9">#REF!</definedName>
    <definedName name="AAHI">#REF!</definedName>
    <definedName name="AAHJ" localSheetId="6">#REF!</definedName>
    <definedName name="AAHJ" localSheetId="7">#REF!</definedName>
    <definedName name="AAHJ" localSheetId="9">#REF!</definedName>
    <definedName name="AAHJ">#REF!</definedName>
    <definedName name="AAIA" localSheetId="6">#REF!</definedName>
    <definedName name="AAIA" localSheetId="7">#REF!</definedName>
    <definedName name="AAIA" localSheetId="9">#REF!</definedName>
    <definedName name="AAIA">#REF!</definedName>
    <definedName name="AAIB" localSheetId="6">#REF!</definedName>
    <definedName name="AAIB" localSheetId="7">#REF!</definedName>
    <definedName name="AAIB" localSheetId="9">#REF!</definedName>
    <definedName name="AAIB">#REF!</definedName>
    <definedName name="AAIC" localSheetId="6">#REF!</definedName>
    <definedName name="AAIC" localSheetId="7">#REF!</definedName>
    <definedName name="AAIC" localSheetId="9">#REF!</definedName>
    <definedName name="AAIC">#REF!</definedName>
    <definedName name="AAID" localSheetId="6">#REF!</definedName>
    <definedName name="AAID" localSheetId="7">#REF!</definedName>
    <definedName name="AAID" localSheetId="9">#REF!</definedName>
    <definedName name="AAID">#REF!</definedName>
    <definedName name="AAIE" localSheetId="6">#REF!</definedName>
    <definedName name="AAIE" localSheetId="7">#REF!</definedName>
    <definedName name="AAIE" localSheetId="9">#REF!</definedName>
    <definedName name="AAIE">#REF!</definedName>
    <definedName name="AAIF" localSheetId="6">#REF!</definedName>
    <definedName name="AAIF" localSheetId="7">#REF!</definedName>
    <definedName name="AAIF" localSheetId="9">#REF!</definedName>
    <definedName name="AAIF">#REF!</definedName>
    <definedName name="AAIG" localSheetId="6">#REF!</definedName>
    <definedName name="AAIG" localSheetId="7">#REF!</definedName>
    <definedName name="AAIG" localSheetId="9">#REF!</definedName>
    <definedName name="AAIG">#REF!</definedName>
    <definedName name="AAIH" localSheetId="6">#REF!</definedName>
    <definedName name="AAIH" localSheetId="7">#REF!</definedName>
    <definedName name="AAIH" localSheetId="9">#REF!</definedName>
    <definedName name="AAIH">#REF!</definedName>
    <definedName name="AAII" localSheetId="6">#REF!</definedName>
    <definedName name="AAII" localSheetId="7">#REF!</definedName>
    <definedName name="AAII" localSheetId="9">#REF!</definedName>
    <definedName name="AAII">#REF!</definedName>
    <definedName name="AAIJ" localSheetId="6">#REF!</definedName>
    <definedName name="AAIJ" localSheetId="7">#REF!</definedName>
    <definedName name="AAIJ" localSheetId="9">#REF!</definedName>
    <definedName name="AAIJ">#REF!</definedName>
    <definedName name="AAJA" localSheetId="6">#REF!</definedName>
    <definedName name="AAJA" localSheetId="7">#REF!</definedName>
    <definedName name="AAJA" localSheetId="9">#REF!</definedName>
    <definedName name="AAJA">#REF!</definedName>
    <definedName name="AAJB" localSheetId="6">#REF!</definedName>
    <definedName name="AAJB" localSheetId="7">#REF!</definedName>
    <definedName name="AAJB" localSheetId="9">#REF!</definedName>
    <definedName name="AAJB">#REF!</definedName>
    <definedName name="AAJC" localSheetId="6">#REF!</definedName>
    <definedName name="AAJC" localSheetId="7">#REF!</definedName>
    <definedName name="AAJC" localSheetId="9">#REF!</definedName>
    <definedName name="AAJC">#REF!</definedName>
    <definedName name="AAJD" localSheetId="6">#REF!</definedName>
    <definedName name="AAJD" localSheetId="7">#REF!</definedName>
    <definedName name="AAJD" localSheetId="9">#REF!</definedName>
    <definedName name="AAJD">#REF!</definedName>
    <definedName name="AAJE" localSheetId="6">#REF!</definedName>
    <definedName name="AAJE" localSheetId="7">#REF!</definedName>
    <definedName name="AAJE" localSheetId="9">#REF!</definedName>
    <definedName name="AAJE">#REF!</definedName>
    <definedName name="AAJF" localSheetId="6">#REF!</definedName>
    <definedName name="AAJF" localSheetId="7">#REF!</definedName>
    <definedName name="AAJF" localSheetId="9">#REF!</definedName>
    <definedName name="AAJF">#REF!</definedName>
    <definedName name="AAJG" localSheetId="6">#REF!</definedName>
    <definedName name="AAJG" localSheetId="7">#REF!</definedName>
    <definedName name="AAJG" localSheetId="9">#REF!</definedName>
    <definedName name="AAJG">#REF!</definedName>
    <definedName name="AAJH" localSheetId="6">#REF!</definedName>
    <definedName name="AAJH" localSheetId="7">#REF!</definedName>
    <definedName name="AAJH" localSheetId="9">#REF!</definedName>
    <definedName name="AAJH">#REF!</definedName>
    <definedName name="AAJI" localSheetId="6">#REF!</definedName>
    <definedName name="AAJI" localSheetId="7">#REF!</definedName>
    <definedName name="AAJI" localSheetId="9">#REF!</definedName>
    <definedName name="AAJI">#REF!</definedName>
    <definedName name="AAJJ" localSheetId="6">#REF!</definedName>
    <definedName name="AAJJ" localSheetId="7">#REF!</definedName>
    <definedName name="AAJJ" localSheetId="9">#REF!</definedName>
    <definedName name="AAJJ">#REF!</definedName>
    <definedName name="AASS">[5]prod03!#REF!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10">#REF!</definedName>
    <definedName name="ABAA" localSheetId="7">#REF!</definedName>
    <definedName name="ABAA" localSheetId="5">#REF!</definedName>
    <definedName name="ABAA" localSheetId="9">#REF!</definedName>
    <definedName name="ABAA">#REF!</definedName>
    <definedName name="ABAB" localSheetId="6">#REF!</definedName>
    <definedName name="ABAB" localSheetId="10">#REF!</definedName>
    <definedName name="ABAB" localSheetId="7">#REF!</definedName>
    <definedName name="ABAB" localSheetId="9">#REF!</definedName>
    <definedName name="ABAB">#REF!</definedName>
    <definedName name="ABAC" localSheetId="6">#REF!</definedName>
    <definedName name="ABAC" localSheetId="10">#REF!</definedName>
    <definedName name="ABAC" localSheetId="7">#REF!</definedName>
    <definedName name="ABAC" localSheetId="9">#REF!</definedName>
    <definedName name="ABAC">#REF!</definedName>
    <definedName name="ABAD" localSheetId="6">#REF!</definedName>
    <definedName name="ABAD" localSheetId="7">#REF!</definedName>
    <definedName name="ABAD" localSheetId="9">#REF!</definedName>
    <definedName name="ABAD">#REF!</definedName>
    <definedName name="ABAE" localSheetId="6">#REF!</definedName>
    <definedName name="ABAE" localSheetId="7">#REF!</definedName>
    <definedName name="ABAE" localSheetId="9">#REF!</definedName>
    <definedName name="ABAE">#REF!</definedName>
    <definedName name="ABAF" localSheetId="6">#REF!</definedName>
    <definedName name="ABAF" localSheetId="7">#REF!</definedName>
    <definedName name="ABAF" localSheetId="9">#REF!</definedName>
    <definedName name="ABAF">#REF!</definedName>
    <definedName name="ABAG" localSheetId="6">#REF!</definedName>
    <definedName name="ABAG" localSheetId="7">#REF!</definedName>
    <definedName name="ABAG" localSheetId="9">#REF!</definedName>
    <definedName name="ABAG">#REF!</definedName>
    <definedName name="ABAH" localSheetId="6">#REF!</definedName>
    <definedName name="ABAH" localSheetId="7">#REF!</definedName>
    <definedName name="ABAH" localSheetId="9">#REF!</definedName>
    <definedName name="ABAH">#REF!</definedName>
    <definedName name="ABAI" localSheetId="6">#REF!</definedName>
    <definedName name="ABAI" localSheetId="7">#REF!</definedName>
    <definedName name="ABAI" localSheetId="9">#REF!</definedName>
    <definedName name="ABAI">#REF!</definedName>
    <definedName name="ABAJ" localSheetId="6">#REF!</definedName>
    <definedName name="ABAJ" localSheetId="7">#REF!</definedName>
    <definedName name="ABAJ" localSheetId="9">#REF!</definedName>
    <definedName name="ABAJ">#REF!</definedName>
    <definedName name="ABBA" localSheetId="6">#REF!</definedName>
    <definedName name="ABBA" localSheetId="7">#REF!</definedName>
    <definedName name="ABBA" localSheetId="9">#REF!</definedName>
    <definedName name="ABBA">#REF!</definedName>
    <definedName name="ABBB" localSheetId="6">#REF!</definedName>
    <definedName name="ABBB" localSheetId="7">#REF!</definedName>
    <definedName name="ABBB" localSheetId="9">#REF!</definedName>
    <definedName name="ABBB">#REF!</definedName>
    <definedName name="ABBC" localSheetId="6">#REF!</definedName>
    <definedName name="ABBC" localSheetId="7">#REF!</definedName>
    <definedName name="ABBC" localSheetId="9">#REF!</definedName>
    <definedName name="ABBC">#REF!</definedName>
    <definedName name="ABBD" localSheetId="6">#REF!</definedName>
    <definedName name="ABBD" localSheetId="7">#REF!</definedName>
    <definedName name="ABBD" localSheetId="9">#REF!</definedName>
    <definedName name="ABBD">#REF!</definedName>
    <definedName name="ABBE" localSheetId="6">#REF!</definedName>
    <definedName name="ABBE" localSheetId="7">#REF!</definedName>
    <definedName name="ABBE" localSheetId="9">#REF!</definedName>
    <definedName name="ABBE">#REF!</definedName>
    <definedName name="ABBF" localSheetId="6">#REF!</definedName>
    <definedName name="ABBF" localSheetId="7">#REF!</definedName>
    <definedName name="ABBF" localSheetId="9">#REF!</definedName>
    <definedName name="ABBF">#REF!</definedName>
    <definedName name="ABBG" localSheetId="6">#REF!</definedName>
    <definedName name="ABBG" localSheetId="7">#REF!</definedName>
    <definedName name="ABBG" localSheetId="9">#REF!</definedName>
    <definedName name="ABBG">#REF!</definedName>
    <definedName name="ABBH" localSheetId="6">#REF!</definedName>
    <definedName name="ABBH" localSheetId="7">#REF!</definedName>
    <definedName name="ABBH" localSheetId="9">#REF!</definedName>
    <definedName name="ABBH">#REF!</definedName>
    <definedName name="ABBI" localSheetId="6">#REF!</definedName>
    <definedName name="ABBI" localSheetId="7">#REF!</definedName>
    <definedName name="ABBI" localSheetId="9">#REF!</definedName>
    <definedName name="ABBI">#REF!</definedName>
    <definedName name="ABBJ" localSheetId="6">#REF!</definedName>
    <definedName name="ABBJ" localSheetId="7">#REF!</definedName>
    <definedName name="ABBJ" localSheetId="9">#REF!</definedName>
    <definedName name="ABBJ">#REF!</definedName>
    <definedName name="ABC" localSheetId="6">#REF!</definedName>
    <definedName name="ABC" localSheetId="7">#REF!</definedName>
    <definedName name="ABC" localSheetId="9">#REF!</definedName>
    <definedName name="ABC">#REF!</definedName>
    <definedName name="ABCA" localSheetId="6">#REF!</definedName>
    <definedName name="ABCA" localSheetId="7">#REF!</definedName>
    <definedName name="ABCA" localSheetId="9">#REF!</definedName>
    <definedName name="ABCA">#REF!</definedName>
    <definedName name="ABCB" localSheetId="6">#REF!</definedName>
    <definedName name="ABCB" localSheetId="7">#REF!</definedName>
    <definedName name="ABCB" localSheetId="9">#REF!</definedName>
    <definedName name="ABCB">#REF!</definedName>
    <definedName name="ABCC" localSheetId="6">#REF!</definedName>
    <definedName name="ABCC" localSheetId="7">#REF!</definedName>
    <definedName name="ABCC" localSheetId="9">#REF!</definedName>
    <definedName name="ABCC">#REF!</definedName>
    <definedName name="ABCD">[28]x!$B$100:$B$101</definedName>
    <definedName name="ABCE" localSheetId="6">#REF!</definedName>
    <definedName name="ABCE" localSheetId="10">#REF!</definedName>
    <definedName name="ABCE" localSheetId="7">#REF!</definedName>
    <definedName name="ABCE" localSheetId="5">#REF!</definedName>
    <definedName name="ABCE" localSheetId="9">#REF!</definedName>
    <definedName name="ABCE">#REF!</definedName>
    <definedName name="ABCF" localSheetId="6">#REF!</definedName>
    <definedName name="ABCF" localSheetId="10">#REF!</definedName>
    <definedName name="ABCF" localSheetId="7">#REF!</definedName>
    <definedName name="ABCF" localSheetId="9">#REF!</definedName>
    <definedName name="ABCF">#REF!</definedName>
    <definedName name="ABCG" localSheetId="6">#REF!</definedName>
    <definedName name="ABCG" localSheetId="10">#REF!</definedName>
    <definedName name="ABCG" localSheetId="7">#REF!</definedName>
    <definedName name="ABCG" localSheetId="9">#REF!</definedName>
    <definedName name="ABCG">#REF!</definedName>
    <definedName name="ABCH" localSheetId="6">#REF!</definedName>
    <definedName name="ABCH" localSheetId="7">#REF!</definedName>
    <definedName name="ABCH" localSheetId="9">#REF!</definedName>
    <definedName name="ABCH">#REF!</definedName>
    <definedName name="ABCI" localSheetId="6">#REF!</definedName>
    <definedName name="ABCI" localSheetId="7">#REF!</definedName>
    <definedName name="ABCI" localSheetId="9">#REF!</definedName>
    <definedName name="ABCI">#REF!</definedName>
    <definedName name="ABCJ" localSheetId="6">#REF!</definedName>
    <definedName name="ABCJ" localSheetId="7">#REF!</definedName>
    <definedName name="ABCJ" localSheetId="9">#REF!</definedName>
    <definedName name="ABCJ">#REF!</definedName>
    <definedName name="ABDA" localSheetId="6">#REF!</definedName>
    <definedName name="ABDA" localSheetId="7">#REF!</definedName>
    <definedName name="ABDA" localSheetId="9">#REF!</definedName>
    <definedName name="ABDA">#REF!</definedName>
    <definedName name="ABDB" localSheetId="6">#REF!</definedName>
    <definedName name="ABDB" localSheetId="7">#REF!</definedName>
    <definedName name="ABDB" localSheetId="9">#REF!</definedName>
    <definedName name="ABDB">#REF!</definedName>
    <definedName name="ABDC" localSheetId="6">#REF!</definedName>
    <definedName name="ABDC" localSheetId="7">#REF!</definedName>
    <definedName name="ABDC" localSheetId="9">#REF!</definedName>
    <definedName name="ABDC">#REF!</definedName>
    <definedName name="ABDD" localSheetId="6">#REF!</definedName>
    <definedName name="ABDD" localSheetId="7">#REF!</definedName>
    <definedName name="ABDD" localSheetId="9">#REF!</definedName>
    <definedName name="ABDD">#REF!</definedName>
    <definedName name="ABDE" localSheetId="6">#REF!</definedName>
    <definedName name="ABDE" localSheetId="7">#REF!</definedName>
    <definedName name="ABDE" localSheetId="9">#REF!</definedName>
    <definedName name="ABDE">#REF!</definedName>
    <definedName name="ABDF" localSheetId="6">#REF!</definedName>
    <definedName name="ABDF" localSheetId="7">#REF!</definedName>
    <definedName name="ABDF" localSheetId="9">#REF!</definedName>
    <definedName name="ABDF">#REF!</definedName>
    <definedName name="ABDG" localSheetId="6">#REF!</definedName>
    <definedName name="ABDG" localSheetId="7">#REF!</definedName>
    <definedName name="ABDG" localSheetId="9">#REF!</definedName>
    <definedName name="ABDG">#REF!</definedName>
    <definedName name="ABDH" localSheetId="6">#REF!</definedName>
    <definedName name="ABDH" localSheetId="7">#REF!</definedName>
    <definedName name="ABDH" localSheetId="9">#REF!</definedName>
    <definedName name="ABDH">#REF!</definedName>
    <definedName name="ABDI" localSheetId="6">#REF!</definedName>
    <definedName name="ABDI" localSheetId="7">#REF!</definedName>
    <definedName name="ABDI" localSheetId="9">#REF!</definedName>
    <definedName name="ABDI">#REF!</definedName>
    <definedName name="ABDJ" localSheetId="6">#REF!</definedName>
    <definedName name="ABDJ" localSheetId="7">#REF!</definedName>
    <definedName name="ABDJ" localSheetId="9">#REF!</definedName>
    <definedName name="ABDJ">#REF!</definedName>
    <definedName name="ABEA" localSheetId="6">#REF!</definedName>
    <definedName name="ABEA" localSheetId="7">#REF!</definedName>
    <definedName name="ABEA" localSheetId="9">#REF!</definedName>
    <definedName name="ABEA">#REF!</definedName>
    <definedName name="ABEB" localSheetId="6">#REF!</definedName>
    <definedName name="ABEB" localSheetId="7">#REF!</definedName>
    <definedName name="ABEB" localSheetId="9">#REF!</definedName>
    <definedName name="ABEB">#REF!</definedName>
    <definedName name="ABEC" localSheetId="6">#REF!</definedName>
    <definedName name="ABEC" localSheetId="7">#REF!</definedName>
    <definedName name="ABEC" localSheetId="9">#REF!</definedName>
    <definedName name="ABEC">#REF!</definedName>
    <definedName name="ABED" localSheetId="6">#REF!</definedName>
    <definedName name="ABED" localSheetId="7">#REF!</definedName>
    <definedName name="ABED" localSheetId="9">#REF!</definedName>
    <definedName name="ABED">#REF!</definedName>
    <definedName name="ABEE" localSheetId="6">#REF!</definedName>
    <definedName name="ABEE" localSheetId="7">#REF!</definedName>
    <definedName name="ABEE" localSheetId="9">#REF!</definedName>
    <definedName name="ABEE">#REF!</definedName>
    <definedName name="ABEF" localSheetId="6">#REF!</definedName>
    <definedName name="ABEF" localSheetId="7">#REF!</definedName>
    <definedName name="ABEF" localSheetId="9">#REF!</definedName>
    <definedName name="ABEF">#REF!</definedName>
    <definedName name="ABEG" localSheetId="6">#REF!</definedName>
    <definedName name="ABEG" localSheetId="7">#REF!</definedName>
    <definedName name="ABEG" localSheetId="9">#REF!</definedName>
    <definedName name="ABEG">#REF!</definedName>
    <definedName name="ABEH" localSheetId="6">#REF!</definedName>
    <definedName name="ABEH" localSheetId="7">#REF!</definedName>
    <definedName name="ABEH" localSheetId="9">#REF!</definedName>
    <definedName name="ABEH">#REF!</definedName>
    <definedName name="ABEI" localSheetId="6">#REF!</definedName>
    <definedName name="ABEI" localSheetId="7">#REF!</definedName>
    <definedName name="ABEI" localSheetId="9">#REF!</definedName>
    <definedName name="ABEI">#REF!</definedName>
    <definedName name="ABEJ" localSheetId="6">#REF!</definedName>
    <definedName name="ABEJ" localSheetId="7">#REF!</definedName>
    <definedName name="ABEJ" localSheetId="9">#REF!</definedName>
    <definedName name="ABEJ">#REF!</definedName>
    <definedName name="ABFA" localSheetId="6">#REF!</definedName>
    <definedName name="ABFA" localSheetId="7">#REF!</definedName>
    <definedName name="ABFA" localSheetId="9">#REF!</definedName>
    <definedName name="ABFA">#REF!</definedName>
    <definedName name="ABFB" localSheetId="6">#REF!</definedName>
    <definedName name="ABFB" localSheetId="7">#REF!</definedName>
    <definedName name="ABFB" localSheetId="9">#REF!</definedName>
    <definedName name="ABFB">#REF!</definedName>
    <definedName name="ABFC" localSheetId="6">#REF!</definedName>
    <definedName name="ABFC" localSheetId="7">#REF!</definedName>
    <definedName name="ABFC" localSheetId="9">#REF!</definedName>
    <definedName name="ABFC">#REF!</definedName>
    <definedName name="ABFD" localSheetId="6">#REF!</definedName>
    <definedName name="ABFD" localSheetId="7">#REF!</definedName>
    <definedName name="ABFD" localSheetId="9">#REF!</definedName>
    <definedName name="ABFD">#REF!</definedName>
    <definedName name="ABFE" localSheetId="6">#REF!</definedName>
    <definedName name="ABFE" localSheetId="7">#REF!</definedName>
    <definedName name="ABFE" localSheetId="9">#REF!</definedName>
    <definedName name="ABFE">#REF!</definedName>
    <definedName name="ABFF" localSheetId="6">#REF!</definedName>
    <definedName name="ABFF" localSheetId="7">#REF!</definedName>
    <definedName name="ABFF" localSheetId="9">#REF!</definedName>
    <definedName name="ABFF">#REF!</definedName>
    <definedName name="ABFG" localSheetId="6">#REF!</definedName>
    <definedName name="ABFG" localSheetId="7">#REF!</definedName>
    <definedName name="ABFG" localSheetId="9">#REF!</definedName>
    <definedName name="ABFG">#REF!</definedName>
    <definedName name="ABFH" localSheetId="6">#REF!</definedName>
    <definedName name="ABFH" localSheetId="7">#REF!</definedName>
    <definedName name="ABFH" localSheetId="9">#REF!</definedName>
    <definedName name="ABFH">#REF!</definedName>
    <definedName name="ABFI" localSheetId="6">#REF!</definedName>
    <definedName name="ABFI" localSheetId="7">#REF!</definedName>
    <definedName name="ABFI" localSheetId="9">#REF!</definedName>
    <definedName name="ABFI">#REF!</definedName>
    <definedName name="ABFJ" localSheetId="6">#REF!</definedName>
    <definedName name="ABFJ" localSheetId="7">#REF!</definedName>
    <definedName name="ABFJ" localSheetId="9">#REF!</definedName>
    <definedName name="ABFJ">#REF!</definedName>
    <definedName name="ABGA" localSheetId="6">#REF!</definedName>
    <definedName name="ABGA" localSheetId="7">#REF!</definedName>
    <definedName name="ABGA" localSheetId="9">#REF!</definedName>
    <definedName name="ABGA">#REF!</definedName>
    <definedName name="ABGB" localSheetId="6">#REF!</definedName>
    <definedName name="ABGB" localSheetId="7">#REF!</definedName>
    <definedName name="ABGB" localSheetId="9">#REF!</definedName>
    <definedName name="ABGB">#REF!</definedName>
    <definedName name="ABGC" localSheetId="6">#REF!</definedName>
    <definedName name="ABGC" localSheetId="7">#REF!</definedName>
    <definedName name="ABGC" localSheetId="9">#REF!</definedName>
    <definedName name="ABGC">#REF!</definedName>
    <definedName name="ABGD" localSheetId="6">#REF!</definedName>
    <definedName name="ABGD" localSheetId="7">#REF!</definedName>
    <definedName name="ABGD" localSheetId="9">#REF!</definedName>
    <definedName name="ABGD">#REF!</definedName>
    <definedName name="ABGE" localSheetId="6">#REF!</definedName>
    <definedName name="ABGE" localSheetId="7">#REF!</definedName>
    <definedName name="ABGE" localSheetId="9">#REF!</definedName>
    <definedName name="ABGE">#REF!</definedName>
    <definedName name="ABGF" localSheetId="6">#REF!</definedName>
    <definedName name="ABGF" localSheetId="7">#REF!</definedName>
    <definedName name="ABGF" localSheetId="9">#REF!</definedName>
    <definedName name="ABGF">#REF!</definedName>
    <definedName name="ABGG" localSheetId="6">#REF!</definedName>
    <definedName name="ABGG" localSheetId="7">#REF!</definedName>
    <definedName name="ABGG" localSheetId="9">#REF!</definedName>
    <definedName name="ABGG">#REF!</definedName>
    <definedName name="ABGH" localSheetId="6">#REF!</definedName>
    <definedName name="ABGH" localSheetId="7">#REF!</definedName>
    <definedName name="ABGH" localSheetId="9">#REF!</definedName>
    <definedName name="ABGH">#REF!</definedName>
    <definedName name="ABGI" localSheetId="6">#REF!</definedName>
    <definedName name="ABGI" localSheetId="7">#REF!</definedName>
    <definedName name="ABGI" localSheetId="9">#REF!</definedName>
    <definedName name="ABGI">#REF!</definedName>
    <definedName name="ABGJ" localSheetId="6">#REF!</definedName>
    <definedName name="ABGJ" localSheetId="7">#REF!</definedName>
    <definedName name="ABGJ" localSheetId="9">#REF!</definedName>
    <definedName name="ABGJ">#REF!</definedName>
    <definedName name="ABHA" localSheetId="6">#REF!</definedName>
    <definedName name="ABHA" localSheetId="7">#REF!</definedName>
    <definedName name="ABHA" localSheetId="9">#REF!</definedName>
    <definedName name="ABHA">#REF!</definedName>
    <definedName name="ABHB" localSheetId="6">#REF!</definedName>
    <definedName name="ABHB" localSheetId="7">#REF!</definedName>
    <definedName name="ABHB" localSheetId="9">#REF!</definedName>
    <definedName name="ABHB">#REF!</definedName>
    <definedName name="ABHC" localSheetId="6">#REF!</definedName>
    <definedName name="ABHC" localSheetId="7">#REF!</definedName>
    <definedName name="ABHC" localSheetId="9">#REF!</definedName>
    <definedName name="ABHC">#REF!</definedName>
    <definedName name="ABHD" localSheetId="6">#REF!</definedName>
    <definedName name="ABHD" localSheetId="7">#REF!</definedName>
    <definedName name="ABHD" localSheetId="9">#REF!</definedName>
    <definedName name="ABHD">#REF!</definedName>
    <definedName name="ABHE" localSheetId="6">#REF!</definedName>
    <definedName name="ABHE" localSheetId="7">#REF!</definedName>
    <definedName name="ABHE" localSheetId="9">#REF!</definedName>
    <definedName name="ABHE">#REF!</definedName>
    <definedName name="ABHF" localSheetId="6">#REF!</definedName>
    <definedName name="ABHF" localSheetId="7">#REF!</definedName>
    <definedName name="ABHF" localSheetId="9">#REF!</definedName>
    <definedName name="ABHF">#REF!</definedName>
    <definedName name="ABHG" localSheetId="6">#REF!</definedName>
    <definedName name="ABHG" localSheetId="7">#REF!</definedName>
    <definedName name="ABHG" localSheetId="9">#REF!</definedName>
    <definedName name="ABHG">#REF!</definedName>
    <definedName name="ABHH" localSheetId="6">#REF!</definedName>
    <definedName name="ABHH" localSheetId="7">#REF!</definedName>
    <definedName name="ABHH" localSheetId="9">#REF!</definedName>
    <definedName name="ABHH">#REF!</definedName>
    <definedName name="ABHI" localSheetId="6">#REF!</definedName>
    <definedName name="ABHI" localSheetId="7">#REF!</definedName>
    <definedName name="ABHI" localSheetId="9">#REF!</definedName>
    <definedName name="ABHI">#REF!</definedName>
    <definedName name="ABHJ" localSheetId="6">#REF!</definedName>
    <definedName name="ABHJ" localSheetId="7">#REF!</definedName>
    <definedName name="ABHJ" localSheetId="9">#REF!</definedName>
    <definedName name="ABHJ">#REF!</definedName>
    <definedName name="ABIA" localSheetId="6">#REF!</definedName>
    <definedName name="ABIA" localSheetId="7">#REF!</definedName>
    <definedName name="ABIA" localSheetId="9">#REF!</definedName>
    <definedName name="ABIA">#REF!</definedName>
    <definedName name="ABIB" localSheetId="6">#REF!</definedName>
    <definedName name="ABIB" localSheetId="7">#REF!</definedName>
    <definedName name="ABIB" localSheetId="9">#REF!</definedName>
    <definedName name="ABIB">#REF!</definedName>
    <definedName name="ABIC" localSheetId="6">#REF!</definedName>
    <definedName name="ABIC" localSheetId="7">#REF!</definedName>
    <definedName name="ABIC" localSheetId="9">#REF!</definedName>
    <definedName name="ABIC">#REF!</definedName>
    <definedName name="ABID" localSheetId="6">#REF!</definedName>
    <definedName name="ABID" localSheetId="7">#REF!</definedName>
    <definedName name="ABID" localSheetId="9">#REF!</definedName>
    <definedName name="ABID">#REF!</definedName>
    <definedName name="ABIE" localSheetId="6">#REF!</definedName>
    <definedName name="ABIE" localSheetId="7">#REF!</definedName>
    <definedName name="ABIE" localSheetId="9">#REF!</definedName>
    <definedName name="ABIE">#REF!</definedName>
    <definedName name="ABIF" localSheetId="6">#REF!</definedName>
    <definedName name="ABIF" localSheetId="7">#REF!</definedName>
    <definedName name="ABIF" localSheetId="9">#REF!</definedName>
    <definedName name="ABIF">#REF!</definedName>
    <definedName name="ABIG" localSheetId="6">#REF!</definedName>
    <definedName name="ABIG" localSheetId="7">#REF!</definedName>
    <definedName name="ABIG" localSheetId="9">#REF!</definedName>
    <definedName name="ABIG">#REF!</definedName>
    <definedName name="ABIH" localSheetId="6">#REF!</definedName>
    <definedName name="ABIH" localSheetId="7">#REF!</definedName>
    <definedName name="ABIH" localSheetId="9">#REF!</definedName>
    <definedName name="ABIH">#REF!</definedName>
    <definedName name="ABII" localSheetId="6">#REF!</definedName>
    <definedName name="ABII" localSheetId="7">#REF!</definedName>
    <definedName name="ABII" localSheetId="9">#REF!</definedName>
    <definedName name="ABII">#REF!</definedName>
    <definedName name="ABIJ" localSheetId="6">#REF!</definedName>
    <definedName name="ABIJ" localSheetId="7">#REF!</definedName>
    <definedName name="ABIJ" localSheetId="9">#REF!</definedName>
    <definedName name="ABIJ">#REF!</definedName>
    <definedName name="ABJA" localSheetId="6">#REF!</definedName>
    <definedName name="ABJA" localSheetId="7">#REF!</definedName>
    <definedName name="ABJA" localSheetId="9">#REF!</definedName>
    <definedName name="ABJA">#REF!</definedName>
    <definedName name="ABJAD" localSheetId="9">[29]MEMO!$A:$B</definedName>
    <definedName name="ABJAD">[29]MEMO!$A$1:$B$65536</definedName>
    <definedName name="ABJB" localSheetId="6">#REF!</definedName>
    <definedName name="ABJB" localSheetId="10">#REF!</definedName>
    <definedName name="ABJB" localSheetId="7">#REF!</definedName>
    <definedName name="ABJB" localSheetId="5">#REF!</definedName>
    <definedName name="ABJB" localSheetId="9">#REF!</definedName>
    <definedName name="ABJB">#REF!</definedName>
    <definedName name="ABJC" localSheetId="6">#REF!</definedName>
    <definedName name="ABJC" localSheetId="10">#REF!</definedName>
    <definedName name="ABJC" localSheetId="7">#REF!</definedName>
    <definedName name="ABJC" localSheetId="9">#REF!</definedName>
    <definedName name="ABJC">#REF!</definedName>
    <definedName name="ABJD" localSheetId="6">#REF!</definedName>
    <definedName name="ABJD" localSheetId="10">#REF!</definedName>
    <definedName name="ABJD" localSheetId="7">#REF!</definedName>
    <definedName name="ABJD" localSheetId="9">#REF!</definedName>
    <definedName name="ABJD">#REF!</definedName>
    <definedName name="ABJE" localSheetId="6">#REF!</definedName>
    <definedName name="ABJE" localSheetId="7">#REF!</definedName>
    <definedName name="ABJE" localSheetId="9">#REF!</definedName>
    <definedName name="ABJE">#REF!</definedName>
    <definedName name="ABJF" localSheetId="6">#REF!</definedName>
    <definedName name="ABJF" localSheetId="7">#REF!</definedName>
    <definedName name="ABJF" localSheetId="9">#REF!</definedName>
    <definedName name="ABJF">#REF!</definedName>
    <definedName name="ABJG" localSheetId="6">#REF!</definedName>
    <definedName name="ABJG" localSheetId="7">#REF!</definedName>
    <definedName name="ABJG" localSheetId="9">#REF!</definedName>
    <definedName name="ABJG">#REF!</definedName>
    <definedName name="ABJH" localSheetId="6">#REF!</definedName>
    <definedName name="ABJH" localSheetId="7">#REF!</definedName>
    <definedName name="ABJH" localSheetId="9">#REF!</definedName>
    <definedName name="ABJH">#REF!</definedName>
    <definedName name="ABJI" localSheetId="6">#REF!</definedName>
    <definedName name="ABJI" localSheetId="7">#REF!</definedName>
    <definedName name="ABJI" localSheetId="9">#REF!</definedName>
    <definedName name="ABJI">#REF!</definedName>
    <definedName name="ABJJ" localSheetId="6">#REF!</definedName>
    <definedName name="ABJJ" localSheetId="7">#REF!</definedName>
    <definedName name="ABJJ" localSheetId="9">#REF!</definedName>
    <definedName name="ABJJ">#REF!</definedName>
    <definedName name="ABSW" localSheetId="6">#REF!</definedName>
    <definedName name="ABSW" localSheetId="7">#REF!</definedName>
    <definedName name="ABSW" localSheetId="9">#REF!</definedName>
    <definedName name="ABSW">#REF!</definedName>
    <definedName name="acaa" localSheetId="6">#REF!</definedName>
    <definedName name="acaa" localSheetId="7">#REF!</definedName>
    <definedName name="acaa" localSheetId="9">#REF!</definedName>
    <definedName name="acaa">#REF!</definedName>
    <definedName name="ACAB" localSheetId="6">#REF!</definedName>
    <definedName name="ACAB" localSheetId="7">#REF!</definedName>
    <definedName name="ACAB" localSheetId="9">#REF!</definedName>
    <definedName name="ACAB">#REF!</definedName>
    <definedName name="ACAC" localSheetId="6">#REF!</definedName>
    <definedName name="ACAC" localSheetId="7">#REF!</definedName>
    <definedName name="ACAC" localSheetId="9">#REF!</definedName>
    <definedName name="ACAC">#REF!</definedName>
    <definedName name="acad" localSheetId="6">#REF!</definedName>
    <definedName name="acad" localSheetId="7">#REF!</definedName>
    <definedName name="acad" localSheetId="9">#REF!</definedName>
    <definedName name="acad">#REF!</definedName>
    <definedName name="acae" localSheetId="6">#REF!</definedName>
    <definedName name="acae" localSheetId="7">#REF!</definedName>
    <definedName name="acae" localSheetId="9">#REF!</definedName>
    <definedName name="acae">#REF!</definedName>
    <definedName name="acaf" localSheetId="6">#REF!</definedName>
    <definedName name="acaf" localSheetId="7">#REF!</definedName>
    <definedName name="acaf" localSheetId="9">#REF!</definedName>
    <definedName name="acaf">#REF!</definedName>
    <definedName name="acag" localSheetId="6">#REF!</definedName>
    <definedName name="acag" localSheetId="7">#REF!</definedName>
    <definedName name="acag" localSheetId="9">#REF!</definedName>
    <definedName name="acag">#REF!</definedName>
    <definedName name="ACAH" localSheetId="6">#REF!</definedName>
    <definedName name="ACAH" localSheetId="7">#REF!</definedName>
    <definedName name="ACAH" localSheetId="9">#REF!</definedName>
    <definedName name="ACAH">#REF!</definedName>
    <definedName name="ACAI" localSheetId="6">#REF!</definedName>
    <definedName name="ACAI" localSheetId="7">#REF!</definedName>
    <definedName name="ACAI" localSheetId="9">#REF!</definedName>
    <definedName name="ACAI">#REF!</definedName>
    <definedName name="ACAJ" localSheetId="6">#REF!</definedName>
    <definedName name="ACAJ" localSheetId="7">#REF!</definedName>
    <definedName name="ACAJ" localSheetId="9">#REF!</definedName>
    <definedName name="ACAJ">#REF!</definedName>
    <definedName name="ACBA" localSheetId="6">#REF!</definedName>
    <definedName name="ACBA" localSheetId="7">#REF!</definedName>
    <definedName name="ACBA" localSheetId="9">#REF!</definedName>
    <definedName name="ACBA">#REF!</definedName>
    <definedName name="ACBB" localSheetId="6">#REF!</definedName>
    <definedName name="ACBB" localSheetId="7">#REF!</definedName>
    <definedName name="ACBB" localSheetId="9">#REF!</definedName>
    <definedName name="ACBB">#REF!</definedName>
    <definedName name="ACBC" localSheetId="6">#REF!</definedName>
    <definedName name="ACBC" localSheetId="7">#REF!</definedName>
    <definedName name="ACBC" localSheetId="9">#REF!</definedName>
    <definedName name="ACBC">#REF!</definedName>
    <definedName name="ACBD" localSheetId="6">#REF!</definedName>
    <definedName name="ACBD" localSheetId="7">#REF!</definedName>
    <definedName name="ACBD" localSheetId="9">#REF!</definedName>
    <definedName name="ACBD">#REF!</definedName>
    <definedName name="acbe" localSheetId="6">#REF!</definedName>
    <definedName name="acbe" localSheetId="7">#REF!</definedName>
    <definedName name="acbe" localSheetId="9">#REF!</definedName>
    <definedName name="acbe">#REF!</definedName>
    <definedName name="ACBF" localSheetId="6">#REF!</definedName>
    <definedName name="ACBF" localSheetId="7">#REF!</definedName>
    <definedName name="ACBF" localSheetId="9">#REF!</definedName>
    <definedName name="ACBF">#REF!</definedName>
    <definedName name="ACBG" localSheetId="6">#REF!</definedName>
    <definedName name="ACBG" localSheetId="7">#REF!</definedName>
    <definedName name="ACBG" localSheetId="9">#REF!</definedName>
    <definedName name="ACBG">#REF!</definedName>
    <definedName name="ACBH" localSheetId="6">#REF!</definedName>
    <definedName name="ACBH" localSheetId="7">#REF!</definedName>
    <definedName name="ACBH" localSheetId="9">#REF!</definedName>
    <definedName name="ACBH">#REF!</definedName>
    <definedName name="ACBI" localSheetId="6">#REF!</definedName>
    <definedName name="ACBI" localSheetId="7">#REF!</definedName>
    <definedName name="ACBI" localSheetId="9">#REF!</definedName>
    <definedName name="ACBI">#REF!</definedName>
    <definedName name="ACBJ" localSheetId="6">#REF!</definedName>
    <definedName name="ACBJ" localSheetId="7">#REF!</definedName>
    <definedName name="ACBJ" localSheetId="9">#REF!</definedName>
    <definedName name="ACBJ">#REF!</definedName>
    <definedName name="ACCA" localSheetId="6">#REF!</definedName>
    <definedName name="ACCA" localSheetId="7">#REF!</definedName>
    <definedName name="ACCA" localSheetId="9">#REF!</definedName>
    <definedName name="ACCA">#REF!</definedName>
    <definedName name="ACCB" localSheetId="6">#REF!</definedName>
    <definedName name="ACCB" localSheetId="7">#REF!</definedName>
    <definedName name="ACCB" localSheetId="9">#REF!</definedName>
    <definedName name="ACCB">#REF!</definedName>
    <definedName name="ACCC" localSheetId="6">#REF!</definedName>
    <definedName name="ACCC" localSheetId="7">#REF!</definedName>
    <definedName name="ACCC" localSheetId="9">#REF!</definedName>
    <definedName name="ACCC">#REF!</definedName>
    <definedName name="ACCD" localSheetId="6">#REF!</definedName>
    <definedName name="ACCD" localSheetId="7">#REF!</definedName>
    <definedName name="ACCD" localSheetId="9">#REF!</definedName>
    <definedName name="ACCD">#REF!</definedName>
    <definedName name="ACCE" localSheetId="6">#REF!</definedName>
    <definedName name="ACCE" localSheetId="7">#REF!</definedName>
    <definedName name="ACCE" localSheetId="9">#REF!</definedName>
    <definedName name="ACCE">#REF!</definedName>
    <definedName name="ACCF" localSheetId="6">#REF!</definedName>
    <definedName name="ACCF" localSheetId="7">#REF!</definedName>
    <definedName name="ACCF" localSheetId="9">#REF!</definedName>
    <definedName name="ACCF">#REF!</definedName>
    <definedName name="ACCG" localSheetId="6">#REF!</definedName>
    <definedName name="ACCG" localSheetId="7">#REF!</definedName>
    <definedName name="ACCG" localSheetId="9">#REF!</definedName>
    <definedName name="ACCG">#REF!</definedName>
    <definedName name="ACCH" localSheetId="6">#REF!</definedName>
    <definedName name="ACCH" localSheetId="7">#REF!</definedName>
    <definedName name="ACCH" localSheetId="9">#REF!</definedName>
    <definedName name="ACCH">#REF!</definedName>
    <definedName name="ACCI" localSheetId="6">#REF!</definedName>
    <definedName name="ACCI" localSheetId="7">#REF!</definedName>
    <definedName name="ACCI" localSheetId="9">#REF!</definedName>
    <definedName name="ACCI">#REF!</definedName>
    <definedName name="ACCJ" localSheetId="6">#REF!</definedName>
    <definedName name="ACCJ" localSheetId="7">#REF!</definedName>
    <definedName name="ACCJ" localSheetId="9">#REF!</definedName>
    <definedName name="ACCJ">#REF!</definedName>
    <definedName name="ACDA" localSheetId="6">#REF!</definedName>
    <definedName name="ACDA" localSheetId="7">#REF!</definedName>
    <definedName name="ACDA" localSheetId="9">#REF!</definedName>
    <definedName name="ACDA">#REF!</definedName>
    <definedName name="ACDB" localSheetId="6">#REF!</definedName>
    <definedName name="ACDB" localSheetId="7">#REF!</definedName>
    <definedName name="ACDB" localSheetId="9">#REF!</definedName>
    <definedName name="ACDB">#REF!</definedName>
    <definedName name="ACDC" localSheetId="6">#REF!</definedName>
    <definedName name="ACDC" localSheetId="7">#REF!</definedName>
    <definedName name="ACDC" localSheetId="9">#REF!</definedName>
    <definedName name="ACDC">#REF!</definedName>
    <definedName name="ACDD" localSheetId="6">#REF!</definedName>
    <definedName name="ACDD" localSheetId="7">#REF!</definedName>
    <definedName name="ACDD" localSheetId="9">#REF!</definedName>
    <definedName name="ACDD">#REF!</definedName>
    <definedName name="ACDE" localSheetId="6">#REF!</definedName>
    <definedName name="ACDE" localSheetId="7">#REF!</definedName>
    <definedName name="ACDE" localSheetId="9">#REF!</definedName>
    <definedName name="ACDE">#REF!</definedName>
    <definedName name="ACDF" localSheetId="6">#REF!</definedName>
    <definedName name="ACDF" localSheetId="7">#REF!</definedName>
    <definedName name="ACDF" localSheetId="9">#REF!</definedName>
    <definedName name="ACDF">#REF!</definedName>
    <definedName name="ACDG" localSheetId="6">#REF!</definedName>
    <definedName name="ACDG" localSheetId="7">#REF!</definedName>
    <definedName name="ACDG" localSheetId="9">#REF!</definedName>
    <definedName name="ACDG">#REF!</definedName>
    <definedName name="ACDH" localSheetId="6">#REF!</definedName>
    <definedName name="ACDH" localSheetId="7">#REF!</definedName>
    <definedName name="ACDH" localSheetId="9">#REF!</definedName>
    <definedName name="ACDH">#REF!</definedName>
    <definedName name="ACDI" localSheetId="6">#REF!</definedName>
    <definedName name="ACDI" localSheetId="7">#REF!</definedName>
    <definedName name="ACDI" localSheetId="9">#REF!</definedName>
    <definedName name="ACDI">#REF!</definedName>
    <definedName name="ACDJ" localSheetId="6">#REF!</definedName>
    <definedName name="ACDJ" localSheetId="7">#REF!</definedName>
    <definedName name="ACDJ" localSheetId="9">#REF!</definedName>
    <definedName name="ACDJ">#REF!</definedName>
    <definedName name="ACEA" localSheetId="6">#REF!</definedName>
    <definedName name="ACEA" localSheetId="7">#REF!</definedName>
    <definedName name="ACEA" localSheetId="9">#REF!</definedName>
    <definedName name="ACEA">#REF!</definedName>
    <definedName name="ACEB" localSheetId="6">#REF!</definedName>
    <definedName name="ACEB" localSheetId="7">#REF!</definedName>
    <definedName name="ACEB" localSheetId="9">#REF!</definedName>
    <definedName name="ACEB">#REF!</definedName>
    <definedName name="ACEC" localSheetId="6">#REF!</definedName>
    <definedName name="ACEC" localSheetId="7">#REF!</definedName>
    <definedName name="ACEC" localSheetId="9">#REF!</definedName>
    <definedName name="ACEC">#REF!</definedName>
    <definedName name="ACED" localSheetId="6">#REF!</definedName>
    <definedName name="ACED" localSheetId="7">#REF!</definedName>
    <definedName name="ACED" localSheetId="9">#REF!</definedName>
    <definedName name="ACED">#REF!</definedName>
    <definedName name="ACEE" localSheetId="6">#REF!</definedName>
    <definedName name="ACEE" localSheetId="7">#REF!</definedName>
    <definedName name="ACEE" localSheetId="9">#REF!</definedName>
    <definedName name="ACEE">#REF!</definedName>
    <definedName name="ACEF" localSheetId="6">#REF!</definedName>
    <definedName name="ACEF" localSheetId="7">#REF!</definedName>
    <definedName name="ACEF" localSheetId="9">#REF!</definedName>
    <definedName name="ACEF">#REF!</definedName>
    <definedName name="ACEG" localSheetId="6">#REF!</definedName>
    <definedName name="ACEG" localSheetId="7">#REF!</definedName>
    <definedName name="ACEG" localSheetId="9">#REF!</definedName>
    <definedName name="ACEG">#REF!</definedName>
    <definedName name="ACEH" localSheetId="6">#REF!</definedName>
    <definedName name="ACEH" localSheetId="7">#REF!</definedName>
    <definedName name="ACEH" localSheetId="9">#REF!</definedName>
    <definedName name="ACEH">#REF!</definedName>
    <definedName name="ACEI" localSheetId="6">#REF!</definedName>
    <definedName name="ACEI" localSheetId="7">#REF!</definedName>
    <definedName name="ACEI" localSheetId="9">#REF!</definedName>
    <definedName name="ACEI">#REF!</definedName>
    <definedName name="ACEJ" localSheetId="6">#REF!</definedName>
    <definedName name="ACEJ" localSheetId="7">#REF!</definedName>
    <definedName name="ACEJ" localSheetId="9">#REF!</definedName>
    <definedName name="ACEJ">#REF!</definedName>
    <definedName name="ACFA" localSheetId="6">#REF!</definedName>
    <definedName name="ACFA" localSheetId="7">#REF!</definedName>
    <definedName name="ACFA" localSheetId="9">#REF!</definedName>
    <definedName name="ACFA">#REF!</definedName>
    <definedName name="ACFB" localSheetId="6">#REF!</definedName>
    <definedName name="ACFB" localSheetId="7">#REF!</definedName>
    <definedName name="ACFB" localSheetId="9">#REF!</definedName>
    <definedName name="ACFB">#REF!</definedName>
    <definedName name="ACFC" localSheetId="6">#REF!</definedName>
    <definedName name="ACFC" localSheetId="7">#REF!</definedName>
    <definedName name="ACFC" localSheetId="9">#REF!</definedName>
    <definedName name="ACFC">#REF!</definedName>
    <definedName name="ACFD" localSheetId="6">#REF!</definedName>
    <definedName name="ACFD" localSheetId="7">#REF!</definedName>
    <definedName name="ACFD" localSheetId="9">#REF!</definedName>
    <definedName name="ACFD">#REF!</definedName>
    <definedName name="ACFE" localSheetId="6">#REF!</definedName>
    <definedName name="ACFE" localSheetId="7">#REF!</definedName>
    <definedName name="ACFE" localSheetId="9">#REF!</definedName>
    <definedName name="ACFE">#REF!</definedName>
    <definedName name="ACFF" localSheetId="6">#REF!</definedName>
    <definedName name="ACFF" localSheetId="7">#REF!</definedName>
    <definedName name="ACFF" localSheetId="9">#REF!</definedName>
    <definedName name="ACFF">#REF!</definedName>
    <definedName name="ACFG" localSheetId="6">#REF!</definedName>
    <definedName name="ACFG" localSheetId="7">#REF!</definedName>
    <definedName name="ACFG" localSheetId="9">#REF!</definedName>
    <definedName name="ACFG">#REF!</definedName>
    <definedName name="ACFH" localSheetId="6">#REF!</definedName>
    <definedName name="ACFH" localSheetId="7">#REF!</definedName>
    <definedName name="ACFH" localSheetId="9">#REF!</definedName>
    <definedName name="ACFH">#REF!</definedName>
    <definedName name="ACFI" localSheetId="6">#REF!</definedName>
    <definedName name="ACFI" localSheetId="7">#REF!</definedName>
    <definedName name="ACFI" localSheetId="9">#REF!</definedName>
    <definedName name="ACFI">#REF!</definedName>
    <definedName name="ACFJ" localSheetId="6">#REF!</definedName>
    <definedName name="ACFJ" localSheetId="7">#REF!</definedName>
    <definedName name="ACFJ" localSheetId="9">#REF!</definedName>
    <definedName name="ACFJ">#REF!</definedName>
    <definedName name="ACGA" localSheetId="6">#REF!</definedName>
    <definedName name="ACGA" localSheetId="7">#REF!</definedName>
    <definedName name="ACGA" localSheetId="9">#REF!</definedName>
    <definedName name="ACGA">#REF!</definedName>
    <definedName name="ACGB" localSheetId="6">#REF!</definedName>
    <definedName name="ACGB" localSheetId="7">#REF!</definedName>
    <definedName name="ACGB" localSheetId="9">#REF!</definedName>
    <definedName name="ACGB">#REF!</definedName>
    <definedName name="ACGC" localSheetId="6">#REF!</definedName>
    <definedName name="ACGC" localSheetId="7">#REF!</definedName>
    <definedName name="ACGC" localSheetId="9">#REF!</definedName>
    <definedName name="ACGC">#REF!</definedName>
    <definedName name="ACGD" localSheetId="6">#REF!</definedName>
    <definedName name="ACGD" localSheetId="7">#REF!</definedName>
    <definedName name="ACGD" localSheetId="9">#REF!</definedName>
    <definedName name="ACGD">#REF!</definedName>
    <definedName name="ACGE" localSheetId="6">#REF!</definedName>
    <definedName name="ACGE" localSheetId="7">#REF!</definedName>
    <definedName name="ACGE" localSheetId="9">#REF!</definedName>
    <definedName name="ACGE">#REF!</definedName>
    <definedName name="ACGF" localSheetId="6">#REF!</definedName>
    <definedName name="ACGF" localSheetId="7">#REF!</definedName>
    <definedName name="ACGF" localSheetId="9">#REF!</definedName>
    <definedName name="ACGF">#REF!</definedName>
    <definedName name="ACGG" localSheetId="6">#REF!</definedName>
    <definedName name="ACGG" localSheetId="7">#REF!</definedName>
    <definedName name="ACGG" localSheetId="9">#REF!</definedName>
    <definedName name="ACGG">#REF!</definedName>
    <definedName name="ACGH" localSheetId="6">#REF!</definedName>
    <definedName name="ACGH" localSheetId="7">#REF!</definedName>
    <definedName name="ACGH" localSheetId="9">#REF!</definedName>
    <definedName name="ACGH">#REF!</definedName>
    <definedName name="ACGI" localSheetId="6">#REF!</definedName>
    <definedName name="ACGI" localSheetId="7">#REF!</definedName>
    <definedName name="ACGI" localSheetId="9">#REF!</definedName>
    <definedName name="ACGI">#REF!</definedName>
    <definedName name="ACGJ" localSheetId="6">#REF!</definedName>
    <definedName name="ACGJ" localSheetId="7">#REF!</definedName>
    <definedName name="ACGJ" localSheetId="9">#REF!</definedName>
    <definedName name="ACGJ">#REF!</definedName>
    <definedName name="ACHA" localSheetId="6">#REF!</definedName>
    <definedName name="ACHA" localSheetId="7">#REF!</definedName>
    <definedName name="ACHA" localSheetId="9">#REF!</definedName>
    <definedName name="ACHA">#REF!</definedName>
    <definedName name="ACHB" localSheetId="6">#REF!</definedName>
    <definedName name="ACHB" localSheetId="7">#REF!</definedName>
    <definedName name="ACHB" localSheetId="9">#REF!</definedName>
    <definedName name="ACHB">#REF!</definedName>
    <definedName name="ACHC" localSheetId="6">#REF!</definedName>
    <definedName name="ACHC" localSheetId="7">#REF!</definedName>
    <definedName name="ACHC" localSheetId="9">#REF!</definedName>
    <definedName name="ACHC">#REF!</definedName>
    <definedName name="ACHD" localSheetId="6">#REF!</definedName>
    <definedName name="ACHD" localSheetId="7">#REF!</definedName>
    <definedName name="ACHD" localSheetId="9">#REF!</definedName>
    <definedName name="ACHD">#REF!</definedName>
    <definedName name="ACHE" localSheetId="6">#REF!</definedName>
    <definedName name="ACHE" localSheetId="7">#REF!</definedName>
    <definedName name="ACHE" localSheetId="9">#REF!</definedName>
    <definedName name="ACHE">#REF!</definedName>
    <definedName name="ACHF" localSheetId="6">#REF!</definedName>
    <definedName name="ACHF" localSheetId="7">#REF!</definedName>
    <definedName name="ACHF" localSheetId="9">#REF!</definedName>
    <definedName name="ACHF">#REF!</definedName>
    <definedName name="ACHG" localSheetId="6">#REF!</definedName>
    <definedName name="ACHG" localSheetId="7">#REF!</definedName>
    <definedName name="ACHG" localSheetId="9">#REF!</definedName>
    <definedName name="ACHG">#REF!</definedName>
    <definedName name="ACHH" localSheetId="6">#REF!</definedName>
    <definedName name="ACHH" localSheetId="7">#REF!</definedName>
    <definedName name="ACHH" localSheetId="9">#REF!</definedName>
    <definedName name="ACHH">#REF!</definedName>
    <definedName name="ACHI" localSheetId="6">#REF!</definedName>
    <definedName name="ACHI" localSheetId="7">#REF!</definedName>
    <definedName name="ACHI" localSheetId="9">#REF!</definedName>
    <definedName name="ACHI">#REF!</definedName>
    <definedName name="ACHJ" localSheetId="6">#REF!</definedName>
    <definedName name="ACHJ" localSheetId="7">#REF!</definedName>
    <definedName name="ACHJ" localSheetId="9">#REF!</definedName>
    <definedName name="ACHJ">#REF!</definedName>
    <definedName name="ACIA" localSheetId="6">#REF!</definedName>
    <definedName name="ACIA" localSheetId="7">#REF!</definedName>
    <definedName name="ACIA" localSheetId="9">#REF!</definedName>
    <definedName name="ACIA">#REF!</definedName>
    <definedName name="ACIB" localSheetId="6">#REF!</definedName>
    <definedName name="ACIB" localSheetId="7">#REF!</definedName>
    <definedName name="ACIB" localSheetId="9">#REF!</definedName>
    <definedName name="ACIB">#REF!</definedName>
    <definedName name="ACIC" localSheetId="6">#REF!</definedName>
    <definedName name="ACIC" localSheetId="7">#REF!</definedName>
    <definedName name="ACIC" localSheetId="9">#REF!</definedName>
    <definedName name="ACIC">#REF!</definedName>
    <definedName name="ACID" localSheetId="6">#REF!</definedName>
    <definedName name="ACID" localSheetId="7">#REF!</definedName>
    <definedName name="ACID" localSheetId="9">#REF!</definedName>
    <definedName name="ACID">#REF!</definedName>
    <definedName name="ACIE" localSheetId="6">#REF!</definedName>
    <definedName name="ACIE" localSheetId="7">#REF!</definedName>
    <definedName name="ACIE" localSheetId="9">#REF!</definedName>
    <definedName name="ACIE">#REF!</definedName>
    <definedName name="ACIF" localSheetId="6">#REF!</definedName>
    <definedName name="ACIF" localSheetId="7">#REF!</definedName>
    <definedName name="ACIF" localSheetId="9">#REF!</definedName>
    <definedName name="ACIF">#REF!</definedName>
    <definedName name="ACIG" localSheetId="6">#REF!</definedName>
    <definedName name="ACIG" localSheetId="7">#REF!</definedName>
    <definedName name="ACIG" localSheetId="9">#REF!</definedName>
    <definedName name="ACIG">#REF!</definedName>
    <definedName name="ACIH" localSheetId="6">#REF!</definedName>
    <definedName name="ACIH" localSheetId="7">#REF!</definedName>
    <definedName name="ACIH" localSheetId="9">#REF!</definedName>
    <definedName name="ACIH">#REF!</definedName>
    <definedName name="ACII" localSheetId="6">#REF!</definedName>
    <definedName name="ACII" localSheetId="7">#REF!</definedName>
    <definedName name="ACII" localSheetId="9">#REF!</definedName>
    <definedName name="ACII">#REF!</definedName>
    <definedName name="ACIJ" localSheetId="6">#REF!</definedName>
    <definedName name="ACIJ" localSheetId="7">#REF!</definedName>
    <definedName name="ACIJ" localSheetId="9">#REF!</definedName>
    <definedName name="ACIJ">#REF!</definedName>
    <definedName name="ACJA" localSheetId="6">#REF!</definedName>
    <definedName name="ACJA" localSheetId="7">#REF!</definedName>
    <definedName name="ACJA" localSheetId="9">#REF!</definedName>
    <definedName name="ACJA">#REF!</definedName>
    <definedName name="ACJB" localSheetId="6">#REF!</definedName>
    <definedName name="ACJB" localSheetId="7">#REF!</definedName>
    <definedName name="ACJB" localSheetId="9">#REF!</definedName>
    <definedName name="ACJB">#REF!</definedName>
    <definedName name="ACJC" localSheetId="6">#REF!</definedName>
    <definedName name="ACJC" localSheetId="7">#REF!</definedName>
    <definedName name="ACJC" localSheetId="9">#REF!</definedName>
    <definedName name="ACJC">#REF!</definedName>
    <definedName name="ACJD" localSheetId="6">#REF!</definedName>
    <definedName name="ACJD" localSheetId="7">#REF!</definedName>
    <definedName name="ACJD" localSheetId="9">#REF!</definedName>
    <definedName name="ACJD">#REF!</definedName>
    <definedName name="ACJE" localSheetId="6">#REF!</definedName>
    <definedName name="ACJE" localSheetId="7">#REF!</definedName>
    <definedName name="ACJE" localSheetId="9">#REF!</definedName>
    <definedName name="ACJE">#REF!</definedName>
    <definedName name="ACJF" localSheetId="6">#REF!</definedName>
    <definedName name="ACJF" localSheetId="7">#REF!</definedName>
    <definedName name="ACJF" localSheetId="9">#REF!</definedName>
    <definedName name="ACJF">#REF!</definedName>
    <definedName name="ACJG" localSheetId="6">#REF!</definedName>
    <definedName name="ACJG" localSheetId="7">#REF!</definedName>
    <definedName name="ACJG" localSheetId="9">#REF!</definedName>
    <definedName name="ACJG">#REF!</definedName>
    <definedName name="ACJH" localSheetId="6">#REF!</definedName>
    <definedName name="ACJH" localSheetId="7">#REF!</definedName>
    <definedName name="ACJH" localSheetId="9">#REF!</definedName>
    <definedName name="ACJH">#REF!</definedName>
    <definedName name="ACJI" localSheetId="6">#REF!</definedName>
    <definedName name="ACJI" localSheetId="7">#REF!</definedName>
    <definedName name="ACJI" localSheetId="9">#REF!</definedName>
    <definedName name="ACJI">#REF!</definedName>
    <definedName name="ACJJ" localSheetId="6">#REF!</definedName>
    <definedName name="ACJJ" localSheetId="7">#REF!</definedName>
    <definedName name="ACJJ" localSheetId="9">#REF!</definedName>
    <definedName name="ACJJ">#REF!</definedName>
    <definedName name="ACUAN1">#REF!</definedName>
    <definedName name="ACUAN2">#REF!</definedName>
    <definedName name="ad" localSheetId="6">[30]JAN09!#REF!</definedName>
    <definedName name="ad" localSheetId="7">[30]JAN09!#REF!</definedName>
    <definedName name="ad" localSheetId="9">[30]JAN09!#REF!</definedName>
    <definedName name="ad">[30]JAN09!#REF!</definedName>
    <definedName name="ADAA" localSheetId="6">#REF!</definedName>
    <definedName name="ADAA" localSheetId="10">#REF!</definedName>
    <definedName name="ADAA" localSheetId="7">#REF!</definedName>
    <definedName name="ADAA" localSheetId="5">#REF!</definedName>
    <definedName name="ADAA" localSheetId="9">#REF!</definedName>
    <definedName name="ADAA">#REF!</definedName>
    <definedName name="ADAB" localSheetId="6">#REF!</definedName>
    <definedName name="ADAB" localSheetId="10">#REF!</definedName>
    <definedName name="ADAB" localSheetId="7">#REF!</definedName>
    <definedName name="ADAB" localSheetId="9">#REF!</definedName>
    <definedName name="ADAB">#REF!</definedName>
    <definedName name="ADAC" localSheetId="6">#REF!</definedName>
    <definedName name="ADAC" localSheetId="10">#REF!</definedName>
    <definedName name="ADAC" localSheetId="7">#REF!</definedName>
    <definedName name="ADAC" localSheetId="9">#REF!</definedName>
    <definedName name="ADAC">#REF!</definedName>
    <definedName name="ADAD" localSheetId="6">#REF!</definedName>
    <definedName name="ADAD" localSheetId="7">#REF!</definedName>
    <definedName name="ADAD" localSheetId="9">#REF!</definedName>
    <definedName name="ADAD">#REF!</definedName>
    <definedName name="adadd" localSheetId="9">#REF!</definedName>
    <definedName name="adadd">#REF!</definedName>
    <definedName name="ADAE" localSheetId="6">#REF!</definedName>
    <definedName name="ADAE" localSheetId="7">#REF!</definedName>
    <definedName name="ADAE" localSheetId="9">#REF!</definedName>
    <definedName name="ADAE">#REF!</definedName>
    <definedName name="ADAF" localSheetId="6">#REF!</definedName>
    <definedName name="ADAF" localSheetId="7">#REF!</definedName>
    <definedName name="ADAF" localSheetId="9">#REF!</definedName>
    <definedName name="ADAF">#REF!</definedName>
    <definedName name="ADAG" localSheetId="6">#REF!</definedName>
    <definedName name="ADAG" localSheetId="7">#REF!</definedName>
    <definedName name="ADAG" localSheetId="9">#REF!</definedName>
    <definedName name="ADAG">#REF!</definedName>
    <definedName name="ADAH" localSheetId="6">#REF!</definedName>
    <definedName name="ADAH" localSheetId="7">#REF!</definedName>
    <definedName name="ADAH" localSheetId="9">#REF!</definedName>
    <definedName name="ADAH">#REF!</definedName>
    <definedName name="ADAI" localSheetId="6">#REF!</definedName>
    <definedName name="ADAI" localSheetId="7">#REF!</definedName>
    <definedName name="ADAI" localSheetId="9">#REF!</definedName>
    <definedName name="ADAI">#REF!</definedName>
    <definedName name="ADAJ" localSheetId="6">#REF!</definedName>
    <definedName name="ADAJ" localSheetId="7">#REF!</definedName>
    <definedName name="ADAJ" localSheetId="9">#REF!</definedName>
    <definedName name="ADAJ">#REF!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9">#REF!</definedName>
    <definedName name="ADBA">#REF!</definedName>
    <definedName name="ADBB" localSheetId="6">#REF!</definedName>
    <definedName name="ADBB" localSheetId="7">#REF!</definedName>
    <definedName name="ADBB" localSheetId="9">#REF!</definedName>
    <definedName name="ADBB">#REF!</definedName>
    <definedName name="ADBC" localSheetId="6">#REF!</definedName>
    <definedName name="ADBC" localSheetId="7">#REF!</definedName>
    <definedName name="ADBC" localSheetId="9">#REF!</definedName>
    <definedName name="ADBC">#REF!</definedName>
    <definedName name="ADBD" localSheetId="6">#REF!</definedName>
    <definedName name="ADBD" localSheetId="7">#REF!</definedName>
    <definedName name="ADBD" localSheetId="9">#REF!</definedName>
    <definedName name="ADBD">#REF!</definedName>
    <definedName name="ADBE" localSheetId="6">#REF!</definedName>
    <definedName name="ADBE" localSheetId="7">#REF!</definedName>
    <definedName name="ADBE" localSheetId="9">#REF!</definedName>
    <definedName name="ADBE">#REF!</definedName>
    <definedName name="ADBF" localSheetId="6">#REF!</definedName>
    <definedName name="ADBF" localSheetId="7">#REF!</definedName>
    <definedName name="ADBF" localSheetId="9">#REF!</definedName>
    <definedName name="ADBF">#REF!</definedName>
    <definedName name="ADBG" localSheetId="6">#REF!</definedName>
    <definedName name="ADBG" localSheetId="7">#REF!</definedName>
    <definedName name="ADBG" localSheetId="9">#REF!</definedName>
    <definedName name="ADBG">#REF!</definedName>
    <definedName name="ADBH" localSheetId="6">#REF!</definedName>
    <definedName name="ADBH" localSheetId="7">#REF!</definedName>
    <definedName name="ADBH" localSheetId="9">#REF!</definedName>
    <definedName name="ADBH">#REF!</definedName>
    <definedName name="ADBI" localSheetId="6">#REF!</definedName>
    <definedName name="ADBI" localSheetId="7">#REF!</definedName>
    <definedName name="ADBI" localSheetId="9">#REF!</definedName>
    <definedName name="ADBI">#REF!</definedName>
    <definedName name="ADBJ" localSheetId="6">#REF!</definedName>
    <definedName name="ADBJ" localSheetId="7">#REF!</definedName>
    <definedName name="ADBJ" localSheetId="9">#REF!</definedName>
    <definedName name="ADBJ">#REF!</definedName>
    <definedName name="ADCA" localSheetId="6">#REF!</definedName>
    <definedName name="ADCA" localSheetId="7">#REF!</definedName>
    <definedName name="ADCA" localSheetId="9">#REF!</definedName>
    <definedName name="ADCA">#REF!</definedName>
    <definedName name="ADCJ" localSheetId="6">#REF!</definedName>
    <definedName name="ADCJ" localSheetId="7">#REF!</definedName>
    <definedName name="ADCJ" localSheetId="9">#REF!</definedName>
    <definedName name="ADCJ">#REF!</definedName>
    <definedName name="adfasf" localSheetId="6">#REF!</definedName>
    <definedName name="adfasf" localSheetId="7">#REF!</definedName>
    <definedName name="adfasf" localSheetId="9">#REF!</definedName>
    <definedName name="adfasf">#REF!</definedName>
    <definedName name="ADJA" localSheetId="6">#REF!</definedName>
    <definedName name="ADJA" localSheetId="7">#REF!</definedName>
    <definedName name="ADJA" localSheetId="9">#REF!</definedName>
    <definedName name="ADJA">#REF!</definedName>
    <definedName name="ADJB" localSheetId="6">#REF!</definedName>
    <definedName name="ADJB" localSheetId="7">#REF!</definedName>
    <definedName name="ADJB" localSheetId="9">#REF!</definedName>
    <definedName name="ADJB">#REF!</definedName>
    <definedName name="ADJC" localSheetId="6">#REF!</definedName>
    <definedName name="ADJC" localSheetId="7">#REF!</definedName>
    <definedName name="ADJC" localSheetId="9">#REF!</definedName>
    <definedName name="ADJC">#REF!</definedName>
    <definedName name="ADJD" localSheetId="6">#REF!</definedName>
    <definedName name="ADJD" localSheetId="7">#REF!</definedName>
    <definedName name="ADJD" localSheetId="9">#REF!</definedName>
    <definedName name="ADJD">#REF!</definedName>
    <definedName name="ADJE" localSheetId="6">#REF!</definedName>
    <definedName name="ADJE" localSheetId="7">#REF!</definedName>
    <definedName name="ADJE" localSheetId="9">#REF!</definedName>
    <definedName name="ADJE">#REF!</definedName>
    <definedName name="ADJF" localSheetId="6">#REF!</definedName>
    <definedName name="ADJF" localSheetId="7">#REF!</definedName>
    <definedName name="ADJF" localSheetId="9">#REF!</definedName>
    <definedName name="ADJF">#REF!</definedName>
    <definedName name="ADJG" localSheetId="6">#REF!</definedName>
    <definedName name="ADJG" localSheetId="7">#REF!</definedName>
    <definedName name="ADJG" localSheetId="9">#REF!</definedName>
    <definedName name="ADJG">#REF!</definedName>
    <definedName name="ADJH" localSheetId="6">#REF!</definedName>
    <definedName name="ADJH" localSheetId="7">#REF!</definedName>
    <definedName name="ADJH" localSheetId="9">#REF!</definedName>
    <definedName name="ADJH">#REF!</definedName>
    <definedName name="ADJI" localSheetId="6">#REF!</definedName>
    <definedName name="ADJI" localSheetId="7">#REF!</definedName>
    <definedName name="ADJI" localSheetId="9">#REF!</definedName>
    <definedName name="ADJI">#REF!</definedName>
    <definedName name="ADJJ" localSheetId="6">#REF!</definedName>
    <definedName name="ADJJ" localSheetId="7">#REF!</definedName>
    <definedName name="ADJJ" localSheetId="9">#REF!</definedName>
    <definedName name="ADJJ">#REF!</definedName>
    <definedName name="AdmProBln" localSheetId="10">'[31]AHS - Personel'!$F$9</definedName>
    <definedName name="AdmProBln" localSheetId="9">#N/A</definedName>
    <definedName name="AdmProBln">#N/A</definedName>
    <definedName name="aegbn" localSheetId="6">#REF!</definedName>
    <definedName name="aegbn" localSheetId="10">#REF!</definedName>
    <definedName name="aegbn" localSheetId="7">#REF!</definedName>
    <definedName name="aegbn" localSheetId="5">#REF!</definedName>
    <definedName name="aegbn" localSheetId="9">#REF!</definedName>
    <definedName name="aegbn">#REF!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 localSheetId="9">#REF!</definedName>
    <definedName name="afag">#REF!</definedName>
    <definedName name="afasdf" localSheetId="10" hidden="1">[8]DExp.Lmb!#REF!</definedName>
    <definedName name="afasdf" localSheetId="9" hidden="1">[8]DExp.Lmb!#REF!</definedName>
    <definedName name="afasdf" hidden="1">[8]DExp.Lmb!#REF!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10">#REF!</definedName>
    <definedName name="AJAA" localSheetId="7">#REF!</definedName>
    <definedName name="AJAA" localSheetId="5">#REF!</definedName>
    <definedName name="AJAA" localSheetId="9">#REF!</definedName>
    <definedName name="AJAA">#REF!</definedName>
    <definedName name="AJAB" localSheetId="6">#REF!</definedName>
    <definedName name="AJAB" localSheetId="10">#REF!</definedName>
    <definedName name="AJAB" localSheetId="7">#REF!</definedName>
    <definedName name="AJAB" localSheetId="9">#REF!</definedName>
    <definedName name="AJAB">#REF!</definedName>
    <definedName name="AJAC" localSheetId="6">#REF!</definedName>
    <definedName name="AJAC" localSheetId="10">#REF!</definedName>
    <definedName name="AJAC" localSheetId="7">#REF!</definedName>
    <definedName name="AJAC" localSheetId="9">#REF!</definedName>
    <definedName name="AJAC">#REF!</definedName>
    <definedName name="AJAD" localSheetId="6">#REF!</definedName>
    <definedName name="AJAD" localSheetId="7">#REF!</definedName>
    <definedName name="AJAD" localSheetId="9">#REF!</definedName>
    <definedName name="AJAD">#REF!</definedName>
    <definedName name="AJAE" localSheetId="6">#REF!</definedName>
    <definedName name="AJAE" localSheetId="7">#REF!</definedName>
    <definedName name="AJAE" localSheetId="9">#REF!</definedName>
    <definedName name="AJAE">#REF!</definedName>
    <definedName name="AJAF" localSheetId="6">#REF!</definedName>
    <definedName name="AJAF" localSheetId="7">#REF!</definedName>
    <definedName name="AJAF" localSheetId="9">#REF!</definedName>
    <definedName name="AJAF">#REF!</definedName>
    <definedName name="AJAG" localSheetId="6">#REF!</definedName>
    <definedName name="AJAG" localSheetId="7">#REF!</definedName>
    <definedName name="AJAG" localSheetId="9">#REF!</definedName>
    <definedName name="AJAG">#REF!</definedName>
    <definedName name="AJAH" localSheetId="6">#REF!</definedName>
    <definedName name="AJAH" localSheetId="7">#REF!</definedName>
    <definedName name="AJAH" localSheetId="9">#REF!</definedName>
    <definedName name="AJAH">#REF!</definedName>
    <definedName name="AJAI" localSheetId="6">#REF!</definedName>
    <definedName name="AJAI" localSheetId="7">#REF!</definedName>
    <definedName name="AJAI" localSheetId="9">#REF!</definedName>
    <definedName name="AJAI">#REF!</definedName>
    <definedName name="AJAJ" localSheetId="6">#REF!</definedName>
    <definedName name="AJAJ" localSheetId="7">#REF!</definedName>
    <definedName name="AJAJ" localSheetId="9">#REF!</definedName>
    <definedName name="AJAJ">#REF!</definedName>
    <definedName name="AJBA" localSheetId="6">#REF!</definedName>
    <definedName name="AJBA" localSheetId="7">#REF!</definedName>
    <definedName name="AJBA" localSheetId="9">#REF!</definedName>
    <definedName name="AJBA">#REF!</definedName>
    <definedName name="AJBB" localSheetId="6">#REF!</definedName>
    <definedName name="AJBB" localSheetId="7">#REF!</definedName>
    <definedName name="AJBB" localSheetId="9">#REF!</definedName>
    <definedName name="AJBB">#REF!</definedName>
    <definedName name="AJBC" localSheetId="6">#REF!</definedName>
    <definedName name="AJBC" localSheetId="7">#REF!</definedName>
    <definedName name="AJBC" localSheetId="9">#REF!</definedName>
    <definedName name="AJBC">#REF!</definedName>
    <definedName name="AJBD" localSheetId="6">#REF!</definedName>
    <definedName name="AJBD" localSheetId="7">#REF!</definedName>
    <definedName name="AJBD" localSheetId="9">#REF!</definedName>
    <definedName name="AJBD">#REF!</definedName>
    <definedName name="AJBE" localSheetId="6">#REF!</definedName>
    <definedName name="AJBE" localSheetId="7">#REF!</definedName>
    <definedName name="AJBE" localSheetId="9">#REF!</definedName>
    <definedName name="AJBE">#REF!</definedName>
    <definedName name="AJBF" localSheetId="6">#REF!</definedName>
    <definedName name="AJBF" localSheetId="7">#REF!</definedName>
    <definedName name="AJBF" localSheetId="9">#REF!</definedName>
    <definedName name="AJBF">#REF!</definedName>
    <definedName name="AJBG" localSheetId="6">#REF!</definedName>
    <definedName name="AJBG" localSheetId="7">#REF!</definedName>
    <definedName name="AJBG" localSheetId="9">#REF!</definedName>
    <definedName name="AJBG">#REF!</definedName>
    <definedName name="AJBH" localSheetId="6">#REF!</definedName>
    <definedName name="AJBH" localSheetId="7">#REF!</definedName>
    <definedName name="AJBH" localSheetId="9">#REF!</definedName>
    <definedName name="AJBH">#REF!</definedName>
    <definedName name="AJBI" localSheetId="6">#REF!</definedName>
    <definedName name="AJBI" localSheetId="7">#REF!</definedName>
    <definedName name="AJBI" localSheetId="9">#REF!</definedName>
    <definedName name="AJBI">#REF!</definedName>
    <definedName name="AJBJ" localSheetId="6">#REF!</definedName>
    <definedName name="AJBJ" localSheetId="7">#REF!</definedName>
    <definedName name="AJBJ" localSheetId="9">#REF!</definedName>
    <definedName name="AJBJ">#REF!</definedName>
    <definedName name="AJCA" localSheetId="6">#REF!</definedName>
    <definedName name="AJCA" localSheetId="7">#REF!</definedName>
    <definedName name="AJCA" localSheetId="9">#REF!</definedName>
    <definedName name="AJCA">#REF!</definedName>
    <definedName name="AJCB" localSheetId="6">#REF!</definedName>
    <definedName name="AJCB" localSheetId="7">#REF!</definedName>
    <definedName name="AJCB" localSheetId="9">#REF!</definedName>
    <definedName name="AJCB">#REF!</definedName>
    <definedName name="AJCC" localSheetId="6">#REF!</definedName>
    <definedName name="AJCC" localSheetId="7">#REF!</definedName>
    <definedName name="AJCC" localSheetId="9">#REF!</definedName>
    <definedName name="AJCC">#REF!</definedName>
    <definedName name="AJCD" localSheetId="6">#REF!</definedName>
    <definedName name="AJCD" localSheetId="7">#REF!</definedName>
    <definedName name="AJCD" localSheetId="9">#REF!</definedName>
    <definedName name="AJCD">#REF!</definedName>
    <definedName name="AJCE" localSheetId="6">#REF!</definedName>
    <definedName name="AJCE" localSheetId="7">#REF!</definedName>
    <definedName name="AJCE" localSheetId="9">#REF!</definedName>
    <definedName name="AJCE">#REF!</definedName>
    <definedName name="AJCF" localSheetId="6">#REF!</definedName>
    <definedName name="AJCF" localSheetId="7">#REF!</definedName>
    <definedName name="AJCF" localSheetId="9">#REF!</definedName>
    <definedName name="AJCF">#REF!</definedName>
    <definedName name="AJCG" localSheetId="6">#REF!</definedName>
    <definedName name="AJCG" localSheetId="7">#REF!</definedName>
    <definedName name="AJCG" localSheetId="9">#REF!</definedName>
    <definedName name="AJCG">#REF!</definedName>
    <definedName name="AJCH" localSheetId="6">#REF!</definedName>
    <definedName name="AJCH" localSheetId="7">#REF!</definedName>
    <definedName name="AJCH" localSheetId="9">#REF!</definedName>
    <definedName name="AJCH">#REF!</definedName>
    <definedName name="AJCI" localSheetId="6">#REF!</definedName>
    <definedName name="AJCI" localSheetId="7">#REF!</definedName>
    <definedName name="AJCI" localSheetId="9">#REF!</definedName>
    <definedName name="AJCI">#REF!</definedName>
    <definedName name="AJCJ" localSheetId="6">#REF!</definedName>
    <definedName name="AJCJ" localSheetId="7">#REF!</definedName>
    <definedName name="AJCJ" localSheetId="9">#REF!</definedName>
    <definedName name="AJCJ">#REF!</definedName>
    <definedName name="AJDA" localSheetId="6">#REF!</definedName>
    <definedName name="AJDA" localSheetId="7">#REF!</definedName>
    <definedName name="AJDA" localSheetId="9">#REF!</definedName>
    <definedName name="AJDA">#REF!</definedName>
    <definedName name="AJDB" localSheetId="6">#REF!</definedName>
    <definedName name="AJDB" localSheetId="7">#REF!</definedName>
    <definedName name="AJDB" localSheetId="9">#REF!</definedName>
    <definedName name="AJDB">#REF!</definedName>
    <definedName name="AJDC" localSheetId="6">#REF!</definedName>
    <definedName name="AJDC" localSheetId="7">#REF!</definedName>
    <definedName name="AJDC" localSheetId="9">#REF!</definedName>
    <definedName name="AJDC">#REF!</definedName>
    <definedName name="AJDD" localSheetId="6">#REF!</definedName>
    <definedName name="AJDD" localSheetId="7">#REF!</definedName>
    <definedName name="AJDD" localSheetId="9">#REF!</definedName>
    <definedName name="AJDD">#REF!</definedName>
    <definedName name="AJDE" localSheetId="6">#REF!</definedName>
    <definedName name="AJDE" localSheetId="7">#REF!</definedName>
    <definedName name="AJDE" localSheetId="9">#REF!</definedName>
    <definedName name="AJDE">#REF!</definedName>
    <definedName name="AJDF" localSheetId="6">#REF!</definedName>
    <definedName name="AJDF" localSheetId="7">#REF!</definedName>
    <definedName name="AJDF" localSheetId="9">#REF!</definedName>
    <definedName name="AJDF">#REF!</definedName>
    <definedName name="AJDG" localSheetId="6">#REF!</definedName>
    <definedName name="AJDG" localSheetId="7">#REF!</definedName>
    <definedName name="AJDG" localSheetId="9">#REF!</definedName>
    <definedName name="AJDG">#REF!</definedName>
    <definedName name="AJDH" localSheetId="6">#REF!</definedName>
    <definedName name="AJDH" localSheetId="7">#REF!</definedName>
    <definedName name="AJDH" localSheetId="9">#REF!</definedName>
    <definedName name="AJDH">#REF!</definedName>
    <definedName name="AJDI" localSheetId="6">#REF!</definedName>
    <definedName name="AJDI" localSheetId="7">#REF!</definedName>
    <definedName name="AJDI" localSheetId="9">#REF!</definedName>
    <definedName name="AJDI">#REF!</definedName>
    <definedName name="AJDJ" localSheetId="6">#REF!</definedName>
    <definedName name="AJDJ" localSheetId="7">#REF!</definedName>
    <definedName name="AJDJ" localSheetId="9">#REF!</definedName>
    <definedName name="AJDJ">#REF!</definedName>
    <definedName name="AJEA" localSheetId="6">#REF!</definedName>
    <definedName name="AJEA" localSheetId="7">#REF!</definedName>
    <definedName name="AJEA" localSheetId="9">#REF!</definedName>
    <definedName name="AJEA">#REF!</definedName>
    <definedName name="AJEB" localSheetId="6">#REF!</definedName>
    <definedName name="AJEB" localSheetId="7">#REF!</definedName>
    <definedName name="AJEB" localSheetId="9">#REF!</definedName>
    <definedName name="AJEB">#REF!</definedName>
    <definedName name="AJEC" localSheetId="6">#REF!</definedName>
    <definedName name="AJEC" localSheetId="7">#REF!</definedName>
    <definedName name="AJEC" localSheetId="9">#REF!</definedName>
    <definedName name="AJEC">#REF!</definedName>
    <definedName name="AJED" localSheetId="6">#REF!</definedName>
    <definedName name="AJED" localSheetId="7">#REF!</definedName>
    <definedName name="AJED" localSheetId="9">#REF!</definedName>
    <definedName name="AJED">#REF!</definedName>
    <definedName name="AJEE" localSheetId="6">#REF!</definedName>
    <definedName name="AJEE" localSheetId="7">#REF!</definedName>
    <definedName name="AJEE" localSheetId="9">#REF!</definedName>
    <definedName name="AJEE">#REF!</definedName>
    <definedName name="AJEF" localSheetId="6">#REF!</definedName>
    <definedName name="AJEF" localSheetId="7">#REF!</definedName>
    <definedName name="AJEF" localSheetId="9">#REF!</definedName>
    <definedName name="AJEF">#REF!</definedName>
    <definedName name="AJEG" localSheetId="6">#REF!</definedName>
    <definedName name="AJEG" localSheetId="7">#REF!</definedName>
    <definedName name="AJEG" localSheetId="9">#REF!</definedName>
    <definedName name="AJEG">#REF!</definedName>
    <definedName name="AJEH" localSheetId="6">#REF!</definedName>
    <definedName name="AJEH" localSheetId="7">#REF!</definedName>
    <definedName name="AJEH" localSheetId="9">#REF!</definedName>
    <definedName name="AJEH">#REF!</definedName>
    <definedName name="AJEI" localSheetId="6">#REF!</definedName>
    <definedName name="AJEI" localSheetId="7">#REF!</definedName>
    <definedName name="AJEI" localSheetId="9">#REF!</definedName>
    <definedName name="AJEI">#REF!</definedName>
    <definedName name="AJEJ" localSheetId="6">#REF!</definedName>
    <definedName name="AJEJ" localSheetId="7">#REF!</definedName>
    <definedName name="AJEJ" localSheetId="9">#REF!</definedName>
    <definedName name="AJEJ">#REF!</definedName>
    <definedName name="AJFA" localSheetId="6">#REF!</definedName>
    <definedName name="AJFA" localSheetId="7">#REF!</definedName>
    <definedName name="AJFA" localSheetId="9">#REF!</definedName>
    <definedName name="AJFA">#REF!</definedName>
    <definedName name="AJFB" localSheetId="6">#REF!</definedName>
    <definedName name="AJFB" localSheetId="7">#REF!</definedName>
    <definedName name="AJFB" localSheetId="9">#REF!</definedName>
    <definedName name="AJFB">#REF!</definedName>
    <definedName name="AJFC" localSheetId="6">#REF!</definedName>
    <definedName name="AJFC" localSheetId="7">#REF!</definedName>
    <definedName name="AJFC" localSheetId="9">#REF!</definedName>
    <definedName name="AJFC">#REF!</definedName>
    <definedName name="AJFD" localSheetId="6">#REF!</definedName>
    <definedName name="AJFD" localSheetId="7">#REF!</definedName>
    <definedName name="AJFD" localSheetId="9">#REF!</definedName>
    <definedName name="AJFD">#REF!</definedName>
    <definedName name="AJFE" localSheetId="6">#REF!</definedName>
    <definedName name="AJFE" localSheetId="7">#REF!</definedName>
    <definedName name="AJFE" localSheetId="9">#REF!</definedName>
    <definedName name="AJFE">#REF!</definedName>
    <definedName name="AJFF" localSheetId="6">#REF!</definedName>
    <definedName name="AJFF" localSheetId="7">#REF!</definedName>
    <definedName name="AJFF" localSheetId="9">#REF!</definedName>
    <definedName name="AJFF">#REF!</definedName>
    <definedName name="AJFG" localSheetId="6">#REF!</definedName>
    <definedName name="AJFG" localSheetId="7">#REF!</definedName>
    <definedName name="AJFG" localSheetId="9">#REF!</definedName>
    <definedName name="AJFG">#REF!</definedName>
    <definedName name="AJFH" localSheetId="6">#REF!</definedName>
    <definedName name="AJFH" localSheetId="7">#REF!</definedName>
    <definedName name="AJFH" localSheetId="9">#REF!</definedName>
    <definedName name="AJFH">#REF!</definedName>
    <definedName name="AJFI" localSheetId="6">#REF!</definedName>
    <definedName name="AJFI" localSheetId="7">#REF!</definedName>
    <definedName name="AJFI" localSheetId="9">#REF!</definedName>
    <definedName name="AJFI">#REF!</definedName>
    <definedName name="AJFJ" localSheetId="6">#REF!</definedName>
    <definedName name="AJFJ" localSheetId="7">#REF!</definedName>
    <definedName name="AJFJ" localSheetId="9">#REF!</definedName>
    <definedName name="AJFJ">#REF!</definedName>
    <definedName name="AJGA" localSheetId="6">#REF!</definedName>
    <definedName name="AJGA" localSheetId="7">#REF!</definedName>
    <definedName name="AJGA" localSheetId="9">#REF!</definedName>
    <definedName name="AJGA">#REF!</definedName>
    <definedName name="AJGB" localSheetId="6">#REF!</definedName>
    <definedName name="AJGB" localSheetId="7">#REF!</definedName>
    <definedName name="AJGB" localSheetId="9">#REF!</definedName>
    <definedName name="AJGB">#REF!</definedName>
    <definedName name="AJGC" localSheetId="6">#REF!</definedName>
    <definedName name="AJGC" localSheetId="7">#REF!</definedName>
    <definedName name="AJGC" localSheetId="9">#REF!</definedName>
    <definedName name="AJGC">#REF!</definedName>
    <definedName name="AJGD" localSheetId="6">#REF!</definedName>
    <definedName name="AJGD" localSheetId="7">#REF!</definedName>
    <definedName name="AJGD" localSheetId="9">#REF!</definedName>
    <definedName name="AJGD">#REF!</definedName>
    <definedName name="AJGE" localSheetId="6">#REF!</definedName>
    <definedName name="AJGE" localSheetId="7">#REF!</definedName>
    <definedName name="AJGE" localSheetId="9">#REF!</definedName>
    <definedName name="AJGE">#REF!</definedName>
    <definedName name="AJGF" localSheetId="6">#REF!</definedName>
    <definedName name="AJGF" localSheetId="7">#REF!</definedName>
    <definedName name="AJGF" localSheetId="9">#REF!</definedName>
    <definedName name="AJGF">#REF!</definedName>
    <definedName name="AJGG" localSheetId="6">#REF!</definedName>
    <definedName name="AJGG" localSheetId="7">#REF!</definedName>
    <definedName name="AJGG" localSheetId="9">#REF!</definedName>
    <definedName name="AJGG">#REF!</definedName>
    <definedName name="AJGH" localSheetId="6">#REF!</definedName>
    <definedName name="AJGH" localSheetId="7">#REF!</definedName>
    <definedName name="AJGH" localSheetId="9">#REF!</definedName>
    <definedName name="AJGH">#REF!</definedName>
    <definedName name="AJGI" localSheetId="6">#REF!</definedName>
    <definedName name="AJGI" localSheetId="7">#REF!</definedName>
    <definedName name="AJGI" localSheetId="9">#REF!</definedName>
    <definedName name="AJGI">#REF!</definedName>
    <definedName name="AJGJ" localSheetId="6">#REF!</definedName>
    <definedName name="AJGJ" localSheetId="7">#REF!</definedName>
    <definedName name="AJGJ" localSheetId="9">#REF!</definedName>
    <definedName name="AJGJ">#REF!</definedName>
    <definedName name="AJHA" localSheetId="6">#REF!</definedName>
    <definedName name="AJHA" localSheetId="7">#REF!</definedName>
    <definedName name="AJHA" localSheetId="9">#REF!</definedName>
    <definedName name="AJHA">#REF!</definedName>
    <definedName name="AJHB" localSheetId="6">#REF!</definedName>
    <definedName name="AJHB" localSheetId="7">#REF!</definedName>
    <definedName name="AJHB" localSheetId="9">#REF!</definedName>
    <definedName name="AJHB">#REF!</definedName>
    <definedName name="AJHC" localSheetId="6">#REF!</definedName>
    <definedName name="AJHC" localSheetId="7">#REF!</definedName>
    <definedName name="AJHC" localSheetId="9">#REF!</definedName>
    <definedName name="AJHC">#REF!</definedName>
    <definedName name="AJHD" localSheetId="6">#REF!</definedName>
    <definedName name="AJHD" localSheetId="7">#REF!</definedName>
    <definedName name="AJHD" localSheetId="9">#REF!</definedName>
    <definedName name="AJHD">#REF!</definedName>
    <definedName name="AJHE" localSheetId="6">#REF!</definedName>
    <definedName name="AJHE" localSheetId="7">#REF!</definedName>
    <definedName name="AJHE" localSheetId="9">#REF!</definedName>
    <definedName name="AJHE">#REF!</definedName>
    <definedName name="AJHF" localSheetId="6">#REF!</definedName>
    <definedName name="AJHF" localSheetId="7">#REF!</definedName>
    <definedName name="AJHF" localSheetId="9">#REF!</definedName>
    <definedName name="AJHF">#REF!</definedName>
    <definedName name="AJHG" localSheetId="6">#REF!</definedName>
    <definedName name="AJHG" localSheetId="7">#REF!</definedName>
    <definedName name="AJHG" localSheetId="9">#REF!</definedName>
    <definedName name="AJHG">#REF!</definedName>
    <definedName name="AJHH" localSheetId="6">#REF!</definedName>
    <definedName name="AJHH" localSheetId="7">#REF!</definedName>
    <definedName name="AJHH" localSheetId="9">#REF!</definedName>
    <definedName name="AJHH">#REF!</definedName>
    <definedName name="AJHI" localSheetId="6">#REF!</definedName>
    <definedName name="AJHI" localSheetId="7">#REF!</definedName>
    <definedName name="AJHI" localSheetId="9">#REF!</definedName>
    <definedName name="AJHI">#REF!</definedName>
    <definedName name="AJHJ" localSheetId="6">#REF!</definedName>
    <definedName name="AJHJ" localSheetId="7">#REF!</definedName>
    <definedName name="AJHJ" localSheetId="9">#REF!</definedName>
    <definedName name="AJHJ">#REF!</definedName>
    <definedName name="AJI" localSheetId="9">#REF!</definedName>
    <definedName name="AJI">#REF!</definedName>
    <definedName name="AJIA" localSheetId="6">#REF!</definedName>
    <definedName name="AJIA" localSheetId="7">#REF!</definedName>
    <definedName name="AJIA" localSheetId="9">#REF!</definedName>
    <definedName name="AJIA">#REF!</definedName>
    <definedName name="AJIB" localSheetId="6">#REF!</definedName>
    <definedName name="AJIB" localSheetId="7">#REF!</definedName>
    <definedName name="AJIB" localSheetId="9">#REF!</definedName>
    <definedName name="AJIB">#REF!</definedName>
    <definedName name="AJIC" localSheetId="6">#REF!</definedName>
    <definedName name="AJIC" localSheetId="7">#REF!</definedName>
    <definedName name="AJIC" localSheetId="9">#REF!</definedName>
    <definedName name="AJIC">#REF!</definedName>
    <definedName name="AJID" localSheetId="6">#REF!</definedName>
    <definedName name="AJID" localSheetId="7">#REF!</definedName>
    <definedName name="AJID" localSheetId="9">#REF!</definedName>
    <definedName name="AJID">#REF!</definedName>
    <definedName name="AJIE" localSheetId="6">#REF!</definedName>
    <definedName name="AJIE" localSheetId="7">#REF!</definedName>
    <definedName name="AJIE" localSheetId="9">#REF!</definedName>
    <definedName name="AJIE">#REF!</definedName>
    <definedName name="AJIF" localSheetId="6">#REF!</definedName>
    <definedName name="AJIF" localSheetId="7">#REF!</definedName>
    <definedName name="AJIF" localSheetId="9">#REF!</definedName>
    <definedName name="AJIF">#REF!</definedName>
    <definedName name="AJIG" localSheetId="6">#REF!</definedName>
    <definedName name="AJIG" localSheetId="7">#REF!</definedName>
    <definedName name="AJIG" localSheetId="9">#REF!</definedName>
    <definedName name="AJIG">#REF!</definedName>
    <definedName name="AJIH" localSheetId="6">#REF!</definedName>
    <definedName name="AJIH" localSheetId="7">#REF!</definedName>
    <definedName name="AJIH" localSheetId="9">#REF!</definedName>
    <definedName name="AJIH">#REF!</definedName>
    <definedName name="AJII" localSheetId="6">#REF!</definedName>
    <definedName name="AJII" localSheetId="7">#REF!</definedName>
    <definedName name="AJII" localSheetId="9">#REF!</definedName>
    <definedName name="AJII">#REF!</definedName>
    <definedName name="AJIJ" localSheetId="6">#REF!</definedName>
    <definedName name="AJIJ" localSheetId="7">#REF!</definedName>
    <definedName name="AJIJ" localSheetId="9">#REF!</definedName>
    <definedName name="AJIJ">#REF!</definedName>
    <definedName name="AJJA" localSheetId="6">#REF!</definedName>
    <definedName name="AJJA" localSheetId="7">#REF!</definedName>
    <definedName name="AJJA" localSheetId="9">#REF!</definedName>
    <definedName name="AJJA">#REF!</definedName>
    <definedName name="AJJB" localSheetId="6">#REF!</definedName>
    <definedName name="AJJB" localSheetId="7">#REF!</definedName>
    <definedName name="AJJB" localSheetId="9">#REF!</definedName>
    <definedName name="AJJB">#REF!</definedName>
    <definedName name="AJJC" localSheetId="6">#REF!</definedName>
    <definedName name="AJJC" localSheetId="7">#REF!</definedName>
    <definedName name="AJJC" localSheetId="9">#REF!</definedName>
    <definedName name="AJJC">#REF!</definedName>
    <definedName name="AJJD" localSheetId="6">#REF!</definedName>
    <definedName name="AJJD" localSheetId="7">#REF!</definedName>
    <definedName name="AJJD" localSheetId="9">#REF!</definedName>
    <definedName name="AJJD">#REF!</definedName>
    <definedName name="AJJE" localSheetId="6">#REF!</definedName>
    <definedName name="AJJE" localSheetId="7">#REF!</definedName>
    <definedName name="AJJE" localSheetId="9">#REF!</definedName>
    <definedName name="AJJE">#REF!</definedName>
    <definedName name="AJJF" localSheetId="6">#REF!</definedName>
    <definedName name="AJJF" localSheetId="7">#REF!</definedName>
    <definedName name="AJJF" localSheetId="9">#REF!</definedName>
    <definedName name="AJJF">#REF!</definedName>
    <definedName name="AJJG" localSheetId="6">#REF!</definedName>
    <definedName name="AJJG" localSheetId="7">#REF!</definedName>
    <definedName name="AJJG" localSheetId="9">#REF!</definedName>
    <definedName name="AJJG">#REF!</definedName>
    <definedName name="AJJH" localSheetId="6">#REF!</definedName>
    <definedName name="AJJH" localSheetId="7">#REF!</definedName>
    <definedName name="AJJH" localSheetId="9">#REF!</definedName>
    <definedName name="AJJH">#REF!</definedName>
    <definedName name="AJJI" localSheetId="6">#REF!</definedName>
    <definedName name="AJJI" localSheetId="7">#REF!</definedName>
    <definedName name="AJJI" localSheetId="9">#REF!</definedName>
    <definedName name="AJJI">#REF!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7">#REF!</definedName>
    <definedName name="AkumATFungsi" localSheetId="9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 localSheetId="9">#REF!</definedName>
    <definedName name="AkumATJenis">#REF!</definedName>
    <definedName name="ALAMAT" localSheetId="6">#REF!</definedName>
    <definedName name="ALAMAT" localSheetId="7">#REF!</definedName>
    <definedName name="ALAMAT" localSheetId="9">#REF!</definedName>
    <definedName name="ALAMAT">#REF!</definedName>
    <definedName name="AMPE" localSheetId="9" hidden="1">{#N/A,#N/A,FALSE,"M.31"}</definedName>
    <definedName name="AMPE" hidden="1">{#N/A,#N/A,FALSE,"M.31"}</definedName>
    <definedName name="an" localSheetId="6">[30]JAN09!#REF!</definedName>
    <definedName name="an" localSheetId="7">[30]JAN09!#REF!</definedName>
    <definedName name="an" localSheetId="9">[30]JAN09!#REF!</definedName>
    <definedName name="an">[30]JAN09!#REF!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0">#REF!</definedName>
    <definedName name="analisa" localSheetId="7">#REF!</definedName>
    <definedName name="analisa" localSheetId="5">#REF!</definedName>
    <definedName name="analisa" localSheetId="9">#REF!</definedName>
    <definedName name="analisa">#REF!</definedName>
    <definedName name="ANALISAHARGA1">#REF!</definedName>
    <definedName name="AnalisaPenjualan" localSheetId="6">#REF!</definedName>
    <definedName name="AnalisaPenjualan" localSheetId="10">#REF!</definedName>
    <definedName name="AnalisaPenjualan" localSheetId="7">#REF!</definedName>
    <definedName name="AnalisaPenjualan" localSheetId="9">#REF!</definedName>
    <definedName name="AnalisaPenjualan">#REF!</definedName>
    <definedName name="AnalisHari" localSheetId="10">'[31]AHS - Personel'!$G$10</definedName>
    <definedName name="AnalisHari" localSheetId="9">#N/A</definedName>
    <definedName name="AnalisHari">#N/A</definedName>
    <definedName name="and" localSheetId="6">[32]JAN09!#REF!</definedName>
    <definedName name="and" localSheetId="10">[32]JAN09!#REF!</definedName>
    <definedName name="and" localSheetId="7">[32]JAN09!#REF!</definedName>
    <definedName name="and" localSheetId="9">[32]JAN09!#REF!</definedName>
    <definedName name="and" localSheetId="11">[32]JAN09!#REF!</definedName>
    <definedName name="and">[32]JAN09!#REF!</definedName>
    <definedName name="andrea" localSheetId="6">[30]JAN09!#REF!</definedName>
    <definedName name="andrea" localSheetId="10">[30]JAN09!#REF!</definedName>
    <definedName name="andrea" localSheetId="7">[30]JAN09!#REF!</definedName>
    <definedName name="andrea" localSheetId="9">[30]JAN09!#REF!</definedName>
    <definedName name="andrea">[30]JAN09!#REF!</definedName>
    <definedName name="ANYA" localSheetId="9" hidden="1">{#N/A,#N/A,FALSE,"M.43"}</definedName>
    <definedName name="ANYA" hidden="1">{#N/A,#N/A,FALSE,"M.43"}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0">#REF!</definedName>
    <definedName name="APRIL92" localSheetId="7">#REF!</definedName>
    <definedName name="APRIL92" localSheetId="5">#REF!</definedName>
    <definedName name="APRIL92" localSheetId="9">#REF!</definedName>
    <definedName name="APRIL92">#REF!</definedName>
    <definedName name="aqa" localSheetId="10">#REF!</definedName>
    <definedName name="aqa" localSheetId="9">#REF!</definedName>
    <definedName name="aqa">#REF!</definedName>
    <definedName name="aqDAD" localSheetId="10">#REF!</definedName>
    <definedName name="aqDAD" localSheetId="9">#REF!</definedName>
    <definedName name="aqDAD">#REF!</definedName>
    <definedName name="Area_data">[33]Area_Data!$C$7:$Y$29</definedName>
    <definedName name="area_print" localSheetId="6">#REF!</definedName>
    <definedName name="area_print" localSheetId="10">#REF!</definedName>
    <definedName name="area_print" localSheetId="7">#REF!</definedName>
    <definedName name="area_print" localSheetId="5">#REF!</definedName>
    <definedName name="area_print" localSheetId="9">#REF!</definedName>
    <definedName name="area_print">#REF!</definedName>
    <definedName name="Area_print_Mi" localSheetId="6">#REF!</definedName>
    <definedName name="Area_print_Mi" localSheetId="10">#REF!</definedName>
    <definedName name="Area_print_Mi" localSheetId="7">#REF!</definedName>
    <definedName name="Area_print_Mi" localSheetId="9">#REF!</definedName>
    <definedName name="Area_print_Mi">#REF!</definedName>
    <definedName name="area_print1" localSheetId="6">#REF!</definedName>
    <definedName name="area_print1" localSheetId="10">#REF!</definedName>
    <definedName name="area_print1" localSheetId="7">#REF!</definedName>
    <definedName name="area_print1" localSheetId="9">#REF!</definedName>
    <definedName name="area_print1">#REF!</definedName>
    <definedName name="Area_type">OFFSET('[33]Working Page'!$K$8,0,0,COUNTA('[33]Working Page'!$K$8:$K$20),1)</definedName>
    <definedName name="AREATAPRKAP" localSheetId="6">#REF!</definedName>
    <definedName name="AREATAPRKAP" localSheetId="10">#REF!</definedName>
    <definedName name="AREATAPRKAP" localSheetId="7">#REF!</definedName>
    <definedName name="AREATAPRKAP" localSheetId="5">#REF!</definedName>
    <definedName name="AREATAPRKAP" localSheetId="9">#REF!</definedName>
    <definedName name="AREATAPRKAP">#REF!</definedName>
    <definedName name="arest" localSheetId="6">#REF!</definedName>
    <definedName name="arest" localSheetId="10">#REF!</definedName>
    <definedName name="arest" localSheetId="7">#REF!</definedName>
    <definedName name="arest" localSheetId="9">#REF!</definedName>
    <definedName name="arest">#REF!</definedName>
    <definedName name="ART">#REF!</definedName>
    <definedName name="arus" localSheetId="6">#REF!</definedName>
    <definedName name="arus" localSheetId="10">#REF!</definedName>
    <definedName name="arus" localSheetId="7">#REF!</definedName>
    <definedName name="arus" localSheetId="9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 localSheetId="9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10">#REF!</definedName>
    <definedName name="ASASA" localSheetId="7">#REF!</definedName>
    <definedName name="ASASA" localSheetId="5">#REF!</definedName>
    <definedName name="ASASA" localSheetId="9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hidden="1">{#N/A,#N/A,FALSE,"M.43"}</definedName>
    <definedName name="asDddd" localSheetId="9" hidden="1">{#N/A,#N/A,FALSE,"M.33"}</definedName>
    <definedName name="asDddd" hidden="1">{#N/A,#N/A,FALSE,"M.33"}</definedName>
    <definedName name="asdfsaf" localSheetId="9" hidden="1">{#N/A,#N/A,FALSE,"M.01"}</definedName>
    <definedName name="asdfsaf" hidden="1">{#N/A,#N/A,FALSE,"M.01"}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>#REF!</definedName>
    <definedName name="Asumsi" localSheetId="6">#REF!</definedName>
    <definedName name="Asumsi" localSheetId="10">#REF!</definedName>
    <definedName name="Asumsi" localSheetId="7">#REF!</definedName>
    <definedName name="Asumsi" localSheetId="9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 localSheetId="9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 localSheetId="9">#REF!</definedName>
    <definedName name="ATJenis">#REF!</definedName>
    <definedName name="AUD">[34]L20Keu!$O$6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0">#REF!</definedName>
    <definedName name="B" localSheetId="7">#REF!</definedName>
    <definedName name="B" localSheetId="5">#REF!</definedName>
    <definedName name="B" localSheetId="9">#REF!</definedName>
    <definedName name="B">#REF!</definedName>
    <definedName name="ba" localSheetId="6">[35]Usulan!#REF!</definedName>
    <definedName name="ba" localSheetId="10">[35]Usulan!#REF!</definedName>
    <definedName name="ba" localSheetId="7">[35]Usulan!#REF!</definedName>
    <definedName name="ba" localSheetId="5">[35]Usulan!#REF!</definedName>
    <definedName name="ba" localSheetId="9">[35]Usulan!#REF!</definedName>
    <definedName name="ba">[35]Usulan!#REF!</definedName>
    <definedName name="baba" localSheetId="6">#REF!</definedName>
    <definedName name="baba" localSheetId="10">#REF!</definedName>
    <definedName name="baba" localSheetId="5">#REF!</definedName>
    <definedName name="baba" localSheetId="9">#REF!</definedName>
    <definedName name="baba" localSheetId="11">#REF!</definedName>
    <definedName name="baba">#REF!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9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9">#REF!</definedName>
    <definedName name="bank">#REF!</definedName>
    <definedName name="banyu" localSheetId="9" hidden="1">{#N/A,#N/A,FALSE,"M.01"}</definedName>
    <definedName name="banyu" hidden="1">{#N/A,#N/A,FALSE,"M.01"}</definedName>
    <definedName name="BAR" localSheetId="6">'[36]FORM-B'!#REF!</definedName>
    <definedName name="BAR" localSheetId="7">'[36]FORM-B'!#REF!</definedName>
    <definedName name="BAR" localSheetId="9">'[36]FORM-B'!#REF!</definedName>
    <definedName name="BAR">'[36]FORM-B'!#REF!</definedName>
    <definedName name="BAR_19" localSheetId="6">'[36]FORM-B'!#REF!</definedName>
    <definedName name="BAR_19" localSheetId="7">'[36]FORM-B'!#REF!</definedName>
    <definedName name="BAR_19" localSheetId="9">'[36]FORM-B'!#REF!</definedName>
    <definedName name="BAR_19">'[36]FORM-B'!#REF!</definedName>
    <definedName name="BARU" localSheetId="6">#REF!</definedName>
    <definedName name="BARU" localSheetId="10">#REF!</definedName>
    <definedName name="BARU" localSheetId="7">#REF!</definedName>
    <definedName name="BARU" localSheetId="5">#REF!</definedName>
    <definedName name="BARU" localSheetId="9">#REF!</definedName>
    <definedName name="BARU">#REF!</definedName>
    <definedName name="Baru_19" localSheetId="6">'[36]FORM-B'!#REF!</definedName>
    <definedName name="Baru_19" localSheetId="10">'[36]FORM-B'!#REF!</definedName>
    <definedName name="Baru_19" localSheetId="7">'[36]FORM-B'!#REF!</definedName>
    <definedName name="Baru_19" localSheetId="5">'[36]FORM-B'!#REF!</definedName>
    <definedName name="Baru_19" localSheetId="9">'[36]FORM-B'!#REF!</definedName>
    <definedName name="Baru_19">'[36]FORM-B'!#REF!</definedName>
    <definedName name="Bases_of_absorption">OFFSET('[33]Working Page'!$J$8,0,0,COUNTA('[33]Working Page'!$J$8:$J$31),1)</definedName>
    <definedName name="Basis_of_absorption_Area_Overheads">'[33]Regional Overhead Allocation_WJ'!$C$381:$U$404</definedName>
    <definedName name="Basket">[37]Kamus!$D$2:$D$8</definedName>
    <definedName name="BATAL">#N/A</definedName>
    <definedName name="Batt.110V300ah">'[15]HARGA SATUAN'!$B$9</definedName>
    <definedName name="Battere48V300">'[15]HARGA SATUAN'!$B$13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10">#REF!</definedName>
    <definedName name="Bayar_Tepsco_jpy" localSheetId="7">#REF!</definedName>
    <definedName name="Bayar_Tepsco_jpy" localSheetId="5">#REF!</definedName>
    <definedName name="Bayar_Tepsco_jpy" localSheetId="9">#REF!</definedName>
    <definedName name="Bayar_Tepsco_jpy">#REF!</definedName>
    <definedName name="BBakuTRWI">'[38]BBaku(12C3)'!$B$1:$S$46</definedName>
    <definedName name="BBakuTRWII">'[38]BBaku(12C3)'!$B$47:$S$93</definedName>
    <definedName name="BBakuTRWIII">'[38]BBaku(12C3)'!$B$94:$S$140</definedName>
    <definedName name="BBakuTRWIV">'[38]BBaku(12C3)'!$B$141:$S$187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localSheetId="11" hidden="1">{#N/A,#N/A,FALSE,"M.41"}</definedName>
    <definedName name="bbb" hidden="1">{#N/A,#N/A,FALSE,"M.41"}</definedName>
    <definedName name="BBMJenisTRWI">'[39]BBMJenis(12B1)'!$B$1:$K$38</definedName>
    <definedName name="BBMJenisTRWII">'[39]BBMJenis(12B1)'!$B$40:$K$77</definedName>
    <definedName name="BBMJenisTRWIII">'[39]BBMJenis(12B1)'!$B$79:$K$116</definedName>
    <definedName name="BBMJenisTRWIV">'[39]BBMJenis(12B1)'!$B$118:$K$155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0">#REF!</definedName>
    <definedName name="BEBANKDS" localSheetId="7">#REF!</definedName>
    <definedName name="BEBANKDS" localSheetId="5">#REF!</definedName>
    <definedName name="BEBANKDS" localSheetId="9">#REF!</definedName>
    <definedName name="BEBANKDS">#REF!</definedName>
    <definedName name="BEBANSLG" localSheetId="6">#REF!</definedName>
    <definedName name="BEBANSLG" localSheetId="10">#REF!</definedName>
    <definedName name="BEBANSLG" localSheetId="7">#REF!</definedName>
    <definedName name="BEBANSLG" localSheetId="9">#REF!</definedName>
    <definedName name="BEBANSLG">#REF!</definedName>
    <definedName name="BEBANSMG" localSheetId="6">#REF!</definedName>
    <definedName name="BEBANSMG" localSheetId="10">#REF!</definedName>
    <definedName name="BEBANSMG" localSheetId="7">#REF!</definedName>
    <definedName name="BEBANSMG" localSheetId="9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10">#REF!</definedName>
    <definedName name="BHVHY" localSheetId="7">#REF!</definedName>
    <definedName name="BHVHY" localSheetId="5">#REF!</definedName>
    <definedName name="BHVHY" localSheetId="9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0">#REF!</definedName>
    <definedName name="BiInvest" localSheetId="7">#REF!</definedName>
    <definedName name="BiInvest" localSheetId="5">#REF!</definedName>
    <definedName name="BiInvest" localSheetId="9">#REF!</definedName>
    <definedName name="BiInvest">#REF!</definedName>
    <definedName name="BiLuOp">'[38]BiLuOp(14)'!$B$1:$G$49</definedName>
    <definedName name="BIM" localSheetId="6">[5]prod03!#REF!</definedName>
    <definedName name="BIM" localSheetId="10">#REF!</definedName>
    <definedName name="BIM" localSheetId="7">[5]prod03!#REF!</definedName>
    <definedName name="BIM" localSheetId="5">#REF!</definedName>
    <definedName name="BIM" localSheetId="9">#REF!</definedName>
    <definedName name="BIM" localSheetId="11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localSheetId="11" hidden="1">{#N/A,#N/A,FALSE,"M.02"}</definedName>
    <definedName name="bima3" hidden="1">{#N/A,#N/A,FALSE,"M.02"}</definedName>
    <definedName name="BiPegUTRWI">'[38]Bipeg-U(12D2)'!$B$1:$G$53</definedName>
    <definedName name="BiPegUTRWII">'[40]Bipeg-U(12D2)'!#REF!</definedName>
    <definedName name="BiPegUTRWIII">'[40]Bipeg-U(12D2)'!#REF!</definedName>
    <definedName name="BiPegUTRWIV">'[40]Bipeg-U(12D2)'!#REF!</definedName>
    <definedName name="BiPinjamin">'[39]BiPinjamin(15)'!$B$1:$G$49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[41]Uraian!#REF!</definedName>
    <definedName name="bkimia4v" localSheetId="7">[41]Uraian!#REF!</definedName>
    <definedName name="bkimia4v" localSheetId="9">[41]Uraian!#REF!</definedName>
    <definedName name="bkimia4v">[41]Uraian!#REF!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'[33]Working Page'!$F$53:$F$85</definedName>
    <definedName name="bln">[42]bantu!$A$1:$A$12</definedName>
    <definedName name="bn" localSheetId="6">#REF!</definedName>
    <definedName name="bn" localSheetId="10">#REF!</definedName>
    <definedName name="bn" localSheetId="7">#REF!</definedName>
    <definedName name="bn" localSheetId="5">#REF!</definedName>
    <definedName name="bn" localSheetId="9">#REF!</definedName>
    <definedName name="bn">#REF!</definedName>
    <definedName name="bnn">[16]ca!#REF!</definedName>
    <definedName name="BOLain">'[38]BOLain(12E2)'!$B$1:$G$43</definedName>
    <definedName name="BoLainTRWI">'[38]BOLain(12E2)'!$B$1:$L$44</definedName>
    <definedName name="BoLainTRWII">'[38]BOLain(12E2)'!$B$45:$L$88</definedName>
    <definedName name="BoLainTRWIII">'[38]BOLain(12E2)'!$B$89:$L$132</definedName>
    <definedName name="BoLainTRWIV">'[38]BOLain(12E2)'!$B$133:$L$175</definedName>
    <definedName name="Boq" hidden="1">#REF!</definedName>
    <definedName name="bp">[28]x!$H$9:$H$47</definedName>
    <definedName name="BPegFTRWI">'[38]BPeg-F(12D1)'!$B$1:$H$45</definedName>
    <definedName name="BPegFTRWII">'[38]BPeg-F(12D1)'!$B$47:$H$92</definedName>
    <definedName name="BPegFTRWIII">'[38]BPeg-F(12D1)'!$B$93:$H$138</definedName>
    <definedName name="BPegFTRWIV">'[38]BPeg-F(12D1)'!$B$139:$H$184</definedName>
    <definedName name="BPP">'[43]W-NAD'!#REF!</definedName>
    <definedName name="BSK">#REF!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7">#REF!</definedName>
    <definedName name="BukuBesar" localSheetId="5">#REF!</definedName>
    <definedName name="BukuBesar" localSheetId="9">#REF!</definedName>
    <definedName name="BukuBesar">#REF!</definedName>
    <definedName name="BukuBesarJawa">[44]LK2004!#REF!</definedName>
    <definedName name="BULAN" localSheetId="10">[45]MENU1!$D$4:$T$15</definedName>
    <definedName name="BULAN" localSheetId="5">[45]MENU1!$D$4:$T$15</definedName>
    <definedName name="BULAN" localSheetId="11">[45]MENU1!$D$4:$T$15</definedName>
    <definedName name="BULAN">[45]MENU1!$D$4:$T$15</definedName>
    <definedName name="Bulan_Ke" localSheetId="10">[46]CashFlow!$H$46</definedName>
    <definedName name="Bulan_Ke" localSheetId="9">#N/A</definedName>
    <definedName name="Bulan_Ke">#N/A</definedName>
    <definedName name="Bulan_lengkap">[42]Monitoring_Harian!$A$2:$A$13</definedName>
    <definedName name="Business_Revenue">'[33]Service Mapping'!$C$46:$Y$80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0">#REF!</definedName>
    <definedName name="C_" localSheetId="7">#REF!</definedName>
    <definedName name="C_" localSheetId="5">#REF!</definedName>
    <definedName name="C_" localSheetId="9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10">#REF!</definedName>
    <definedName name="CABANG" localSheetId="7">#REF!</definedName>
    <definedName name="CABANG" localSheetId="5">#REF!</definedName>
    <definedName name="CABANG" localSheetId="9">#REF!</definedName>
    <definedName name="CABANG">#REF!</definedName>
    <definedName name="cancel" localSheetId="9" hidden="1">{#N/A,#N/A,FALSE,"M.01"}</definedName>
    <definedName name="cancel" hidden="1">{#N/A,#N/A,FALSE,"M.01"}</definedName>
    <definedName name="CAPASITOR">'[15]HARGA SATUAN'!$B$39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9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10">#REF!</definedName>
    <definedName name="cccccccccc" localSheetId="7">#REF!</definedName>
    <definedName name="cccccccccc" localSheetId="9">#REF!</definedName>
    <definedName name="cccccccccc">#REF!</definedName>
    <definedName name="Central_Overhead">'[33]Central Overhead Allocation'!$C$432:$AL$455</definedName>
    <definedName name="cetak" localSheetId="6">#REF!</definedName>
    <definedName name="cetak" localSheetId="10">#REF!</definedName>
    <definedName name="cetak" localSheetId="7">#REF!</definedName>
    <definedName name="cetak" localSheetId="5">#REF!</definedName>
    <definedName name="cetak" localSheetId="9">#REF!</definedName>
    <definedName name="cetak">#REF!</definedName>
    <definedName name="cf">#REF!</definedName>
    <definedName name="Charger75">'[15]HARGA SATUAN'!$B$16</definedName>
    <definedName name="Chart1">OFFSET('[33]Working Page'!$C$115,0,0,33-COUNTIF('[33]Working Page'!$C$115:$C$147,"=#N/A"),1)</definedName>
    <definedName name="Chart1_data">OFFSET('[33]Working Page'!$N$115,0,0,33-COUNTIF('[33]Working Page'!$C$115:$C$147,"=#N/A"),1)</definedName>
    <definedName name="Chart2_data">OFFSET('[33]Working Page'!$G$151,0,0,33-COUNTIF('[33]Working Page'!$C$115:$C$147,"=#N/A"),1)</definedName>
    <definedName name="cibinong" localSheetId="6">#REF!</definedName>
    <definedName name="cibinong" localSheetId="10">#REF!</definedName>
    <definedName name="cibinong" localSheetId="7">#REF!</definedName>
    <definedName name="cibinong" localSheetId="5">#REF!</definedName>
    <definedName name="cibinong" localSheetId="9">#REF!</definedName>
    <definedName name="cibinong">#REF!</definedName>
    <definedName name="CITRA" localSheetId="6">#REF!</definedName>
    <definedName name="CITRA" localSheetId="10">#REF!</definedName>
    <definedName name="CITRA" localSheetId="7">#REF!</definedName>
    <definedName name="CITRA" localSheetId="9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10">#REF!</definedName>
    <definedName name="COLR" localSheetId="7">#REF!</definedName>
    <definedName name="COLR" localSheetId="5">#REF!</definedName>
    <definedName name="COLR" localSheetId="9">#REF!</definedName>
    <definedName name="COLR">#REF!</definedName>
    <definedName name="Contracted_Revenue">'[33]Service Mapping'!$C$46:$Y$79</definedName>
    <definedName name="COP_UNIT" localSheetId="9" hidden="1">{#N/A,#N/A,FALSE,"M.42"}</definedName>
    <definedName name="COP_UNIT" hidden="1">{#N/A,#N/A,FALSE,"M.42"}</definedName>
    <definedName name="COPY">'[47]REAL-LR'!$G$17:$G$54</definedName>
    <definedName name="COREALLR" localSheetId="6">#REF!</definedName>
    <definedName name="COREALLR" localSheetId="10">#REF!</definedName>
    <definedName name="COREALLR" localSheetId="7">#REF!</definedName>
    <definedName name="COREALLR" localSheetId="5">#REF!</definedName>
    <definedName name="COREALLR" localSheetId="9">#REF!</definedName>
    <definedName name="COREALLR">#REF!</definedName>
    <definedName name="COUNTER" localSheetId="6">#REF!</definedName>
    <definedName name="COUNTER" localSheetId="10">#REF!</definedName>
    <definedName name="COUNTER" localSheetId="7">#REF!</definedName>
    <definedName name="COUNTER" localSheetId="9">#REF!</definedName>
    <definedName name="COUNTER">#REF!</definedName>
    <definedName name="COUNTER_CHECK">#REF!</definedName>
    <definedName name="Cover" localSheetId="6">#REF!</definedName>
    <definedName name="Cover" localSheetId="10">#REF!</definedName>
    <definedName name="Cover" localSheetId="7">#REF!</definedName>
    <definedName name="Cover" localSheetId="9">#REF!</definedName>
    <definedName name="Cover">#REF!</definedName>
    <definedName name="Crit" localSheetId="10">[46]CashFlow!$I$56:$J$57</definedName>
    <definedName name="Crit" localSheetId="9">#N/A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9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 localSheetId="9">#REF!</definedName>
    <definedName name="Criteria_MI">#REF!</definedName>
    <definedName name="csa" localSheetId="6">[30]JAN09!#REF!</definedName>
    <definedName name="csa" localSheetId="7">[30]JAN09!#REF!</definedName>
    <definedName name="csa" localSheetId="9">[30]JAN09!#REF!</definedName>
    <definedName name="csa">[30]JAN09!#REF!</definedName>
    <definedName name="csDesignMode">1</definedName>
    <definedName name="ct150kv">'[15]HARGA SATUAN'!$B$27</definedName>
    <definedName name="cus">[48]Resume!$E$54</definedName>
    <definedName name="Customer_data">'[33]Service Mapping'!$C$85:$Y$119</definedName>
    <definedName name="D" localSheetId="6">#REF!</definedName>
    <definedName name="D" localSheetId="10">#REF!</definedName>
    <definedName name="D" localSheetId="7">#REF!</definedName>
    <definedName name="D" localSheetId="5">#REF!</definedName>
    <definedName name="D" localSheetId="9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 localSheetId="9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 localSheetId="9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 localSheetId="9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 localSheetId="9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 localSheetId="9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 localSheetId="9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 localSheetId="9">#REF!</definedName>
    <definedName name="DAF14E">#REF!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0">#REF!</definedName>
    <definedName name="Dampak" localSheetId="7">#REF!</definedName>
    <definedName name="Dampak" localSheetId="9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9">#REF!</definedName>
    <definedName name="dasf" localSheetId="11">#REF!</definedName>
    <definedName name="dasf">#REF!</definedName>
    <definedName name="DATA">[49]item!$C$2:$C$550</definedName>
    <definedName name="data_sebar">#REF!</definedName>
    <definedName name="data_tarif">[50]tarif_baru!$B$8:$J$34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10">#REF!</definedName>
    <definedName name="DATA309" localSheetId="7">#REF!</definedName>
    <definedName name="DATA309" localSheetId="5">#REF!</definedName>
    <definedName name="DATA309" localSheetId="9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9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9">#REF!</definedName>
    <definedName name="Database_MI">#REF!</definedName>
    <definedName name="DATES">'[51]Harga BBM Indonesia'!$A$8:$A$60</definedName>
    <definedName name="dave" localSheetId="9" hidden="1">{#N/A,#N/A,FALSE,"M.41"}</definedName>
    <definedName name="dave" hidden="1">{#N/A,#N/A,FALSE,"M.41"}</definedName>
    <definedName name="DAWDFAFD" localSheetId="6">[52]Sheet5!#REF!</definedName>
    <definedName name="DAWDFAFD" localSheetId="7">[52]Sheet5!#REF!</definedName>
    <definedName name="DAWDFAFD" localSheetId="9">[52]Sheet5!#REF!</definedName>
    <definedName name="DAWDFAFD">[52]Sheet5!#REF!</definedName>
    <definedName name="daya">#REF!</definedName>
    <definedName name="DBGGNSMG" localSheetId="6">#REF!</definedName>
    <definedName name="DBGGNSMG" localSheetId="10">#REF!</definedName>
    <definedName name="DBGGNSMG" localSheetId="7">#REF!</definedName>
    <definedName name="DBGGNSMG" localSheetId="5">#REF!</definedName>
    <definedName name="DBGGNSMG" localSheetId="9">#REF!</definedName>
    <definedName name="DBGGNSMG">#REF!</definedName>
    <definedName name="DBSend" localSheetId="9">[53]Asumsi!$S$10</definedName>
    <definedName name="DBSend" localSheetId="11">[53]Asumsi!$S$10</definedName>
    <definedName name="DBSend">[53]Asumsi!$S$10</definedName>
    <definedName name="DBSend_2">[54]Asumsi!$T$4</definedName>
    <definedName name="DBSend_3">[55]Asumsi!$U$4</definedName>
    <definedName name="dc" localSheetId="6">[56]JAN07!#REF!</definedName>
    <definedName name="dc" localSheetId="10">[57]JAN07!#REF!</definedName>
    <definedName name="dc" localSheetId="7">[56]JAN07!#REF!</definedName>
    <definedName name="dc" localSheetId="5">[57]JAN07!#REF!</definedName>
    <definedName name="dc" localSheetId="9">[57]JAN07!#REF!</definedName>
    <definedName name="dc">[57]JAN07!#REF!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localSheetId="9" hidden="1">[8]DExp.Lmb!#REF!</definedName>
    <definedName name="DDD" hidden="1">[8]DExp.Lmb!#REF!</definedName>
    <definedName name="ddddddddddd">#REF!</definedName>
    <definedName name="de" localSheetId="9" hidden="1">{#N/A,#N/A,FALSE,"M.34"}</definedName>
    <definedName name="de" hidden="1">{#N/A,#N/A,FALSE,"M.34"}</definedName>
    <definedName name="DEN" localSheetId="6">[5]prod03!#REF!</definedName>
    <definedName name="DEN" localSheetId="7">[5]prod03!#REF!</definedName>
    <definedName name="DEN" localSheetId="9">[5]prod03!#REF!</definedName>
    <definedName name="DEN">[5]prod03!#REF!</definedName>
    <definedName name="DENPASAR">[58]DENPASAR!$A$5:$AG$436</definedName>
    <definedName name="deposito">#REF!</definedName>
    <definedName name="DER" localSheetId="9" hidden="1">{#N/A,#N/A,FALSE,"M.01"}</definedName>
    <definedName name="DER" hidden="1">{#N/A,#N/A,FALSE,"M.01"}</definedName>
    <definedName name="des">#REF!</definedName>
    <definedName name="deviasi">[59]DeVIASI!$A$4:$AC$20</definedName>
    <definedName name="DFG" localSheetId="9" hidden="1">{#N/A,#N/A,FALSE,"M.34"}</definedName>
    <definedName name="DFG" hidden="1">{#N/A,#N/A,FALSE,"M.34"}</definedName>
    <definedName name="DFR">'[15]HARGA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 localSheetId="9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10">[60]MENU!$H$17:$H$35</definedName>
    <definedName name="DISPATCHER" localSheetId="9">#N/A</definedName>
    <definedName name="DISPATCHER">#N/A</definedName>
    <definedName name="Dist.rele">'[15]HARGA SATUAN'!$B$15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10">#REF!</definedName>
    <definedName name="DQDQWDQWDQWD" localSheetId="7">#REF!</definedName>
    <definedName name="DQDQWDQWDQWD" localSheetId="5">#REF!</definedName>
    <definedName name="DQDQWDQWDQWD" localSheetId="9">#REF!</definedName>
    <definedName name="DQDQWDQWDQWD">#REF!</definedName>
    <definedName name="DrafterHari" localSheetId="10">'[31]AHS - Personel'!$G$17</definedName>
    <definedName name="DrafterHari" localSheetId="9">#N/A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7">#REF!</definedName>
    <definedName name="E" localSheetId="5">#REF!</definedName>
    <definedName name="E" localSheetId="9">#REF!</definedName>
    <definedName name="E">#REF!</definedName>
    <definedName name="EDFSADG" localSheetId="9" hidden="1">{#N/A,#N/A,FALSE,"M.02"}</definedName>
    <definedName name="EDFSADG" hidden="1">{#N/A,#N/A,FALSE,"M.02"}</definedName>
    <definedName name="ee" localSheetId="9" hidden="1">{#N/A,#N/A,FALSE,"M.42"}</definedName>
    <definedName name="ee" hidden="1">{#N/A,#N/A,FALSE,"M.42"}</definedName>
    <definedName name="eee" localSheetId="9" hidden="1">{#N/A,#N/A,FALSE,"M.31"}</definedName>
    <definedName name="eee" hidden="1">{#N/A,#N/A,FALSE,"M.31"}</definedName>
    <definedName name="eeee" localSheetId="9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10" hidden="1">#REF!</definedName>
    <definedName name="EHM" localSheetId="7" hidden="1">#REF!</definedName>
    <definedName name="EHM" localSheetId="9" hidden="1">#REF!</definedName>
    <definedName name="EHM" hidden="1">#REF!</definedName>
    <definedName name="ehs" localSheetId="9" hidden="1">{#N/A,#N/A,FALSE,"M.41"}</definedName>
    <definedName name="ehs" hidden="1">{#N/A,#N/A,FALSE,"M.41"}</definedName>
    <definedName name="Employee_data">'[33]Service Mapping'!$C$125:$Y$159</definedName>
    <definedName name="END" localSheetId="6">[5]prod03!#REF!</definedName>
    <definedName name="END" localSheetId="10">[5]prod03!#REF!</definedName>
    <definedName name="END" localSheetId="7">[5]prod03!#REF!</definedName>
    <definedName name="END" localSheetId="5">[5]prod03!#REF!</definedName>
    <definedName name="END" localSheetId="9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hidden="1">{#N/A,#N/A,FALSE,"M.42"}</definedName>
    <definedName name="ert" localSheetId="9" hidden="1">{#N/A,#N/A,FALSE,"M.01"}</definedName>
    <definedName name="ert" hidden="1">{#N/A,#N/A,FALSE,"M.01"}</definedName>
    <definedName name="ERWER" localSheetId="9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[34]L20Keu!$O$7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7">#REF!</definedName>
    <definedName name="ewr" localSheetId="5">#REF!</definedName>
    <definedName name="ewr" localSheetId="9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 localSheetId="9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 localSheetId="9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9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 localSheetId="9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 localSheetId="9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 localSheetId="9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 localSheetId="9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 localSheetId="9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 localSheetId="9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 localSheetId="9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 localSheetId="9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 localSheetId="9">#REF!</definedName>
    <definedName name="Excel_BuiltIn_Print_Titles_19">#REF!</definedName>
    <definedName name="Excel_BuiltIn_Print_Titles_2" localSheetId="6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9">(#REF!,#REF!)</definedName>
    <definedName name="Excel_BuiltIn_Print_Titles_2">(#REF!,#REF!)</definedName>
    <definedName name="Exchange_Rate">'[61]O &amp; M'!$F$2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9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 localSheetId="9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 localSheetId="9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 localSheetId="9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 localSheetId="9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 localSheetId="9">#REF!</definedName>
    <definedName name="FADS">#REF!</definedName>
    <definedName name="FAFA">#REF!</definedName>
    <definedName name="FASDF" localSheetId="6">#REF!</definedName>
    <definedName name="FASDF" localSheetId="10">#REF!</definedName>
    <definedName name="FASDF" localSheetId="7">#REF!</definedName>
    <definedName name="FASDF" localSheetId="9">#REF!</definedName>
    <definedName name="FASDF">#REF!</definedName>
    <definedName name="FCO" localSheetId="6">#REF!</definedName>
    <definedName name="FCO" localSheetId="7">#REF!</definedName>
    <definedName name="FCO" localSheetId="9">#REF!</definedName>
    <definedName name="FCO">#REF!</definedName>
    <definedName name="fd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[27]JAN07!#REF!</definedName>
    <definedName name="FEEDERGGNKDS" localSheetId="7">[27]JAN07!#REF!</definedName>
    <definedName name="FEEDERGGNKDS" localSheetId="9">[62]JAN07!#REF!</definedName>
    <definedName name="FEEDERGGNKDS">[62]JAN07!#REF!</definedName>
    <definedName name="FEEDERGGNSLG" localSheetId="6">[27]JAN07!#REF!</definedName>
    <definedName name="FEEDERGGNSLG" localSheetId="7">[27]JAN07!#REF!</definedName>
    <definedName name="FEEDERGGNSLG" localSheetId="9">[62]JAN07!#REF!</definedName>
    <definedName name="FEEDERGGNSLG">[62]JAN07!#REF!</definedName>
    <definedName name="FEEDERKDS" localSheetId="6">#REF!</definedName>
    <definedName name="FEEDERKDS" localSheetId="10">#REF!</definedName>
    <definedName name="FEEDERKDS" localSheetId="7">#REF!</definedName>
    <definedName name="FEEDERKDS" localSheetId="5">#REF!</definedName>
    <definedName name="FEEDERKDS" localSheetId="9">#REF!</definedName>
    <definedName name="FEEDERKDS">#REF!</definedName>
    <definedName name="FEEDERSLG" localSheetId="6">#REF!</definedName>
    <definedName name="FEEDERSLG" localSheetId="10">#REF!</definedName>
    <definedName name="FEEDERSLG" localSheetId="7">#REF!</definedName>
    <definedName name="FEEDERSLG" localSheetId="9">#REF!</definedName>
    <definedName name="FEEDERSLG">#REF!</definedName>
    <definedName name="FEEDERSMG" localSheetId="6">#REF!</definedName>
    <definedName name="FEEDERSMG" localSheetId="10">#REF!</definedName>
    <definedName name="FEEDERSMG" localSheetId="7">#REF!</definedName>
    <definedName name="FEEDERSMG" localSheetId="9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10">#REF!</definedName>
    <definedName name="ffe" localSheetId="7">#REF!</definedName>
    <definedName name="ffe" localSheetId="5">#REF!</definedName>
    <definedName name="ffe" localSheetId="9">#REF!</definedName>
    <definedName name="ffe">#REF!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0">#REF!</definedName>
    <definedName name="fffff" localSheetId="7">#REF!</definedName>
    <definedName name="fffff" localSheetId="9">#REF!</definedName>
    <definedName name="fffff">#REF!</definedName>
    <definedName name="fghd" localSheetId="9" hidden="1">{#N/A,#N/A,FALSE,"M.43"}</definedName>
    <definedName name="fghd" hidden="1">{#N/A,#N/A,FALSE,"M.43"}</definedName>
    <definedName name="fghfghdh">#REF!</definedName>
    <definedName name="FILL" hidden="1">[63]UshDeb00!#REF!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localSheetId="9" hidden="1">{#N/A,#N/A,FALSE,"M.42"}</definedName>
    <definedName name="FOF" hidden="1">{#N/A,#N/A,FALSE,"M.42"}</definedName>
    <definedName name="FOREX">'[64]Resource Plan (2)'!$H$120</definedName>
    <definedName name="fp">[28]x!$G$9:$G$47</definedName>
    <definedName name="fr" localSheetId="9" hidden="1">{#N/A,#N/A,FALSE,"M.31"}</definedName>
    <definedName name="fr" hidden="1">{#N/A,#N/A,FALSE,"M.31"}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7">#REF!</definedName>
    <definedName name="Frekuensi" localSheetId="5">#REF!</definedName>
    <definedName name="Frekuensi" localSheetId="9">#REF!</definedName>
    <definedName name="Frekuensi">#REF!</definedName>
    <definedName name="FSA">#REF!</definedName>
    <definedName name="FSDF" localSheetId="6">#REF!</definedName>
    <definedName name="FSDF" localSheetId="10">#REF!</definedName>
    <definedName name="FSDF" localSheetId="7">#REF!</definedName>
    <definedName name="FSDF" localSheetId="9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9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[65]Smg!$I$1:$I$863</definedName>
    <definedName name="gambar" localSheetId="6">#REF!</definedName>
    <definedName name="gambar" localSheetId="10">#REF!</definedName>
    <definedName name="gambar" localSheetId="7">#REF!</definedName>
    <definedName name="gambar" localSheetId="5">#REF!</definedName>
    <definedName name="gambar" localSheetId="9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10">[60]MENU!$M$11:$M$124</definedName>
    <definedName name="GANGGUAN" localSheetId="9">#N/A</definedName>
    <definedName name="GANGGUAN">#N/A</definedName>
    <definedName name="GARDU" localSheetId="10">[60]PARAMETER!$A$11:$A$1059</definedName>
    <definedName name="GARDU" localSheetId="9">#N/A</definedName>
    <definedName name="GARDU">#N/A</definedName>
    <definedName name="GARDU1" localSheetId="10">[60]MENU!$A$11:$A$110</definedName>
    <definedName name="GARDU1" localSheetId="9">#N/A</definedName>
    <definedName name="GARDU1">#N/A</definedName>
    <definedName name="GBP">[34]L20Keu!$O$8</definedName>
    <definedName name="GBR" localSheetId="10">INDEX([66]KKO!#REF!,MATCH([66]KKO!#REF!:[66]KKO!#REF!,0)*2)</definedName>
    <definedName name="GBR" localSheetId="9">INDEX([67]KKO!#REF!,MATCH([67]KKO!#REF!:[67]KKO!#REF!,0)*2)</definedName>
    <definedName name="GBR">INDEX(KKO!#REF!,MATCH(KKO!#REF!:KKO!#REF!,0)*2)</definedName>
    <definedName name="gdfg">#REF!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9">#REF!</definedName>
    <definedName name="gf" localSheetId="11">#REF!</definedName>
    <definedName name="gf">#REF!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0">#REF!</definedName>
    <definedName name="GFHHG" localSheetId="7">#REF!</definedName>
    <definedName name="GFHHG" localSheetId="9">#REF!</definedName>
    <definedName name="GFHHG">#REF!</definedName>
    <definedName name="GFRKDS" localSheetId="6">#REF!</definedName>
    <definedName name="GFRKDS" localSheetId="7">#REF!</definedName>
    <definedName name="GFRKDS" localSheetId="9">#REF!</definedName>
    <definedName name="GFRKDS">#REF!</definedName>
    <definedName name="GFRSLG" localSheetId="6">#REF!</definedName>
    <definedName name="GFRSLG" localSheetId="7">#REF!</definedName>
    <definedName name="GFRSLG" localSheetId="9">#REF!</definedName>
    <definedName name="GFRSLG">#REF!</definedName>
    <definedName name="GFRSMG" localSheetId="6">#REF!</definedName>
    <definedName name="GFRSMG" localSheetId="10">#REF!</definedName>
    <definedName name="GFRSMG" localSheetId="7">#REF!</definedName>
    <definedName name="GFRSMG" localSheetId="9">#REF!</definedName>
    <definedName name="GFRSMG">#REF!</definedName>
    <definedName name="gg" localSheetId="6">#REF!</definedName>
    <definedName name="gg" localSheetId="7">#REF!</definedName>
    <definedName name="gg" localSheetId="9">#REF!</definedName>
    <definedName name="gg">#REF!</definedName>
    <definedName name="ggg" localSheetId="6">#REF!</definedName>
    <definedName name="ggg" localSheetId="7">#REF!</definedName>
    <definedName name="ggg" localSheetId="9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10" hidden="1">#REF!</definedName>
    <definedName name="GRAIK" localSheetId="7" hidden="1">#REF!</definedName>
    <definedName name="GRAIK" localSheetId="5" hidden="1">#REF!</definedName>
    <definedName name="GRAIK" localSheetId="9" hidden="1">#REF!</definedName>
    <definedName name="GRAIK" hidden="1">#REF!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0">#REF!</definedName>
    <definedName name="H" localSheetId="7">#REF!</definedName>
    <definedName name="H" localSheetId="9">#REF!</definedName>
    <definedName name="H">#REF!</definedName>
    <definedName name="harga">[68]RAB!$F$12:$J$175</definedName>
    <definedName name="hari" localSheetId="10">[69]Format!$AA$1:$AG$1</definedName>
    <definedName name="hari" localSheetId="9">[69]Format!$AA$1:$AG$1</definedName>
    <definedName name="hari">[70]Format!$AA$1:$AG$1</definedName>
    <definedName name="HarJaborTRWI" localSheetId="6">#REF!</definedName>
    <definedName name="HarJaborTRWI" localSheetId="10">#REF!</definedName>
    <definedName name="HarJaborTRWI" localSheetId="7">#REF!</definedName>
    <definedName name="HarJaborTRWI" localSheetId="5">#REF!</definedName>
    <definedName name="HarJaborTRWI" localSheetId="9">#REF!</definedName>
    <definedName name="HarJaborTRWI">#REF!</definedName>
    <definedName name="HarJaborTRWII" localSheetId="6">#REF!</definedName>
    <definedName name="HarJaborTRWII" localSheetId="10">#REF!</definedName>
    <definedName name="HarJaborTRWII" localSheetId="7">#REF!</definedName>
    <definedName name="HarJaborTRWII" localSheetId="9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 localSheetId="9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 localSheetId="9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 localSheetId="9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 localSheetId="9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 localSheetId="9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 localSheetId="9">#REF!</definedName>
    <definedName name="HarMatTRWIV">#REF!</definedName>
    <definedName name="HARTO" localSheetId="6">#REF!</definedName>
    <definedName name="HARTO" localSheetId="7">#REF!</definedName>
    <definedName name="HARTO" localSheetId="9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9">#REF!</definedName>
    <definedName name="HB">#REF!</definedName>
    <definedName name="HBDUA" localSheetId="6">#REF!</definedName>
    <definedName name="HBDUA" localSheetId="7">#REF!</definedName>
    <definedName name="HBDUA" localSheetId="9">#REF!</definedName>
    <definedName name="HBDUA">#REF!</definedName>
    <definedName name="HBsatu" localSheetId="6">#REF!</definedName>
    <definedName name="HBsatu" localSheetId="7">#REF!</definedName>
    <definedName name="HBsatu" localSheetId="9">#REF!</definedName>
    <definedName name="HBsatu">#REF!</definedName>
    <definedName name="HEXING">#REF!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10">#REF!</definedName>
    <definedName name="hhhhhhhhhhh" localSheetId="7">#REF!</definedName>
    <definedName name="hhhhhhhhhhh" localSheetId="5">#REF!</definedName>
    <definedName name="hhhhhhhhhhh" localSheetId="9">#REF!</definedName>
    <definedName name="hhhhhhhhhhh">#REF!</definedName>
    <definedName name="hist" localSheetId="9" hidden="1">{#N/A,#N/A,FALSE,"M.42"}</definedName>
    <definedName name="hist" hidden="1">{#N/A,#N/A,FALSE,"M.42"}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9">'[71]MATERIAL juni 05'!$A:$AH</definedName>
    <definedName name="HMAT">'[71]MATERIAL juni 05'!$A$1:$AH$65536</definedName>
    <definedName name="HMRIEL" localSheetId="9">'[71]UPDATE 25 JANUARI 2007'!$1:$1048576</definedName>
    <definedName name="HMRIEL">'[71]UPDATE 25 JANUARI 2007'!$A:$IV</definedName>
    <definedName name="HOE" localSheetId="9" hidden="1">{#N/A,#N/A,FALSE,"M.31"}</definedName>
    <definedName name="HOE" hidden="1">{#N/A,#N/A,FALSE,"M.31"}</definedName>
    <definedName name="HOUOUOUO" localSheetId="10" hidden="1">{#N/A,#N/A,FALSE,"M.31"}</definedName>
    <definedName name="HOUOUOUO" localSheetId="5" hidden="1">{#N/A,#N/A,FALSE,"M.31"}</definedName>
    <definedName name="HOUOUOUO" localSheetId="9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10">#REF!</definedName>
    <definedName name="HR" localSheetId="7">#REF!</definedName>
    <definedName name="HR" localSheetId="5">#REF!</definedName>
    <definedName name="HR" localSheetId="9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0">#REF!</definedName>
    <definedName name="i" localSheetId="7">#REF!</definedName>
    <definedName name="i" localSheetId="5">#REF!</definedName>
    <definedName name="i" localSheetId="9">#REF!</definedName>
    <definedName name="i">#REF!</definedName>
    <definedName name="I_Acc">#REF!</definedName>
    <definedName name="idobaru">[1]Catatan!$C$143</definedName>
    <definedName name="IDS">'[51]Harga BBM Indonesia'!$B$5:$D$5</definedName>
    <definedName name="IK">#REF!</definedName>
    <definedName name="ike" localSheetId="6">#REF!</definedName>
    <definedName name="ike" localSheetId="10">#REF!</definedName>
    <definedName name="ike" localSheetId="7">#REF!</definedName>
    <definedName name="ike" localSheetId="9">#REF!</definedName>
    <definedName name="ike">#REF!</definedName>
    <definedName name="IkhtBiopTRWI">'[39]IkhtisarBiop(12.0)'!$B$1:$M$49</definedName>
    <definedName name="IkhtBiopTRWII">'[39]IkhtisarBiop(12.0)'!$B$51:$M$99</definedName>
    <definedName name="IkhtBiopTRWIII">'[39]IkhtisarBiop(12.0)'!$B$101:$M$149</definedName>
    <definedName name="IkhtBiopTRWIV">'[39]IkhtisarBiop(12.0)'!$B$151:$M$199</definedName>
    <definedName name="Impor_W1_W2">[72]NerSubsis!$D$41</definedName>
    <definedName name="INDEX_KODE" localSheetId="10">[60]MENU!$O$11:$O$124</definedName>
    <definedName name="INDEX_KODE" localSheetId="9">#N/A</definedName>
    <definedName name="INDEX_KODE">#N/A</definedName>
    <definedName name="INDEX1" localSheetId="10">[60]MENU!$C$11:$C$110</definedName>
    <definedName name="INDEX1" localSheetId="9">#N/A</definedName>
    <definedName name="INDEX1">#N/A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 localSheetId="9">#REF!</definedName>
    <definedName name="Indikator210">#REF!</definedName>
    <definedName name="Indikator215" localSheetId="6">#REF!</definedName>
    <definedName name="Indikator215" localSheetId="10">#REF!</definedName>
    <definedName name="Indikator215" localSheetId="7">#REF!</definedName>
    <definedName name="Indikator215" localSheetId="9">#REF!</definedName>
    <definedName name="Indikator215">#REF!</definedName>
    <definedName name="indikatorlurruptl" localSheetId="9" hidden="1">{#N/A,#N/A,FALSE,"M.31"}</definedName>
    <definedName name="indikatorlurruptl" hidden="1">{#N/A,#N/A,FALSE,"M.31"}</definedName>
    <definedName name="INDUK">[73]DTU!$B$2:$D$48</definedName>
    <definedName name="inflasi">#REF!</definedName>
    <definedName name="inflasi1">#REF!</definedName>
    <definedName name="inflasi2">#REF!</definedName>
    <definedName name="input" localSheetId="6">'[74]Neraca seAPJ'!#REF!</definedName>
    <definedName name="input" localSheetId="10">'[74]Neraca seAPJ'!#REF!</definedName>
    <definedName name="input" localSheetId="7">'[74]Neraca seAPJ'!#REF!</definedName>
    <definedName name="input" localSheetId="5">'[74]Neraca seAPJ'!#REF!</definedName>
    <definedName name="input" localSheetId="9">'[74]Neraca seAPJ'!#REF!</definedName>
    <definedName name="input">'[74]Neraca seAPJ'!#REF!</definedName>
    <definedName name="INTAKE">#REF!</definedName>
    <definedName name="inves1">#REF!</definedName>
    <definedName name="inves2">[16]ca!#REF!</definedName>
    <definedName name="INVMlgNew">#N/A</definedName>
    <definedName name="iopl" localSheetId="9" hidden="1">{#N/A,#N/A,FALSE,"M.34"}</definedName>
    <definedName name="iopl" hidden="1">{#N/A,#N/A,FALSE,"M.34"}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0">#REF!</definedName>
    <definedName name="IPP" localSheetId="7">#REF!</definedName>
    <definedName name="IPP" localSheetId="5">#REF!</definedName>
    <definedName name="IPP" localSheetId="9">#REF!</definedName>
    <definedName name="IPP">#REF!</definedName>
    <definedName name="ips" localSheetId="6">[30]JAN09!#REF!</definedName>
    <definedName name="ips" localSheetId="10">[30]JAN09!#REF!</definedName>
    <definedName name="ips" localSheetId="5">[30]JAN09!#REF!</definedName>
    <definedName name="ips" localSheetId="9">[30]JAN09!#REF!</definedName>
    <definedName name="ips">[30]JAN09!#REF!</definedName>
    <definedName name="IS" localSheetId="6">#REF!</definedName>
    <definedName name="IS" localSheetId="10">#REF!</definedName>
    <definedName name="IS" localSheetId="7">#REF!</definedName>
    <definedName name="IS" localSheetId="5">#REF!</definedName>
    <definedName name="IS" localSheetId="9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10">#REF!</definedName>
    <definedName name="itung" localSheetId="7">#REF!</definedName>
    <definedName name="itung" localSheetId="9">#REF!</definedName>
    <definedName name="itung">#REF!</definedName>
    <definedName name="iujnyhnuh" localSheetId="6">#REF!</definedName>
    <definedName name="iujnyhnuh" localSheetId="10">#REF!</definedName>
    <definedName name="iujnyhnuh" localSheetId="7">#REF!</definedName>
    <definedName name="iujnyhnuh" localSheetId="9">#REF!</definedName>
    <definedName name="iujnyhnuh">#REF!</definedName>
    <definedName name="j" localSheetId="6">#REF!</definedName>
    <definedName name="j" localSheetId="10">#REF!</definedName>
    <definedName name="j" localSheetId="7">#REF!</definedName>
    <definedName name="j" localSheetId="9">#REF!</definedName>
    <definedName name="j">#REF!</definedName>
    <definedName name="JAJA" localSheetId="6">'[75]W-NAD'!#REF!</definedName>
    <definedName name="JAJA" localSheetId="7">'[75]W-NAD'!#REF!</definedName>
    <definedName name="JAJA" localSheetId="9">'[75]W-NAD'!#REF!</definedName>
    <definedName name="JAJA">'[75]W-NAD'!#REF!</definedName>
    <definedName name="jamkerja">'[76]D2. ANALISA HS INSHAR'!$D$2</definedName>
    <definedName name="JamKerja01">'[77]E3. ANALISA HS HAR TEK SUTM'!$D$2</definedName>
    <definedName name="jamkerjaentri" localSheetId="6">'[76]D2. ANALISA HS INSHAR'!#REF!</definedName>
    <definedName name="jamkerjaentri" localSheetId="10">'[76]D2. ANALISA HS INSHAR'!#REF!</definedName>
    <definedName name="jamkerjaentri" localSheetId="7">'[76]D2. ANALISA HS INSHAR'!#REF!</definedName>
    <definedName name="jamkerjaentri" localSheetId="5">'[76]D2. ANALISA HS INSHAR'!#REF!</definedName>
    <definedName name="jamkerjaentri" localSheetId="9">'[76]D2. ANALISA HS INSHAR'!#REF!</definedName>
    <definedName name="jamkerjaentri">'[76]D2. ANALISA HS INSHAR'!#REF!</definedName>
    <definedName name="jamkerjahar">'[77]E6. ANALISA HS HAR'!$D$2</definedName>
    <definedName name="JARDIST" localSheetId="6">#REF!</definedName>
    <definedName name="JARDIST" localSheetId="10">#REF!</definedName>
    <definedName name="JARDIST" localSheetId="7">#REF!</definedName>
    <definedName name="JARDIST" localSheetId="5">#REF!</definedName>
    <definedName name="JARDIST" localSheetId="9">#REF!</definedName>
    <definedName name="JARDIST">#REF!</definedName>
    <definedName name="jasa" localSheetId="9">[78]Jasa!$B:$F</definedName>
    <definedName name="jasa">[78]Jasa!$B$1:$F$65536</definedName>
    <definedName name="jasa." localSheetId="9">[78]Jasa!$B:$F</definedName>
    <definedName name="jasa.">[78]Jasa!$B$1:$F$65536</definedName>
    <definedName name="jawa" localSheetId="9" hidden="1">{#N/A,#N/A,FALSE,"M.41"}</definedName>
    <definedName name="jawa" hidden="1">{#N/A,#N/A,FALSE,"M.41"}</definedName>
    <definedName name="jawabali" localSheetId="9" hidden="1">{#N/A,#N/A,FALSE,"M.31"}</definedName>
    <definedName name="jawabali" hidden="1">{#N/A,#N/A,FALSE,"M.31"}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localSheetId="11" hidden="1">{#N/A,#N/A,FALSE,"M.31"}</definedName>
    <definedName name="jbrpst2" hidden="1">{#N/A,#N/A,FALSE,"M.31"}</definedName>
    <definedName name="jenis_kontrak">[79]data!$F$2:$F$4</definedName>
    <definedName name="jenis_pph">[79]data!$E$2:$E$7</definedName>
    <definedName name="jesi">#REF!</definedName>
    <definedName name="JFYDYFG" hidden="1">[80]PkRp!#REF!</definedName>
    <definedName name="jg" localSheetId="9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10">#REF!</definedName>
    <definedName name="JHKJ" localSheetId="7">#REF!</definedName>
    <definedName name="JHKJ" localSheetId="5">#REF!</definedName>
    <definedName name="JHKJ" localSheetId="9">#REF!</definedName>
    <definedName name="JHKJ">#REF!</definedName>
    <definedName name="ji">#REF!</definedName>
    <definedName name="JILHK" localSheetId="10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10">#REF!</definedName>
    <definedName name="jjjj" localSheetId="7">#REF!</definedName>
    <definedName name="jjjj" localSheetId="5">#REF!</definedName>
    <definedName name="jjjj" localSheetId="9">#REF!</definedName>
    <definedName name="jjjj">#REF!</definedName>
    <definedName name="jk">#REF!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0">#REF!</definedName>
    <definedName name="JKLJL" localSheetId="7">#REF!</definedName>
    <definedName name="JKLJL" localSheetId="9">#REF!</definedName>
    <definedName name="JKLJL">#REF!</definedName>
    <definedName name="JL">#N/A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0">#REF!</definedName>
    <definedName name="JP" localSheetId="7">#REF!</definedName>
    <definedName name="JP" localSheetId="9">#REF!</definedName>
    <definedName name="JP">#REF!</definedName>
    <definedName name="JPY">[34]L20Keu!$O$9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9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 localSheetId="9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 localSheetId="9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 localSheetId="9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 localSheetId="9">#REF!</definedName>
    <definedName name="JualGLangTRWIV">#REF!</definedName>
    <definedName name="JualGTarifTRWI">'[39]JualGTarif(11A)'!$B$1:$I$59</definedName>
    <definedName name="JualGTarifTRWII">'[39]JualGTarif(11A)'!$B$61:$I$119</definedName>
    <definedName name="JualGTarifTRWIII">'[39]JualGTarif(11A)'!$B$121:$I$178</definedName>
    <definedName name="JualGTarifTRWIV">'[39]JualGTarif(11A)'!$B$180:$I$237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7">#REF!</definedName>
    <definedName name="JUMLAH" localSheetId="5">#REF!</definedName>
    <definedName name="JUMLAH" localSheetId="9">#REF!</definedName>
    <definedName name="JUMLAH">#REF!</definedName>
    <definedName name="jun">#REF!</definedName>
    <definedName name="JUNI92" localSheetId="6">#REF!</definedName>
    <definedName name="JUNI92" localSheetId="10">#REF!</definedName>
    <definedName name="JUNI92" localSheetId="7">#REF!</definedName>
    <definedName name="JUNI92" localSheetId="9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9">#REF!</definedName>
    <definedName name="jx" localSheetId="11">#REF!</definedName>
    <definedName name="jx">#REF!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0">#REF!</definedName>
    <definedName name="JYJYTJ" localSheetId="7">#REF!</definedName>
    <definedName name="JYJYTJ" localSheetId="9">#REF!</definedName>
    <definedName name="JYJYTJ">#REF!</definedName>
    <definedName name="K">#N/A</definedName>
    <definedName name="kal" localSheetId="6">[32]JAN09!#REF!</definedName>
    <definedName name="kal" localSheetId="7">[32]JAN09!#REF!</definedName>
    <definedName name="kal" localSheetId="9">[32]JAN09!#REF!</definedName>
    <definedName name="kal">[32]JAN09!#REF!</definedName>
    <definedName name="KALIKDS" localSheetId="6">[27]JAN07!#REF!</definedName>
    <definedName name="KALIKDS" localSheetId="7">[27]JAN07!#REF!</definedName>
    <definedName name="KALIKDS" localSheetId="9">[62]JAN07!#REF!</definedName>
    <definedName name="KALIKDS">[62]JAN07!#REF!</definedName>
    <definedName name="KALISLG" localSheetId="6">[27]JAN07!#REF!</definedName>
    <definedName name="KALISLG" localSheetId="7">[27]JAN07!#REF!</definedName>
    <definedName name="KALISLG" localSheetId="9">[62]JAN07!#REF!</definedName>
    <definedName name="KALISLG">[62]JAN07!#REF!</definedName>
    <definedName name="KARANGAN">#N/A</definedName>
    <definedName name="Kategori" localSheetId="6">#REF!</definedName>
    <definedName name="Kategori" localSheetId="10">#REF!</definedName>
    <definedName name="Kategori" localSheetId="7">#REF!</definedName>
    <definedName name="Kategori" localSheetId="5">#REF!</definedName>
    <definedName name="Kategori" localSheetId="9">#REF!</definedName>
    <definedName name="Kategori">#REF!</definedName>
    <definedName name="KDI" localSheetId="9" hidden="1">{#N/A,#N/A,FALSE,"M.41"}</definedName>
    <definedName name="KDI" hidden="1">{#N/A,#N/A,FALSE,"M.41"}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7">#REF!</definedName>
    <definedName name="Kemungkinan" localSheetId="5">#REF!</definedName>
    <definedName name="Kemungkinan" localSheetId="9">#REF!</definedName>
    <definedName name="Kemungkinan">#REF!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9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hidden="1">{#N/A,#N/A,FALSE,"M.02"}</definedName>
    <definedName name="kit" localSheetId="9" hidden="1">{#N/A,#N/A,FALSE,"M.42"}</definedName>
    <definedName name="kit" hidden="1">{#N/A,#N/A,FALSE,"M.42"}</definedName>
    <definedName name="kit_1" localSheetId="9" hidden="1">{#N/A,#N/A,FALSE,"M.31"}</definedName>
    <definedName name="kit_1" hidden="1">{#N/A,#N/A,FALSE,"M.31"}</definedName>
    <definedName name="kitlur" localSheetId="9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 localSheetId="9">#REF!</definedName>
    <definedName name="kj">#REF!</definedName>
    <definedName name="kjdhgf" localSheetId="6">#REF!</definedName>
    <definedName name="kjdhgf" localSheetId="10">#REF!</definedName>
    <definedName name="kjdhgf" localSheetId="7">#REF!</definedName>
    <definedName name="kjdhgf" localSheetId="9">#REF!</definedName>
    <definedName name="kjdhgf">#REF!</definedName>
    <definedName name="kjgjhg" localSheetId="6">#REF!</definedName>
    <definedName name="kjgjhg" localSheetId="7">#REF!</definedName>
    <definedName name="kjgjhg" localSheetId="9">#REF!</definedName>
    <definedName name="kjgjhg">#REF!</definedName>
    <definedName name="KK" localSheetId="6">[35]Usulan!#REF!</definedName>
    <definedName name="KK" localSheetId="7">[35]Usulan!#REF!</definedName>
    <definedName name="KK" localSheetId="9">[35]Usulan!#REF!</definedName>
    <definedName name="KK">[35]Usulan!#REF!</definedName>
    <definedName name="kkk" localSheetId="9" hidden="1">{#N/A,#N/A,FALSE,"M.32"}</definedName>
    <definedName name="kkk" hidden="1">{#N/A,#N/A,FALSE,"M.32"}</definedName>
    <definedName name="kkkkk" localSheetId="9" hidden="1">{#N/A,#N/A,FALSE,"M.33"}</definedName>
    <definedName name="kkkkk" hidden="1">{#N/A,#N/A,FALSE,"M.33"}</definedName>
    <definedName name="kl" localSheetId="9" hidden="1">{#N/A,#N/A,FALSE,"M.43"}</definedName>
    <definedName name="kl" hidden="1">{#N/A,#N/A,FALSE,"M.43"}</definedName>
    <definedName name="klarifikasi">'[43]W-NAD'!#REF!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7">#REF!</definedName>
    <definedName name="KODE" localSheetId="5">#REF!</definedName>
    <definedName name="KODE" localSheetId="9">#REF!</definedName>
    <definedName name="KODE">#REF!</definedName>
    <definedName name="kode_Cabang" localSheetId="6">#REF!</definedName>
    <definedName name="kode_Cabang" localSheetId="10">#REF!</definedName>
    <definedName name="kode_Cabang" localSheetId="7">#REF!</definedName>
    <definedName name="kode_Cabang" localSheetId="9">#REF!</definedName>
    <definedName name="kode_Cabang">#REF!</definedName>
    <definedName name="KODE_GANGGUAN" localSheetId="10">[60]MENU!$N$11:$N$124</definedName>
    <definedName name="KODE_GANGGUAN" localSheetId="9">#N/A</definedName>
    <definedName name="KODE_GANGGUAN">#N/A</definedName>
    <definedName name="kode_Kabupaten" localSheetId="6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 localSheetId="9">#REF!</definedName>
    <definedName name="kode_Kabupaten">#REF!</definedName>
    <definedName name="Kode_Kecamatan" localSheetId="6">#REF!</definedName>
    <definedName name="Kode_Kecamatan" localSheetId="10">#REF!</definedName>
    <definedName name="Kode_Kecamatan" localSheetId="7">#REF!</definedName>
    <definedName name="Kode_Kecamatan" localSheetId="9">#REF!</definedName>
    <definedName name="Kode_Kecamatan">#REF!</definedName>
    <definedName name="KODE_OUTGOING" localSheetId="10">[60]PARAMETER!$D$11:$D$1059</definedName>
    <definedName name="KODE_OUTGOING" localSheetId="9">#N/A</definedName>
    <definedName name="KODE_OUTGOING">#N/A</definedName>
    <definedName name="KODE1" localSheetId="10">[60]MENU!$B$11:$B$110</definedName>
    <definedName name="KODE1" localSheetId="9">#N/A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9">#REF!</definedName>
    <definedName name="kokp" localSheetId="11">#REF!</definedName>
    <definedName name="kokp">#REF!</definedName>
    <definedName name="komposisi">[59]KoMposisi!$A$6:$BV$22</definedName>
    <definedName name="KomunikasiBulan" localSheetId="10">'[31]AHS - Non Personel'!$D$22</definedName>
    <definedName name="KomunikasiBulan" localSheetId="9">#N/A</definedName>
    <definedName name="KomunikasiBulan">#N/A</definedName>
    <definedName name="KomunikasiHari" localSheetId="10">'[31]AHS - Non Personel'!$D$21</definedName>
    <definedName name="KomunikasiHari" localSheetId="9">#N/A</definedName>
    <definedName name="KomunikasiHari">#N/A</definedName>
    <definedName name="konsolidasi1">[81]W1!$A$1:$K$35</definedName>
    <definedName name="Kontrol" localSheetId="6">#REF!</definedName>
    <definedName name="Kontrol" localSheetId="10">#REF!</definedName>
    <definedName name="Kontrol" localSheetId="7">#REF!</definedName>
    <definedName name="Kontrol" localSheetId="5">#REF!</definedName>
    <definedName name="Kontrol" localSheetId="9">#REF!</definedName>
    <definedName name="Kontrol">#REF!</definedName>
    <definedName name="KontrolBukuBesar" localSheetId="6">#REF!</definedName>
    <definedName name="KontrolBukuBesar" localSheetId="10">#REF!</definedName>
    <definedName name="KontrolBukuBesar" localSheetId="7">#REF!</definedName>
    <definedName name="KontrolBukuBesar" localSheetId="9">#REF!</definedName>
    <definedName name="KontrolBukuBesar">#REF!</definedName>
    <definedName name="KontrolPP" localSheetId="6">#REF!</definedName>
    <definedName name="KontrolPP" localSheetId="10">#REF!</definedName>
    <definedName name="KontrolPP" localSheetId="7">#REF!</definedName>
    <definedName name="KontrolPP" localSheetId="9">#REF!</definedName>
    <definedName name="KontrolPP">#REF!</definedName>
    <definedName name="koroperator_hari" localSheetId="10">'[31]AHS - Personel'!$G$18</definedName>
    <definedName name="koroperator_hari" localSheetId="9">#N/A</definedName>
    <definedName name="koroperator_hari">#N/A</definedName>
    <definedName name="KorPajak" localSheetId="6">#REF!</definedName>
    <definedName name="KorPajak" localSheetId="10">#REF!</definedName>
    <definedName name="KorPajak" localSheetId="7">#REF!</definedName>
    <definedName name="KorPajak" localSheetId="5">#REF!</definedName>
    <definedName name="KorPajak" localSheetId="9">#REF!</definedName>
    <definedName name="KorPajak">#REF!</definedName>
    <definedName name="Kost" localSheetId="10">'[31]AHS - Non Personel'!$D$20</definedName>
    <definedName name="Kost" localSheetId="9">#N/A</definedName>
    <definedName name="Kost">#N/A</definedName>
    <definedName name="KOTA" localSheetId="6">#REF!</definedName>
    <definedName name="KOTA" localSheetId="10">#REF!</definedName>
    <definedName name="KOTA" localSheetId="7">#REF!</definedName>
    <definedName name="KOTA" localSheetId="5">#REF!</definedName>
    <definedName name="KOTA" localSheetId="9">#REF!</definedName>
    <definedName name="KOTA">#REF!</definedName>
    <definedName name="KPP" localSheetId="6">#REF!</definedName>
    <definedName name="KPP" localSheetId="10">#REF!</definedName>
    <definedName name="KPP" localSheetId="7">#REF!</definedName>
    <definedName name="KPP" localSheetId="9">#REF!</definedName>
    <definedName name="KPP">#REF!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0">#REF!</definedName>
    <definedName name="Kuat" localSheetId="7">#REF!</definedName>
    <definedName name="Kuat" localSheetId="9">#REF!</definedName>
    <definedName name="Kuat">#REF!</definedName>
    <definedName name="Kuat1" localSheetId="6">#REF!</definedName>
    <definedName name="Kuat1" localSheetId="7">#REF!</definedName>
    <definedName name="Kuat1" localSheetId="9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 localSheetId="9">[5]prod03!#REF!</definedName>
    <definedName name="KUP">[5]prod03!#REF!</definedName>
    <definedName name="Kurs">[82]Cover!$C$5</definedName>
    <definedName name="KursUSD">[83]Asumsi!$E$9</definedName>
    <definedName name="kurva" localSheetId="6">#REF!</definedName>
    <definedName name="kurva" localSheetId="10">#REF!</definedName>
    <definedName name="kurva" localSheetId="7">#REF!</definedName>
    <definedName name="kurva" localSheetId="5">#REF!</definedName>
    <definedName name="kurva" localSheetId="9">#REF!</definedName>
    <definedName name="kurva">#REF!</definedName>
    <definedName name="Kutools_PDL0_1" localSheetId="10">INDEX([66]PDL!$B$1:$B$3,IFERROR(MATCH([66]KKO!$D$15,[66]PDL!$A$1:$A$2,),3))</definedName>
    <definedName name="Kutools_PDL0_1" localSheetId="9">INDEX([67]PDL!$B$1:$B$3,IFERROR(MATCH([67]KKO!$D$15,[67]PDL!$A$1:$A$2,),3))</definedName>
    <definedName name="Kutools_PDL0_1">INDEX(PDL!$B$1:$B$3,IFERROR(MATCH(KKO!$D$15,PDL!$A$1:$A$2,),3))</definedName>
    <definedName name="Kutools_PDL1_1" localSheetId="10">INDEX([66]PDL!$D$4:$D$6,IFERROR(MATCH([66]KKO!$D$15,[66]PDL!$C$4:$C$5,),3))</definedName>
    <definedName name="Kutools_PDL1_1" localSheetId="9">INDEX([67]PDL!$D$4:$D$6,IFERROR(MATCH([67]KKO!$D$15,[67]PDL!$C$4:$C$5,),3))</definedName>
    <definedName name="Kutools_PDL1_1">INDEX(PDL!$D$4:$D$6,IFERROR(MATCH(KKO!$D$15,PDL!$C$4:$C$5,),3))</definedName>
    <definedName name="Kutools_PDL10_1" localSheetId="10">INDEX([66]PDL!$V$31:$V$33,IFERROR(MATCH([66]KKO!$K$15,[66]PDL!$U$31:$U$32,),3))</definedName>
    <definedName name="Kutools_PDL10_1" localSheetId="9">INDEX([67]PDL!$V$31:$V$33,IFERROR(MATCH([67]KKO!$K$15,[67]PDL!$U$31:$U$32,),3))</definedName>
    <definedName name="Kutools_PDL10_1">INDEX(PDL!$V$31:$V$33,IFERROR(MATCH(KKO!$K$15,PDL!$U$31:$U$32,),3))</definedName>
    <definedName name="Kutools_PDL2_1" localSheetId="10">INDEX([66]PDL!$F$7:$F$9,IFERROR(MATCH([66]KKO!$K$15,[66]PDL!$E$7:$E$8,),3))</definedName>
    <definedName name="Kutools_PDL2_1" localSheetId="9">INDEX([67]PDL!$F$7:$F$9,IFERROR(MATCH([67]KKO!$K$15,[67]PDL!$E$7:$E$8,),3))</definedName>
    <definedName name="Kutools_PDL2_1">INDEX(PDL!$F$7:$F$9,IFERROR(MATCH(KKO!$K$15,PDL!$E$7:$E$8,),3))</definedName>
    <definedName name="Kutools_PDL3_1" localSheetId="10">INDEX([66]PDL!$H$10:$H$12,IFERROR(MATCH([66]KKO!$D$15,[66]PDL!$G$10:$G$11,),3))</definedName>
    <definedName name="Kutools_PDL3_1" localSheetId="9">INDEX([67]PDL!$H$10:$H$12,IFERROR(MATCH([67]KKO!$D$15,[67]PDL!$G$10:$G$11,),3))</definedName>
    <definedName name="Kutools_PDL3_1">INDEX(PDL!$H$10:$H$12,IFERROR(MATCH(KKO!$D$15,PDL!$G$10:$G$11,),3))</definedName>
    <definedName name="Kutools_PDL4_1" localSheetId="10">INDEX([66]PDL!$J$13:$J$15,IFERROR(MATCH([66]KKO!$D$15,[66]PDL!$I$13:$I$14,),3))</definedName>
    <definedName name="Kutools_PDL4_1" localSheetId="9">INDEX([67]PDL!$J$13:$J$15,IFERROR(MATCH([67]KKO!$D$15,[67]PDL!$I$13:$I$14,),3))</definedName>
    <definedName name="Kutools_PDL4_1">INDEX(PDL!$J$13:$J$15,IFERROR(MATCH(KKO!$D$15,PDL!$I$13:$I$14,),3))</definedName>
    <definedName name="Kutools_PDL5_1" localSheetId="10">INDEX([66]PDL!$L$16:$L$18,IFERROR(MATCH([66]KKO!$K$15,[66]PDL!$K$16:$K$17,),3))</definedName>
    <definedName name="Kutools_PDL5_1" localSheetId="9">INDEX([67]PDL!$L$16:$L$18,IFERROR(MATCH([67]KKO!$K$15,[67]PDL!$K$16:$K$17,),3))</definedName>
    <definedName name="Kutools_PDL5_1">INDEX(PDL!$L$16:$L$18,IFERROR(MATCH(KKO!$K$15,PDL!$K$16:$K$17,),3))</definedName>
    <definedName name="Kutools_PDL6_1" localSheetId="10">INDEX([66]PDL!$N$19:$N$21,IFERROR(MATCH([66]KKO!$D$15,[66]PDL!$M$19:$M$20,),3))</definedName>
    <definedName name="Kutools_PDL6_1" localSheetId="9">INDEX([67]PDL!$N$19:$N$21,IFERROR(MATCH([67]KKO!$D$15,[67]PDL!$M$19:$M$20,),3))</definedName>
    <definedName name="Kutools_PDL6_1">INDEX(PDL!$N$19:$N$21,IFERROR(MATCH(KKO!$D$15,PDL!$M$19:$M$20,),3))</definedName>
    <definedName name="Kutools_PDL7_1" localSheetId="10">INDEX([66]PDL!$P$22:$P$24,IFERROR(MATCH([66]KKO!$D$15,[66]PDL!$O$22:$O$23,),3))</definedName>
    <definedName name="Kutools_PDL7_1" localSheetId="9">INDEX([67]PDL!$P$22:$P$24,IFERROR(MATCH([67]KKO!$D$15,[67]PDL!$O$22:$O$23,),3))</definedName>
    <definedName name="Kutools_PDL7_1">INDEX(PDL!$P$22:$P$24,IFERROR(MATCH(KKO!$D$15,PDL!$O$22:$O$23,),3))</definedName>
    <definedName name="Kutools_PDL8_1" localSheetId="10">INDEX([66]PDL!$R$25:$R$27,IFERROR(MATCH([66]KKO!$D$15,[66]PDL!$Q$25:$Q$26,),3))</definedName>
    <definedName name="Kutools_PDL8_1" localSheetId="9">INDEX([67]PDL!$R$25:$R$27,IFERROR(MATCH([67]KKO!$D$15,[67]PDL!$Q$25:$Q$26,),3))</definedName>
    <definedName name="Kutools_PDL8_1">INDEX(PDL!$R$25:$R$27,IFERROR(MATCH(KKO!$D$15,PDL!$Q$25:$Q$26,),3))</definedName>
    <definedName name="Kutools_PDL9_1" localSheetId="10">INDEX([66]PDL!$T$28:$T$30,IFERROR(MATCH([66]KKO!$D$15,[66]PDL!$S$28:$S$29,),3))</definedName>
    <definedName name="Kutools_PDL9_1" localSheetId="9">INDEX([67]PDL!$T$28:$T$30,IFERROR(MATCH([67]KKO!$D$15,[67]PDL!$S$28:$S$29,),3))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10">#REF!</definedName>
    <definedName name="KWHKDS" localSheetId="7">#REF!</definedName>
    <definedName name="KWHKDS" localSheetId="9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 localSheetId="9">#REF!</definedName>
    <definedName name="KWHSLG">#REF!</definedName>
    <definedName name="KWHSMG" localSheetId="6">#REF!</definedName>
    <definedName name="KWHSMG" localSheetId="10">#REF!</definedName>
    <definedName name="KWHSMG" localSheetId="7">#REF!</definedName>
    <definedName name="KWHSMG" localSheetId="9">#REF!</definedName>
    <definedName name="KWHSMG">#REF!</definedName>
    <definedName name="l" localSheetId="6">[84]PMT!#REF!</definedName>
    <definedName name="l" localSheetId="7">[84]PMT!#REF!</definedName>
    <definedName name="l" localSheetId="9">[84]PMT!#REF!</definedName>
    <definedName name="l">[84]PMT!#REF!</definedName>
    <definedName name="L_19" localSheetId="6">'[85]FORM-B'!#REF!</definedName>
    <definedName name="L_19" localSheetId="7">'[85]FORM-B'!#REF!</definedName>
    <definedName name="L_19" localSheetId="9">'[85]FORM-B'!#REF!</definedName>
    <definedName name="L_19">'[85]FORM-B'!#REF!</definedName>
    <definedName name="LabaRugi" localSheetId="6">#REF!</definedName>
    <definedName name="LabaRugi" localSheetId="10">#REF!</definedName>
    <definedName name="LabaRugi" localSheetId="7">#REF!</definedName>
    <definedName name="LabaRugi" localSheetId="5">#REF!</definedName>
    <definedName name="LabaRugi" localSheetId="9">#REF!</definedName>
    <definedName name="LabaRugi">#REF!</definedName>
    <definedName name="LabaRugiFungsi">'[39]LabaRugi Fungsi'!$B$1:$J$60</definedName>
    <definedName name="LabaRugiFungsi2004">'[39]LabaRugi Fungsi2004(21B)'!$B$1:$E$46</definedName>
    <definedName name="LabaRugiLainnya">'[39]LabaRugi Lainnya 2005(20)'!$B$1:$G$30</definedName>
    <definedName name="LabaRugiUnsur2004">'[39]LabaRugi Unsur2004(21A)'!$D$1:$G$91</definedName>
    <definedName name="LABARUGIYR">[86]Asumsi!$V$2</definedName>
    <definedName name="LAHTA52101_CTPTKLS_OK" localSheetId="6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 localSheetId="9">#REF!</definedName>
    <definedName name="LAHTA52101_CTPTKLS_OK">#REF!</definedName>
    <definedName name="LAMAKDS" localSheetId="6">#REF!</definedName>
    <definedName name="LAMAKDS" localSheetId="10">#REF!</definedName>
    <definedName name="LAMAKDS" localSheetId="7">#REF!</definedName>
    <definedName name="LAMAKDS" localSheetId="9">#REF!</definedName>
    <definedName name="LAMAKDS">#REF!</definedName>
    <definedName name="LAMASLG" localSheetId="6">#REF!</definedName>
    <definedName name="LAMASLG" localSheetId="10">#REF!</definedName>
    <definedName name="LAMASLG" localSheetId="7">#REF!</definedName>
    <definedName name="LAMASLG" localSheetId="9">#REF!</definedName>
    <definedName name="LAMASLG">#REF!</definedName>
    <definedName name="LAMASMG" localSheetId="6">#REF!</definedName>
    <definedName name="LAMASMG" localSheetId="10">#REF!</definedName>
    <definedName name="LAMASMG" localSheetId="7">#REF!</definedName>
    <definedName name="LAMASMG" localSheetId="9">#REF!</definedName>
    <definedName name="LAMASMG">#REF!</definedName>
    <definedName name="LAMP_1" localSheetId="6">#REF!</definedName>
    <definedName name="LAMP_1" localSheetId="7">#REF!</definedName>
    <definedName name="LAMP_1" localSheetId="9">#REF!</definedName>
    <definedName name="LAMP_1">#REF!</definedName>
    <definedName name="Lamp_10" localSheetId="6">#REF!</definedName>
    <definedName name="Lamp_10" localSheetId="7">#REF!</definedName>
    <definedName name="Lamp_10" localSheetId="9">#REF!</definedName>
    <definedName name="Lamp_10">#REF!</definedName>
    <definedName name="Lamp_11" localSheetId="6">#REF!</definedName>
    <definedName name="Lamp_11" localSheetId="7">#REF!</definedName>
    <definedName name="Lamp_11" localSheetId="9">#REF!</definedName>
    <definedName name="Lamp_11">#REF!</definedName>
    <definedName name="Lamp_12" localSheetId="6">#REF!</definedName>
    <definedName name="Lamp_12" localSheetId="7">#REF!</definedName>
    <definedName name="Lamp_12" localSheetId="9">#REF!</definedName>
    <definedName name="Lamp_12">#REF!</definedName>
    <definedName name="Lamp_13" localSheetId="6">#REF!</definedName>
    <definedName name="Lamp_13" localSheetId="7">#REF!</definedName>
    <definedName name="Lamp_13" localSheetId="9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 localSheetId="9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 localSheetId="9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 localSheetId="9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 localSheetId="9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 localSheetId="9">#REF!</definedName>
    <definedName name="Lamp_1b">#REF!</definedName>
    <definedName name="LAMP_2" localSheetId="6">#REF!</definedName>
    <definedName name="LAMP_2" localSheetId="7">#REF!</definedName>
    <definedName name="LAMP_2" localSheetId="9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 localSheetId="9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 localSheetId="9">#REF!</definedName>
    <definedName name="Lamp_2b">#REF!</definedName>
    <definedName name="LAMP_3" localSheetId="6">#REF!</definedName>
    <definedName name="LAMP_3" localSheetId="7">#REF!</definedName>
    <definedName name="LAMP_3" localSheetId="9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 localSheetId="9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 localSheetId="9">#REF!</definedName>
    <definedName name="Lamp_3b">#REF!</definedName>
    <definedName name="LAMP_4" localSheetId="6">#REF!</definedName>
    <definedName name="LAMP_4" localSheetId="7">#REF!</definedName>
    <definedName name="LAMP_4" localSheetId="9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 localSheetId="9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 localSheetId="9">#REF!</definedName>
    <definedName name="Lamp_4b">#REF!</definedName>
    <definedName name="LAMP_5" localSheetId="6">#REF!</definedName>
    <definedName name="LAMP_5" localSheetId="7">#REF!</definedName>
    <definedName name="LAMP_5" localSheetId="9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 localSheetId="9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 localSheetId="9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 localSheetId="9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 localSheetId="9">#REF!</definedName>
    <definedName name="Lamp_6b">#REF!</definedName>
    <definedName name="LAMP_7" localSheetId="6">#REF!</definedName>
    <definedName name="LAMP_7" localSheetId="7">#REF!</definedName>
    <definedName name="LAMP_7" localSheetId="9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 localSheetId="9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 localSheetId="9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 localSheetId="9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 localSheetId="9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 localSheetId="9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 localSheetId="9">#REF!</definedName>
    <definedName name="Lamp_9">#REF!</definedName>
    <definedName name="LAP_12RB">[87]INPBA!$F$2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10">#REF!</definedName>
    <definedName name="LaporanUtama" localSheetId="7">#REF!</definedName>
    <definedName name="LaporanUtama" localSheetId="5">#REF!</definedName>
    <definedName name="LaporanUtama" localSheetId="9">#REF!</definedName>
    <definedName name="LaporanUtama">#REF!</definedName>
    <definedName name="ldkfg" localSheetId="6">#REF!</definedName>
    <definedName name="ldkfg" localSheetId="10">#REF!</definedName>
    <definedName name="ldkfg" localSheetId="7">#REF!</definedName>
    <definedName name="ldkfg" localSheetId="9">#REF!</definedName>
    <definedName name="ldkfg">#REF!</definedName>
    <definedName name="Least">#REF!</definedName>
    <definedName name="LEDO">#N/A</definedName>
    <definedName name="level2_options">INDIRECT("Areas_"&amp;'[33]Working Page'!$B$47)</definedName>
    <definedName name="lincuran">#REF!</definedName>
    <definedName name="Listrik">'[88]AHS - Non Personel'!$D$33</definedName>
    <definedName name="LJ" localSheetId="9" hidden="1">{#N/A,#N/A,FALSE,"M.32"}</definedName>
    <definedName name="LJ" hidden="1">{#N/A,#N/A,FALSE,"M.32"}</definedName>
    <definedName name="lk" localSheetId="6">[30]JAN09!#REF!</definedName>
    <definedName name="lk" localSheetId="10">[30]JAN09!#REF!</definedName>
    <definedName name="lk" localSheetId="5">[30]JAN09!#REF!</definedName>
    <definedName name="lk" localSheetId="9">[30]JAN09!#REF!</definedName>
    <definedName name="lk" localSheetId="11">[30]JAN09!#REF!</definedName>
    <definedName name="lk">[30]JAN09!#REF!</definedName>
    <definedName name="LKH" localSheetId="9" hidden="1">{#N/A,#N/A,FALSE,"M.41"}</definedName>
    <definedName name="LKH" hidden="1">{#N/A,#N/A,FALSE,"M.41"}</definedName>
    <definedName name="LKI" localSheetId="9" hidden="1">{#N/A,#N/A,FALSE,"M.42"}</definedName>
    <definedName name="LKI" hidden="1">{#N/A,#N/A,FALSE,"M.42"}</definedName>
    <definedName name="lkj" localSheetId="9" hidden="1">{#N/A,#N/A,FALSE,"M.31"}</definedName>
    <definedName name="lkj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9">#REF!</definedName>
    <definedName name="ll" localSheetId="11">#REF!</definedName>
    <definedName name="ll">#REF!</definedName>
    <definedName name="lll" localSheetId="9" hidden="1">{#N/A,#N/A,FALSE,"M.42"}</definedName>
    <definedName name="lll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hidden="1">{#N/A,#N/A,FALSE,"M.43"}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0">#REF!</definedName>
    <definedName name="LP" localSheetId="7">#REF!</definedName>
    <definedName name="LP" localSheetId="5">#REF!</definedName>
    <definedName name="LP" localSheetId="9">#REF!</definedName>
    <definedName name="LP">#REF!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7">#REF!</definedName>
    <definedName name="LRFungsi" localSheetId="9">#REF!</definedName>
    <definedName name="LRFungsi">#REF!</definedName>
    <definedName name="LRUnsur" localSheetId="6">#REF!</definedName>
    <definedName name="LRUnsur" localSheetId="10">#REF!</definedName>
    <definedName name="LRUnsur" localSheetId="7">#REF!</definedName>
    <definedName name="LRUnsur" localSheetId="9">#REF!</definedName>
    <definedName name="LRUnsur">#REF!</definedName>
    <definedName name="luncur">[89]Sheet3!$D$15</definedName>
    <definedName name="luncuran">[89]Sheet3!$D$15</definedName>
    <definedName name="M" localSheetId="6">#REF!</definedName>
    <definedName name="M" localSheetId="10">#REF!</definedName>
    <definedName name="M" localSheetId="7">#REF!</definedName>
    <definedName name="M" localSheetId="9">#REF!</definedName>
    <definedName name="M">#REF!</definedName>
    <definedName name="M_19" localSheetId="6">'[85]FORM-B'!#REF!</definedName>
    <definedName name="M_19" localSheetId="7">'[85]FORM-B'!#REF!</definedName>
    <definedName name="M_19" localSheetId="9">'[85]FORM-B'!#REF!</definedName>
    <definedName name="M_19">'[85]FORM-B'!#REF!</definedName>
    <definedName name="ma" localSheetId="9" hidden="1">{#N/A,#N/A,FALSE,"M.31"}</definedName>
    <definedName name="ma" hidden="1">{#N/A,#N/A,FALSE,"M.31"}</definedName>
    <definedName name="MANBUNG" localSheetId="6">[52]Sheet5!#REF!</definedName>
    <definedName name="MANBUNG" localSheetId="7">[52]Sheet5!#REF!</definedName>
    <definedName name="MANBUNG" localSheetId="9">[52]Sheet5!#REF!</definedName>
    <definedName name="MANBUNG">[52]Sheet5!#REF!</definedName>
    <definedName name="ManProBln" localSheetId="10">'[31]AHS - Personel'!$F$8</definedName>
    <definedName name="ManProBln" localSheetId="9">#N/A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[78]Mat!$B:$L</definedName>
    <definedName name="mat">[78]Mat!$B$1:$L$65536</definedName>
    <definedName name="mat." localSheetId="9">[78]Mat!$B:$L</definedName>
    <definedName name="mat.">[78]Mat!$B$1:$L$65536</definedName>
    <definedName name="mate" localSheetId="6">#REF!</definedName>
    <definedName name="mate" localSheetId="10">#REF!</definedName>
    <definedName name="mate" localSheetId="7">#REF!</definedName>
    <definedName name="mate" localSheetId="5">#REF!</definedName>
    <definedName name="mate" localSheetId="9">#REF!</definedName>
    <definedName name="mate">#REF!</definedName>
    <definedName name="mathar3" localSheetId="9" hidden="1">{#N/A,#N/A,FALSE,"M.31"}</definedName>
    <definedName name="mathar3" hidden="1">{#N/A,#N/A,FALSE,"M.31"}</definedName>
    <definedName name="mau" localSheetId="9" hidden="1">{#N/A,#N/A,FALSE,"M.31"}</definedName>
    <definedName name="mau" hidden="1">{#N/A,#N/A,FALSE,"M.31"}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7">#REF!</definedName>
    <definedName name="mcperiod" localSheetId="5">#REF!</definedName>
    <definedName name="mcperiod" localSheetId="9">#REF!</definedName>
    <definedName name="mcperiod">#REF!</definedName>
    <definedName name="MD">[90]aruskas!$A$110:$T$180</definedName>
    <definedName name="MD_19">[91]aruskas!$A$110:$T$180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0">[60]MENU!$D$11:$D$110</definedName>
    <definedName name="MENU_GARDU" localSheetId="9">#N/A</definedName>
    <definedName name="MENU_GARDU">#N/A</definedName>
    <definedName name="MENU_PENYULANG" localSheetId="10">[60]MENU!$F$11:$F$40</definedName>
    <definedName name="MENU_PENYULANG" localSheetId="9">#N/A</definedName>
    <definedName name="MENU_PENYULANG">#N/A</definedName>
    <definedName name="MFKJ" localSheetId="9" hidden="1">{#N/A,#N/A,FALSE,"M.34"}</definedName>
    <definedName name="MFKJ" hidden="1">{#N/A,#N/A,FALSE,"M.34"}</definedName>
    <definedName name="mfo">[92]Resume!$E$55</definedName>
    <definedName name="mfobaru">[1]Catatan!$C$144</definedName>
    <definedName name="mi_print_area" localSheetId="6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 localSheetId="9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hidden="1">{#N/A,#N/A,FALSE,"M.42"}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'[93]Standar Konstruksi'!$G$29:$G$29</definedName>
    <definedName name="MmExcelLinker_56E02BF7_1622_44A2_A1B4_91C09D796B1E" localSheetId="7">KKF!RAB-PER '[93]Standar Konstruksi'!$G$29:$G$29</definedName>
    <definedName name="MmExcelLinker_56E02BF7_1622_44A2_A1B4_91C09D796B1E">#N/A</definedName>
    <definedName name="mnjk.l" localSheetId="9" hidden="1">{#N/A,#N/A,FALSE,"M.33"}</definedName>
    <definedName name="mnjk.l" hidden="1">{#N/A,#N/A,FALSE,"M.33"}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0">#REF!</definedName>
    <definedName name="MRISI" localSheetId="7">#REF!</definedName>
    <definedName name="MRISI" localSheetId="5">#REF!</definedName>
    <definedName name="MRISI" localSheetId="9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 localSheetId="9">#REF!</definedName>
    <definedName name="MutasiMatPDP">#REF!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0">#REF!</definedName>
    <definedName name="NAMA" localSheetId="7">#REF!</definedName>
    <definedName name="NAMA" localSheetId="9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 localSheetId="9">#REF!</definedName>
    <definedName name="nama_kabupaten">#REF!</definedName>
    <definedName name="NAMA1" localSheetId="6">#REF!</definedName>
    <definedName name="NAMA1" localSheetId="7">#REF!</definedName>
    <definedName name="NAMA1" localSheetId="9">#REF!</definedName>
    <definedName name="NAMA1">#REF!</definedName>
    <definedName name="NAMA2" localSheetId="6">#REF!</definedName>
    <definedName name="NAMA2" localSheetId="7">#REF!</definedName>
    <definedName name="NAMA2" localSheetId="9">#REF!</definedName>
    <definedName name="NAMA2">#REF!</definedName>
    <definedName name="NAMABARU" localSheetId="6">#REF!</definedName>
    <definedName name="NAMABARU" localSheetId="7">#REF!</definedName>
    <definedName name="NAMABARU" localSheetId="9">#REF!</definedName>
    <definedName name="NAMABARU">#REF!</definedName>
    <definedName name="NamaWil">[94]Cover!$B$7</definedName>
    <definedName name="NDANHA">#REF!</definedName>
    <definedName name="NEGO" localSheetId="6">[35]Usulan!#REF!</definedName>
    <definedName name="NEGO" localSheetId="10">[35]Usulan!#REF!</definedName>
    <definedName name="NEGO" localSheetId="7">[35]Usulan!#REF!</definedName>
    <definedName name="NEGO" localSheetId="5">[35]Usulan!#REF!</definedName>
    <definedName name="NEGO" localSheetId="9">[35]Usulan!#REF!</definedName>
    <definedName name="NEGO">[35]Usulan!#REF!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0">#REF!</definedName>
    <definedName name="neraca" localSheetId="7">#REF!</definedName>
    <definedName name="neraca" localSheetId="5">#REF!</definedName>
    <definedName name="neraca" localSheetId="9">#REF!</definedName>
    <definedName name="neraca">#REF!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0">#REF!</definedName>
    <definedName name="neracareal" localSheetId="7">#REF!</definedName>
    <definedName name="neracareal" localSheetId="9">#REF!</definedName>
    <definedName name="neracareal">#REF!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0">#REF!</definedName>
    <definedName name="netmargim" localSheetId="7">#REF!</definedName>
    <definedName name="netmargim" localSheetId="9">#REF!</definedName>
    <definedName name="netmargim">#REF!</definedName>
    <definedName name="new">#REF!</definedName>
    <definedName name="NGABANG">#N/A</definedName>
    <definedName name="ni" localSheetId="9" hidden="1">{#N/A,#N/A,FALSE,"M.42"}</definedName>
    <definedName name="ni" hidden="1">{#N/A,#N/A,FALSE,"M.42"}</definedName>
    <definedName name="NILAI_UNIT_1" localSheetId="9" hidden="1">{#N/A,#N/A,FALSE,"M.32"}</definedName>
    <definedName name="NILAI_UNIT_1" hidden="1">{#N/A,#N/A,FALSE,"M.32"}</definedName>
    <definedName name="nilty" localSheetId="9" hidden="1">{#N/A,#N/A,FALSE,"M.32"}</definedName>
    <definedName name="nilty" hidden="1">{#N/A,#N/A,FALSE,"M.32"}</definedName>
    <definedName name="njjk" localSheetId="9" hidden="1">{#N/A,#N/A,FALSE,"M.42"}</definedName>
    <definedName name="njjk" hidden="1">{#N/A,#N/A,FALSE,"M.42"}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7">#REF!</definedName>
    <definedName name="nmcabang" localSheetId="9">#REF!</definedName>
    <definedName name="nmcabang">#REF!</definedName>
    <definedName name="nn">[16]ca!#REF!</definedName>
    <definedName name="NNG">#REF!</definedName>
    <definedName name="nnm" localSheetId="9" hidden="1">{#N/A,#N/A,FALSE,"M.43"}</definedName>
    <definedName name="nnm" hidden="1">{#N/A,#N/A,FALSE,"M.43"}</definedName>
    <definedName name="nnnm" localSheetId="9" hidden="1">{#N/A,#N/A,FALSE,"M.42"}</definedName>
    <definedName name="nnnm" hidden="1">{#N/A,#N/A,FALSE,"M.42"}</definedName>
    <definedName name="no">[28]x!$A$9:$A$47</definedName>
    <definedName name="NO_KODE" localSheetId="6">#N/A</definedName>
    <definedName name="NO_KODE" localSheetId="10">[60]MENU!#REF!</definedName>
    <definedName name="NO_KODE" localSheetId="7">#N/A</definedName>
    <definedName name="NO_KODE" localSheetId="9">#N/A</definedName>
    <definedName name="NO_KODE">#N/A</definedName>
    <definedName name="NoBlanksRange">OFFSET('[33]Working Page'!$G$53,0,0,SUMPRODUCT(--(TRIM('[33]Working Page'!$G$53:$G$85)&lt;&gt;"")),1)</definedName>
    <definedName name="nop">[28]x!$A$100:$A$101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hidden="1">{#N/A,#N/A,FALSE,"M.01"}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10">#REF!</definedName>
    <definedName name="o" localSheetId="7">#REF!</definedName>
    <definedName name="o" localSheetId="5">#REF!</definedName>
    <definedName name="o" localSheetId="9">#REF!</definedName>
    <definedName name="o">#REF!</definedName>
    <definedName name="o_m">[95]ca!#REF!</definedName>
    <definedName name="ob_1_phasa" localSheetId="6">#REF!</definedName>
    <definedName name="ob_1_phasa" localSheetId="10">#REF!</definedName>
    <definedName name="ob_1_phasa" localSheetId="7">#REF!</definedName>
    <definedName name="ob_1_phasa" localSheetId="9">#REF!</definedName>
    <definedName name="ob_1_phasa">#REF!</definedName>
    <definedName name="OBS">'[51]Harga BBM Indonesia'!$B$8:$D$60</definedName>
    <definedName name="OCGHSE" localSheetId="6">#REF!</definedName>
    <definedName name="OCGHSE" localSheetId="10">#REF!</definedName>
    <definedName name="OCGHSE" localSheetId="7">#REF!</definedName>
    <definedName name="OCGHSE" localSheetId="9">#REF!</definedName>
    <definedName name="OCGHSE">#REF!</definedName>
    <definedName name="OCRKDS" localSheetId="6">#REF!</definedName>
    <definedName name="OCRKDS" localSheetId="7">#REF!</definedName>
    <definedName name="OCRKDS" localSheetId="9">#REF!</definedName>
    <definedName name="OCRKDS">#REF!</definedName>
    <definedName name="OCRSLG" localSheetId="6">#REF!</definedName>
    <definedName name="OCRSLG" localSheetId="7">#REF!</definedName>
    <definedName name="OCRSLG" localSheetId="9">#REF!</definedName>
    <definedName name="OCRSLG">#REF!</definedName>
    <definedName name="OCRSMG" localSheetId="6">#REF!</definedName>
    <definedName name="OCRSMG" localSheetId="10">#REF!</definedName>
    <definedName name="OCRSMG" localSheetId="7">#REF!</definedName>
    <definedName name="OCRSMG" localSheetId="9">#REF!</definedName>
    <definedName name="OCRSMG">#REF!</definedName>
    <definedName name="OILTEST">'[15]HARGA SATUAN'!$B$19</definedName>
    <definedName name="ok" localSheetId="10">#REF!</definedName>
    <definedName name="ok" localSheetId="9">#REF!</definedName>
    <definedName name="ok">#REF!</definedName>
    <definedName name="okl" localSheetId="9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 localSheetId="9">#REF!</definedName>
    <definedName name="oo">#REF!</definedName>
    <definedName name="OPERASI">#REF!</definedName>
    <definedName name="opgw" localSheetId="9" hidden="1">{#N/A,#N/A,FALSE,"M.31"}</definedName>
    <definedName name="opgw" hidden="1">{#N/A,#N/A,FALSE,"M.31"}</definedName>
    <definedName name="opi" localSheetId="10">#REF!</definedName>
    <definedName name="opi" localSheetId="9">#REF!</definedName>
    <definedName name="opi">#REF!</definedName>
    <definedName name="Opr_Hari" localSheetId="10">'[31]AHS - Personel'!$G$19</definedName>
    <definedName name="Opr_Hari" localSheetId="9">#N/A</definedName>
    <definedName name="Opr_Hari">#N/A</definedName>
    <definedName name="opv">[96]Valuation!$I$53</definedName>
    <definedName name="ORA" localSheetId="9" hidden="1">{#N/A,#N/A,FALSE,"M.32"}</definedName>
    <definedName name="ORA" hidden="1">{#N/A,#N/A,FALSE,"M.32"}</definedName>
    <definedName name="OUTGOING" localSheetId="10">[60]PARAMETER!$B$11:$B$1059</definedName>
    <definedName name="OUTGOING" localSheetId="9">#N/A</definedName>
    <definedName name="OUTGOING">#N/A</definedName>
    <definedName name="P" localSheetId="6">#REF!</definedName>
    <definedName name="P" localSheetId="10">#REF!</definedName>
    <definedName name="P" localSheetId="7">#REF!</definedName>
    <definedName name="P" localSheetId="5">#REF!</definedName>
    <definedName name="P" localSheetId="9">#REF!</definedName>
    <definedName name="P">#REF!</definedName>
    <definedName name="Panah" localSheetId="6">#REF!</definedName>
    <definedName name="Panah" localSheetId="10">#REF!</definedName>
    <definedName name="Panah" localSheetId="7">#REF!</definedName>
    <definedName name="Panah" localSheetId="9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localSheetId="11" hidden="1">{#N/A,#N/A,FALSE,"M.33"}</definedName>
    <definedName name="PasPst" hidden="1">{#N/A,#N/A,FALSE,"M.33"}</definedName>
    <definedName name="pdi" hidden="1">[97]UshDeb00!#REF!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0">#REF!</definedName>
    <definedName name="PDPKons" localSheetId="7">#REF!</definedName>
    <definedName name="PDPKons" localSheetId="5">#REF!</definedName>
    <definedName name="PDPKons" localSheetId="9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 localSheetId="9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 localSheetId="9">#REF!</definedName>
    <definedName name="PDPPembDimuka">#REF!</definedName>
    <definedName name="PDPT" localSheetId="9" hidden="1">{#N/A,#N/A,FALSE,"M.31"}</definedName>
    <definedName name="PDPT" hidden="1">{#N/A,#N/A,FALSE,"M.31"}</definedName>
    <definedName name="pe">[28]x!$B$100:$B$101</definedName>
    <definedName name="Pelumas" localSheetId="9" hidden="1">{#N/A,#N/A,FALSE,"M.31"}</definedName>
    <definedName name="Pelumas" hidden="1">{#N/A,#N/A,FALSE,"M.31"}</definedName>
    <definedName name="PembelianiTRWI">'[39]PembelianiTL(12A1'!$B$1:$S$55</definedName>
    <definedName name="PembelianiTRWII">'[39]PembelianiTL(12A1'!$B$56:$S$110</definedName>
    <definedName name="PembelianiTRWIII">'[39]PembelianiTL(12A1'!$B$111:$S$165</definedName>
    <definedName name="PembelianiTRWIV">'[39]PembelianiTL(12A1'!$B$166:$S$220</definedName>
    <definedName name="pembiayaan">#REF!</definedName>
    <definedName name="PemeABSW" localSheetId="6">#REF!</definedName>
    <definedName name="PemeABSW" localSheetId="10">#REF!</definedName>
    <definedName name="PemeABSW" localSheetId="7">#REF!</definedName>
    <definedName name="PemeABSW" localSheetId="5">#REF!</definedName>
    <definedName name="PemeABSW" localSheetId="9">#REF!</definedName>
    <definedName name="PemeABSW">#REF!</definedName>
    <definedName name="pemel09" localSheetId="6">#REF!</definedName>
    <definedName name="pemel09" localSheetId="10">#REF!</definedName>
    <definedName name="pemel09" localSheetId="7">#REF!</definedName>
    <definedName name="pemel09" localSheetId="9">#REF!</definedName>
    <definedName name="pemel09">#REF!</definedName>
    <definedName name="PendaLuOp">'[38]PendaLuOp(13)'!$B$1:$G$58</definedName>
    <definedName name="PENDAOP" localSheetId="9" hidden="1">{#N/A,#N/A,FALSE,"M.32"}</definedName>
    <definedName name="PENDAOP" hidden="1">{#N/A,#N/A,FALSE,"M.32"}</definedName>
    <definedName name="PendOpLain">'[39]PendOpLain(11B)'!$B$1:$G$33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localSheetId="11" hidden="1">{#N/A,#N/A,FALSE,"M.41"}</definedName>
    <definedName name="Pendukung" hidden="1">{#N/A,#N/A,FALSE,"M.41"}</definedName>
    <definedName name="PenjTLTRWI">'[38]PenjTL(18)'!$B$1:$J$39</definedName>
    <definedName name="PenjTLTRWII">'[38]PenjTL(18)'!$B$41:$J$79</definedName>
    <definedName name="PenjTLTRWIII">'[38]PenjTL(18)'!$B$81:$J$119</definedName>
    <definedName name="PenjTLTRWIV">'[38]PenjTL(18)'!$B$121:$J$159</definedName>
    <definedName name="PENYULANG">[98]TABEL!$A$2:$A$81</definedName>
    <definedName name="period" localSheetId="6">#REF!</definedName>
    <definedName name="period" localSheetId="10">#REF!</definedName>
    <definedName name="period" localSheetId="7">#REF!</definedName>
    <definedName name="period" localSheetId="5">#REF!</definedName>
    <definedName name="period" localSheetId="9">#REF!</definedName>
    <definedName name="period">#REF!</definedName>
    <definedName name="pict" localSheetId="10">[66]KKO!#REF!</definedName>
    <definedName name="pict" localSheetId="9">[67]KKO!#REF!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10">#REF!</definedName>
    <definedName name="PLG_DAYA__200KVA" localSheetId="7">#REF!</definedName>
    <definedName name="PLG_DAYA__200KVA" localSheetId="9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10">#REF!</definedName>
    <definedName name="PLG_DAYA_33_197KVA" localSheetId="7">#REF!</definedName>
    <definedName name="PLG_DAYA_33_197KVA" localSheetId="9">#REF!</definedName>
    <definedName name="PLG_DAYA_33_197KVA">#REF!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[84]PMT!$D$12:$D$55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[30]JAN09!#REF!</definedName>
    <definedName name="poi" localSheetId="10">[30]JAN09!#REF!</definedName>
    <definedName name="poi" localSheetId="5">[30]JAN09!#REF!</definedName>
    <definedName name="poi" localSheetId="9">[30]JAN09!#REF!</definedName>
    <definedName name="poi" localSheetId="11">[30]JAN09!#REF!</definedName>
    <definedName name="poi">[30]JAN09!#REF!</definedName>
    <definedName name="pokok_bunga">#REF!</definedName>
    <definedName name="poldo" localSheetId="9" hidden="1">{#N/A,#N/A,FALSE,"M.31"}</definedName>
    <definedName name="poldo" hidden="1">{#N/A,#N/A,FALSE,"M.31"}</definedName>
    <definedName name="POPUI" localSheetId="10">#REF!</definedName>
    <definedName name="POPUI" localSheetId="5">#REF!</definedName>
    <definedName name="POPUI" localSheetId="9">#REF!</definedName>
    <definedName name="POPUI" localSheetId="11">#REF!</definedName>
    <definedName name="POPUI">#REF!</definedName>
    <definedName name="pos_anggaran">[79]data!$G$2:$G$54</definedName>
    <definedName name="Potensi215" localSheetId="6">#REF!</definedName>
    <definedName name="Potensi215" localSheetId="10">#REF!</definedName>
    <definedName name="Potensi215" localSheetId="7">#REF!</definedName>
    <definedName name="Potensi215" localSheetId="5">#REF!</definedName>
    <definedName name="Potensi215" localSheetId="9">#REF!</definedName>
    <definedName name="Potensi215">#REF!</definedName>
    <definedName name="PP" localSheetId="6">#REF!</definedName>
    <definedName name="PP" localSheetId="10">#REF!</definedName>
    <definedName name="PP" localSheetId="7">#REF!</definedName>
    <definedName name="PP" localSheetId="9">#REF!</definedName>
    <definedName name="PP">#REF!</definedName>
    <definedName name="PR">#REF!</definedName>
    <definedName name="print" localSheetId="6">#REF!</definedName>
    <definedName name="print" localSheetId="10">#REF!</definedName>
    <definedName name="print" localSheetId="7">#REF!</definedName>
    <definedName name="print" localSheetId="9">#REF!</definedName>
    <definedName name="print">#REF!</definedName>
    <definedName name="PRINT_AR01" localSheetId="6">[52]Sheet5!#REF!</definedName>
    <definedName name="PRINT_AR01" localSheetId="10">[52]Sheet5!#REF!</definedName>
    <definedName name="PRINT_AR01" localSheetId="7">[52]Sheet5!#REF!</definedName>
    <definedName name="PRINT_AR01" localSheetId="9">[52]Sheet5!#REF!</definedName>
    <definedName name="PRINT_AR01">[52]Sheet5!#REF!</definedName>
    <definedName name="_xlnm.Print_Area" localSheetId="10">GAMBAR!$C$2:$AD$57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9">PETA!$A$1:$AF$67</definedName>
    <definedName name="_xlnm.Print_Area" localSheetId="8">RAB!$A$1:$L$222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10">#REF!</definedName>
    <definedName name="PRINT_AREA_MI" localSheetId="7">#REF!</definedName>
    <definedName name="PRINT_AREA_MI" localSheetId="9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7">#REF!</definedName>
    <definedName name="Print_area1" localSheetId="9">#REF!</definedName>
    <definedName name="Print_area1">#REF!</definedName>
    <definedName name="PRINT_TITLE" localSheetId="6">#REF!</definedName>
    <definedName name="PRINT_TITLE" localSheetId="7">#REF!</definedName>
    <definedName name="PRINT_TITLE" localSheetId="9">#REF!</definedName>
    <definedName name="PRINT_TITLE">#REF!</definedName>
    <definedName name="_xlnm.Print_Titles" localSheetId="10">#REF!</definedName>
    <definedName name="_xlnm.Print_Titles" localSheetId="4">'HARGA SATUAN'!#REF!</definedName>
    <definedName name="_xlnm.Print_Titles" localSheetId="7">#REF!</definedName>
    <definedName name="_xlnm.Print_Titles" localSheetId="9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9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9">#REF!</definedName>
    <definedName name="PRINT_TITLES_MI_19">#REF!</definedName>
    <definedName name="PRINT2" localSheetId="6">[52]Sheet5!#REF!</definedName>
    <definedName name="PRINT2" localSheetId="7">[52]Sheet5!#REF!</definedName>
    <definedName name="PRINT2" localSheetId="9">[52]Sheet5!#REF!</definedName>
    <definedName name="PRINT2">[52]Sheet5!#REF!</definedName>
    <definedName name="prk">[99]PRK!#REF!</definedName>
    <definedName name="ProduksiTRWI">'[39]ProduksiTL(12B2)'!$B$1:$W$38</definedName>
    <definedName name="ProduksiTRWII">'[39]ProduksiTL(12B2)'!$B$41:$W$78</definedName>
    <definedName name="ProduksiTRWIII">'[39]ProduksiTL(12B2)'!$B$81:$W$118</definedName>
    <definedName name="ProduksiTRWIV">'[39]ProduksiTL(12B2)'!$B$121:$W$158</definedName>
    <definedName name="ProgGISBln" localSheetId="10">'[31]AHS - Personel'!$F$11</definedName>
    <definedName name="ProgGISBln" localSheetId="9">#N/A</definedName>
    <definedName name="ProgGISBln">#N/A</definedName>
    <definedName name="ProgGISHari" localSheetId="10">'[31]AHS - Personel'!$G$11</definedName>
    <definedName name="ProgGISHari" localSheetId="9">#N/A</definedName>
    <definedName name="ProgGISHari">#N/A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0">#REF!</definedName>
    <definedName name="PROYEK" localSheetId="7">#REF!</definedName>
    <definedName name="PROYEK" localSheetId="5">#REF!</definedName>
    <definedName name="PROYEK" localSheetId="9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10">#REF!</definedName>
    <definedName name="PT_PLN_PERSERO" localSheetId="7">#REF!</definedName>
    <definedName name="PT_PLN_PERSERO" localSheetId="5">#REF!</definedName>
    <definedName name="PT_PLN_PERSERO" localSheetId="9">#REF!</definedName>
    <definedName name="PT_PLN_PERSERO">#REF!</definedName>
    <definedName name="pt150kv">'[15]HARGA SATUAN'!$B$28</definedName>
    <definedName name="PTKU" localSheetId="6">#REF!</definedName>
    <definedName name="PTKU" localSheetId="10">#REF!</definedName>
    <definedName name="PTKU" localSheetId="7">#REF!</definedName>
    <definedName name="PTKU" localSheetId="9">#REF!</definedName>
    <definedName name="PTKU">#REF!</definedName>
    <definedName name="PUIUU" localSheetId="10">#REF!</definedName>
    <definedName name="PUIUU" localSheetId="9">#REF!</definedName>
    <definedName name="PUIUU">#REF!</definedName>
    <definedName name="PUR" localSheetId="6">[100]JURNAL!#REF!</definedName>
    <definedName name="PUR" localSheetId="10">[100]JURNAL!#REF!</definedName>
    <definedName name="PUR" localSheetId="7">[100]JURNAL!#REF!</definedName>
    <definedName name="PUR" localSheetId="9">[100]JURNAL!#REF!</definedName>
    <definedName name="PUR">[100]JURNAL!#REF!</definedName>
    <definedName name="PUTUSSIBAU">#N/A</definedName>
    <definedName name="PWI" localSheetId="6">#REF!</definedName>
    <definedName name="PWI" localSheetId="10">#REF!</definedName>
    <definedName name="PWI" localSheetId="7">#REF!</definedName>
    <definedName name="PWI" localSheetId="5">#REF!</definedName>
    <definedName name="PWI" localSheetId="9">#REF!</definedName>
    <definedName name="PWI">#REF!</definedName>
    <definedName name="q" localSheetId="6">#REF!</definedName>
    <definedName name="q" localSheetId="10">#REF!</definedName>
    <definedName name="q" localSheetId="7">#REF!</definedName>
    <definedName name="q" localSheetId="9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hidden="1">{#N/A,#N/A,FALSE,"M.42"}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7">#REF!</definedName>
    <definedName name="QRYTRY" localSheetId="9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7">#REF!</definedName>
    <definedName name="RAB" localSheetId="5">#REF!</definedName>
    <definedName name="RAB" localSheetId="9">#REF!</definedName>
    <definedName name="RAB">#REF!</definedName>
    <definedName name="rafi" localSheetId="6">[30]JAN09!#REF!</definedName>
    <definedName name="rafi" localSheetId="10">[30]JAN09!#REF!</definedName>
    <definedName name="rafi" localSheetId="7">[30]JAN09!#REF!</definedName>
    <definedName name="rafi" localSheetId="5">[30]JAN09!#REF!</definedName>
    <definedName name="rafi" localSheetId="9">[30]JAN09!#REF!</definedName>
    <definedName name="rafi">[30]JAN09!#REF!</definedName>
    <definedName name="raja" localSheetId="6">[30]JAN09!#REF!</definedName>
    <definedName name="raja" localSheetId="10">[30]JAN09!#REF!</definedName>
    <definedName name="raja" localSheetId="7">[30]JAN09!#REF!</definedName>
    <definedName name="raja" localSheetId="9">[30]JAN09!#REF!</definedName>
    <definedName name="raja">[30]JAN09!#REF!</definedName>
    <definedName name="Raker">'[101]W-NAD'!#REF!</definedName>
    <definedName name="RANGE" localSheetId="6">#REF!</definedName>
    <definedName name="RANGE" localSheetId="10">#REF!</definedName>
    <definedName name="RANGE" localSheetId="7">#REF!</definedName>
    <definedName name="RANGE" localSheetId="5">#REF!</definedName>
    <definedName name="RANGE" localSheetId="9">#REF!</definedName>
    <definedName name="RANGE">#REF!</definedName>
    <definedName name="RAO" localSheetId="6">#REF!</definedName>
    <definedName name="RAO" localSheetId="10">#REF!</definedName>
    <definedName name="RAO" localSheetId="7">#REF!</definedName>
    <definedName name="RAO" localSheetId="9">#REF!</definedName>
    <definedName name="RAO">#REF!</definedName>
    <definedName name="Rate_of_absorption_CJ_C2A_options">OFFSET('[33]Central Overhead Allocation'!$C$281,0,0,COUNTA('[33]Central Overhead Allocation'!$C$281:$C$297),3)</definedName>
    <definedName name="Rate_of_absorption_EJ_C2A_options">OFFSET('[33]Central Overhead Allocation'!$C$183,0,0,COUNTA('[33]Central Overhead Allocation'!$C$183:$C$199),7)</definedName>
    <definedName name="Rate_of_absorption_JKT_C2A_options">OFFSET('[33]Central Overhead Allocation'!$C$330,0,0,COUNTA('[33]Central Overhead Allocation'!$C$330:$C$346),4)</definedName>
    <definedName name="Rate_of_absorption_Region_options">OFFSET('[33]Central Overhead Allocation'!$C$53,0,0,COUNTA('[33]Central Overhead Allocation'!$C$53:$C$69),8)</definedName>
    <definedName name="Rate_of_Absorption_WJ_A2IS_Options" localSheetId="6">OFFSET('[33]Regional Overhead Allocation_WJ'!#REF!,0,0,COUNTA('[33]Regional Overhead Allocation_WJ'!#REF!),35)</definedName>
    <definedName name="Rate_of_Absorption_WJ_A2IS_Options" localSheetId="10">OFFSET('[33]Regional Overhead Allocation_WJ'!#REF!,0,0,COUNTA('[33]Regional Overhead Allocation_WJ'!#REF!),35)</definedName>
    <definedName name="Rate_of_Absorption_WJ_A2IS_Options" localSheetId="7">OFFSET('[33]Regional Overhead Allocation_WJ'!#REF!,0,0,COUNTA('[33]Regional Overhead Allocation_WJ'!#REF!),35)</definedName>
    <definedName name="Rate_of_Absorption_WJ_A2IS_Options" localSheetId="5">OFFSET('[33]Regional Overhead Allocation_WJ'!#REF!,0,0,COUNTA('[33]Regional Overhead Allocation_WJ'!#REF!),35)</definedName>
    <definedName name="Rate_of_Absorption_WJ_A2IS_Options" localSheetId="9">OFFSET('[33]Regional Overhead Allocation_WJ'!#REF!,0,0,COUNTA('[33]Regional Overhead Allocation_WJ'!#REF!),35)</definedName>
    <definedName name="Rate_of_Absorption_WJ_A2IS_Options" localSheetId="11">OFFSET('[33]Regional Overhead Allocation_WJ'!#REF!,0,0,COUNTA('[33]Regional Overhead Allocation_WJ'!#REF!),35)</definedName>
    <definedName name="Rate_of_Absorption_WJ_A2IS_Options">OFFSET('[33]Regional Overhead Allocation_WJ'!#REF!,0,0,COUNTA('[33]Regional Overhead Allocation_WJ'!#REF!),35)</definedName>
    <definedName name="Rate_of_absorption_WJ_C2A_options">OFFSET('[33]Central Overhead Allocation'!$C$232,0,0,COUNTA('[33]Central Overhead Allocation'!$C$232:$C$248),14)</definedName>
    <definedName name="Rate_of_absorption_WS_C2A_Options">OFFSET('[33]Central Overhead Allocation'!$C$134,0,0,COUNTA('[33]Central Overhead Allocation'!$C$134:$C$150),3)</definedName>
    <definedName name="rcps" localSheetId="6">[30]JAN09!#REF!</definedName>
    <definedName name="rcps" localSheetId="10">[30]JAN09!#REF!</definedName>
    <definedName name="rcps" localSheetId="5">[30]JAN09!#REF!</definedName>
    <definedName name="rcps" localSheetId="9">[30]JAN09!#REF!</definedName>
    <definedName name="rcps" localSheetId="11">[30]JAN09!#REF!</definedName>
    <definedName name="rcps">[30]JAN09!#REF!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'[100]BB PUSAT'!$A:$C</definedName>
    <definedName name="REC">'[100]BB PUSAT'!$A$1:$C$65536</definedName>
    <definedName name="Recloser">[42]bantu_rec!$A$4:$A$63</definedName>
    <definedName name="Rectifier80">'[15]HARGA SATUAN'!$B$14</definedName>
    <definedName name="Regions">OFFSET('[33]Working Page'!$B$8,0,0,COUNTA('[33]Working Page'!$B$8:$B$20),1)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0">#REF!</definedName>
    <definedName name="REKAP" localSheetId="7">#REF!</definedName>
    <definedName name="REKAP" localSheetId="5">#REF!</definedName>
    <definedName name="REKAP" localSheetId="9">#REF!</definedName>
    <definedName name="REKAP">#REF!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0">[60]MENU!$J$17:$J$24</definedName>
    <definedName name="RELE" localSheetId="9">#N/A</definedName>
    <definedName name="RELE">#N/A</definedName>
    <definedName name="rencana" localSheetId="6">#REF!</definedName>
    <definedName name="rencana" localSheetId="10">#REF!</definedName>
    <definedName name="rencana" localSheetId="7">#REF!</definedName>
    <definedName name="rencana" localSheetId="5">#REF!</definedName>
    <definedName name="rencana" localSheetId="9">#REF!</definedName>
    <definedName name="rencana">#REF!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10">#REF!</definedName>
    <definedName name="resagging" localSheetId="7">#REF!</definedName>
    <definedName name="resagging" localSheetId="9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10">#REF!</definedName>
    <definedName name="RingkasanPokok" localSheetId="7">#REF!</definedName>
    <definedName name="RingkasanPokok" localSheetId="5">#REF!</definedName>
    <definedName name="RingkasanPokok" localSheetId="9">#REF!</definedName>
    <definedName name="RingkasanPokok">#REF!</definedName>
    <definedName name="ripel">'[15]HARGA SATUAN'!$B$43</definedName>
    <definedName name="RKP.32" localSheetId="9" hidden="1">{#N/A,#N/A,FALSE,"M.32"}</definedName>
    <definedName name="RKP.32" hidden="1">{#N/A,#N/A,FALSE,"M.32"}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0">#REF!</definedName>
    <definedName name="ROW" localSheetId="7">#REF!</definedName>
    <definedName name="ROW" localSheetId="5">#REF!</definedName>
    <definedName name="ROW" localSheetId="9">#REF!</definedName>
    <definedName name="ROW">#REF!</definedName>
    <definedName name="rr" localSheetId="6">#REF!</definedName>
    <definedName name="rr" localSheetId="10">#REF!</definedName>
    <definedName name="rr" localSheetId="7">#REF!</definedName>
    <definedName name="rr" localSheetId="9">#REF!</definedName>
    <definedName name="rr">#REF!</definedName>
    <definedName name="rrr" hidden="1">'[102]Sudah Berjalan'!#REF!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10">#REF!</definedName>
    <definedName name="RTYHRTY" localSheetId="7">#REF!</definedName>
    <definedName name="RTYHRTY" localSheetId="9">#REF!</definedName>
    <definedName name="RTYHRTY">#REF!</definedName>
    <definedName name="rtyu" localSheetId="6">[103]JAN07!#REF!</definedName>
    <definedName name="rtyu" localSheetId="10">[104]JAN07!#REF!</definedName>
    <definedName name="rtyu" localSheetId="7">[103]JAN07!#REF!</definedName>
    <definedName name="rtyu" localSheetId="9">[104]JAN07!#REF!</definedName>
    <definedName name="rtyu">[104]JAN07!#REF!</definedName>
    <definedName name="RUMUS">#N/A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0">#REF!</definedName>
    <definedName name="S" localSheetId="7">{#N/A,#N/A,FALSE,"M.31"}</definedName>
    <definedName name="S" localSheetId="9">#REF!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 localSheetId="9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10">#REF!</definedName>
    <definedName name="salah" localSheetId="7">#REF!</definedName>
    <definedName name="salah" localSheetId="5">#REF!</definedName>
    <definedName name="salah" localSheetId="9">#REF!</definedName>
    <definedName name="salah">#REF!</definedName>
    <definedName name="Salary">[33]Salary!$D$7:$AJ$38</definedName>
    <definedName name="SALATIGA" localSheetId="6">#REF!</definedName>
    <definedName name="SALATIGA" localSheetId="10">#REF!</definedName>
    <definedName name="SALATIGA" localSheetId="7">#REF!</definedName>
    <definedName name="SALATIGA" localSheetId="9">#REF!</definedName>
    <definedName name="SALATIGA">#REF!</definedName>
    <definedName name="SALVAGE" comment="RINGAN">[105]PICKUP!$D$12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[30]JAN09!#REF!</definedName>
    <definedName name="sasa" localSheetId="10">[30]JAN09!#REF!</definedName>
    <definedName name="sasa" localSheetId="7">[30]JAN09!#REF!</definedName>
    <definedName name="sasa" localSheetId="5">[30]JAN09!#REF!</definedName>
    <definedName name="sasa" localSheetId="9">[30]JAN09!#REF!</definedName>
    <definedName name="sasa">[30]JAN09!#REF!</definedName>
    <definedName name="sastro">#REF!</definedName>
    <definedName name="SATUAN" localSheetId="10">'[106]Rekap PMG.'!$A$10:$E$51</definedName>
    <definedName name="SATUAN" localSheetId="9">'[107]Rekap PMG.'!$A$10:$E$51</definedName>
    <definedName name="SATUAN">'[106]Rekap PMG.'!$A$10:$E$51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0">#REF!</definedName>
    <definedName name="sbak1a" localSheetId="7">#REF!</definedName>
    <definedName name="sbak1a" localSheetId="5">#REF!</definedName>
    <definedName name="sbak1a" localSheetId="9">#REF!</definedName>
    <definedName name="sbak1a">#REF!</definedName>
    <definedName name="sbak1b" localSheetId="6">#REF!</definedName>
    <definedName name="sbak1b" localSheetId="10">#REF!</definedName>
    <definedName name="sbak1b" localSheetId="7">#REF!</definedName>
    <definedName name="sbak1b" localSheetId="9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hidden="1">{#N/A,#N/A,FALSE,"M.02"}</definedName>
    <definedName name="scac" localSheetId="9" hidden="1">{#N/A,#N/A,FALSE,"M.42"}</definedName>
    <definedName name="scac" hidden="1">{#N/A,#N/A,FALSE,"M.42"}</definedName>
    <definedName name="scacascc" localSheetId="9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hidden="1">{#N/A,#N/A,FALSE,"M.31"}</definedName>
    <definedName name="scascasca" localSheetId="9" hidden="1">{#N/A,#N/A,FALSE,"M.02"}</definedName>
    <definedName name="scascasca" hidden="1">{#N/A,#N/A,FALSE,"M.02"}</definedName>
    <definedName name="scascsac" localSheetId="9" hidden="1">{#N/A,#N/A,FALSE,"M.43"}</definedName>
    <definedName name="scascsac" hidden="1">{#N/A,#N/A,FALSE,"M.43"}</definedName>
    <definedName name="scascxc" localSheetId="9" hidden="1">{#N/A,#N/A,FALSE,"M.42"}</definedName>
    <definedName name="scascxc" hidden="1">{#N/A,#N/A,FALSE,"M.42"}</definedName>
    <definedName name="scdc">[108]x!$G$9:$G$47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0">#REF!</definedName>
    <definedName name="SD" localSheetId="7">#REF!</definedName>
    <definedName name="SD" localSheetId="5">#REF!</definedName>
    <definedName name="SD" localSheetId="9">#REF!</definedName>
    <definedName name="SD">#REF!</definedName>
    <definedName name="SDAsdg" localSheetId="9" hidden="1">{#N/A,#N/A,FALSE,"M.01";#N/A,#N/A,FALSE,"M.01"}</definedName>
    <definedName name="SDAsdg" hidden="1">{#N/A,#N/A,FALSE,"M.01";#N/A,#N/A,FALSE,"M.01"}</definedName>
    <definedName name="sdc">[73]DTU!$B$2:$D$48</definedName>
    <definedName name="sdf" localSheetId="9" hidden="1">{#N/A,#N/A,FALSE,"M.41"}</definedName>
    <definedName name="sdf" hidden="1">{#N/A,#N/A,FALSE,"M.41"}</definedName>
    <definedName name="sdffA" localSheetId="6">[30]JAN09!#REF!</definedName>
    <definedName name="sdffA" localSheetId="10">[30]JAN09!#REF!</definedName>
    <definedName name="sdffA" localSheetId="7">[30]JAN09!#REF!</definedName>
    <definedName name="sdffA" localSheetId="5">[30]JAN09!#REF!</definedName>
    <definedName name="sdffA" localSheetId="9">[30]JAN09!#REF!</definedName>
    <definedName name="sdffA">[30]JAN09!#REF!</definedName>
    <definedName name="SDR" localSheetId="9" hidden="1">{#N/A,#N/A,FALSE,"M.42"}</definedName>
    <definedName name="SDR" hidden="1">{#N/A,#N/A,FALSE,"M.42"}</definedName>
    <definedName name="sds" localSheetId="9">'[109]master rab'!$B:$H</definedName>
    <definedName name="sds">'[109]master rab'!$B$1:$H$65536</definedName>
    <definedName name="SDSDSA" localSheetId="9" hidden="1">{#N/A,#N/A,FALSE,"M.42"}</definedName>
    <definedName name="SDSDSA" hidden="1">{#N/A,#N/A,FALSE,"M.42"}</definedName>
    <definedName name="SDSS">#REF!</definedName>
    <definedName name="seapj">'[74]Neraca seAPJ'!$O$6:$AJ$23</definedName>
    <definedName name="SEBABKDS" localSheetId="6">#REF!</definedName>
    <definedName name="SEBABKDS" localSheetId="10">#REF!</definedName>
    <definedName name="SEBABKDS" localSheetId="7">#REF!</definedName>
    <definedName name="SEBABKDS" localSheetId="5">#REF!</definedName>
    <definedName name="SEBABKDS" localSheetId="9">#REF!</definedName>
    <definedName name="SEBABKDS">#REF!</definedName>
    <definedName name="SEBABSLG" localSheetId="6">#REF!</definedName>
    <definedName name="SEBABSLG" localSheetId="10">#REF!</definedName>
    <definedName name="SEBABSLG" localSheetId="7">#REF!</definedName>
    <definedName name="SEBABSLG" localSheetId="9">#REF!</definedName>
    <definedName name="SEBABSLG">#REF!</definedName>
    <definedName name="SEBABSMG" localSheetId="6">#REF!</definedName>
    <definedName name="SEBABSMG" localSheetId="10">#REF!</definedName>
    <definedName name="SEBABSMG" localSheetId="7">#REF!</definedName>
    <definedName name="SEBABSMG" localSheetId="9">#REF!</definedName>
    <definedName name="SEBABSMG">#REF!</definedName>
    <definedName name="SEBUTAN" localSheetId="10">[60]MENU!$J$11:$J$13</definedName>
    <definedName name="SEBUTAN" localSheetId="9">#N/A</definedName>
    <definedName name="SEBUTAN">#N/A</definedName>
    <definedName name="SEGER" localSheetId="9" hidden="1">{#N/A,#N/A,FALSE,"M.34"}</definedName>
    <definedName name="SEGER" hidden="1">{#N/A,#N/A,FALSE,"M.34"}</definedName>
    <definedName name="sejut">[110]LAIN2!$Z$7</definedName>
    <definedName name="SEKADAU">#N/A</definedName>
    <definedName name="SEKAT" localSheetId="6">#REF!</definedName>
    <definedName name="SEKAT" localSheetId="10">#REF!</definedName>
    <definedName name="SEKAT" localSheetId="7">#REF!</definedName>
    <definedName name="SEKAT" localSheetId="5">#REF!</definedName>
    <definedName name="SEKAT" localSheetId="9">#REF!</definedName>
    <definedName name="SEKAT">#REF!</definedName>
    <definedName name="semarang1" localSheetId="6">#REF!</definedName>
    <definedName name="semarang1" localSheetId="10">#REF!</definedName>
    <definedName name="semarang1" localSheetId="7">#REF!</definedName>
    <definedName name="semarang1" localSheetId="9">#REF!</definedName>
    <definedName name="semarang1">#REF!</definedName>
    <definedName name="SEMITAU">#N/A</definedName>
    <definedName name="SENTEBANG">#N/A</definedName>
    <definedName name="sep">#REF!</definedName>
    <definedName name="serat">[110]LAIN2!$Z$5</definedName>
    <definedName name="serib">[110]LAIN2!$Z$6</definedName>
    <definedName name="Service_Mapping">'[33]Service Mapping'!$C$6:$Y$39</definedName>
    <definedName name="sewadetektorkabel_har">'[88]AHS - Non Personel'!$D$31</definedName>
    <definedName name="SewaDisTRWI">'[39]SewaPemb(12A2)'!$B$1:$T$36</definedName>
    <definedName name="SewaDisTRWII">'[39]SewaPemb(12A2)'!$B$39:$T$75</definedName>
    <definedName name="SewaDisTRWIII">'[39]SewaPemb(12A2)'!$B$77:$T$113</definedName>
    <definedName name="SewaDisTRWIV">'[39]SewaPemb(12A2)'!$B$115:$T$151</definedName>
    <definedName name="sewaGPS">'[88]AHS - Non Personel'!$D$27</definedName>
    <definedName name="SewaKantorBulan">'[88]AHS - Non Personel'!$D$23</definedName>
    <definedName name="SewaKomHari" localSheetId="10">'[31]AHS - Non Personel'!$D$15</definedName>
    <definedName name="SewaKomHari" localSheetId="9">#N/A</definedName>
    <definedName name="SewaKomHari">#N/A</definedName>
    <definedName name="SewaLaptopBln" localSheetId="10">'[31]AHS - Non Personel'!$D$12</definedName>
    <definedName name="SewaLaptopBln" localSheetId="9">#N/A</definedName>
    <definedName name="SewaLaptopBln">#N/A</definedName>
    <definedName name="SewaMejaKursi">'[88]AHS - Non Personel'!$D$32</definedName>
    <definedName name="SewaMobil" localSheetId="10">'[31]AHS - Non Personel'!$D$8</definedName>
    <definedName name="SewaMobil" localSheetId="9">#N/A</definedName>
    <definedName name="SewaMobil">#N/A</definedName>
    <definedName name="sewamobilbak_hari">'[88]AHS - Non Personel'!$D$29</definedName>
    <definedName name="SewaMotorBln" localSheetId="10">'[31]AHS - Non Personel'!$D$10</definedName>
    <definedName name="SewaMotorBln" localSheetId="9">#N/A</definedName>
    <definedName name="SewaMotorBln">#N/A</definedName>
    <definedName name="SewaMotorHari" localSheetId="10">'[31]AHS - Non Personel'!$D$11</definedName>
    <definedName name="SewaMotorHari" localSheetId="9">#N/A</definedName>
    <definedName name="SewaMotorHari">#N/A</definedName>
    <definedName name="SewaRumahBulan">'[88]AHS - Non Personel'!$D$24</definedName>
    <definedName name="SF" localSheetId="6">#REF!</definedName>
    <definedName name="SF" localSheetId="10">#REF!</definedName>
    <definedName name="SF" localSheetId="7">#REF!</definedName>
    <definedName name="SF" localSheetId="9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 localSheetId="9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[111]Sensitivitas!$D$26</definedName>
    <definedName name="SMG" localSheetId="6">#REF!</definedName>
    <definedName name="SMG" localSheetId="10">#REF!</definedName>
    <definedName name="SMG" localSheetId="7">#REF!</definedName>
    <definedName name="SMG" localSheetId="5">#REF!</definedName>
    <definedName name="SMG" localSheetId="9">#REF!</definedName>
    <definedName name="SMG">#REF!</definedName>
    <definedName name="smu" localSheetId="6">#REF!</definedName>
    <definedName name="smu" localSheetId="10">#REF!</definedName>
    <definedName name="smu" localSheetId="7">#REF!</definedName>
    <definedName name="smu" localSheetId="9">#REF!</definedName>
    <definedName name="smu">#REF!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0">#REF!</definedName>
    <definedName name="SPD" localSheetId="7">#REF!</definedName>
    <definedName name="SPD" localSheetId="9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 localSheetId="9">#REF!</definedName>
    <definedName name="SPK">#REF!</definedName>
    <definedName name="SREWA" localSheetId="6">#REF!</definedName>
    <definedName name="SREWA" localSheetId="7">#REF!</definedName>
    <definedName name="SREWA" localSheetId="9">#REF!</definedName>
    <definedName name="SREWA">#REF!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hidden="1">{#N/A,#N/A,FALSE,"M.32"}</definedName>
    <definedName name="sses" localSheetId="9" hidden="1">{#N/A,#N/A,FALSE,"M.02"}</definedName>
    <definedName name="sses" hidden="1">{#N/A,#N/A,FALSE,"M.02"}</definedName>
    <definedName name="sss" localSheetId="9" hidden="1">{#N/A,#N/A,FALSE,"M.41"}</definedName>
    <definedName name="sss" hidden="1">{#N/A,#N/A,FALSE,"M.41"}</definedName>
    <definedName name="ssSasS" localSheetId="9">[5]prod03!#REF!</definedName>
    <definedName name="ssSasS">[5]prod03!#REF!</definedName>
    <definedName name="sssssssssssss" localSheetId="9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7">#REF!</definedName>
    <definedName name="Stand" localSheetId="9">#REF!</definedName>
    <definedName name="Stand">#REF!</definedName>
    <definedName name="Status">VLOOKUP([42]KINERJA_PMT!XEZ1048569,#REF!,2,0)</definedName>
    <definedName name="STATUS_REMOTE" localSheetId="10">[60]PARAMETER!$C$11:$C$1059</definedName>
    <definedName name="STATUS_REMOTE" localSheetId="9">#N/A</definedName>
    <definedName name="STATUS_REMOTE">#N/A</definedName>
    <definedName name="std" localSheetId="9">[112]HB2!$A:$L</definedName>
    <definedName name="std">[112]HB2!$A$1:$L$65536</definedName>
    <definedName name="stdpln">'[113]HB BARU'!$A$1:$J$780</definedName>
    <definedName name="stok" localSheetId="9">[100]DTstok!$A:$B</definedName>
    <definedName name="stok">[100]DTstok!$A$1:$B$65536</definedName>
    <definedName name="STPDari" localSheetId="6">#REF!</definedName>
    <definedName name="STPDari" localSheetId="10">#REF!</definedName>
    <definedName name="STPDari" localSheetId="7">#REF!</definedName>
    <definedName name="STPDari" localSheetId="9">#REF!</definedName>
    <definedName name="STPDari">#REF!</definedName>
    <definedName name="sujono" localSheetId="9">'[114]master rab'!$B:$H</definedName>
    <definedName name="sujono">'[114]master rab'!$B$1:$H$65536</definedName>
    <definedName name="SUM" localSheetId="6">[5]prod03!#REF!</definedName>
    <definedName name="SUM" localSheetId="10">[5]prod03!#REF!</definedName>
    <definedName name="SUM" localSheetId="7">[5]prod03!#REF!</definedName>
    <definedName name="SUM" localSheetId="5">[5]prod03!#REF!</definedName>
    <definedName name="SUM" localSheetId="9">[5]prod03!#REF!</definedName>
    <definedName name="SUM">[5]prod03!#REF!</definedName>
    <definedName name="sumber">[115]SuMBER!$N$3:$FO$21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10">#REF!</definedName>
    <definedName name="surat" localSheetId="7">#REF!</definedName>
    <definedName name="surat" localSheetId="5">#REF!</definedName>
    <definedName name="surat" localSheetId="9">#REF!</definedName>
    <definedName name="surat">#REF!</definedName>
    <definedName name="Surveyor_hari" localSheetId="10">'[31]AHS - Personel'!$G$21</definedName>
    <definedName name="Surveyor_hari" localSheetId="9">#N/A</definedName>
    <definedName name="Surveyor_hari">#N/A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10">#REF!</definedName>
    <definedName name="sutrisno" localSheetId="7">#REF!</definedName>
    <definedName name="sutrisno" localSheetId="5">#REF!</definedName>
    <definedName name="sutrisno" localSheetId="9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hidden="1">{#N/A,#N/A,FALSE,"M.01"}</definedName>
    <definedName name="swed" localSheetId="6">[103]JAN07!#REF!</definedName>
    <definedName name="swed" localSheetId="7">[103]JAN07!#REF!</definedName>
    <definedName name="swed" localSheetId="9">[104]JAN07!#REF!</definedName>
    <definedName name="swed">[104]JAN07!#REF!</definedName>
    <definedName name="SWG" localSheetId="6">#REF!</definedName>
    <definedName name="SWG" localSheetId="10">#REF!</definedName>
    <definedName name="SWG" localSheetId="7">#REF!</definedName>
    <definedName name="SWG" localSheetId="5">#REF!</definedName>
    <definedName name="SWG" localSheetId="9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10">#REF!</definedName>
    <definedName name="T" localSheetId="7">#REF!</definedName>
    <definedName name="T" localSheetId="5">#REF!</definedName>
    <definedName name="T" localSheetId="9">#REF!</definedName>
    <definedName name="T">#REF!</definedName>
    <definedName name="TA">[89]TRANS!$I$3</definedName>
    <definedName name="Tabel" localSheetId="10">[46]CashFlow!$A$8:$J$37</definedName>
    <definedName name="Tabel" localSheetId="9">#N/A</definedName>
    <definedName name="Tabel">#N/A</definedName>
    <definedName name="tabel_BUlan" localSheetId="6">#REF!</definedName>
    <definedName name="tabel_BUlan" localSheetId="10">#REF!</definedName>
    <definedName name="tabel_BUlan" localSheetId="7">#REF!</definedName>
    <definedName name="tabel_BUlan" localSheetId="5">#REF!</definedName>
    <definedName name="tabel_BUlan" localSheetId="9">#REF!</definedName>
    <definedName name="tabel_BUlan">#REF!</definedName>
    <definedName name="Tabel_Cabang" localSheetId="6">#REF!</definedName>
    <definedName name="Tabel_Cabang" localSheetId="10">#REF!</definedName>
    <definedName name="Tabel_Cabang" localSheetId="7">#REF!</definedName>
    <definedName name="Tabel_Cabang" localSheetId="9">#REF!</definedName>
    <definedName name="Tabel_Cabang">#REF!</definedName>
    <definedName name="Tabel_Wilayah">[116]Sheet1!$E$2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10">#REF!</definedName>
    <definedName name="Tabel4" localSheetId="7">#REF!</definedName>
    <definedName name="Tabel4" localSheetId="5">#REF!</definedName>
    <definedName name="Tabel4" localSheetId="9">#REF!</definedName>
    <definedName name="Tabel4">#REF!</definedName>
    <definedName name="Table1">'[33]Working Page'!$C$92:$AK$101</definedName>
    <definedName name="Table2">'[33]Working Page'!$C$114:$N$147</definedName>
    <definedName name="tah">[89]TRANS!$I$3</definedName>
    <definedName name="Tahun" localSheetId="10">[117]bantu!$M$5:$X$5</definedName>
    <definedName name="Tahun" localSheetId="9">[117]bantu!$M$5:$X$5</definedName>
    <definedName name="Tahun">[118]bantu!$M$5:$X$5</definedName>
    <definedName name="tahun_anggaran">[119]rkap2008!$B$83</definedName>
    <definedName name="Taksonomi" localSheetId="6">#REF!</definedName>
    <definedName name="Taksonomi" localSheetId="10">#REF!</definedName>
    <definedName name="Taksonomi" localSheetId="7">#REF!</definedName>
    <definedName name="Taksonomi" localSheetId="5">#REF!</definedName>
    <definedName name="Taksonomi" localSheetId="9">#REF!</definedName>
    <definedName name="Taksonomi">#REF!</definedName>
    <definedName name="TambahAT" localSheetId="6">#REF!</definedName>
    <definedName name="TambahAT" localSheetId="10">#REF!</definedName>
    <definedName name="TambahAT" localSheetId="7">#REF!</definedName>
    <definedName name="TambahAT" localSheetId="9">#REF!</definedName>
    <definedName name="TambahAT">#REF!</definedName>
    <definedName name="TAMPILKAN">[87]INPBA!$F$2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0">#REF!</definedName>
    <definedName name="TANGGALKDS" localSheetId="7">#REF!</definedName>
    <definedName name="TANGGALKDS" localSheetId="5">#REF!</definedName>
    <definedName name="TANGGALKDS" localSheetId="9">#REF!</definedName>
    <definedName name="TANGGALKDS">#REF!</definedName>
    <definedName name="TANGGALSLG" localSheetId="6">#REF!</definedName>
    <definedName name="TANGGALSLG" localSheetId="10">#REF!</definedName>
    <definedName name="TANGGALSLG" localSheetId="7">#REF!</definedName>
    <definedName name="TANGGALSLG" localSheetId="9">#REF!</definedName>
    <definedName name="TANGGALSLG">#REF!</definedName>
    <definedName name="TANGGALSMG" localSheetId="6">#REF!</definedName>
    <definedName name="TANGGALSMG" localSheetId="10">#REF!</definedName>
    <definedName name="TANGGALSMG" localSheetId="7">#REF!</definedName>
    <definedName name="TANGGALSMG" localSheetId="9">#REF!</definedName>
    <definedName name="TANGGALSMG">#REF!</definedName>
    <definedName name="TARGET_USAHA" localSheetId="6">#REF!</definedName>
    <definedName name="TARGET_USAHA" localSheetId="7">#REF!</definedName>
    <definedName name="TARGET_USAHA" localSheetId="9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'[31]AHS - Personel'!$F$15</definedName>
    <definedName name="TechBulan" localSheetId="9">#N/A</definedName>
    <definedName name="TechBulan">#N/A</definedName>
    <definedName name="TechHari" localSheetId="10">'[31]AHS - Personel'!$G$15</definedName>
    <definedName name="TechHari" localSheetId="9">#N/A</definedName>
    <definedName name="TechHari">#N/A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7">#REF!</definedName>
    <definedName name="TERBILANG" localSheetId="5">#REF!</definedName>
    <definedName name="TERBILANG" localSheetId="9">#REF!</definedName>
    <definedName name="TERBILANG">#REF!</definedName>
    <definedName name="TERIMA" localSheetId="6">#REF!</definedName>
    <definedName name="TERIMA" localSheetId="10">#REF!</definedName>
    <definedName name="TERIMA" localSheetId="7">#REF!</definedName>
    <definedName name="TERIMA" localSheetId="9">#REF!</definedName>
    <definedName name="TERIMA">#REF!</definedName>
    <definedName name="TERJELEK" localSheetId="9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'[15]HARGA SATUAN'!$B$20</definedName>
    <definedName name="TesterHari" localSheetId="10">'[31]AHS - Personel'!$G$14</definedName>
    <definedName name="TesterHari" localSheetId="9">#N/A</definedName>
    <definedName name="TesterHari">#N/A</definedName>
    <definedName name="TESTHKEY">#REF!</definedName>
    <definedName name="TESTKEYS">#REF!</definedName>
    <definedName name="testrelay">'[15]HARGA SATUAN'!$B$41</definedName>
    <definedName name="TESTVKEY">#REF!</definedName>
    <definedName name="TextRefCopy1">'[120]01 A'!$K$19</definedName>
    <definedName name="TextRefCopyRangeCount" hidden="1">1</definedName>
    <definedName name="TH">#REF!</definedName>
    <definedName name="TIARA" localSheetId="6">[30]JAN09!#REF!</definedName>
    <definedName name="TIARA" localSheetId="10">[30]JAN09!#REF!</definedName>
    <definedName name="TIARA" localSheetId="7">[30]JAN09!#REF!</definedName>
    <definedName name="TIARA" localSheetId="9">[30]JAN09!#REF!</definedName>
    <definedName name="TIARA" localSheetId="11">[30]JAN09!#REF!</definedName>
    <definedName name="TIARA">[30]JAN09!#REF!</definedName>
    <definedName name="Tiket" localSheetId="10">'[31]AHS - Non Personel'!$D$7</definedName>
    <definedName name="Tiket" localSheetId="9">#N/A</definedName>
    <definedName name="Tiket">#N/A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0">#REF!</definedName>
    <definedName name="Tipe" localSheetId="7">#REF!</definedName>
    <definedName name="Tipe" localSheetId="5">#REF!</definedName>
    <definedName name="Tipe" localSheetId="9">#REF!</definedName>
    <definedName name="Tipe">#REF!</definedName>
    <definedName name="TOOLS" localSheetId="6">#REF!</definedName>
    <definedName name="TOOLS" localSheetId="10">#REF!</definedName>
    <definedName name="TOOLS" localSheetId="7">#REF!</definedName>
    <definedName name="TOOLS" localSheetId="9">#REF!</definedName>
    <definedName name="TOOLS">#REF!</definedName>
    <definedName name="ToolsMigrasi" localSheetId="6">#N/A</definedName>
    <definedName name="ToolsMigrasi" localSheetId="10">'[31]Analisa Struktur Data'!#REF!</definedName>
    <definedName name="ToolsMigrasi" localSheetId="7">#N/A</definedName>
    <definedName name="ToolsMigrasi" localSheetId="9">#N/A</definedName>
    <definedName name="ToolsMigrasi">#N/A</definedName>
    <definedName name="TOT">#REF!</definedName>
    <definedName name="translate">#REF!</definedName>
    <definedName name="tril">[110]LAIN2!$Z$10</definedName>
    <definedName name="trp">[28]x!$B$9:$B$47</definedName>
    <definedName name="TRWE" localSheetId="6">#REF!</definedName>
    <definedName name="TRWE" localSheetId="10">#REF!</definedName>
    <definedName name="TRWE" localSheetId="7">#REF!</definedName>
    <definedName name="TRWE" localSheetId="5">#REF!</definedName>
    <definedName name="TRWE" localSheetId="9">#REF!</definedName>
    <definedName name="TRWE">#REF!</definedName>
    <definedName name="tsa">#REF!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>#REF!</definedName>
    <definedName name="TUNJ">[121]tarif_baru!$B$8:$J$34</definedName>
    <definedName name="TV">[96]Valuation!$I$61</definedName>
    <definedName name="tws">'[15]HARGA SATUAN'!$B$42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0">#REF!</definedName>
    <definedName name="UBADF" localSheetId="7">#REF!</definedName>
    <definedName name="UBADF" localSheetId="5">#REF!</definedName>
    <definedName name="UBADF" localSheetId="9">#REF!</definedName>
    <definedName name="UBADF">#REF!</definedName>
    <definedName name="ufd" localSheetId="10">#REF!</definedName>
    <definedName name="ufd" localSheetId="9">#REF!</definedName>
    <definedName name="ufd">#REF!</definedName>
    <definedName name="UFRKDS" localSheetId="6">#REF!</definedName>
    <definedName name="UFRKDS" localSheetId="10">#REF!</definedName>
    <definedName name="UFRKDS" localSheetId="7">#REF!</definedName>
    <definedName name="UFRKDS" localSheetId="9">#REF!</definedName>
    <definedName name="UFRKDS">#REF!</definedName>
    <definedName name="UFRSLG" localSheetId="6">#REF!</definedName>
    <definedName name="UFRSLG" localSheetId="7">#REF!</definedName>
    <definedName name="UFRSLG" localSheetId="9">#REF!</definedName>
    <definedName name="UFRSLG">#REF!</definedName>
    <definedName name="UFRSMG" localSheetId="6">#REF!</definedName>
    <definedName name="UFRSMG" localSheetId="10">#REF!</definedName>
    <definedName name="UFRSMG" localSheetId="7">#REF!</definedName>
    <definedName name="UFRSMG" localSheetId="9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0">#REF!</definedName>
    <definedName name="ULANG" localSheetId="7">#REF!</definedName>
    <definedName name="ULANG" localSheetId="5">#REF!</definedName>
    <definedName name="ULANG" localSheetId="9">#REF!</definedName>
    <definedName name="ULANG">#REF!</definedName>
    <definedName name="UNIT_OPR" localSheetId="9" hidden="1">{#N/A,#N/A,FALSE,"M.33"}</definedName>
    <definedName name="UNIT_OPR" hidden="1">{#N/A,#N/A,FALSE,"M.33"}</definedName>
    <definedName name="unit1" localSheetId="9" hidden="1">{#N/A,#N/A,FALSE,"M.01"}</definedName>
    <definedName name="unit1" hidden="1">{#N/A,#N/A,FALSE,"M.01"}</definedName>
    <definedName name="UnitAdm">[119]List!$A$2:$A$36</definedName>
    <definedName name="UnitBina">[37]Kamus!$L$1</definedName>
    <definedName name="UNITS">'[51]Harga BBM Indonesia'!$B$6:$D$6</definedName>
    <definedName name="UOUO" localSheetId="6">#REF!</definedName>
    <definedName name="UOUO" localSheetId="10">#REF!</definedName>
    <definedName name="UOUO" localSheetId="7">#REF!</definedName>
    <definedName name="UOUO" localSheetId="5">#REF!</definedName>
    <definedName name="UOUO" localSheetId="9">#REF!</definedName>
    <definedName name="UOUO">#REF!</definedName>
    <definedName name="UPAH">'[122]Rekap PMG.'!$A$54:$F$61</definedName>
    <definedName name="URAIAN" localSheetId="6">#REF!</definedName>
    <definedName name="URAIAN" localSheetId="10">#REF!</definedName>
    <definedName name="URAIAN" localSheetId="7">#REF!</definedName>
    <definedName name="URAIAN" localSheetId="5">#REF!</definedName>
    <definedName name="URAIAN" localSheetId="9">#REF!</definedName>
    <definedName name="URAIAN">#REF!</definedName>
    <definedName name="USD">[34]L20Keu!$O$10</definedName>
    <definedName name="usul" localSheetId="6">[123]Usulan!#REF!</definedName>
    <definedName name="usul" localSheetId="10">[123]Usulan!#REF!</definedName>
    <definedName name="usul" localSheetId="7">[123]Usulan!#REF!</definedName>
    <definedName name="usul" localSheetId="5">[123]Usulan!#REF!</definedName>
    <definedName name="usul" localSheetId="9">[123]Usulan!#REF!</definedName>
    <definedName name="usul">[123]Usulan!#REF!</definedName>
    <definedName name="Utik" localSheetId="6">#REF!</definedName>
    <definedName name="Utik" localSheetId="10">#REF!</definedName>
    <definedName name="Utik" localSheetId="7">#REF!</definedName>
    <definedName name="Utik" localSheetId="5">#REF!</definedName>
    <definedName name="Utik" localSheetId="9">#REF!</definedName>
    <definedName name="Utik">#REF!</definedName>
    <definedName name="UTIK2" localSheetId="6">#REF!</definedName>
    <definedName name="UTIK2" localSheetId="10">#REF!</definedName>
    <definedName name="UTIK2" localSheetId="7">#REF!</definedName>
    <definedName name="UTIK2" localSheetId="9">#REF!</definedName>
    <definedName name="UTIK2">#REF!</definedName>
    <definedName name="UTYUE" localSheetId="6">#REF!</definedName>
    <definedName name="UTYUE" localSheetId="10">#REF!</definedName>
    <definedName name="UTYUE" localSheetId="7">#REF!</definedName>
    <definedName name="UTYUE" localSheetId="9">#REF!</definedName>
    <definedName name="UTYUE">#REF!</definedName>
    <definedName name="uu" localSheetId="6">#REF!</definedName>
    <definedName name="uu" localSheetId="7">#REF!</definedName>
    <definedName name="uu" localSheetId="9">#REF!</definedName>
    <definedName name="uu">#REF!</definedName>
    <definedName name="uuu" localSheetId="9" hidden="1">{#N/A,#N/A,FALSE,"M.31"}</definedName>
    <definedName name="uuu" hidden="1">{#N/A,#N/A,FALSE,"M.31"}</definedName>
    <definedName name="v" localSheetId="9" hidden="1">{#N/A,#N/A,FALSE,"M.34"}</definedName>
    <definedName name="v" hidden="1">{#N/A,#N/A,FALSE,"M.34"}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10">#REF!</definedName>
    <definedName name="vvvvvvvvvv" localSheetId="7">#REF!</definedName>
    <definedName name="vvvvvvvvvv" localSheetId="5">#REF!</definedName>
    <definedName name="vvvvvvvvvv" localSheetId="9">#REF!</definedName>
    <definedName name="vvvvvvvvvv">#REF!</definedName>
    <definedName name="w" localSheetId="6">#REF!</definedName>
    <definedName name="w" localSheetId="10">#REF!</definedName>
    <definedName name="w" localSheetId="7">#REF!</definedName>
    <definedName name="w" localSheetId="9">#REF!</definedName>
    <definedName name="w">#REF!</definedName>
    <definedName name="WAG" localSheetId="9" hidden="1">{#N/A,#N/A,FALSE,"M.33"}</definedName>
    <definedName name="WAG" hidden="1">{#N/A,#N/A,FALSE,"M.33"}</definedName>
    <definedName name="WAI" localSheetId="6">[5]prod03!#REF!</definedName>
    <definedName name="WAI" localSheetId="10">[5]prod03!#REF!</definedName>
    <definedName name="WAI" localSheetId="7">[5]prod03!#REF!</definedName>
    <definedName name="WAI" localSheetId="9">[5]prod03!#REF!</definedName>
    <definedName name="WAI">[5]prod03!#REF!</definedName>
    <definedName name="WATES" localSheetId="6">[32]JAN09!#REF!</definedName>
    <definedName name="WATES" localSheetId="10">[32]JAN09!#REF!</definedName>
    <definedName name="WATES" localSheetId="7">[32]JAN09!#REF!</definedName>
    <definedName name="WATES" localSheetId="9">[32]JAN09!#REF!</definedName>
    <definedName name="WATES">[32]JAN09!#REF!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7">#REF!</definedName>
    <definedName name="we" localSheetId="5">#REF!</definedName>
    <definedName name="we" localSheetId="9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9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9">#REF!</definedName>
    <definedName name="WER">#REF!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[37]Kamus!$A$2:$A$29</definedName>
    <definedName name="winarso2">#REF!</definedName>
    <definedName name="wonosari" localSheetId="6">#REF!</definedName>
    <definedName name="wonosari" localSheetId="10">#REF!</definedName>
    <definedName name="wonosari" localSheetId="7">#REF!</definedName>
    <definedName name="wonosari" localSheetId="5">#REF!</definedName>
    <definedName name="wonosari" localSheetId="9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10">#REF!</definedName>
    <definedName name="wqwdfasfgSEherh" localSheetId="7">#REF!</definedName>
    <definedName name="wqwdfasfgSEherh" localSheetId="5">#REF!</definedName>
    <definedName name="wqwdfasfgSEherh" localSheetId="9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hidden="1">{#N/A,#N/A,FALSE,"M.32"}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localSheetId="11" hidden="1">{#N/A,#N/A,FALSE,"M.34"}</definedName>
    <definedName name="www" hidden="1">{#N/A,#N/A,FALSE,"M.34"}</definedName>
    <definedName name="x" localSheetId="6">[103]JAN07!#REF!</definedName>
    <definedName name="x" localSheetId="7">[103]JAN07!#REF!</definedName>
    <definedName name="x" localSheetId="9">[104]JAN07!#REF!</definedName>
    <definedName name="x">[104]JAN07!#REF!</definedName>
    <definedName name="X_19" localSheetId="6">#REF!</definedName>
    <definedName name="X_19" localSheetId="10">#REF!</definedName>
    <definedName name="X_19" localSheetId="7">#REF!</definedName>
    <definedName name="X_19" localSheetId="5">#REF!</definedName>
    <definedName name="X_19" localSheetId="9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hidden="1">{#N/A,#N/A,FALSE,"M.41"}</definedName>
    <definedName name="xcscac" localSheetId="9" hidden="1">{#N/A,#N/A,FALSE,"M.32"}</definedName>
    <definedName name="xcscac" hidden="1">{#N/A,#N/A,FALSE,"M.32"}</definedName>
    <definedName name="xcscsac" localSheetId="9" hidden="1">{#N/A,#N/A,FALSE,"M.34"}</definedName>
    <definedName name="xcscsac" hidden="1">{#N/A,#N/A,FALSE,"M.34"}</definedName>
    <definedName name="xdasdd" localSheetId="9" hidden="1">{#N/A,#N/A,FALSE,"M.01"}</definedName>
    <definedName name="xdasdd" hidden="1">{#N/A,#N/A,FALSE,"M.01"}</definedName>
    <definedName name="xs" localSheetId="6">[103]JAN07!#REF!</definedName>
    <definedName name="xs" localSheetId="10">[104]JAN07!#REF!</definedName>
    <definedName name="xs" localSheetId="7">[103]JAN07!#REF!</definedName>
    <definedName name="xs" localSheetId="5">[104]JAN07!#REF!</definedName>
    <definedName name="xs" localSheetId="9">[104]JAN07!#REF!</definedName>
    <definedName name="xs">[104]JAN07!#REF!</definedName>
    <definedName name="xxx" hidden="1">#REF!</definedName>
    <definedName name="XXXX" localSheetId="6">#REF!</definedName>
    <definedName name="XXXX" localSheetId="10">#REF!</definedName>
    <definedName name="XXXX" localSheetId="5">#REF!</definedName>
    <definedName name="XXXX" localSheetId="9">#REF!</definedName>
    <definedName name="XXXX" localSheetId="11">#REF!</definedName>
    <definedName name="XXXX">#REF!</definedName>
    <definedName name="y" localSheetId="6">#REF!</definedName>
    <definedName name="y" localSheetId="10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 localSheetId="9">#REF!</definedName>
    <definedName name="YERYY">#REF!</definedName>
    <definedName name="YK" localSheetId="9">#REF!</definedName>
    <definedName name="YK">#REF!</definedName>
    <definedName name="yono">'[124]master rab'!$B$1:$H$65536</definedName>
    <definedName name="yy" localSheetId="6">#REF!</definedName>
    <definedName name="yy" localSheetId="7">#REF!</definedName>
    <definedName name="yy" localSheetId="9">#REF!</definedName>
    <definedName name="yy">#REF!</definedName>
    <definedName name="Z" localSheetId="6">#REF!</definedName>
    <definedName name="Z" localSheetId="7">#REF!</definedName>
    <definedName name="Z" localSheetId="9">#REF!</definedName>
    <definedName name="Z">#REF!</definedName>
    <definedName name="ZAz">#REF!</definedName>
    <definedName name="zone_saisie">('[125]Submission Form'!$A$4:$C$5,'[125]Submission Form'!$D$7,'[125]Submission Form'!$D$10:$D$11,'[125]Submission Form'!$D$17:$D$26,'[125]Submission Form'!$D$33)</definedName>
    <definedName name="zsdgxgdg" localSheetId="9" hidden="1">{#N/A,#N/A,FALSE,"M.01";#N/A,#N/A,FALSE,"M.01"}</definedName>
    <definedName name="zsdgxgdg" hidden="1">{#N/A,#N/A,FALSE,"M.01";#N/A,#N/A,FALSE,"M.01"}</definedName>
    <definedName name="zz">'[90]Hal-1'!$M$33:$M$33</definedName>
    <definedName name="zz_19">'[91]Hal-1'!$M$33:$M$33</definedName>
    <definedName name="zzz">[90]aruskas!$A$110:$T$180</definedName>
    <definedName name="zzz_19">[91]aruskas!$A$110:$T$180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01" i="11" l="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E201" i="11"/>
  <c r="D201" i="11"/>
  <c r="J201" i="11" s="1"/>
  <c r="E200" i="11"/>
  <c r="D200" i="11"/>
  <c r="H200" i="11" s="1"/>
  <c r="E199" i="11"/>
  <c r="D199" i="11"/>
  <c r="J199" i="11" s="1"/>
  <c r="E198" i="11"/>
  <c r="D198" i="11"/>
  <c r="E197" i="11"/>
  <c r="D197" i="11"/>
  <c r="J197" i="11" s="1"/>
  <c r="E196" i="11"/>
  <c r="D196" i="11"/>
  <c r="J196" i="11" s="1"/>
  <c r="E195" i="11"/>
  <c r="D195" i="11"/>
  <c r="E194" i="11"/>
  <c r="D194" i="11"/>
  <c r="J194" i="11" s="1"/>
  <c r="E193" i="11"/>
  <c r="D193" i="11"/>
  <c r="J193" i="11" s="1"/>
  <c r="E192" i="11"/>
  <c r="D192" i="11"/>
  <c r="H192" i="11" s="1"/>
  <c r="E191" i="11"/>
  <c r="D191" i="11"/>
  <c r="J191" i="11" s="1"/>
  <c r="E190" i="11"/>
  <c r="D190" i="11"/>
  <c r="J190" i="11" s="1"/>
  <c r="E189" i="11"/>
  <c r="D189" i="11"/>
  <c r="J189" i="11" s="1"/>
  <c r="E188" i="11"/>
  <c r="D188" i="11"/>
  <c r="J188" i="11" s="1"/>
  <c r="E187" i="11"/>
  <c r="D187" i="11"/>
  <c r="E186" i="11"/>
  <c r="D186" i="11"/>
  <c r="J186" i="11" s="1"/>
  <c r="E185" i="11"/>
  <c r="D185" i="11"/>
  <c r="J185" i="11" s="1"/>
  <c r="E184" i="11"/>
  <c r="D184" i="11"/>
  <c r="H184" i="11" s="1"/>
  <c r="E183" i="11"/>
  <c r="D183" i="11"/>
  <c r="J183" i="11" s="1"/>
  <c r="E182" i="11"/>
  <c r="D182" i="11"/>
  <c r="J182" i="11" s="1"/>
  <c r="E181" i="11"/>
  <c r="D181" i="11"/>
  <c r="J181" i="11" s="1"/>
  <c r="E180" i="11"/>
  <c r="D180" i="11"/>
  <c r="J180" i="11" s="1"/>
  <c r="E179" i="11"/>
  <c r="D179" i="11"/>
  <c r="E178" i="11"/>
  <c r="D178" i="11"/>
  <c r="J178" i="11" s="1"/>
  <c r="E177" i="11"/>
  <c r="D177" i="11"/>
  <c r="J177" i="11" s="1"/>
  <c r="E176" i="11"/>
  <c r="D176" i="11"/>
  <c r="H176" i="11" s="1"/>
  <c r="E175" i="11"/>
  <c r="D175" i="11"/>
  <c r="J175" i="11" s="1"/>
  <c r="E174" i="11"/>
  <c r="D174" i="11"/>
  <c r="J174" i="11" s="1"/>
  <c r="E173" i="11"/>
  <c r="D173" i="11"/>
  <c r="J173" i="11" s="1"/>
  <c r="E172" i="11"/>
  <c r="D172" i="11"/>
  <c r="J172" i="11" s="1"/>
  <c r="E171" i="11"/>
  <c r="D171" i="11"/>
  <c r="I171" i="11" s="1"/>
  <c r="E170" i="11"/>
  <c r="D170" i="11"/>
  <c r="E169" i="11"/>
  <c r="D169" i="11"/>
  <c r="J169" i="11" s="1"/>
  <c r="E168" i="11"/>
  <c r="D168" i="11"/>
  <c r="H168" i="11" s="1"/>
  <c r="E167" i="11"/>
  <c r="D167" i="11"/>
  <c r="J167" i="11" s="1"/>
  <c r="E166" i="11"/>
  <c r="D166" i="11"/>
  <c r="J166" i="11" s="1"/>
  <c r="E165" i="11"/>
  <c r="D165" i="11"/>
  <c r="J165" i="11" s="1"/>
  <c r="E164" i="11"/>
  <c r="D164" i="11"/>
  <c r="J164" i="11" s="1"/>
  <c r="E163" i="11"/>
  <c r="D163" i="11"/>
  <c r="I163" i="11" s="1"/>
  <c r="E162" i="11"/>
  <c r="D162" i="11"/>
  <c r="E161" i="11"/>
  <c r="D161" i="11"/>
  <c r="J161" i="11" s="1"/>
  <c r="E160" i="11"/>
  <c r="D160" i="11"/>
  <c r="H160" i="11" s="1"/>
  <c r="E159" i="11"/>
  <c r="D159" i="11"/>
  <c r="J159" i="11" s="1"/>
  <c r="E158" i="11"/>
  <c r="D158" i="11"/>
  <c r="J158" i="11" s="1"/>
  <c r="E157" i="11"/>
  <c r="D157" i="11"/>
  <c r="J157" i="11" s="1"/>
  <c r="E156" i="11"/>
  <c r="D156" i="11"/>
  <c r="J156" i="11" s="1"/>
  <c r="E155" i="11"/>
  <c r="D155" i="11"/>
  <c r="I155" i="11" s="1"/>
  <c r="E154" i="11"/>
  <c r="D154" i="11"/>
  <c r="J154" i="11" s="1"/>
  <c r="E153" i="11"/>
  <c r="D153" i="11"/>
  <c r="J153" i="11" s="1"/>
  <c r="E152" i="11"/>
  <c r="D152" i="11"/>
  <c r="H152" i="11" s="1"/>
  <c r="E151" i="11"/>
  <c r="D151" i="11"/>
  <c r="J151" i="11" s="1"/>
  <c r="E150" i="11"/>
  <c r="D150" i="11"/>
  <c r="J150" i="11" s="1"/>
  <c r="E149" i="11"/>
  <c r="D149" i="11"/>
  <c r="J149" i="11" s="1"/>
  <c r="E148" i="11"/>
  <c r="D148" i="11"/>
  <c r="J148" i="11" s="1"/>
  <c r="E147" i="11"/>
  <c r="D147" i="11"/>
  <c r="I147" i="11" s="1"/>
  <c r="E146" i="11"/>
  <c r="D146" i="11"/>
  <c r="J146" i="11" s="1"/>
  <c r="E145" i="11"/>
  <c r="D145" i="11"/>
  <c r="J145" i="11" s="1"/>
  <c r="E144" i="11"/>
  <c r="D144" i="11"/>
  <c r="H144" i="11" s="1"/>
  <c r="E143" i="11"/>
  <c r="D143" i="11"/>
  <c r="J143" i="11" s="1"/>
  <c r="E142" i="11"/>
  <c r="D142" i="11"/>
  <c r="J142" i="11" s="1"/>
  <c r="E141" i="11"/>
  <c r="D141" i="11"/>
  <c r="J141" i="11" s="1"/>
  <c r="E140" i="11"/>
  <c r="D140" i="11"/>
  <c r="J140" i="11" s="1"/>
  <c r="F199" i="79"/>
  <c r="F198" i="79"/>
  <c r="F199" i="78"/>
  <c r="F198" i="78"/>
  <c r="F199" i="11"/>
  <c r="F198" i="11"/>
  <c r="F164" i="11"/>
  <c r="F172" i="11" s="1"/>
  <c r="F157" i="79"/>
  <c r="F164" i="79" s="1"/>
  <c r="F157" i="78"/>
  <c r="F164" i="78" s="1"/>
  <c r="F157" i="11"/>
  <c r="F153" i="79"/>
  <c r="F152" i="79"/>
  <c r="F155" i="79" s="1"/>
  <c r="F153" i="78"/>
  <c r="F152" i="78"/>
  <c r="F155" i="78" s="1"/>
  <c r="F153" i="11"/>
  <c r="F152" i="11"/>
  <c r="F155" i="11" s="1"/>
  <c r="J162" i="11" l="1"/>
  <c r="J170" i="11"/>
  <c r="J198" i="11"/>
  <c r="I179" i="11"/>
  <c r="I187" i="11"/>
  <c r="I195" i="11"/>
  <c r="I165" i="11"/>
  <c r="H154" i="11"/>
  <c r="J160" i="11"/>
  <c r="I189" i="11"/>
  <c r="I149" i="11"/>
  <c r="H178" i="11"/>
  <c r="J184" i="11"/>
  <c r="J144" i="11"/>
  <c r="I173" i="11"/>
  <c r="I197" i="11"/>
  <c r="H162" i="11"/>
  <c r="J168" i="11"/>
  <c r="I157" i="11"/>
  <c r="H186" i="11"/>
  <c r="J192" i="11"/>
  <c r="H146" i="11"/>
  <c r="J152" i="11"/>
  <c r="I181" i="11"/>
  <c r="I141" i="11"/>
  <c r="H170" i="11"/>
  <c r="J176" i="11"/>
  <c r="H194" i="11"/>
  <c r="J200" i="11"/>
  <c r="H141" i="11"/>
  <c r="I144" i="11"/>
  <c r="J147" i="11"/>
  <c r="H149" i="11"/>
  <c r="I152" i="11"/>
  <c r="J155" i="11"/>
  <c r="H157" i="11"/>
  <c r="I160" i="11"/>
  <c r="J163" i="11"/>
  <c r="H165" i="11"/>
  <c r="K165" i="11" s="1"/>
  <c r="I168" i="11"/>
  <c r="J171" i="11"/>
  <c r="H173" i="11"/>
  <c r="I176" i="11"/>
  <c r="J179" i="11"/>
  <c r="H181" i="11"/>
  <c r="I184" i="11"/>
  <c r="J187" i="11"/>
  <c r="H189" i="11"/>
  <c r="I192" i="11"/>
  <c r="J195" i="11"/>
  <c r="H197" i="11"/>
  <c r="I200" i="11"/>
  <c r="H143" i="11"/>
  <c r="I146" i="11"/>
  <c r="H151" i="11"/>
  <c r="I154" i="11"/>
  <c r="K154" i="11" s="1"/>
  <c r="H159" i="11"/>
  <c r="I162" i="11"/>
  <c r="H167" i="11"/>
  <c r="I170" i="11"/>
  <c r="H175" i="11"/>
  <c r="I178" i="11"/>
  <c r="H183" i="11"/>
  <c r="I186" i="11"/>
  <c r="H191" i="11"/>
  <c r="I194" i="11"/>
  <c r="H199" i="11"/>
  <c r="H140" i="11"/>
  <c r="I143" i="11"/>
  <c r="H148" i="11"/>
  <c r="I151" i="11"/>
  <c r="H156" i="11"/>
  <c r="I159" i="11"/>
  <c r="H164" i="11"/>
  <c r="I167" i="11"/>
  <c r="H172" i="11"/>
  <c r="I175" i="11"/>
  <c r="H180" i="11"/>
  <c r="I183" i="11"/>
  <c r="H188" i="11"/>
  <c r="I191" i="11"/>
  <c r="H196" i="11"/>
  <c r="I199" i="11"/>
  <c r="I140" i="11"/>
  <c r="H145" i="11"/>
  <c r="I148" i="11"/>
  <c r="H153" i="11"/>
  <c r="I156" i="11"/>
  <c r="H161" i="11"/>
  <c r="I164" i="11"/>
  <c r="H169" i="11"/>
  <c r="I172" i="11"/>
  <c r="H177" i="11"/>
  <c r="I180" i="11"/>
  <c r="H185" i="11"/>
  <c r="I188" i="11"/>
  <c r="H193" i="11"/>
  <c r="I196" i="11"/>
  <c r="H201" i="11"/>
  <c r="H142" i="11"/>
  <c r="I145" i="11"/>
  <c r="H150" i="11"/>
  <c r="I153" i="11"/>
  <c r="H158" i="11"/>
  <c r="I161" i="11"/>
  <c r="H166" i="11"/>
  <c r="I169" i="11"/>
  <c r="H174" i="11"/>
  <c r="I177" i="11"/>
  <c r="H182" i="11"/>
  <c r="I185" i="11"/>
  <c r="H190" i="11"/>
  <c r="I193" i="11"/>
  <c r="H198" i="11"/>
  <c r="I201" i="11"/>
  <c r="I142" i="11"/>
  <c r="H147" i="11"/>
  <c r="I150" i="11"/>
  <c r="H155" i="11"/>
  <c r="I158" i="11"/>
  <c r="H163" i="11"/>
  <c r="I166" i="11"/>
  <c r="H171" i="11"/>
  <c r="I174" i="11"/>
  <c r="H179" i="11"/>
  <c r="I182" i="11"/>
  <c r="H187" i="11"/>
  <c r="I190" i="11"/>
  <c r="H195" i="11"/>
  <c r="I198" i="11"/>
  <c r="F169" i="11"/>
  <c r="F166" i="11"/>
  <c r="F169" i="78"/>
  <c r="F172" i="78"/>
  <c r="F174" i="11"/>
  <c r="F178" i="11"/>
  <c r="F175" i="11"/>
  <c r="F177" i="11"/>
  <c r="F170" i="79"/>
  <c r="F168" i="79"/>
  <c r="F172" i="79"/>
  <c r="F178" i="79" s="1"/>
  <c r="F165" i="79"/>
  <c r="F167" i="11"/>
  <c r="F170" i="11"/>
  <c r="F165" i="11"/>
  <c r="F168" i="11"/>
  <c r="F180" i="11"/>
  <c r="F178" i="78"/>
  <c r="F176" i="79"/>
  <c r="F176" i="78"/>
  <c r="F174" i="79"/>
  <c r="F173" i="11"/>
  <c r="F181" i="11"/>
  <c r="F179" i="78"/>
  <c r="F177" i="79"/>
  <c r="F176" i="11"/>
  <c r="F174" i="78"/>
  <c r="F180" i="79"/>
  <c r="F179" i="11"/>
  <c r="F170" i="78"/>
  <c r="F167" i="78"/>
  <c r="F165" i="78"/>
  <c r="F166" i="79"/>
  <c r="F168" i="78"/>
  <c r="F169" i="79"/>
  <c r="F166" i="78"/>
  <c r="F167" i="79"/>
  <c r="F154" i="78"/>
  <c r="F154" i="11"/>
  <c r="F154" i="79"/>
  <c r="K186" i="11" l="1"/>
  <c r="K187" i="11"/>
  <c r="K178" i="11"/>
  <c r="K192" i="11"/>
  <c r="K163" i="11"/>
  <c r="K181" i="11"/>
  <c r="K157" i="11"/>
  <c r="K197" i="11"/>
  <c r="K173" i="11"/>
  <c r="K152" i="11"/>
  <c r="K149" i="11"/>
  <c r="K189" i="11"/>
  <c r="K168" i="11"/>
  <c r="K146" i="11"/>
  <c r="K141" i="11"/>
  <c r="K179" i="11"/>
  <c r="K147" i="11"/>
  <c r="K160" i="11"/>
  <c r="K144" i="11"/>
  <c r="K176" i="11"/>
  <c r="K162" i="11"/>
  <c r="K155" i="11"/>
  <c r="K184" i="11"/>
  <c r="K200" i="11"/>
  <c r="K170" i="11"/>
  <c r="K177" i="11"/>
  <c r="K145" i="11"/>
  <c r="K175" i="11"/>
  <c r="K143" i="11"/>
  <c r="K174" i="11"/>
  <c r="K142" i="11"/>
  <c r="K172" i="11"/>
  <c r="K140" i="11"/>
  <c r="K194" i="11"/>
  <c r="K171" i="11"/>
  <c r="K201" i="11"/>
  <c r="K169" i="11"/>
  <c r="K199" i="11"/>
  <c r="K167" i="11"/>
  <c r="K198" i="11"/>
  <c r="K166" i="11"/>
  <c r="K196" i="11"/>
  <c r="K164" i="11"/>
  <c r="K195" i="11"/>
  <c r="K193" i="11"/>
  <c r="K161" i="11"/>
  <c r="K191" i="11"/>
  <c r="K159" i="11"/>
  <c r="K190" i="11"/>
  <c r="K158" i="11"/>
  <c r="K188" i="11"/>
  <c r="K156" i="11"/>
  <c r="K185" i="11"/>
  <c r="K153" i="11"/>
  <c r="K183" i="11"/>
  <c r="K151" i="11"/>
  <c r="K182" i="11"/>
  <c r="K150" i="11"/>
  <c r="K180" i="11"/>
  <c r="K148" i="11"/>
  <c r="F180" i="78"/>
  <c r="F175" i="78"/>
  <c r="F181" i="78"/>
  <c r="F177" i="78"/>
  <c r="F173" i="78"/>
  <c r="F181" i="79"/>
  <c r="F175" i="79"/>
  <c r="F173" i="79"/>
  <c r="F179" i="79"/>
  <c r="F136" i="11" l="1"/>
  <c r="F135" i="11"/>
  <c r="Y35" i="79"/>
  <c r="G136" i="11"/>
  <c r="E136" i="11"/>
  <c r="D136" i="11"/>
  <c r="J136" i="11" s="1"/>
  <c r="G132" i="11"/>
  <c r="G131" i="11"/>
  <c r="G130" i="11"/>
  <c r="G129" i="11"/>
  <c r="G128" i="11"/>
  <c r="E132" i="11"/>
  <c r="D132" i="11"/>
  <c r="E131" i="11"/>
  <c r="D131" i="11"/>
  <c r="H131" i="11" s="1"/>
  <c r="E130" i="11"/>
  <c r="D130" i="11"/>
  <c r="J130" i="11" s="1"/>
  <c r="E129" i="11"/>
  <c r="D129" i="11"/>
  <c r="J129" i="11" s="1"/>
  <c r="E128" i="11"/>
  <c r="D128" i="11"/>
  <c r="J128" i="11" s="1"/>
  <c r="F132" i="11"/>
  <c r="F131" i="11"/>
  <c r="F130" i="11"/>
  <c r="F129" i="11"/>
  <c r="G126" i="11"/>
  <c r="G125" i="11"/>
  <c r="G124" i="11"/>
  <c r="G123" i="11"/>
  <c r="G122" i="11"/>
  <c r="G121" i="11"/>
  <c r="G120" i="11"/>
  <c r="E126" i="11"/>
  <c r="D126" i="11"/>
  <c r="I126" i="11" s="1"/>
  <c r="E125" i="11"/>
  <c r="D125" i="11"/>
  <c r="H125" i="11" s="1"/>
  <c r="E124" i="11"/>
  <c r="D124" i="11"/>
  <c r="J124" i="11" s="1"/>
  <c r="E123" i="11"/>
  <c r="D123" i="11"/>
  <c r="J123" i="11" s="1"/>
  <c r="E122" i="11"/>
  <c r="D122" i="11"/>
  <c r="J122" i="11" s="1"/>
  <c r="E121" i="11"/>
  <c r="D121" i="11"/>
  <c r="J121" i="11" s="1"/>
  <c r="E120" i="11"/>
  <c r="D120" i="11"/>
  <c r="I120" i="11" s="1"/>
  <c r="F126" i="11"/>
  <c r="F125" i="11"/>
  <c r="F124" i="11"/>
  <c r="F123" i="11"/>
  <c r="F122" i="11"/>
  <c r="F121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E79" i="11"/>
  <c r="D79" i="11"/>
  <c r="E78" i="11"/>
  <c r="D78" i="11"/>
  <c r="H78" i="11" s="1"/>
  <c r="E77" i="11"/>
  <c r="D77" i="11"/>
  <c r="J77" i="11" s="1"/>
  <c r="E76" i="11"/>
  <c r="D76" i="11"/>
  <c r="J76" i="11" s="1"/>
  <c r="E75" i="11"/>
  <c r="D75" i="11"/>
  <c r="J75" i="11" s="1"/>
  <c r="E74" i="11"/>
  <c r="D74" i="11"/>
  <c r="J74" i="11" s="1"/>
  <c r="E73" i="11"/>
  <c r="D73" i="11"/>
  <c r="E72" i="11"/>
  <c r="D72" i="11"/>
  <c r="J72" i="11" s="1"/>
  <c r="E71" i="11"/>
  <c r="D71" i="11"/>
  <c r="J71" i="11" s="1"/>
  <c r="E70" i="11"/>
  <c r="D70" i="11"/>
  <c r="H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E64" i="11"/>
  <c r="D64" i="11"/>
  <c r="J64" i="11" s="1"/>
  <c r="E63" i="11"/>
  <c r="D63" i="11"/>
  <c r="J63" i="11" s="1"/>
  <c r="E62" i="11"/>
  <c r="D62" i="11"/>
  <c r="H62" i="11" s="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I57" i="11" s="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E55" i="11"/>
  <c r="D55" i="11"/>
  <c r="E54" i="11"/>
  <c r="D54" i="11"/>
  <c r="H54" i="11" s="1"/>
  <c r="E53" i="11"/>
  <c r="D53" i="11"/>
  <c r="J53" i="11" s="1"/>
  <c r="E52" i="11"/>
  <c r="D52" i="11"/>
  <c r="J52" i="11" s="1"/>
  <c r="E51" i="11"/>
  <c r="D51" i="11"/>
  <c r="J51" i="11" s="1"/>
  <c r="E50" i="11"/>
  <c r="D50" i="11"/>
  <c r="J50" i="11" s="1"/>
  <c r="E49" i="11"/>
  <c r="D49" i="11"/>
  <c r="E48" i="11"/>
  <c r="D48" i="11"/>
  <c r="J48" i="11" s="1"/>
  <c r="E47" i="11"/>
  <c r="D47" i="11"/>
  <c r="J47" i="11" s="1"/>
  <c r="E46" i="11"/>
  <c r="D46" i="11"/>
  <c r="H46" i="11" s="1"/>
  <c r="E45" i="11"/>
  <c r="D45" i="11"/>
  <c r="J45" i="11" s="1"/>
  <c r="E44" i="11"/>
  <c r="D44" i="11"/>
  <c r="J44" i="11" s="1"/>
  <c r="E43" i="11"/>
  <c r="D43" i="11"/>
  <c r="J43" i="11" s="1"/>
  <c r="E42" i="11"/>
  <c r="D42" i="11"/>
  <c r="J42" i="11" s="1"/>
  <c r="E41" i="11"/>
  <c r="D41" i="11"/>
  <c r="E40" i="11"/>
  <c r="D40" i="11"/>
  <c r="J40" i="11" s="1"/>
  <c r="E39" i="11"/>
  <c r="D39" i="11"/>
  <c r="J39" i="11" s="1"/>
  <c r="E38" i="11"/>
  <c r="D38" i="11"/>
  <c r="E37" i="11"/>
  <c r="D37" i="11"/>
  <c r="J37" i="11" s="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J36" i="11"/>
  <c r="I36" i="11"/>
  <c r="H36" i="11"/>
  <c r="G3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H136" i="11" l="1"/>
  <c r="I136" i="11"/>
  <c r="J132" i="11"/>
  <c r="I128" i="11"/>
  <c r="J131" i="11"/>
  <c r="H128" i="11"/>
  <c r="I131" i="11"/>
  <c r="H130" i="11"/>
  <c r="I130" i="11"/>
  <c r="H132" i="11"/>
  <c r="H129" i="11"/>
  <c r="I132" i="11"/>
  <c r="I129" i="11"/>
  <c r="H122" i="11"/>
  <c r="J126" i="11"/>
  <c r="I122" i="11"/>
  <c r="I123" i="11"/>
  <c r="H120" i="11"/>
  <c r="J120" i="11"/>
  <c r="I125" i="11"/>
  <c r="J125" i="11"/>
  <c r="H124" i="11"/>
  <c r="H121" i="11"/>
  <c r="I124" i="11"/>
  <c r="I121" i="11"/>
  <c r="H126" i="11"/>
  <c r="H123" i="11"/>
  <c r="K36" i="11"/>
  <c r="I73" i="11"/>
  <c r="H59" i="11"/>
  <c r="I65" i="11"/>
  <c r="I62" i="11"/>
  <c r="I70" i="11"/>
  <c r="H75" i="11"/>
  <c r="J65" i="11"/>
  <c r="I78" i="11"/>
  <c r="J79" i="11"/>
  <c r="H67" i="11"/>
  <c r="J73" i="11"/>
  <c r="J57" i="11"/>
  <c r="I59" i="11"/>
  <c r="J62" i="11"/>
  <c r="H64" i="11"/>
  <c r="I67" i="11"/>
  <c r="J70" i="11"/>
  <c r="H72" i="11"/>
  <c r="I75" i="11"/>
  <c r="J78" i="11"/>
  <c r="H61" i="11"/>
  <c r="I64" i="11"/>
  <c r="H69" i="11"/>
  <c r="I72" i="11"/>
  <c r="H77" i="11"/>
  <c r="H58" i="11"/>
  <c r="I61" i="11"/>
  <c r="H66" i="11"/>
  <c r="I69" i="11"/>
  <c r="H74" i="11"/>
  <c r="I77" i="11"/>
  <c r="I58" i="11"/>
  <c r="H63" i="11"/>
  <c r="I66" i="11"/>
  <c r="H71" i="11"/>
  <c r="I74" i="11"/>
  <c r="H79" i="11"/>
  <c r="H60" i="11"/>
  <c r="I63" i="11"/>
  <c r="H68" i="11"/>
  <c r="I71" i="11"/>
  <c r="H76" i="11"/>
  <c r="I79" i="11"/>
  <c r="H57" i="11"/>
  <c r="I60" i="11"/>
  <c r="H65" i="11"/>
  <c r="I68" i="11"/>
  <c r="H73" i="11"/>
  <c r="I76" i="11"/>
  <c r="H38" i="11"/>
  <c r="I49" i="11"/>
  <c r="J55" i="11"/>
  <c r="H51" i="11"/>
  <c r="I51" i="11"/>
  <c r="I41" i="11"/>
  <c r="J41" i="11"/>
  <c r="H43" i="11"/>
  <c r="J49" i="11"/>
  <c r="I54" i="11"/>
  <c r="I46" i="11"/>
  <c r="I38" i="11"/>
  <c r="J38" i="11"/>
  <c r="H40" i="11"/>
  <c r="I43" i="11"/>
  <c r="J46" i="11"/>
  <c r="H48" i="11"/>
  <c r="J54" i="11"/>
  <c r="H37" i="11"/>
  <c r="I40" i="11"/>
  <c r="H45" i="11"/>
  <c r="I48" i="11"/>
  <c r="H53" i="11"/>
  <c r="I37" i="11"/>
  <c r="H42" i="11"/>
  <c r="I45" i="11"/>
  <c r="H50" i="11"/>
  <c r="I53" i="11"/>
  <c r="H39" i="11"/>
  <c r="I42" i="11"/>
  <c r="H47" i="11"/>
  <c r="I50" i="11"/>
  <c r="H55" i="11"/>
  <c r="I39" i="11"/>
  <c r="H44" i="11"/>
  <c r="I47" i="11"/>
  <c r="H52" i="11"/>
  <c r="I55" i="11"/>
  <c r="H41" i="11"/>
  <c r="I44" i="11"/>
  <c r="H49" i="11"/>
  <c r="I52" i="11"/>
  <c r="K136" i="11" l="1"/>
  <c r="K131" i="11"/>
  <c r="K129" i="11"/>
  <c r="K122" i="11"/>
  <c r="K126" i="11"/>
  <c r="K123" i="11"/>
  <c r="K130" i="11"/>
  <c r="K128" i="11"/>
  <c r="K120" i="11"/>
  <c r="K132" i="11"/>
  <c r="K125" i="11"/>
  <c r="K121" i="11"/>
  <c r="K124" i="11"/>
  <c r="K57" i="11"/>
  <c r="K61" i="11"/>
  <c r="K73" i="11"/>
  <c r="K59" i="11"/>
  <c r="K65" i="11"/>
  <c r="K70" i="11"/>
  <c r="K62" i="11"/>
  <c r="K76" i="11"/>
  <c r="K58" i="11"/>
  <c r="K72" i="11"/>
  <c r="K79" i="11"/>
  <c r="K78" i="11"/>
  <c r="K66" i="11"/>
  <c r="K75" i="11"/>
  <c r="K67" i="11"/>
  <c r="K64" i="11"/>
  <c r="K71" i="11"/>
  <c r="K63" i="11"/>
  <c r="K77" i="11"/>
  <c r="K68" i="11"/>
  <c r="K69" i="11"/>
  <c r="K60" i="11"/>
  <c r="K74" i="11"/>
  <c r="K41" i="11"/>
  <c r="K44" i="11"/>
  <c r="K46" i="11"/>
  <c r="K43" i="11"/>
  <c r="K40" i="11"/>
  <c r="K38" i="11"/>
  <c r="K51" i="11"/>
  <c r="K52" i="11"/>
  <c r="K39" i="11"/>
  <c r="K45" i="11"/>
  <c r="K50" i="11"/>
  <c r="K37" i="11"/>
  <c r="K54" i="11"/>
  <c r="K49" i="11"/>
  <c r="K47" i="11"/>
  <c r="K53" i="11"/>
  <c r="K55" i="11"/>
  <c r="K42" i="11"/>
  <c r="K48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E35" i="11"/>
  <c r="D35" i="11"/>
  <c r="E34" i="11"/>
  <c r="D34" i="11"/>
  <c r="H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I21" i="11" s="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Y34" i="79"/>
  <c r="I29" i="11" l="1"/>
  <c r="I31" i="11"/>
  <c r="I23" i="11"/>
  <c r="J35" i="11"/>
  <c r="I33" i="11"/>
  <c r="H28" i="11"/>
  <c r="J21" i="11"/>
  <c r="H23" i="11"/>
  <c r="I26" i="11"/>
  <c r="J29" i="11"/>
  <c r="H31" i="11"/>
  <c r="I34" i="11"/>
  <c r="J26" i="11"/>
  <c r="H25" i="11"/>
  <c r="I28" i="11"/>
  <c r="H33" i="11"/>
  <c r="J34" i="11"/>
  <c r="H22" i="11"/>
  <c r="I25" i="11"/>
  <c r="H30" i="11"/>
  <c r="I22" i="11"/>
  <c r="H27" i="11"/>
  <c r="I30" i="11"/>
  <c r="H35" i="11"/>
  <c r="H24" i="11"/>
  <c r="I27" i="11"/>
  <c r="H32" i="11"/>
  <c r="I35" i="11"/>
  <c r="H21" i="11"/>
  <c r="I24" i="11"/>
  <c r="H29" i="11"/>
  <c r="I32" i="11"/>
  <c r="K31" i="11" l="1"/>
  <c r="K28" i="11"/>
  <c r="K26" i="11"/>
  <c r="K23" i="11"/>
  <c r="K35" i="11"/>
  <c r="K33" i="11"/>
  <c r="K22" i="11"/>
  <c r="K24" i="11"/>
  <c r="K21" i="11"/>
  <c r="K34" i="11"/>
  <c r="K32" i="11"/>
  <c r="K29" i="11"/>
  <c r="K27" i="11"/>
  <c r="K25" i="11"/>
  <c r="K30" i="11"/>
  <c r="W50" i="79" l="1"/>
  <c r="F18" i="11"/>
  <c r="F17" i="11"/>
  <c r="X71" i="79"/>
  <c r="C715" i="41" l="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938" i="41"/>
  <c r="C939" i="41"/>
  <c r="C940" i="41"/>
  <c r="C941" i="41"/>
  <c r="C942" i="41"/>
  <c r="C943" i="41"/>
  <c r="C944" i="41"/>
  <c r="C945" i="41"/>
  <c r="C946" i="41"/>
  <c r="C947" i="41"/>
  <c r="C948" i="41"/>
  <c r="C949" i="41"/>
  <c r="C950" i="41"/>
  <c r="C951" i="41"/>
  <c r="C952" i="41"/>
  <c r="C953" i="41"/>
  <c r="C954" i="41"/>
  <c r="C955" i="41"/>
  <c r="C956" i="41"/>
  <c r="C957" i="41"/>
  <c r="C958" i="41"/>
  <c r="C959" i="41"/>
  <c r="C960" i="41"/>
  <c r="C961" i="41"/>
  <c r="C962" i="41"/>
  <c r="C963" i="41"/>
  <c r="C964" i="41"/>
  <c r="C965" i="41"/>
  <c r="C966" i="41"/>
  <c r="C967" i="41"/>
  <c r="C968" i="41"/>
  <c r="C969" i="41"/>
  <c r="C970" i="41"/>
  <c r="C971" i="41"/>
  <c r="C972" i="41"/>
  <c r="C973" i="41"/>
  <c r="C974" i="41"/>
  <c r="C975" i="41"/>
  <c r="C976" i="41"/>
  <c r="C977" i="41"/>
  <c r="C978" i="41"/>
  <c r="C979" i="41"/>
  <c r="C980" i="41"/>
  <c r="C981" i="41"/>
  <c r="C982" i="41"/>
  <c r="C983" i="41"/>
  <c r="C984" i="41"/>
  <c r="C985" i="41"/>
  <c r="C986" i="41"/>
  <c r="C987" i="41"/>
  <c r="C988" i="41"/>
  <c r="C989" i="41"/>
  <c r="C990" i="41"/>
  <c r="C991" i="41"/>
  <c r="C992" i="41"/>
  <c r="C993" i="41"/>
  <c r="C994" i="41"/>
  <c r="C995" i="41"/>
  <c r="C996" i="41"/>
  <c r="C997" i="41"/>
  <c r="C998" i="41"/>
  <c r="C999" i="41"/>
  <c r="C1000" i="41"/>
  <c r="C1001" i="41"/>
  <c r="C1002" i="41"/>
  <c r="C1003" i="41"/>
  <c r="C1004" i="41"/>
  <c r="C1005" i="41"/>
  <c r="C1006" i="41"/>
  <c r="C1007" i="41"/>
  <c r="C1008" i="41"/>
  <c r="C1009" i="41"/>
  <c r="C1010" i="41"/>
  <c r="C1011" i="41"/>
  <c r="C1012" i="41"/>
  <c r="C1013" i="41"/>
  <c r="C1014" i="41"/>
  <c r="C1015" i="41"/>
  <c r="C1016" i="41"/>
  <c r="C1017" i="41"/>
  <c r="C1018" i="41"/>
  <c r="C1019" i="41"/>
  <c r="C1020" i="41"/>
  <c r="C1021" i="41"/>
  <c r="C1022" i="41"/>
  <c r="C1023" i="41"/>
  <c r="C1024" i="41"/>
  <c r="C1025" i="41"/>
  <c r="C1026" i="41"/>
  <c r="C1027" i="41"/>
  <c r="C1028" i="41"/>
  <c r="C1029" i="41"/>
  <c r="C1030" i="41"/>
  <c r="C1031" i="41"/>
  <c r="C1032" i="41"/>
  <c r="C1033" i="41"/>
  <c r="C1034" i="41"/>
  <c r="C1035" i="41"/>
  <c r="C1036" i="41"/>
  <c r="C1037" i="41"/>
  <c r="C1038" i="41"/>
  <c r="C1039" i="41"/>
  <c r="C1040" i="41"/>
  <c r="C1041" i="41"/>
  <c r="C1042" i="41"/>
  <c r="C1043" i="41"/>
  <c r="C1044" i="41"/>
  <c r="C1045" i="41"/>
  <c r="C1046" i="41"/>
  <c r="C1047" i="41"/>
  <c r="C1048" i="41"/>
  <c r="C1049" i="41"/>
  <c r="C1050" i="41"/>
  <c r="C1051" i="41"/>
  <c r="C1052" i="41"/>
  <c r="C1053" i="41"/>
  <c r="C1054" i="41"/>
  <c r="C1055" i="41"/>
  <c r="C1056" i="41"/>
  <c r="C1057" i="41"/>
  <c r="C1058" i="41"/>
  <c r="C1059" i="41"/>
  <c r="C1060" i="41"/>
  <c r="C1061" i="41"/>
  <c r="C1062" i="41"/>
  <c r="C1063" i="41"/>
  <c r="C1064" i="41"/>
  <c r="C1065" i="41"/>
  <c r="C1066" i="41"/>
  <c r="C1067" i="41"/>
  <c r="C1068" i="41"/>
  <c r="C1069" i="41"/>
  <c r="C1070" i="41"/>
  <c r="C1071" i="41"/>
  <c r="C1072" i="41"/>
  <c r="C1073" i="41"/>
  <c r="C1074" i="41"/>
  <c r="C1075" i="41"/>
  <c r="C1076" i="41"/>
  <c r="C1077" i="41"/>
  <c r="C1078" i="41"/>
  <c r="C1079" i="41"/>
  <c r="C1080" i="41"/>
  <c r="C1081" i="41"/>
  <c r="C1082" i="41"/>
  <c r="C1083" i="41"/>
  <c r="C1084" i="41"/>
  <c r="C1085" i="41"/>
  <c r="C1086" i="41"/>
  <c r="C1087" i="41"/>
  <c r="C1088" i="41"/>
  <c r="C1089" i="41"/>
  <c r="C1090" i="41"/>
  <c r="C1091" i="41"/>
  <c r="C1092" i="41"/>
  <c r="C1093" i="41"/>
  <c r="C1094" i="41"/>
  <c r="C1095" i="41"/>
  <c r="C1096" i="41"/>
  <c r="C1097" i="41"/>
  <c r="C1098" i="41"/>
  <c r="C1099" i="41"/>
  <c r="C1100" i="41"/>
  <c r="C1101" i="41"/>
  <c r="C1102" i="41"/>
  <c r="C1103" i="41"/>
  <c r="C1104" i="41"/>
  <c r="C1105" i="41"/>
  <c r="C1106" i="41"/>
  <c r="C1107" i="41"/>
  <c r="C1108" i="41"/>
  <c r="C1109" i="41"/>
  <c r="C1110" i="41"/>
  <c r="C1111" i="41"/>
  <c r="C1112" i="41"/>
  <c r="C1113" i="41"/>
  <c r="C1114" i="41"/>
  <c r="C1115" i="41"/>
  <c r="C1116" i="41"/>
  <c r="C1117" i="41"/>
  <c r="C1118" i="41"/>
  <c r="C1119" i="41"/>
  <c r="C1120" i="41"/>
  <c r="C1121" i="41"/>
  <c r="C1122" i="41"/>
  <c r="C1123" i="41"/>
  <c r="C1124" i="41"/>
  <c r="C1125" i="41"/>
  <c r="C1126" i="41"/>
  <c r="C1127" i="41"/>
  <c r="C1128" i="41"/>
  <c r="C1129" i="41"/>
  <c r="C1130" i="41"/>
  <c r="C1131" i="41"/>
  <c r="C1132" i="41"/>
  <c r="C1133" i="41"/>
  <c r="C1134" i="41"/>
  <c r="C1135" i="41"/>
  <c r="C1136" i="41"/>
  <c r="C1137" i="41"/>
  <c r="C1138" i="41"/>
  <c r="C1139" i="41"/>
  <c r="C1140" i="41"/>
  <c r="C1141" i="41"/>
  <c r="C1142" i="41"/>
  <c r="C1143" i="41"/>
  <c r="C1144" i="41"/>
  <c r="C1145" i="41"/>
  <c r="C1146" i="41"/>
  <c r="C1147" i="41"/>
  <c r="C1148" i="41"/>
  <c r="C1149" i="41"/>
  <c r="C1150" i="41"/>
  <c r="C1151" i="41"/>
  <c r="C1152" i="41"/>
  <c r="C1153" i="41"/>
  <c r="C1154" i="41"/>
  <c r="C1155" i="41"/>
  <c r="C1156" i="41"/>
  <c r="C1157" i="41"/>
  <c r="C1158" i="41"/>
  <c r="C1159" i="41"/>
  <c r="C1160" i="41"/>
  <c r="C1161" i="41"/>
  <c r="C1162" i="41"/>
  <c r="C1163" i="41"/>
  <c r="C1164" i="41"/>
  <c r="C1165" i="41"/>
  <c r="C1166" i="41"/>
  <c r="C1167" i="41"/>
  <c r="C1168" i="41"/>
  <c r="C1169" i="41"/>
  <c r="C1170" i="41"/>
  <c r="C1171" i="41"/>
  <c r="C1172" i="41"/>
  <c r="C1173" i="41"/>
  <c r="C1174" i="41"/>
  <c r="C1175" i="41"/>
  <c r="C1176" i="41"/>
  <c r="C1177" i="41"/>
  <c r="C1178" i="41"/>
  <c r="C1179" i="41"/>
  <c r="C1180" i="41"/>
  <c r="C1181" i="41"/>
  <c r="C1182" i="41"/>
  <c r="C1183" i="41"/>
  <c r="C1184" i="41"/>
  <c r="C1185" i="41"/>
  <c r="C1186" i="41"/>
  <c r="C1187" i="41"/>
  <c r="C1188" i="41"/>
  <c r="C1189" i="41"/>
  <c r="C1190" i="41"/>
  <c r="C1191" i="41"/>
  <c r="C1192" i="41"/>
  <c r="C1193" i="41"/>
  <c r="C1194" i="41"/>
  <c r="C1195" i="41"/>
  <c r="C1196" i="41"/>
  <c r="C1197" i="41"/>
  <c r="C1198" i="41"/>
  <c r="C1199" i="41"/>
  <c r="C1200" i="41"/>
  <c r="C1201" i="41"/>
  <c r="C1202" i="41"/>
  <c r="C1203" i="41"/>
  <c r="C1204" i="41"/>
  <c r="C1205" i="41"/>
  <c r="C1206" i="41"/>
  <c r="C1207" i="41"/>
  <c r="C1208" i="41"/>
  <c r="C1209" i="41"/>
  <c r="C1210" i="41"/>
  <c r="C1211" i="41"/>
  <c r="C1212" i="41"/>
  <c r="C1213" i="41"/>
  <c r="C1214" i="41"/>
  <c r="C1215" i="41"/>
  <c r="C1216" i="41"/>
  <c r="C1217" i="41"/>
  <c r="C1218" i="41"/>
  <c r="C1219" i="41"/>
  <c r="C1220" i="41"/>
  <c r="C1221" i="41"/>
  <c r="C1222" i="41"/>
  <c r="C1223" i="41"/>
  <c r="C1224" i="41"/>
  <c r="C1225" i="41"/>
  <c r="C1226" i="41"/>
  <c r="C1227" i="41"/>
  <c r="C1228" i="41"/>
  <c r="C1229" i="41"/>
  <c r="C1230" i="41"/>
  <c r="C1231" i="41"/>
  <c r="C1232" i="41"/>
  <c r="C1233" i="41"/>
  <c r="C1234" i="41"/>
  <c r="C1235" i="41"/>
  <c r="C1236" i="41"/>
  <c r="C1237" i="41"/>
  <c r="C1238" i="41"/>
  <c r="C1239" i="41"/>
  <c r="C1240" i="41"/>
  <c r="C1241" i="41"/>
  <c r="C1242" i="41"/>
  <c r="C1243" i="41"/>
  <c r="C1244" i="41"/>
  <c r="C1245" i="41"/>
  <c r="C1246" i="41"/>
  <c r="C1247" i="41"/>
  <c r="C1248" i="41"/>
  <c r="C1249" i="41"/>
  <c r="C1250" i="41"/>
  <c r="C1251" i="41"/>
  <c r="C1252" i="41"/>
  <c r="C1253" i="41"/>
  <c r="C1254" i="41"/>
  <c r="C1255" i="41"/>
  <c r="C1256" i="41"/>
  <c r="C1257" i="41"/>
  <c r="C1258" i="41"/>
  <c r="C1259" i="41"/>
  <c r="C1260" i="41"/>
  <c r="C1261" i="41"/>
  <c r="C1262" i="41"/>
  <c r="C1263" i="41"/>
  <c r="C1264" i="41"/>
  <c r="C1265" i="41"/>
  <c r="C1266" i="41"/>
  <c r="C1267" i="41"/>
  <c r="C1268" i="41"/>
  <c r="C1269" i="41"/>
  <c r="C1270" i="41"/>
  <c r="C1271" i="41"/>
  <c r="C1272" i="41"/>
  <c r="C1273" i="41"/>
  <c r="C1274" i="41"/>
  <c r="C1275" i="41"/>
  <c r="C1276" i="41"/>
  <c r="C1277" i="41"/>
  <c r="C1278" i="41"/>
  <c r="C1279" i="41"/>
  <c r="C1280" i="41"/>
  <c r="C1281" i="41"/>
  <c r="C1282" i="41"/>
  <c r="C1283" i="41"/>
  <c r="C1284" i="41"/>
  <c r="C1285" i="41"/>
  <c r="C1286" i="41"/>
  <c r="C1287" i="41"/>
  <c r="C1288" i="41"/>
  <c r="C1289" i="41"/>
  <c r="C1290" i="41"/>
  <c r="C1291" i="41"/>
  <c r="C1292" i="41"/>
  <c r="C1293" i="41"/>
  <c r="C1294" i="41"/>
  <c r="C1295" i="41"/>
  <c r="C1296" i="41"/>
  <c r="C1297" i="41"/>
  <c r="C1298" i="41"/>
  <c r="C1299" i="41"/>
  <c r="C1300" i="41"/>
  <c r="C1301" i="41"/>
  <c r="C1302" i="41"/>
  <c r="C1303" i="41"/>
  <c r="C1304" i="41"/>
  <c r="C1305" i="41"/>
  <c r="C1306" i="41"/>
  <c r="C1307" i="41"/>
  <c r="C1308" i="41"/>
  <c r="C1309" i="41"/>
  <c r="C1310" i="41"/>
  <c r="C1311" i="41"/>
  <c r="C1312" i="41"/>
  <c r="C1313" i="41"/>
  <c r="C1314" i="41"/>
  <c r="C1315" i="41"/>
  <c r="C1316" i="41"/>
  <c r="C1317" i="41"/>
  <c r="C1318" i="41"/>
  <c r="C1319" i="41"/>
  <c r="C1320" i="41"/>
  <c r="C1321" i="41"/>
  <c r="C1322" i="41"/>
  <c r="C1323" i="41"/>
  <c r="C1324" i="41"/>
  <c r="C1325" i="41"/>
  <c r="C1326" i="41"/>
  <c r="C1327" i="41"/>
  <c r="C1328" i="41"/>
  <c r="C1329" i="41"/>
  <c r="C1330" i="41"/>
  <c r="C1331" i="41"/>
  <c r="C1332" i="41"/>
  <c r="C1333" i="41"/>
  <c r="C1334" i="41"/>
  <c r="C1335" i="41"/>
  <c r="C1336" i="41"/>
  <c r="C1337" i="41"/>
  <c r="C1338" i="41"/>
  <c r="C1339" i="41"/>
  <c r="C1340" i="41"/>
  <c r="C1341" i="41"/>
  <c r="C1342" i="41"/>
  <c r="C1343" i="41"/>
  <c r="C1344" i="41"/>
  <c r="C1345" i="41"/>
  <c r="C1346" i="41"/>
  <c r="C1347" i="41"/>
  <c r="C1348" i="41"/>
  <c r="C1349" i="41"/>
  <c r="C1350" i="41"/>
  <c r="C1351" i="41"/>
  <c r="C1352" i="41"/>
  <c r="C1353" i="41"/>
  <c r="C1354" i="41"/>
  <c r="C1355" i="41"/>
  <c r="C1356" i="41"/>
  <c r="C1357" i="41"/>
  <c r="C1358" i="41"/>
  <c r="C1359" i="41"/>
  <c r="C1360" i="41"/>
  <c r="C1361" i="41"/>
  <c r="C1362" i="41"/>
  <c r="C1363" i="41"/>
  <c r="C1364" i="41"/>
  <c r="C1365" i="41"/>
  <c r="C1366" i="41"/>
  <c r="C1367" i="41"/>
  <c r="C1368" i="41"/>
  <c r="C1369" i="41"/>
  <c r="C1370" i="41"/>
  <c r="C1371" i="41"/>
  <c r="C1372" i="41"/>
  <c r="C1373" i="41"/>
  <c r="C1374" i="41"/>
  <c r="C1375" i="41"/>
  <c r="C1376" i="41"/>
  <c r="C1377" i="41"/>
  <c r="C1378" i="41"/>
  <c r="C1379" i="41"/>
  <c r="C1380" i="41"/>
  <c r="C1381" i="41"/>
  <c r="C1382" i="41"/>
  <c r="C1383" i="41"/>
  <c r="C1384" i="41"/>
  <c r="C1385" i="41"/>
  <c r="C1386" i="41"/>
  <c r="C1387" i="41"/>
  <c r="C1388" i="41"/>
  <c r="C1389" i="41"/>
  <c r="C1390" i="41"/>
  <c r="C714" i="41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370" i="29"/>
  <c r="D370" i="29" s="1"/>
  <c r="C371" i="29"/>
  <c r="D371" i="29" s="1"/>
  <c r="C372" i="29"/>
  <c r="D372" i="29" s="1"/>
  <c r="C373" i="29"/>
  <c r="D373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E373" i="29"/>
  <c r="F373" i="29"/>
  <c r="E372" i="29"/>
  <c r="F372" i="29"/>
  <c r="F371" i="29"/>
  <c r="E371" i="29"/>
  <c r="F363" i="29"/>
  <c r="E363" i="29"/>
  <c r="F355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70" i="29"/>
  <c r="F370" i="29"/>
  <c r="E362" i="29"/>
  <c r="F362" i="29"/>
  <c r="E354" i="29"/>
  <c r="F354" i="29"/>
  <c r="E346" i="29"/>
  <c r="E338" i="29"/>
  <c r="F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F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85" i="29"/>
  <c r="F277" i="29"/>
  <c r="F269" i="29"/>
  <c r="F261" i="29"/>
  <c r="F253" i="29"/>
  <c r="F245" i="29"/>
  <c r="F237" i="29"/>
  <c r="F364" i="29"/>
  <c r="F332" i="29"/>
  <c r="F324" i="29"/>
  <c r="F316" i="29"/>
  <c r="F308" i="29"/>
  <c r="F300" i="29"/>
  <c r="F292" i="29"/>
  <c r="F284" i="29"/>
  <c r="F276" i="29"/>
  <c r="F268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V1860" i="10"/>
  <c r="S1860" i="10"/>
  <c r="U1860" i="10" s="1"/>
  <c r="R1860" i="10"/>
  <c r="T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V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V1844" i="10"/>
  <c r="S1844" i="10"/>
  <c r="U1844" i="10" s="1"/>
  <c r="R1844" i="10"/>
  <c r="T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V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V1832" i="10"/>
  <c r="S1832" i="10"/>
  <c r="U1832" i="10" s="1"/>
  <c r="R1832" i="10"/>
  <c r="T1832" i="10" s="1"/>
  <c r="W1831" i="10"/>
  <c r="U1831" i="10"/>
  <c r="T1831" i="10"/>
  <c r="V1831" i="10" s="1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V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V1772" i="10"/>
  <c r="S1772" i="10"/>
  <c r="U1772" i="10" s="1"/>
  <c r="R1772" i="10"/>
  <c r="T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V1747" i="10" s="1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V1732" i="10" s="1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V1716" i="10"/>
  <c r="U1716" i="10"/>
  <c r="S1716" i="10"/>
  <c r="R1716" i="10"/>
  <c r="T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V1660" i="10" s="1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V1619" i="10" s="1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V1571" i="10" s="1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V1561" i="10" s="1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V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V1548" i="10" s="1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V1545" i="10" s="1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V1537" i="10" s="1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V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V1470" i="10"/>
  <c r="U1470" i="10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V1451" i="10" s="1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V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V1437" i="10" s="1"/>
  <c r="S1437" i="10"/>
  <c r="U1437" i="10" s="1"/>
  <c r="R1437" i="10"/>
  <c r="W1436" i="10"/>
  <c r="U1436" i="10"/>
  <c r="S1436" i="10"/>
  <c r="R1436" i="10"/>
  <c r="T1436" i="10" s="1"/>
  <c r="W1435" i="10"/>
  <c r="V1435" i="10"/>
  <c r="T1435" i="10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V1431" i="10" s="1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V1427" i="10"/>
  <c r="T1427" i="10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V1419" i="10" s="1"/>
  <c r="S1419" i="10"/>
  <c r="U1419" i="10" s="1"/>
  <c r="R1419" i="10"/>
  <c r="W1418" i="10"/>
  <c r="U1418" i="10"/>
  <c r="T1418" i="10"/>
  <c r="V1418" i="10" s="1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V1414" i="10"/>
  <c r="U1414" i="10"/>
  <c r="T1414" i="10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V1410" i="10"/>
  <c r="U1410" i="10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V1402" i="10" s="1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V1390" i="10" s="1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V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V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V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V1313" i="10"/>
  <c r="T1313" i="10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V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V1302" i="10" s="1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V1298" i="10" s="1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V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V1270" i="10" s="1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V1257" i="10" s="1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V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V1238" i="10" s="1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V1233" i="10"/>
  <c r="T1233" i="10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V1222" i="10"/>
  <c r="U1222" i="10"/>
  <c r="T1222" i="10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V1214" i="10"/>
  <c r="U1214" i="10"/>
  <c r="T1214" i="10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V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V1201" i="10" s="1"/>
  <c r="S1201" i="10"/>
  <c r="U1201" i="10" s="1"/>
  <c r="R1201" i="10"/>
  <c r="W1200" i="10"/>
  <c r="U1200" i="10"/>
  <c r="T1200" i="10"/>
  <c r="V1200" i="10" s="1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V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V1164" i="10" s="1"/>
  <c r="S1164" i="10"/>
  <c r="R1164" i="10"/>
  <c r="W1163" i="10"/>
  <c r="S1163" i="10"/>
  <c r="U1163" i="10" s="1"/>
  <c r="R1163" i="10"/>
  <c r="T1163" i="10" s="1"/>
  <c r="W1162" i="10"/>
  <c r="U1162" i="10"/>
  <c r="T1162" i="10"/>
  <c r="V1162" i="10" s="1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V1156" i="10" s="1"/>
  <c r="S1156" i="10"/>
  <c r="R1156" i="10"/>
  <c r="W1155" i="10"/>
  <c r="S1155" i="10"/>
  <c r="U1155" i="10" s="1"/>
  <c r="R1155" i="10"/>
  <c r="T1155" i="10" s="1"/>
  <c r="W1154" i="10"/>
  <c r="U1154" i="10"/>
  <c r="T1154" i="10"/>
  <c r="V1154" i="10" s="1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V1149" i="10" s="1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V1145" i="10" s="1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V1133" i="10" s="1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V1122" i="10"/>
  <c r="U1122" i="10"/>
  <c r="T1122" i="10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V1120" i="10" s="1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V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V1101" i="10" s="1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V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V1073" i="10" s="1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V1069" i="10"/>
  <c r="T1069" i="10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V1057" i="10"/>
  <c r="U1057" i="10"/>
  <c r="T1057" i="10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V1049" i="10" s="1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V1029" i="10"/>
  <c r="U1029" i="10"/>
  <c r="T1029" i="10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V1020" i="10" s="1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V1017" i="10" s="1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V1013" i="10" s="1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V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V988" i="10" s="1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V981" i="10" s="1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V961" i="10"/>
  <c r="U961" i="10"/>
  <c r="S961" i="10"/>
  <c r="R961" i="10"/>
  <c r="T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V928" i="10" s="1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V921" i="10" s="1"/>
  <c r="W920" i="10"/>
  <c r="T920" i="10"/>
  <c r="S920" i="10"/>
  <c r="U920" i="10" s="1"/>
  <c r="R920" i="10"/>
  <c r="W919" i="10"/>
  <c r="U919" i="10"/>
  <c r="T919" i="10"/>
  <c r="V919" i="10" s="1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V917" i="10" s="1"/>
  <c r="W916" i="10"/>
  <c r="T916" i="10"/>
  <c r="S916" i="10"/>
  <c r="U916" i="10" s="1"/>
  <c r="R916" i="10"/>
  <c r="W915" i="10"/>
  <c r="U915" i="10"/>
  <c r="S915" i="10"/>
  <c r="R915" i="10"/>
  <c r="T915" i="10" s="1"/>
  <c r="V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V908" i="10" s="1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V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V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V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V880" i="10" s="1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V864" i="10" s="1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V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V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V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V809" i="10" s="1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V800" i="10" s="1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V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V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V783" i="10" s="1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V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V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V603" i="10"/>
  <c r="U603" i="10"/>
  <c r="S603" i="10"/>
  <c r="R603" i="10"/>
  <c r="T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S517" i="10"/>
  <c r="R517" i="10"/>
  <c r="T517" i="10" s="1"/>
  <c r="W516" i="10"/>
  <c r="S516" i="10"/>
  <c r="R516" i="10"/>
  <c r="T516" i="10" s="1"/>
  <c r="W515" i="10"/>
  <c r="T515" i="10"/>
  <c r="S515" i="10"/>
  <c r="R515" i="10"/>
  <c r="W514" i="10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V202" i="10" s="1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G20" i="11"/>
  <c r="G19" i="11"/>
  <c r="E20" i="11"/>
  <c r="D20" i="11"/>
  <c r="H20" i="11" s="1"/>
  <c r="E19" i="11"/>
  <c r="D19" i="11"/>
  <c r="J19" i="11" s="1"/>
  <c r="D341" i="29"/>
  <c r="E341" i="29" s="1"/>
  <c r="D337" i="29"/>
  <c r="E337" i="29" s="1"/>
  <c r="V90" i="10" l="1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I20" i="11"/>
  <c r="J20" i="11"/>
  <c r="H19" i="11"/>
  <c r="I19" i="11"/>
  <c r="V9" i="10" l="1"/>
  <c r="S6" i="10"/>
  <c r="U13" i="10" s="1"/>
  <c r="V13" i="10" s="1"/>
  <c r="K20" i="11"/>
  <c r="K19" i="11"/>
  <c r="U1919" i="10" l="1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F137" i="11"/>
  <c r="D4" i="78"/>
  <c r="D356" i="29"/>
  <c r="D233" i="29"/>
  <c r="D224" i="29"/>
  <c r="G202" i="11"/>
  <c r="F118" i="11"/>
  <c r="F117" i="11"/>
  <c r="F116" i="11"/>
  <c r="F115" i="11"/>
  <c r="F112" i="11"/>
  <c r="F111" i="11"/>
  <c r="F110" i="11"/>
  <c r="F109" i="11"/>
  <c r="G138" i="11"/>
  <c r="E138" i="11"/>
  <c r="D138" i="11"/>
  <c r="J138" i="11" s="1"/>
  <c r="E137" i="11"/>
  <c r="D137" i="11"/>
  <c r="E135" i="11"/>
  <c r="D135" i="11"/>
  <c r="I135" i="11" s="1"/>
  <c r="G134" i="11"/>
  <c r="E134" i="11"/>
  <c r="D134" i="11"/>
  <c r="H134" i="11" s="1"/>
  <c r="G133" i="11"/>
  <c r="E133" i="11"/>
  <c r="D133" i="11"/>
  <c r="J133" i="11" s="1"/>
  <c r="E118" i="11"/>
  <c r="D118" i="11"/>
  <c r="E117" i="11"/>
  <c r="D117" i="11"/>
  <c r="J117" i="11" s="1"/>
  <c r="E116" i="11"/>
  <c r="D116" i="11"/>
  <c r="J116" i="11" s="1"/>
  <c r="E115" i="11"/>
  <c r="D115" i="11"/>
  <c r="G114" i="11"/>
  <c r="E114" i="11"/>
  <c r="D114" i="11"/>
  <c r="J114" i="11" s="1"/>
  <c r="G113" i="11"/>
  <c r="E113" i="11"/>
  <c r="D113" i="11"/>
  <c r="H113" i="11" s="1"/>
  <c r="E112" i="11"/>
  <c r="D112" i="11"/>
  <c r="H112" i="11" s="1"/>
  <c r="E111" i="11"/>
  <c r="D111" i="11"/>
  <c r="J111" i="11" s="1"/>
  <c r="E110" i="11"/>
  <c r="D110" i="11"/>
  <c r="J110" i="11" s="1"/>
  <c r="D108" i="11"/>
  <c r="H108" i="11" s="1"/>
  <c r="E108" i="11"/>
  <c r="G108" i="11"/>
  <c r="D109" i="11"/>
  <c r="H109" i="11" s="1"/>
  <c r="E109" i="11"/>
  <c r="G107" i="11"/>
  <c r="E107" i="11"/>
  <c r="D107" i="11"/>
  <c r="J107" i="11" s="1"/>
  <c r="G106" i="11"/>
  <c r="E106" i="11"/>
  <c r="D106" i="11"/>
  <c r="J106" i="11" s="1"/>
  <c r="E224" i="29" l="1"/>
  <c r="E233" i="29"/>
  <c r="E356" i="29"/>
  <c r="V11" i="10"/>
  <c r="U6" i="10"/>
  <c r="I112" i="11"/>
  <c r="J135" i="11"/>
  <c r="H133" i="11"/>
  <c r="H111" i="11"/>
  <c r="I113" i="11"/>
  <c r="J115" i="11"/>
  <c r="J113" i="11"/>
  <c r="I134" i="11"/>
  <c r="H110" i="11"/>
  <c r="H118" i="11"/>
  <c r="I133" i="11"/>
  <c r="J134" i="11"/>
  <c r="H117" i="11"/>
  <c r="I118" i="11"/>
  <c r="H116" i="11"/>
  <c r="H115" i="11"/>
  <c r="H138" i="11"/>
  <c r="H114" i="11"/>
  <c r="H137" i="11"/>
  <c r="I138" i="11"/>
  <c r="I114" i="11"/>
  <c r="I137" i="11"/>
  <c r="J108" i="11"/>
  <c r="J109" i="11"/>
  <c r="I108" i="11"/>
  <c r="H106" i="11"/>
  <c r="H107" i="11"/>
  <c r="I106" i="11"/>
  <c r="I107" i="11"/>
  <c r="F305" i="29" l="1"/>
  <c r="F306" i="29"/>
  <c r="F303" i="29"/>
  <c r="F226" i="29"/>
  <c r="F229" i="29"/>
  <c r="F234" i="29"/>
  <c r="F224" i="29"/>
  <c r="F233" i="29"/>
  <c r="D1369" i="41"/>
  <c r="D1343" i="41"/>
  <c r="D1336" i="41"/>
  <c r="D1378" i="41"/>
  <c r="D1351" i="41"/>
  <c r="D1368" i="41"/>
  <c r="D1364" i="41"/>
  <c r="D1346" i="41"/>
  <c r="D1381" i="41"/>
  <c r="D1344" i="41"/>
  <c r="D1371" i="41"/>
  <c r="D1382" i="41"/>
  <c r="D1387" i="41"/>
  <c r="D1328" i="41"/>
  <c r="D1332" i="41"/>
  <c r="D1353" i="41"/>
  <c r="D1326" i="41"/>
  <c r="D1380" i="41"/>
  <c r="D1342" i="41"/>
  <c r="D1338" i="41"/>
  <c r="D1319" i="41"/>
  <c r="D1355" i="41"/>
  <c r="D1383" i="41"/>
  <c r="D1366" i="41"/>
  <c r="D1386" i="41"/>
  <c r="D1339" i="41"/>
  <c r="D1375" i="41"/>
  <c r="D1384" i="41"/>
  <c r="D1357" i="41"/>
  <c r="D1341" i="41"/>
  <c r="D1348" i="41"/>
  <c r="D1389" i="41"/>
  <c r="D1349" i="41"/>
  <c r="D1379" i="41"/>
  <c r="D1376" i="41"/>
  <c r="D1377" i="41"/>
  <c r="D1362" i="41"/>
  <c r="D1337" i="41"/>
  <c r="D1356" i="41"/>
  <c r="D1373" i="41"/>
  <c r="D1329" i="41"/>
  <c r="D1347" i="41"/>
  <c r="D1330" i="41"/>
  <c r="D1323" i="41"/>
  <c r="D1359" i="41"/>
  <c r="D1340" i="41"/>
  <c r="D1324" i="41"/>
  <c r="D1361" i="41"/>
  <c r="D1335" i="41"/>
  <c r="D1334" i="41"/>
  <c r="D1390" i="41"/>
  <c r="D1374" i="41"/>
  <c r="D1367" i="41"/>
  <c r="D1345" i="41"/>
  <c r="D1318" i="41"/>
  <c r="D1388" i="41"/>
  <c r="D1327" i="41"/>
  <c r="D1354" i="41"/>
  <c r="D1385" i="41"/>
  <c r="D1321" i="41"/>
  <c r="D1365" i="41"/>
  <c r="D1325" i="41"/>
  <c r="D1333" i="41"/>
  <c r="D1360" i="41"/>
  <c r="D1370" i="41"/>
  <c r="D1352" i="41"/>
  <c r="D1363" i="41"/>
  <c r="D1331" i="41"/>
  <c r="D1350" i="41"/>
  <c r="D1320" i="41"/>
  <c r="D1372" i="41"/>
  <c r="D1322" i="41"/>
  <c r="D1358" i="41"/>
  <c r="K133" i="11"/>
  <c r="K134" i="11"/>
  <c r="K113" i="11"/>
  <c r="K108" i="11"/>
  <c r="K114" i="11"/>
  <c r="K138" i="11"/>
  <c r="K107" i="11"/>
  <c r="K106" i="11"/>
  <c r="F105" i="11"/>
  <c r="F104" i="11"/>
  <c r="F103" i="11"/>
  <c r="F102" i="11"/>
  <c r="F101" i="11"/>
  <c r="F100" i="11"/>
  <c r="F99" i="11"/>
  <c r="F98" i="11"/>
  <c r="F97" i="11"/>
  <c r="E105" i="11"/>
  <c r="D105" i="11"/>
  <c r="E104" i="11"/>
  <c r="D104" i="11"/>
  <c r="J104" i="11" s="1"/>
  <c r="E103" i="11"/>
  <c r="D103" i="11"/>
  <c r="J103" i="11" s="1"/>
  <c r="E102" i="11"/>
  <c r="D102" i="11"/>
  <c r="J102" i="11" s="1"/>
  <c r="E101" i="11"/>
  <c r="D101" i="11"/>
  <c r="J101" i="11" s="1"/>
  <c r="E100" i="11"/>
  <c r="D100" i="11"/>
  <c r="J100" i="11" s="1"/>
  <c r="E99" i="11"/>
  <c r="D99" i="11"/>
  <c r="J99" i="11" s="1"/>
  <c r="E98" i="11"/>
  <c r="D98" i="11"/>
  <c r="J98" i="11" s="1"/>
  <c r="E97" i="11"/>
  <c r="D97" i="11"/>
  <c r="J97" i="11" s="1"/>
  <c r="G96" i="11"/>
  <c r="E96" i="11"/>
  <c r="D96" i="11"/>
  <c r="J96" i="11" s="1"/>
  <c r="G95" i="11"/>
  <c r="E95" i="11"/>
  <c r="D95" i="11"/>
  <c r="J95" i="11" s="1"/>
  <c r="F94" i="11"/>
  <c r="F93" i="11"/>
  <c r="F92" i="11"/>
  <c r="F91" i="11"/>
  <c r="F90" i="11"/>
  <c r="F89" i="11"/>
  <c r="F88" i="11"/>
  <c r="F87" i="11"/>
  <c r="F86" i="11"/>
  <c r="D351" i="29" s="1"/>
  <c r="F85" i="11"/>
  <c r="D345" i="29" s="1"/>
  <c r="F83" i="11"/>
  <c r="D314" i="29" s="1"/>
  <c r="E94" i="11"/>
  <c r="D94" i="11"/>
  <c r="E93" i="11"/>
  <c r="D93" i="11"/>
  <c r="J93" i="11" s="1"/>
  <c r="E92" i="11"/>
  <c r="D92" i="11"/>
  <c r="J92" i="11" s="1"/>
  <c r="E91" i="11"/>
  <c r="D91" i="11"/>
  <c r="J91" i="11" s="1"/>
  <c r="E90" i="11"/>
  <c r="D90" i="11"/>
  <c r="J90" i="11" s="1"/>
  <c r="E89" i="11"/>
  <c r="D89" i="11"/>
  <c r="J89" i="11" s="1"/>
  <c r="E88" i="11"/>
  <c r="D88" i="11"/>
  <c r="J88" i="11" s="1"/>
  <c r="E87" i="11"/>
  <c r="D87" i="11"/>
  <c r="J87" i="11" s="1"/>
  <c r="E86" i="11"/>
  <c r="D86" i="11"/>
  <c r="J86" i="11" s="1"/>
  <c r="E85" i="11"/>
  <c r="D85" i="11"/>
  <c r="J85" i="11" s="1"/>
  <c r="G84" i="11"/>
  <c r="E84" i="11"/>
  <c r="D84" i="11"/>
  <c r="J84" i="11" s="1"/>
  <c r="E83" i="11"/>
  <c r="D83" i="11"/>
  <c r="J83" i="11" s="1"/>
  <c r="G82" i="11"/>
  <c r="E82" i="11"/>
  <c r="D82" i="11"/>
  <c r="J82" i="11" s="1"/>
  <c r="D80" i="11"/>
  <c r="H80" i="11" s="1"/>
  <c r="E80" i="11"/>
  <c r="G80" i="11"/>
  <c r="D16" i="11"/>
  <c r="H16" i="11" s="1"/>
  <c r="E16" i="11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F1389" i="41"/>
  <c r="E1371" i="41"/>
  <c r="F1371" i="41"/>
  <c r="F1390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F1388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F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H95" i="11"/>
  <c r="H96" i="11"/>
  <c r="H97" i="11"/>
  <c r="H98" i="11"/>
  <c r="H99" i="11"/>
  <c r="H100" i="11"/>
  <c r="H101" i="11"/>
  <c r="H102" i="11"/>
  <c r="H103" i="11"/>
  <c r="H104" i="11"/>
  <c r="H105" i="11"/>
  <c r="I95" i="11"/>
  <c r="I96" i="11"/>
  <c r="I105" i="11"/>
  <c r="H82" i="11"/>
  <c r="H84" i="11"/>
  <c r="H87" i="11"/>
  <c r="H88" i="11"/>
  <c r="H89" i="11"/>
  <c r="H90" i="11"/>
  <c r="H91" i="11"/>
  <c r="H92" i="11"/>
  <c r="H93" i="11"/>
  <c r="H94" i="11"/>
  <c r="I82" i="11"/>
  <c r="I83" i="11"/>
  <c r="I84" i="11"/>
  <c r="I85" i="11"/>
  <c r="I86" i="11"/>
  <c r="I94" i="11"/>
  <c r="J80" i="11"/>
  <c r="I80" i="11"/>
  <c r="J16" i="11"/>
  <c r="F333" i="29" l="1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K84" i="11"/>
  <c r="K96" i="11"/>
  <c r="K95" i="11"/>
  <c r="K82" i="11"/>
  <c r="K80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G94" i="11" s="1"/>
  <c r="J94" i="11" s="1"/>
  <c r="K94" i="11" s="1"/>
  <c r="Q1193" i="10"/>
  <c r="Q1192" i="10"/>
  <c r="Q1191" i="10"/>
  <c r="Q1190" i="10"/>
  <c r="Q1188" i="10"/>
  <c r="Q1181" i="10"/>
  <c r="Q1180" i="10"/>
  <c r="Q1124" i="10"/>
  <c r="Q1123" i="10"/>
  <c r="Q1122" i="10"/>
  <c r="G137" i="11" s="1"/>
  <c r="J137" i="11" s="1"/>
  <c r="K137" i="11" s="1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G118" i="11" s="1"/>
  <c r="J118" i="11" s="1"/>
  <c r="K118" i="11" s="1"/>
  <c r="Q1003" i="10"/>
  <c r="G112" i="11" s="1"/>
  <c r="J112" i="11" s="1"/>
  <c r="K112" i="11" s="1"/>
  <c r="Q1002" i="10"/>
  <c r="G105" i="11" s="1"/>
  <c r="J105" i="11" s="1"/>
  <c r="K105" i="11" s="1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G102" i="11" s="1"/>
  <c r="I102" i="11" s="1"/>
  <c r="K102" i="11" s="1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G87" i="11" s="1"/>
  <c r="I87" i="11" s="1"/>
  <c r="K87" i="11" s="1"/>
  <c r="Q483" i="10"/>
  <c r="Q482" i="10"/>
  <c r="Q481" i="10"/>
  <c r="Q480" i="10"/>
  <c r="Q479" i="10"/>
  <c r="Q478" i="10"/>
  <c r="Q477" i="10"/>
  <c r="G99" i="11" s="1"/>
  <c r="I99" i="11" s="1"/>
  <c r="K99" i="11" s="1"/>
  <c r="Q476" i="10"/>
  <c r="Q475" i="10"/>
  <c r="Q474" i="10"/>
  <c r="Q473" i="10"/>
  <c r="Q472" i="10"/>
  <c r="G97" i="11" s="1"/>
  <c r="I97" i="11" s="1"/>
  <c r="K97" i="11" s="1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G90" i="11" s="1"/>
  <c r="I90" i="11" s="1"/>
  <c r="K90" i="11" s="1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G88" i="11" s="1"/>
  <c r="I88" i="11" s="1"/>
  <c r="K88" i="11" s="1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G92" i="11" s="1"/>
  <c r="I92" i="11" s="1"/>
  <c r="K92" i="11" s="1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G91" i="11" s="1"/>
  <c r="I91" i="11" s="1"/>
  <c r="K91" i="11" s="1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G135" i="11" s="1"/>
  <c r="H135" i="11" s="1"/>
  <c r="K135" i="11" s="1"/>
  <c r="Q247" i="10"/>
  <c r="G86" i="11" s="1"/>
  <c r="H86" i="11" s="1"/>
  <c r="K86" i="11" s="1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G16" i="11" s="1"/>
  <c r="I16" i="11" s="1"/>
  <c r="K16" i="11" s="1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G83" i="11" s="1"/>
  <c r="H83" i="11" s="1"/>
  <c r="K83" i="11" s="1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G109" i="11"/>
  <c r="I109" i="11" s="1"/>
  <c r="K109" i="11" s="1"/>
  <c r="G115" i="11"/>
  <c r="I115" i="11" s="1"/>
  <c r="K115" i="11" s="1"/>
  <c r="G98" i="11"/>
  <c r="I98" i="11" s="1"/>
  <c r="K98" i="11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G85" i="11"/>
  <c r="H85" i="11" s="1"/>
  <c r="K85" i="11" s="1"/>
  <c r="G117" i="11"/>
  <c r="I117" i="11" s="1"/>
  <c r="K117" i="11" s="1"/>
  <c r="G111" i="11"/>
  <c r="I111" i="11" s="1"/>
  <c r="K111" i="11" s="1"/>
  <c r="G101" i="11"/>
  <c r="I101" i="11" s="1"/>
  <c r="K101" i="11" s="1"/>
  <c r="G110" i="11"/>
  <c r="I110" i="11" s="1"/>
  <c r="K110" i="11" s="1"/>
  <c r="G116" i="11"/>
  <c r="I116" i="11" s="1"/>
  <c r="K116" i="11" s="1"/>
  <c r="G100" i="11"/>
  <c r="I100" i="11" s="1"/>
  <c r="K100" i="11" s="1"/>
  <c r="G93" i="11"/>
  <c r="I93" i="11" s="1"/>
  <c r="K93" i="11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G104" i="11"/>
  <c r="I104" i="11" s="1"/>
  <c r="K104" i="11" s="1"/>
  <c r="N772" i="10"/>
  <c r="O772" i="10" s="1"/>
  <c r="O950" i="10"/>
  <c r="G89" i="11"/>
  <c r="I89" i="11" s="1"/>
  <c r="K89" i="11" s="1"/>
  <c r="G103" i="11"/>
  <c r="I103" i="11" s="1"/>
  <c r="K103" i="11" s="1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18" i="11"/>
  <c r="D18" i="11"/>
  <c r="J18" i="11" s="1"/>
  <c r="G17" i="11"/>
  <c r="E17" i="11"/>
  <c r="D17" i="11"/>
  <c r="J17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7" i="11"/>
  <c r="H17" i="11"/>
  <c r="H18" i="11"/>
  <c r="K17" i="11" l="1"/>
  <c r="E139" i="11" l="1"/>
  <c r="D139" i="11"/>
  <c r="I139" i="11" s="1"/>
  <c r="F17" i="59"/>
  <c r="F20" i="59"/>
  <c r="D19" i="59"/>
  <c r="D18" i="59"/>
  <c r="J139" i="11" l="1"/>
  <c r="G15" i="11" l="1"/>
  <c r="E15" i="11"/>
  <c r="D15" i="11"/>
  <c r="J15" i="11" s="1"/>
  <c r="H15" i="11" l="1"/>
  <c r="I15" i="11"/>
  <c r="K15" i="11" l="1"/>
  <c r="D14" i="59" l="1"/>
  <c r="D22" i="59"/>
  <c r="D21" i="59" l="1"/>
  <c r="D202" i="11" l="1"/>
  <c r="E202" i="11"/>
  <c r="D203" i="11"/>
  <c r="J203" i="11" s="1"/>
  <c r="E203" i="11"/>
  <c r="G203" i="11"/>
  <c r="J202" i="11" l="1"/>
  <c r="I202" i="11"/>
  <c r="H202" i="11"/>
  <c r="H203" i="11"/>
  <c r="I203" i="11"/>
  <c r="D14" i="11"/>
  <c r="J14" i="11" s="1"/>
  <c r="E14" i="11"/>
  <c r="G14" i="11"/>
  <c r="K19" i="60"/>
  <c r="D19" i="60"/>
  <c r="K202" i="11" l="1"/>
  <c r="K203" i="1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04" i="11" l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04" i="11"/>
  <c r="D205" i="11"/>
  <c r="E205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205" i="11"/>
  <c r="G18" i="11"/>
  <c r="I18" i="11" s="1"/>
  <c r="K18" i="11" s="1"/>
  <c r="G139" i="11"/>
  <c r="H139" i="11" s="1"/>
  <c r="K139" i="11" s="1"/>
  <c r="Q9" i="10"/>
  <c r="B173" i="29"/>
  <c r="G204" i="11"/>
  <c r="B212" i="11"/>
  <c r="G6" i="29"/>
  <c r="G7" i="39"/>
  <c r="G9" i="29"/>
  <c r="L172" i="29"/>
  <c r="B171" i="29" s="1"/>
  <c r="L42" i="39"/>
  <c r="B41" i="39" s="1"/>
  <c r="G8" i="39"/>
  <c r="G8" i="29"/>
  <c r="K14" i="29" l="1"/>
  <c r="H205" i="11"/>
  <c r="J205" i="11"/>
  <c r="K15" i="29"/>
  <c r="K14" i="39"/>
  <c r="K15" i="39"/>
  <c r="A9" i="54"/>
  <c r="B31" i="54"/>
  <c r="B32" i="54"/>
  <c r="D8" i="54"/>
  <c r="C9" i="54"/>
  <c r="J36" i="39"/>
  <c r="I36" i="39"/>
  <c r="H36" i="39"/>
  <c r="I205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205" i="11"/>
  <c r="H207" i="11" l="1"/>
  <c r="H208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209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714" i="4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207" i="11" l="1"/>
  <c r="I208" i="11" s="1"/>
  <c r="I209" i="11" s="1"/>
  <c r="J204" i="11"/>
  <c r="K204" i="11" l="1"/>
  <c r="K207" i="11" s="1"/>
  <c r="J207" i="11"/>
  <c r="K208" i="11" l="1"/>
  <c r="K209" i="11" s="1"/>
  <c r="D10" i="59" s="1"/>
  <c r="J208" i="11"/>
  <c r="J209" i="11" s="1"/>
  <c r="B210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<sst xmlns="http://schemas.openxmlformats.org/spreadsheetml/2006/main" count="7647" uniqueCount="2591">
  <si>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</si>
  <si>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</si>
  <si>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</si>
  <si>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</si>
  <si>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</si>
  <si>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</si>
  <si>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</si>
  <si>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</si>
  <si>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</si>
  <si>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</si>
  <si>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</si>
  <si>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</si>
  <si>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</si>
  <si>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</si>
  <si>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</si>
  <si>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</si>
  <si>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</si>
  <si>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</si>
  <si>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</si>
  <si>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</si>
  <si>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</si>
  <si>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</si>
  <si>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</si>
  <si>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</si>
  <si>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</si>
  <si>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</si>
  <si>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</si>
  <si>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</si>
  <si>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</si>
  <si>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</si>
  <si>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</si>
  <si>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</si>
  <si>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</si>
  <si>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</si>
  <si>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</si>
  <si>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</si>
  <si>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</si>
  <si>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</si>
  <si>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</si>
  <si>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</si>
  <si>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</si>
  <si>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</si>
  <si>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</si>
  <si>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</si>
  <si>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</si>
  <si>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</si>
  <si>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</si>
  <si>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</si>
  <si>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</si>
  <si>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</si>
  <si>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</si>
  <si>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</si>
  <si>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</si>
  <si>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</si>
  <si>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</si>
  <si>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</si>
  <si>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</si>
  <si>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</si>
  <si>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</si>
  <si>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</si>
  <si>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</si>
  <si>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</si>
  <si>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</si>
  <si>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</si>
  <si>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</si>
  <si>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</si>
  <si>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</si>
  <si>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</si>
  <si>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</si>
  <si>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</si>
  <si>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</si>
  <si>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</si>
  <si>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</si>
  <si>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</si>
  <si>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</si>
  <si>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</si>
  <si>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</si>
  <si>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</si>
  <si>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</si>
  <si>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</si>
  <si>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</si>
  <si>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</si>
  <si>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</si>
  <si>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</si>
  <si>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</si>
  <si>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</si>
  <si>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</si>
  <si>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</si>
  <si>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</si>
  <si>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</si>
  <si>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</si>
  <si>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</si>
  <si>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</si>
  <si>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</si>
  <si>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</si>
  <si>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</si>
  <si>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</si>
  <si>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</si>
  <si>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</si>
  <si>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</si>
  <si>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</si>
  <si>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</si>
  <si>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</si>
  <si>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</si>
  <si>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</si>
  <si>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</si>
  <si>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</si>
  <si>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</si>
  <si>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</si>
  <si>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</si>
  <si>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</si>
  <si>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</si>
  <si>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</si>
  <si>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</si>
  <si>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</si>
  <si>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</si>
  <si>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</si>
  <si>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</si>
  <si>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</si>
  <si>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</si>
  <si>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</si>
  <si>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</si>
  <si>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</si>
  <si>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</si>
  <si>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</si>
  <si>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</si>
  <si>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</si>
  <si>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</si>
  <si>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</si>
  <si>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</si>
  <si>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</si>
  <si>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</si>
  <si>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</si>
  <si>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</si>
  <si>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</si>
  <si>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</si>
  <si>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</si>
  <si>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</si>
  <si>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</si>
  <si>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</si>
  <si>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</si>
  <si>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</si>
  <si>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</si>
  <si>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</si>
  <si>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</si>
  <si>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</si>
  <si>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</si>
  <si>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</si>
  <si>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</si>
  <si>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</si>
  <si>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</si>
  <si>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</si>
  <si>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</si>
  <si>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</si>
  <si>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</si>
  <si>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</si>
  <si>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</si>
  <si>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</si>
  <si>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</si>
  <si>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</si>
  <si>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</si>
  <si>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</si>
  <si>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</si>
  <si>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</si>
  <si>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</si>
  <si>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</si>
  <si>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</si>
  <si>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</si>
  <si>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</si>
  <si>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</si>
  <si>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</si>
  <si>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</si>
  <si>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</si>
  <si>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</si>
  <si>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</si>
  <si>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</si>
  <si>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</si>
  <si>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</si>
  <si>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</si>
  <si>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</si>
  <si>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</si>
  <si>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</si>
  <si>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</si>
  <si>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</si>
  <si>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</si>
  <si>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</si>
  <si>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</si>
  <si>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</si>
  <si>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</si>
  <si>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</si>
  <si>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</si>
  <si>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</si>
  <si>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</si>
  <si>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</si>
  <si>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</si>
  <si>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</si>
  <si>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</si>
  <si>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</si>
  <si>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</si>
  <si>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</si>
  <si>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</si>
  <si>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</si>
  <si>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</si>
  <si>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</si>
  <si>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</si>
  <si>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</si>
  <si>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</si>
  <si>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</si>
  <si>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</si>
  <si>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</si>
  <si>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</si>
  <si>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</si>
  <si>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</si>
  <si>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</si>
  <si>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</si>
  <si>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</si>
  <si>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</si>
  <si>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</si>
  <si>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</si>
  <si>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</si>
  <si>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</si>
  <si>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</si>
  <si>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</si>
  <si>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</si>
  <si>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</si>
  <si>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</si>
  <si>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</si>
  <si>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</si>
  <si>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</si>
  <si>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</si>
  <si>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</si>
  <si>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</si>
  <si>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</si>
  <si>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</si>
  <si>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</si>
  <si>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</si>
  <si>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</si>
  <si>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</si>
  <si>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</si>
  <si>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</si>
  <si>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</si>
  <si>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</si>
  <si>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</si>
  <si>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</si>
  <si>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</si>
  <si>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</si>
  <si>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</si>
  <si>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</si>
  <si>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</si>
  <si>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</si>
  <si>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</si>
  <si>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</si>
  <si>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</si>
  <si>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</si>
  <si>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</si>
  <si>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</si>
  <si>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</si>
  <si>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</si>
  <si>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</si>
  <si>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</si>
  <si>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</si>
  <si>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</si>
  <si>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</si>
  <si>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</si>
  <si>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</si>
  <si>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</si>
  <si>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</si>
  <si>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</si>
  <si>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</si>
  <si>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</si>
  <si>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</si>
  <si>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</si>
  <si>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</si>
  <si>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</si>
  <si>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</si>
  <si>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</si>
  <si>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</si>
  <si>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</si>
  <si>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</si>
  <si>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</si>
  <si>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</si>
  <si>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</si>
  <si>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</si>
  <si>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</si>
  <si>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</si>
  <si>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</si>
  <si>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</si>
  <si>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</si>
  <si>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</si>
  <si>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</si>
  <si>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</si>
  <si>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</si>
  <si>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</si>
  <si>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</si>
  <si>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</si>
  <si>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</si>
  <si>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</si>
  <si>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</si>
  <si>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</si>
  <si>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</si>
  <si>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</si>
  <si>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</si>
  <si>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</si>
  <si>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</si>
  <si>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</si>
  <si>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</si>
  <si>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</si>
  <si>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</si>
  <si>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</si>
  <si>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</si>
  <si>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</si>
  <si>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</si>
  <si>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</si>
  <si>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</si>
  <si>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</si>
  <si>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</si>
  <si>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</si>
  <si>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</si>
  <si>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</si>
  <si>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</si>
  <si>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</si>
  <si>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</si>
  <si>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</si>
  <si>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</si>
  <si>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</si>
  <si>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</si>
  <si>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</si>
  <si>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</si>
  <si>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</si>
  <si>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</si>
  <si>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</si>
  <si>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</si>
  <si>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</si>
  <si>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</si>
  <si>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</si>
  <si>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</si>
  <si>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</si>
  <si>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</si>
  <si>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</si>
  <si>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</si>
  <si>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</si>
  <si>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</si>
  <si>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</si>
  <si>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</si>
  <si>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</si>
  <si>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</si>
  <si>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</si>
  <si>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</si>
  <si>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</si>
  <si>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</si>
  <si>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</si>
  <si>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</si>
  <si>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</si>
  <si>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</si>
  <si>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</si>
  <si>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</si>
  <si>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</si>
  <si>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</si>
  <si>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</si>
  <si>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</si>
  <si>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</si>
  <si>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</si>
  <si>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</si>
  <si>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</si>
  <si>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</si>
  <si>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</si>
  <si>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</si>
  <si>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</si>
  <si>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</si>
  <si>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</si>
  <si>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</si>
  <si>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</si>
  <si>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</si>
  <si>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</si>
  <si>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</si>
  <si>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</si>
  <si>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</si>
  <si>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</si>
  <si>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</si>
  <si>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</si>
  <si>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</si>
  <si>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</si>
  <si>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</si>
  <si>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</si>
  <si>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</si>
  <si>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</si>
  <si>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</si>
  <si>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</si>
  <si>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</si>
  <si>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</si>
  <si>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</si>
  <si>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</si>
  <si>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</si>
  <si>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</si>
  <si>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</si>
  <si>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</si>
  <si>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</si>
  <si>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</si>
  <si>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</si>
  <si>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</si>
  <si>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</si>
  <si>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</si>
  <si>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</si>
  <si>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</si>
  <si>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</si>
  <si>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</si>
  <si>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</si>
  <si>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</si>
  <si>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</si>
  <si>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</si>
  <si>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</si>
  <si>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</si>
  <si>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</si>
  <si>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</si>
  <si>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</si>
  <si>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</si>
  <si>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</si>
  <si>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</si>
  <si>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</si>
  <si>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</si>
  <si>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</si>
  <si>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</si>
  <si>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</si>
  <si>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</si>
  <si>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</si>
  <si>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</si>
  <si>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</si>
  <si>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</si>
  <si>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</si>
  <si>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</si>
  <si>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</si>
  <si>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</si>
  <si>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</si>
  <si>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</si>
  <si>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</si>
  <si>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</si>
  <si>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</si>
  <si>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</si>
  <si>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</si>
  <si>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</si>
  <si>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</si>
  <si>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</si>
  <si>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</si>
  <si>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</si>
  <si>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</si>
  <si>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</si>
  <si>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</si>
  <si>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</si>
  <si>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</si>
  <si>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</si>
  <si>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</si>
  <si>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</si>
  <si>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</si>
  <si>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</si>
  <si>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</si>
  <si>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</si>
  <si>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</si>
  <si>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</si>
  <si>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</si>
  <si>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</si>
  <si>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</si>
  <si>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</si>
  <si>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</si>
  <si>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</si>
  <si>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</si>
  <si>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</si>
  <si>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</si>
  <si>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</si>
  <si>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</si>
  <si>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</si>
  <si>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</si>
  <si>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</si>
  <si>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</si>
  <si>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</si>
  <si>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</si>
  <si>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</si>
  <si>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</si>
  <si>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</si>
  <si>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</si>
  <si>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</si>
  <si>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</si>
  <si>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</si>
  <si>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</si>
  <si>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</si>
  <si>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</si>
  <si>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</si>
  <si>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</si>
  <si>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</si>
  <si>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</si>
  <si>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</si>
  <si>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</si>
  <si>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</si>
  <si>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</si>
  <si>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</si>
  <si>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</si>
  <si>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</si>
  <si>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</si>
  <si>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</si>
  <si>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</si>
  <si>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</si>
  <si>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</si>
  <si>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</si>
  <si>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</si>
  <si>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</si>
  <si>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</si>
  <si>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</si>
  <si>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</si>
  <si>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</si>
  <si>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</si>
  <si>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</si>
  <si>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</si>
  <si>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</si>
  <si>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</si>
  <si>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</si>
  <si>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</si>
  <si>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</si>
  <si>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</si>
  <si>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</si>
  <si>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</si>
  <si>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</si>
  <si>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</si>
  <si>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</si>
  <si>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</si>
  <si>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</si>
  <si>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</si>
  <si>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</si>
  <si>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</si>
  <si>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</si>
  <si>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</si>
  <si>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</si>
  <si>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</si>
  <si>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</si>
  <si>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</si>
  <si>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</si>
  <si>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</si>
  <si>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</si>
  <si>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</si>
  <si>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</si>
  <si>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</si>
  <si>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</si>
  <si>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</si>
  <si>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</si>
  <si>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</si>
  <si>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</si>
  <si>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</si>
  <si>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</si>
  <si>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</si>
  <si>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</si>
  <si>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</si>
  <si>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</si>
  <si>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</si>
  <si>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</si>
  <si>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</si>
  <si>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</si>
  <si>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</si>
  <si>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</si>
  <si>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</si>
  <si>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</si>
  <si>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</si>
  <si>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</si>
  <si>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</si>
  <si>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</si>
  <si>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</si>
  <si>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</si>
  <si>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</si>
  <si>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</si>
  <si>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</si>
  <si>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</si>
  <si>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</si>
  <si>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</si>
  <si>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</si>
  <si>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</si>
  <si>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</si>
  <si>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</si>
  <si>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</si>
  <si>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</si>
  <si>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</si>
  <si>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</si>
  <si>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</si>
  <si>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</si>
  <si>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</si>
  <si>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</si>
  <si>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</si>
  <si>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</si>
  <si>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</si>
  <si>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</si>
  <si>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</si>
  <si>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</si>
  <si>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</si>
  <si>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</si>
  <si>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</si>
  <si>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</si>
  <si>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</si>
  <si>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</si>
  <si>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</si>
  <si>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</si>
  <si>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</si>
  <si>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</si>
  <si>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</si>
  <si>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</si>
  <si>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</si>
  <si>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</si>
  <si>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</si>
  <si>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</si>
  <si>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</si>
  <si>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</si>
  <si>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</si>
  <si>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</si>
  <si>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</si>
  <si>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</si>
  <si>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</si>
  <si>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</si>
  <si>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</si>
  <si>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</si>
  <si>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</si>
  <si>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</si>
  <si>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</si>
  <si>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</si>
  <si>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</si>
  <si>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</si>
  <si>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</si>
  <si>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</si>
  <si>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</si>
  <si>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</si>
  <si>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</si>
  <si>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</si>
  <si>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</si>
  <si>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</si>
  <si>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</si>
  <si>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</si>
  <si>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</si>
  <si>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</si>
  <si>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</si>
  <si>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</si>
  <si>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</si>
  <si>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</si>
  <si>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</si>
  <si>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</si>
  <si>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</si>
  <si>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</si>
  <si>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</si>
  <si>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</si>
  <si>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</si>
  <si>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</si>
  <si>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</si>
  <si>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</si>
  <si>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</si>
  <si>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</si>
  <si>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</si>
  <si>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</si>
  <si>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</si>
  <si>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</si>
  <si>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</si>
  <si>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</si>
  <si>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</si>
  <si>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</si>
  <si>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</si>
  <si>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</si>
  <si>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</si>
  <si>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</si>
  <si>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</si>
  <si>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</si>
  <si>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</si>
  <si>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</si>
  <si>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</si>
  <si>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</si>
  <si>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</si>
  <si>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</si>
  <si>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</si>
  <si>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</si>
  <si>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</si>
  <si>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</si>
  <si>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</si>
  <si>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</si>
  <si>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</si>
  <si>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</si>
  <si>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</si>
  <si>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</si>
  <si>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</si>
  <si>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</si>
  <si>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</si>
  <si>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</si>
  <si>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</si>
  <si>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</si>
  <si>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</si>
  <si>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</si>
  <si>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</si>
  <si>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</si>
  <si>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</si>
  <si>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</si>
  <si>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</si>
  <si>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</si>
  <si>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</si>
  <si>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</si>
  <si>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</si>
  <si>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</si>
  <si>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</si>
  <si>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</si>
  <si>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</si>
  <si>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</si>
  <si>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</si>
  <si>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</si>
  <si>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</si>
  <si>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</si>
  <si>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</si>
  <si>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</si>
  <si>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</si>
  <si>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</si>
  <si>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</si>
  <si>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</si>
  <si>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</si>
  <si>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</si>
  <si>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</si>
  <si>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</si>
  <si>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</si>
  <si>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</si>
  <si>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</si>
  <si>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</si>
  <si>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</si>
  <si>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</si>
  <si>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</si>
  <si>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</si>
  <si>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</si>
  <si>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</si>
  <si>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</si>
  <si>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</si>
  <si>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</si>
  <si>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</si>
  <si>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</si>
  <si>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</si>
  <si>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</si>
  <si>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</si>
  <si>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</si>
  <si>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</si>
  <si>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</si>
  <si>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</si>
  <si>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</si>
  <si>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</si>
  <si>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</si>
  <si>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</si>
  <si>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</si>
  <si>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</si>
  <si>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</si>
  <si>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</si>
  <si>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</si>
  <si>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</si>
  <si>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</si>
  <si>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</si>
  <si>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</si>
  <si>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</si>
  <si>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</si>
  <si>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</si>
  <si>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</si>
  <si>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</si>
  <si>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</si>
  <si>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</si>
  <si>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</si>
  <si>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</si>
  <si>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</si>
  <si>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</si>
  <si>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</si>
  <si>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</si>
  <si>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</si>
  <si>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</si>
  <si>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</si>
  <si>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</si>
  <si>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</si>
  <si>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</si>
  <si>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</si>
  <si>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</si>
  <si>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</si>
  <si>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</si>
  <si>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</si>
  <si>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</si>
  <si>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</si>
  <si>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</si>
  <si>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</si>
  <si>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</si>
  <si>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</si>
  <si>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</si>
  <si>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</si>
  <si>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</si>
  <si>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</si>
  <si>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</si>
  <si>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</si>
  <si>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</si>
  <si>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</si>
  <si>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</si>
  <si>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</si>
  <si>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</si>
  <si>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</si>
  <si>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</si>
  <si>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</si>
  <si>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</si>
  <si>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</si>
  <si>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</si>
  <si>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</si>
  <si>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</si>
  <si>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</si>
  <si>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</si>
  <si>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</si>
  <si>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</si>
  <si>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</si>
  <si>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</si>
  <si>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</si>
  <si>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</si>
  <si>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</si>
  <si>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</si>
  <si>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</si>
  <si>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</si>
  <si>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</si>
  <si>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</si>
  <si>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</si>
  <si>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</si>
  <si>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</si>
  <si>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</si>
  <si>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</si>
  <si>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</si>
  <si>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</si>
  <si>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</si>
  <si>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</si>
  <si>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</si>
  <si>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</si>
  <si>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</si>
  <si>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</si>
  <si>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</si>
  <si>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</si>
  <si>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</si>
  <si>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</si>
  <si>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</si>
  <si>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</si>
  <si>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</si>
  <si>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</si>
  <si>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</si>
  <si>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</si>
  <si>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</si>
  <si>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</si>
  <si>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</si>
  <si>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</si>
  <si>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</si>
  <si>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</si>
  <si>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</si>
  <si>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</si>
  <si>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</si>
  <si>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</si>
  <si>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</si>
  <si>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</si>
  <si>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</si>
  <si>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</si>
  <si>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</si>
  <si>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</si>
  <si>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</si>
  <si>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</si>
  <si>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</si>
  <si>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</si>
  <si>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</si>
  <si>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</si>
  <si>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</si>
  <si>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</si>
  <si>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</si>
  <si>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</si>
  <si>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</si>
  <si>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</si>
  <si>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</si>
  <si>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</si>
  <si>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</si>
  <si>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</si>
  <si>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</si>
  <si>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</si>
  <si>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</si>
  <si>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</si>
  <si>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</si>
  <si>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</si>
  <si>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</si>
  <si>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</si>
  <si>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</si>
  <si>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</si>
  <si>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</si>
  <si>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</si>
  <si>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</si>
  <si>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</si>
  <si>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</si>
  <si>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</si>
  <si>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</si>
  <si>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</si>
  <si>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</si>
  <si>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</si>
  <si>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</si>
  <si>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</si>
  <si>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</si>
  <si>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</si>
  <si>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</si>
  <si>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</si>
  <si>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</si>
  <si>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</si>
  <si>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</si>
  <si>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</si>
  <si>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</si>
  <si>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</si>
  <si>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</si>
  <si>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</si>
  <si>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</si>
  <si>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</si>
  <si>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</si>
  <si>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</si>
  <si>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</si>
  <si>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</si>
  <si>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</si>
  <si>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</si>
  <si>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</si>
  <si>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</si>
  <si>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</si>
  <si>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</si>
  <si>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</si>
  <si>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</si>
  <si>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</si>
  <si>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</si>
  <si>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</si>
  <si>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</si>
  <si>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</si>
  <si>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</si>
  <si>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</si>
  <si>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</si>
  <si>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</si>
  <si>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</si>
  <si>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</si>
  <si>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</si>
  <si>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</si>
  <si>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</si>
  <si>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</si>
  <si>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</si>
  <si>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</si>
  <si>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</si>
  <si>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</si>
  <si>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</si>
  <si>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</si>
  <si>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</si>
  <si>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</si>
  <si>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</si>
  <si>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</si>
  <si>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</si>
  <si>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</si>
  <si>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</si>
  <si>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</si>
  <si>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</si>
  <si>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</si>
  <si>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</si>
  <si>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</si>
  <si>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</si>
  <si>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</si>
  <si>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</si>
  <si>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</si>
  <si>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</si>
  <si>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</si>
  <si>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</si>
  <si>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</si>
  <si>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</si>
  <si>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</si>
  <si>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</si>
  <si>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</si>
  <si>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</si>
  <si>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</si>
  <si>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</si>
  <si>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</si>
  <si>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</si>
  <si>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</si>
  <si>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</si>
  <si>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</si>
  <si>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</si>
  <si>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</si>
  <si>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</si>
  <si>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</si>
  <si>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</si>
  <si>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</si>
  <si>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</si>
  <si>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</si>
  <si>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</si>
  <si>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</si>
  <si>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</si>
  <si>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</si>
  <si>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</si>
  <si>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</si>
  <si>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</si>
  <si>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</si>
  <si>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</si>
  <si>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</si>
  <si>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</si>
  <si>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</si>
  <si>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</si>
  <si>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</si>
  <si>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</si>
  <si>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</si>
  <si>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</si>
  <si>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</si>
  <si>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</si>
  <si>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</si>
  <si>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</si>
  <si>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</si>
  <si>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</si>
  <si>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</si>
  <si>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</si>
  <si>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</si>
  <si>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</si>
  <si>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</si>
  <si>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</si>
  <si>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</si>
  <si>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</si>
  <si>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</si>
  <si>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</si>
  <si>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</si>
  <si>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</si>
  <si>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</si>
  <si>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</si>
  <si>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</si>
  <si>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</si>
  <si>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</si>
  <si>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</si>
  <si>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</si>
  <si>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</si>
  <si>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</si>
  <si>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</si>
  <si>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</si>
  <si>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</si>
  <si>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</si>
  <si>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</si>
  <si>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</si>
  <si>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</si>
  <si>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</si>
  <si>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</si>
  <si>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</si>
  <si>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</si>
  <si>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</si>
  <si>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</si>
  <si>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</si>
  <si>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</si>
  <si>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</si>
  <si>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</si>
  <si>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</si>
  <si>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</si>
  <si>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</si>
  <si>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</si>
  <si>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</si>
  <si>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</si>
  <si>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</si>
  <si>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</si>
  <si>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</si>
  <si>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</si>
  <si>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</si>
  <si>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</si>
  <si>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</si>
  <si>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</si>
  <si>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</si>
  <si>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</si>
  <si>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</si>
  <si>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</si>
  <si>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</si>
  <si>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</si>
  <si>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</si>
  <si>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</si>
  <si>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</si>
  <si>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</si>
  <si>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</si>
  <si>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</si>
  <si>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</si>
  <si>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</si>
  <si>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</si>
  <si>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</si>
  <si>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</si>
  <si>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</si>
  <si>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</si>
  <si>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</si>
  <si>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</si>
  <si>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</si>
  <si>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</si>
  <si>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</si>
  <si>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</si>
  <si>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</si>
  <si>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</si>
  <si>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</si>
  <si>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</si>
  <si>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</si>
  <si>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</si>
  <si>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</si>
  <si>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</si>
  <si>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</si>
  <si>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</si>
  <si>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</si>
  <si>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</si>
  <si>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</si>
  <si>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</si>
  <si>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</si>
  <si>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</si>
  <si>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</si>
  <si>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</si>
  <si>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</si>
  <si>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</si>
  <si>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</si>
  <si>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</si>
  <si>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</si>
  <si>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</si>
  <si>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</si>
  <si>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</si>
  <si>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</si>
  <si>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</si>
  <si>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</si>
  <si>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</si>
  <si>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</si>
  <si>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</si>
  <si>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</si>
  <si>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</si>
  <si>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</si>
  <si>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</si>
  <si>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</si>
  <si>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</si>
  <si>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</si>
  <si>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</si>
  <si>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</si>
  <si>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</si>
  <si>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</si>
  <si>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</si>
  <si>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</si>
  <si>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</si>
  <si>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</si>
  <si>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</si>
  <si>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</si>
  <si>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</si>
  <si>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</si>
  <si>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</si>
  <si>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</si>
  <si>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</si>
  <si>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</si>
  <si>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</si>
  <si>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</si>
  <si>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</si>
  <si>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</si>
  <si>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</si>
  <si>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</si>
  <si>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</si>
  <si>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</si>
  <si>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</si>
  <si>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</si>
  <si>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</si>
  <si>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</si>
  <si>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</si>
  <si>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</si>
  <si>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</si>
  <si>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</si>
  <si>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</si>
  <si>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</si>
  <si>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</si>
  <si>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</si>
  <si>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</si>
  <si>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</si>
  <si>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</si>
  <si>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</si>
  <si>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</si>
  <si>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</si>
  <si>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</si>
  <si>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</si>
  <si>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</si>
  <si>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</si>
  <si>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</si>
  <si>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</si>
  <si>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</si>
  <si>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</si>
  <si>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</si>
  <si>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</si>
  <si>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</si>
  <si>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</si>
  <si>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</si>
  <si>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</si>
  <si>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</si>
  <si>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</si>
  <si>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CM2-11M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</si>
  <si>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</si>
  <si>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</si>
  <si>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</si>
  <si>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</si>
  <si>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</si>
  <si>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</si>
  <si>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</si>
  <si>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</si>
  <si>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</si>
  <si>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</si>
  <si>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</si>
  <si>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</si>
  <si>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</si>
  <si>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</si>
  <si>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</si>
  <si>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</si>
  <si>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</si>
  <si>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</si>
  <si>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</si>
  <si>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</si>
  <si>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</si>
  <si>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</si>
  <si>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</si>
  <si>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</si>
  <si>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</si>
  <si>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</si>
  <si>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</si>
  <si>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</si>
  <si>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</si>
  <si>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</si>
  <si>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</si>
  <si>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</si>
  <si>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</si>
  <si>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</si>
  <si>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</si>
  <si>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</si>
  <si>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</si>
  <si>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</si>
  <si>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</si>
  <si>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</si>
  <si>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</si>
  <si>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</si>
  <si>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</si>
  <si>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</si>
  <si>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</si>
  <si>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</si>
  <si>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</si>
  <si>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</si>
  <si>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</si>
  <si>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</si>
  <si>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</si>
  <si>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</si>
  <si>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</si>
  <si>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</si>
  <si>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</si>
  <si>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</si>
  <si>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</si>
  <si>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</si>
  <si>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</si>
  <si>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</si>
  <si>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</si>
  <si>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</si>
  <si>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</si>
  <si>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</si>
  <si>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</si>
  <si>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</si>
  <si>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</si>
  <si>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</si>
  <si>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</si>
  <si>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</si>
  <si>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</si>
  <si>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</si>
  <si>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</si>
  <si>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</si>
  <si>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</si>
  <si>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</si>
  <si>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</si>
  <si>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</si>
  <si>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</si>
  <si>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</si>
  <si>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</si>
  <si>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</si>
  <si>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</si>
  <si>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</si>
  <si>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</si>
  <si>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</si>
  <si>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</si>
  <si>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</si>
  <si>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</si>
  <si>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</si>
  <si>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</si>
  <si>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</si>
  <si>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</si>
  <si>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</si>
  <si>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</si>
  <si>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</si>
  <si>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</si>
  <si>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</si>
  <si>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</si>
  <si>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</si>
  <si>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</si>
  <si>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</si>
  <si>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</si>
  <si>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</si>
  <si>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</si>
  <si>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</si>
  <si>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</si>
  <si>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</si>
  <si>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</si>
  <si>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</si>
  <si>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</si>
  <si>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</si>
  <si>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</si>
  <si>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</si>
  <si>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</si>
  <si>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</si>
  <si>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</si>
  <si>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</si>
  <si>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</si>
  <si>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</si>
  <si>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</si>
  <si>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</si>
  <si>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</si>
  <si>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</si>
  <si>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</si>
  <si>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</si>
  <si>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</si>
  <si>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</si>
  <si>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</si>
  <si>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</si>
  <si>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</si>
  <si>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</si>
  <si>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</si>
  <si>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</si>
  <si>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</si>
  <si>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</si>
  <si>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</si>
  <si>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</si>
  <si>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</si>
  <si>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</si>
  <si>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</si>
  <si>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</si>
  <si>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</si>
  <si>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</si>
  <si>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</si>
  <si>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</si>
  <si>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</si>
  <si>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</si>
  <si>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</si>
  <si>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</si>
  <si>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</si>
  <si>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</si>
  <si>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</si>
  <si>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</si>
  <si>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</si>
  <si>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</si>
  <si>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</si>
  <si>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</si>
  <si>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</si>
  <si>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</si>
  <si>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</si>
  <si>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</si>
  <si>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</si>
  <si>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</si>
  <si>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</si>
  <si>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</si>
  <si>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</si>
  <si>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</si>
  <si>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</si>
  <si>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</si>
  <si>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</si>
  <si>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</si>
  <si>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</si>
  <si>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</si>
  <si>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</si>
  <si>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</si>
  <si>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</si>
  <si>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</si>
  <si>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</si>
  <si>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</si>
  <si>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</si>
  <si>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</si>
  <si>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</si>
  <si>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</si>
  <si>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</si>
  <si>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</si>
  <si>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</si>
  <si>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</si>
  <si>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</si>
  <si>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</si>
  <si>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</si>
  <si>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</si>
  <si>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</si>
  <si>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</si>
  <si>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</si>
  <si>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</si>
  <si>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</si>
  <si>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</si>
  <si>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</si>
  <si>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</si>
  <si>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</si>
  <si>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</si>
  <si>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</si>
  <si>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</si>
  <si>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</si>
  <si>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</si>
  <si>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</si>
  <si>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</si>
  <si>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</si>
  <si>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</si>
  <si>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</si>
  <si>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</si>
  <si>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</si>
  <si>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</si>
  <si>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</si>
  <si>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</si>
  <si>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</si>
  <si>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</si>
  <si>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</si>
  <si>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</si>
  <si>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</si>
  <si>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</si>
  <si>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</si>
  <si>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</si>
  <si>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</si>
  <si>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</si>
  <si>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</si>
  <si>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</si>
  <si>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</si>
  <si>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</si>
  <si>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</si>
  <si>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</si>
  <si>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</si>
  <si>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</si>
  <si>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</si>
  <si>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</si>
  <si>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</si>
  <si>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</si>
  <si>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</si>
  <si>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</si>
  <si>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</si>
  <si>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</si>
  <si>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</si>
  <si>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</si>
  <si>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</si>
  <si>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</si>
  <si>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</si>
  <si>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</si>
  <si>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</si>
  <si>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</si>
  <si>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</si>
  <si>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</si>
  <si>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</si>
  <si>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</si>
  <si>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</si>
  <si>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</si>
  <si>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</si>
  <si>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</si>
  <si>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</si>
  <si>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</si>
  <si>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</si>
  <si>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</si>
  <si>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</si>
  <si>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</si>
  <si>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</si>
  <si>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</si>
  <si>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</si>
  <si>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</si>
  <si>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</si>
  <si>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</si>
  <si>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</si>
  <si>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</si>
  <si>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</si>
  <si>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</si>
  <si>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</si>
  <si>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</si>
  <si>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</si>
  <si>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</si>
  <si>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</si>
  <si>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</si>
  <si>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</si>
  <si>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</si>
  <si>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</si>
  <si>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</si>
  <si>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</si>
  <si>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</si>
  <si>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</si>
  <si>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</si>
  <si>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</si>
  <si>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</si>
  <si>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</si>
  <si>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</si>
  <si>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</si>
  <si>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</si>
  <si>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</si>
  <si>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</si>
  <si>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</si>
  <si>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</si>
  <si>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</si>
  <si>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</si>
  <si>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</si>
  <si>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</si>
  <si>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</si>
  <si>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</si>
  <si>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</si>
  <si>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</si>
  <si>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</si>
  <si>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</si>
  <si>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</si>
  <si>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</si>
  <si>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</si>
  <si>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</si>
  <si>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</si>
  <si>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</si>
  <si>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</si>
  <si>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</si>
  <si>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</si>
  <si>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</si>
  <si>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</si>
  <si>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</si>
  <si>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</si>
  <si>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</si>
  <si>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</si>
  <si>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</si>
  <si>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</si>
  <si>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</si>
  <si>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</si>
  <si>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</si>
  <si>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</si>
  <si>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</si>
  <si>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</si>
  <si>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</si>
  <si>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</si>
  <si>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</si>
  <si>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</si>
  <si>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</si>
  <si>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</si>
  <si>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</si>
  <si>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</si>
  <si>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</si>
  <si>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</si>
  <si>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</si>
  <si>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</si>
  <si>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</si>
  <si>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</si>
  <si>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</si>
  <si>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</si>
  <si>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</si>
  <si>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</si>
  <si>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</si>
  <si>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</si>
  <si>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</si>
  <si>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</si>
  <si>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</si>
  <si>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</si>
  <si>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</si>
  <si>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</si>
  <si>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</si>
  <si>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</si>
  <si>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</si>
  <si>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</si>
  <si>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</si>
  <si>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</si>
  <si>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</si>
  <si>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</si>
  <si>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</si>
  <si>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</si>
  <si>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</si>
  <si>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</si>
  <si>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</si>
  <si>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</si>
  <si>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</si>
  <si>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</si>
  <si>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</si>
  <si>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</si>
  <si>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</si>
  <si>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</si>
  <si>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</si>
  <si>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</si>
  <si>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</si>
  <si>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</si>
  <si>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</si>
  <si>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</si>
  <si>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</si>
  <si>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</si>
  <si>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</si>
  <si>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</si>
  <si>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</si>
  <si>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</si>
  <si>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</si>
  <si>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</si>
  <si>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</si>
  <si>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</si>
  <si>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</si>
  <si>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</si>
  <si>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</si>
  <si>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</si>
  <si>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</si>
  <si>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</si>
  <si>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</si>
  <si>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</si>
  <si>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</si>
  <si>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</si>
  <si>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</si>
  <si>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</si>
  <si>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</si>
  <si>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</si>
  <si>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</si>
  <si>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</si>
  <si>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</si>
  <si>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</si>
  <si>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</si>
  <si>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</si>
  <si>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</si>
  <si>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</si>
  <si>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</si>
  <si>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</si>
  <si>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</si>
  <si>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</si>
  <si>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</si>
  <si>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</si>
  <si>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</si>
  <si>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</si>
  <si>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</si>
  <si>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</si>
  <si>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</si>
  <si>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</si>
  <si>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</si>
  <si>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</si>
  <si>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</si>
  <si>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</si>
  <si>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</si>
  <si>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</si>
  <si>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</si>
  <si>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</si>
  <si>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</si>
  <si>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</si>
  <si>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</si>
  <si>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</si>
  <si>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</si>
  <si>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</si>
  <si>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</si>
  <si>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</si>
  <si>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</si>
  <si>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</si>
  <si>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</si>
  <si>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</si>
  <si>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</si>
  <si>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</si>
  <si>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</si>
  <si>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</si>
  <si>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</si>
  <si>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</si>
  <si>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</si>
  <si>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</si>
  <si>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</si>
  <si>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</si>
  <si>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</si>
  <si>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</si>
  <si>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</si>
  <si>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</si>
  <si>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</si>
  <si>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</si>
  <si>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</si>
  <si>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</si>
  <si>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</si>
  <si>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</si>
  <si>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</si>
  <si>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</si>
  <si>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</si>
  <si>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</si>
  <si>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</si>
  <si>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</si>
  <si>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</si>
  <si>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</si>
  <si>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</si>
  <si>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</si>
  <si>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</si>
  <si>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</si>
  <si>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</si>
  <si>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</si>
  <si>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</si>
  <si>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</si>
  <si>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</si>
  <si>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</si>
  <si>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</si>
  <si>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</si>
  <si>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</si>
  <si>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</si>
  <si>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</si>
  <si>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</si>
  <si>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</si>
  <si>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</si>
  <si>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</si>
  <si>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</si>
  <si>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</si>
  <si>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</si>
  <si>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</si>
  <si>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</si>
  <si>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</si>
  <si>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</si>
  <si>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</si>
  <si>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</si>
  <si>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</si>
  <si>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</si>
  <si>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</si>
  <si>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</si>
  <si>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</si>
  <si>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</si>
  <si>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</si>
  <si>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</si>
  <si>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</si>
  <si>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</si>
  <si>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</si>
  <si>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</si>
  <si>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</si>
  <si>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</si>
  <si>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</si>
  <si>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</si>
  <si>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</si>
  <si>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</si>
  <si>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</si>
  <si>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</si>
  <si>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</si>
  <si>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</si>
  <si>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</si>
  <si>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</si>
  <si>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</si>
  <si>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</si>
  <si>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</si>
  <si>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</si>
  <si>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</si>
  <si>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</si>
  <si>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</si>
  <si>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</si>
  <si>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</si>
  <si>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</si>
  <si>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</si>
  <si>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</si>
  <si>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</si>
  <si>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</si>
  <si>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</si>
  <si>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</si>
  <si>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</si>
  <si>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</si>
  <si>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</si>
  <si>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</si>
  <si>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</si>
  <si>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</si>
  <si>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</si>
  <si>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</si>
  <si>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</si>
  <si>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</si>
  <si>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</si>
  <si>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</si>
  <si>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</si>
  <si>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</si>
  <si>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</si>
  <si>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</si>
  <si>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</si>
  <si>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</si>
  <si>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</si>
  <si>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</si>
  <si>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</si>
  <si>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</si>
  <si>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</si>
  <si>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</si>
  <si>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</si>
  <si>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</si>
  <si>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</si>
  <si>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</si>
  <si>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</si>
  <si>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</si>
  <si>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</si>
  <si>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</si>
  <si>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</si>
  <si>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</si>
  <si>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</si>
  <si>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</si>
  <si>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</si>
  <si>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</si>
  <si>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</si>
  <si>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</si>
  <si>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</si>
  <si>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</si>
  <si>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</si>
  <si>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</si>
  <si>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</si>
  <si>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</si>
  <si>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</si>
  <si>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</si>
  <si>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</si>
  <si>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</si>
  <si>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</si>
  <si>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</si>
  <si>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</si>
  <si>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</si>
  <si>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</si>
  <si>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</si>
  <si>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</si>
  <si>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</si>
  <si>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</si>
  <si>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</si>
  <si>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</si>
  <si>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</si>
  <si>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</si>
  <si>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</si>
  <si>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</si>
  <si>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</si>
  <si>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</si>
  <si>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</si>
  <si>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</si>
  <si>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</si>
  <si>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</si>
  <si>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</si>
  <si>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</si>
  <si>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</si>
  <si>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</si>
  <si>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</si>
  <si>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</si>
  <si>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</si>
  <si>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</si>
  <si>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</si>
  <si>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</si>
  <si>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</si>
  <si>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</si>
  <si>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</si>
  <si>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</si>
  <si>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</si>
  <si>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</si>
  <si>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</si>
  <si>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</si>
  <si>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</si>
  <si>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</si>
  <si>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</si>
  <si>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</si>
  <si>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</si>
  <si>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</si>
  <si>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</si>
  <si>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</si>
  <si>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</si>
  <si>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</si>
  <si>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</si>
  <si>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</si>
  <si>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</si>
  <si>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</si>
  <si>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</si>
  <si>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</si>
  <si>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</si>
  <si>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</si>
  <si>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</si>
  <si>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</si>
  <si>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</si>
  <si>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</si>
  <si>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</si>
  <si>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</si>
  <si>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</si>
  <si>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</si>
  <si>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</si>
  <si>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</si>
  <si>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</si>
  <si>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</si>
  <si>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</si>
  <si>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</si>
  <si>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</si>
  <si>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</si>
  <si>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</si>
  <si>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</si>
  <si>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</si>
  <si>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</si>
  <si>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</si>
  <si>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</si>
  <si>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</si>
  <si>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</si>
  <si>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</si>
  <si>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</si>
  <si>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</si>
  <si>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</si>
  <si>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</si>
  <si>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</si>
  <si>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</si>
  <si>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</si>
  <si>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</si>
  <si>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</si>
  <si>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</si>
  <si>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</si>
  <si>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</si>
  <si>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</si>
  <si>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</si>
  <si>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</si>
  <si>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</si>
  <si>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</si>
  <si>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</si>
  <si>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</si>
  <si>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</si>
  <si>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</si>
  <si>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</si>
  <si>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</si>
  <si>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</si>
  <si>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</si>
  <si>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</si>
  <si>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</si>
  <si>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</si>
  <si>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</si>
  <si>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</si>
  <si>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</si>
  <si>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</si>
  <si>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</si>
  <si>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</si>
  <si>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</si>
  <si>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</si>
  <si>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</si>
  <si>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</si>
  <si>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</si>
  <si>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</si>
  <si>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</si>
  <si>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</si>
  <si>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</si>
  <si>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</si>
  <si>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</si>
  <si>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</si>
  <si>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</si>
  <si>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</si>
  <si>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</si>
  <si>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</si>
  <si>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</si>
  <si>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</si>
  <si>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</si>
  <si>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</si>
  <si>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</si>
  <si>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</si>
  <si>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</si>
  <si>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</si>
  <si>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</si>
  <si>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</si>
  <si>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</si>
  <si>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</si>
  <si>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</si>
  <si>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</si>
  <si>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</si>
  <si>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</si>
  <si>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</si>
  <si>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</si>
  <si>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</si>
  <si>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</si>
  <si>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</si>
  <si>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</si>
  <si>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</si>
  <si>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</si>
  <si>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</si>
  <si>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</si>
  <si>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</si>
  <si>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</si>
  <si>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</si>
  <si>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</si>
  <si>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</si>
  <si>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</si>
  <si>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</si>
  <si>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</si>
  <si>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</si>
  <si>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</si>
  <si>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</si>
  <si>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</si>
  <si>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</si>
  <si>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</si>
  <si>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</si>
  <si>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</si>
  <si>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</si>
  <si>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</si>
  <si>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</si>
  <si>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</si>
  <si>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</si>
  <si>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</si>
  <si>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</si>
  <si>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</si>
  <si>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</si>
  <si>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</si>
  <si>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</si>
  <si>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</si>
  <si>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</si>
  <si>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</si>
  <si>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</si>
  <si>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</si>
  <si>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</si>
  <si>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</si>
  <si>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</si>
  <si>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</si>
  <si>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</si>
  <si>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</si>
  <si>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</si>
  <si>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</si>
  <si>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</si>
  <si>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</si>
  <si>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</si>
  <si>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</si>
  <si>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</si>
  <si>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</si>
  <si>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</si>
  <si>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</si>
  <si>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</si>
  <si>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</si>
  <si>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</si>
  <si>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</si>
  <si>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</si>
  <si>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</si>
  <si>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</si>
  <si>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</si>
  <si>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</si>
  <si>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</si>
  <si>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</si>
  <si>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</si>
  <si>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</si>
  <si>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</si>
  <si>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</si>
  <si>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</si>
  <si>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</si>
  <si>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</si>
  <si>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</si>
  <si>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</si>
  <si>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</si>
  <si>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</si>
  <si>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</si>
  <si>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</si>
  <si>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</si>
  <si>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</si>
  <si>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</si>
  <si>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</si>
  <si>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</si>
  <si>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</si>
  <si>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</si>
  <si>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</si>
  <si>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</si>
  <si>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</si>
  <si>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</si>
  <si>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</si>
  <si>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</si>
  <si>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</si>
  <si>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</si>
  <si>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</si>
  <si>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</si>
  <si>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</si>
  <si>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</si>
  <si>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</si>
  <si>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</si>
  <si>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</si>
  <si>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</si>
  <si>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</si>
  <si>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</si>
  <si>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</si>
  <si>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</si>
  <si>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</si>
  <si>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</si>
  <si>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</si>
  <si>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</si>
  <si>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</si>
  <si>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</si>
  <si>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</si>
  <si>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</si>
  <si>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</si>
  <si>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</si>
  <si>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</si>
  <si>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</si>
  <si>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</si>
  <si>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</si>
  <si>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</si>
  <si>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</si>
  <si>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</si>
  <si>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</si>
  <si>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</si>
  <si>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</si>
  <si>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</si>
  <si>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</si>
  <si>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</si>
  <si>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</si>
  <si>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</si>
  <si>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</si>
  <si>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</si>
  <si>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</si>
  <si>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</si>
  <si>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</si>
  <si>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</si>
  <si>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</si>
  <si>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</si>
  <si>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</si>
  <si>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</si>
  <si>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</si>
  <si>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</si>
  <si>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</si>
  <si>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</si>
  <si>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</si>
  <si>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</si>
  <si>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</si>
  <si>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</si>
  <si>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</si>
  <si>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</si>
  <si>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</si>
  <si>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</si>
  <si>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</si>
  <si>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</si>
  <si>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</si>
  <si>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</si>
  <si>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</si>
  <si>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</si>
  <si>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</si>
  <si>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</si>
  <si>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</si>
  <si>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</si>
  <si>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</si>
  <si>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</si>
  <si>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</si>
  <si>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</si>
  <si>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</si>
  <si>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</si>
  <si>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</si>
  <si>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</si>
  <si>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</si>
  <si>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</si>
  <si>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</si>
  <si>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</si>
  <si>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</si>
  <si>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</si>
  <si>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</si>
  <si>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</si>
  <si>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</si>
  <si>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</si>
  <si>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</si>
  <si>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</si>
  <si>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</si>
  <si>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</si>
  <si>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</si>
  <si>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</si>
  <si>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</si>
  <si>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</si>
  <si>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</si>
  <si>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</si>
  <si>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</si>
  <si>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</si>
  <si>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</si>
  <si>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</si>
  <si>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</si>
  <si>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</si>
  <si>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</si>
  <si>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</si>
  <si>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</si>
  <si>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</si>
  <si>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</si>
  <si>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</si>
  <si>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</si>
  <si>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</si>
  <si>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</si>
  <si>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</si>
  <si>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</si>
  <si>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</si>
  <si>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</si>
  <si>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</si>
  <si>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</si>
  <si>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</si>
  <si>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</si>
  <si>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</si>
  <si>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</si>
  <si>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</si>
  <si>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</si>
  <si>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</si>
  <si>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</si>
  <si>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</si>
  <si>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</si>
  <si>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</si>
  <si>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</si>
  <si>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</si>
  <si>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</si>
  <si>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</si>
  <si>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</si>
  <si>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</si>
  <si>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</si>
  <si>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</si>
  <si>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</si>
  <si>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</si>
  <si>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</si>
  <si>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</si>
  <si>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</si>
  <si>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</si>
  <si>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</si>
  <si>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</si>
  <si>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</si>
  <si>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</si>
  <si>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</si>
  <si>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</si>
  <si>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</si>
  <si>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</si>
  <si>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</si>
  <si>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</si>
  <si>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</si>
  <si>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</si>
  <si>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</si>
  <si>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</si>
  <si>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</si>
  <si>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</si>
  <si>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</si>
  <si>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</si>
  <si>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</si>
  <si>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</si>
  <si>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</si>
  <si>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</si>
  <si>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</si>
  <si>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</si>
  <si>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</si>
  <si>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</si>
  <si>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</si>
  <si>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</si>
  <si>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</si>
  <si>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</si>
  <si>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</si>
  <si>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</si>
  <si>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</si>
  <si>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</si>
  <si>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</si>
  <si>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</si>
  <si>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</si>
  <si>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</si>
  <si>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</si>
  <si>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</si>
  <si>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</si>
  <si>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</si>
  <si>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</si>
  <si>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</si>
  <si>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</si>
  <si>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</si>
  <si>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</si>
  <si>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</si>
  <si>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</si>
  <si>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</si>
  <si>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</si>
  <si>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</si>
  <si>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</si>
  <si>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</si>
  <si>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</si>
  <si>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</si>
  <si>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</si>
  <si>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</si>
  <si>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</si>
  <si>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</si>
  <si>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</si>
  <si>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</si>
  <si>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</si>
  <si>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</si>
  <si>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</si>
  <si>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</si>
  <si>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</si>
  <si>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</si>
  <si>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</si>
  <si>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</si>
  <si>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</si>
  <si>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</si>
  <si>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</si>
  <si>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</si>
  <si>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</si>
  <si>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</si>
  <si>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</si>
  <si>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</si>
  <si>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</si>
  <si>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</si>
  <si>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</si>
  <si>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</si>
  <si>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</si>
  <si>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</si>
  <si>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</si>
  <si>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</si>
  <si>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</si>
  <si>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</si>
  <si>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</si>
  <si>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</si>
  <si>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</si>
  <si>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</si>
  <si>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</si>
  <si>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</si>
  <si>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</si>
  <si>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</si>
  <si>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</si>
  <si>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</si>
  <si>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</si>
  <si>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</si>
  <si>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</si>
  <si>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</si>
  <si>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</si>
  <si>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</si>
  <si>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</si>
  <si>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</si>
  <si>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</si>
  <si>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</si>
  <si>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</si>
  <si>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</si>
  <si>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</si>
  <si>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</si>
  <si>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</si>
  <si>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</si>
  <si>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</si>
  <si>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</si>
  <si>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</si>
  <si>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</si>
  <si>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</si>
  <si>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</si>
  <si>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</si>
  <si>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</si>
  <si>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</si>
  <si>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</si>
  <si>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</si>
  <si>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</si>
  <si>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</si>
  <si>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</si>
  <si>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</si>
  <si>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</si>
  <si>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</si>
  <si>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</si>
  <si>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</si>
  <si>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</si>
  <si>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</si>
  <si>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</si>
  <si>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</si>
  <si>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</si>
  <si>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</si>
  <si>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</si>
  <si>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</si>
  <si>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</si>
  <si>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</si>
  <si>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</si>
  <si>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</si>
  <si>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</si>
  <si>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</si>
  <si>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</si>
  <si>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</si>
  <si>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</si>
  <si>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</si>
  <si>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</si>
  <si>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</si>
  <si>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</si>
  <si>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</si>
  <si>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</si>
  <si>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</si>
  <si>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</si>
  <si>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</si>
  <si>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</si>
  <si>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</si>
  <si>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</si>
  <si>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</si>
  <si>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</si>
  <si>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</si>
  <si>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</si>
  <si>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</si>
  <si>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</si>
  <si>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</si>
  <si>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</si>
  <si>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</si>
  <si>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</si>
  <si>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</si>
  <si>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</si>
  <si>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</si>
  <si>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</si>
  <si>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</si>
  <si>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</si>
  <si>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</si>
  <si>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</si>
  <si>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</si>
  <si>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</si>
  <si>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</si>
  <si>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</si>
  <si>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</si>
  <si>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</si>
  <si>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</si>
  <si>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</si>
  <si>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</si>
  <si>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</si>
  <si>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</si>
  <si>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</si>
  <si>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</si>
  <si>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</si>
  <si>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</si>
  <si>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</si>
  <si>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</si>
  <si>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</si>
  <si>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</si>
  <si>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</si>
  <si>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</si>
  <si>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</si>
  <si>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</si>
  <si>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</si>
  <si>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</si>
  <si>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</si>
  <si>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</si>
  <si>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</si>
  <si>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</si>
  <si>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</si>
  <si>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</si>
  <si>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</si>
  <si>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</si>
  <si>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</si>
  <si>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</si>
  <si>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</si>
  <si>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</si>
  <si>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</si>
  <si>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</si>
  <si>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</si>
  <si>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</si>
  <si>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</si>
  <si>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</si>
  <si>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</si>
  <si>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</si>
  <si>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</si>
  <si>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</si>
  <si>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</si>
  <si>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</si>
  <si>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</si>
  <si>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</si>
  <si>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</si>
  <si>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</si>
  <si>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</si>
  <si>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</si>
  <si>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</si>
  <si>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</si>
  <si>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</si>
  <si>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</si>
  <si>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</si>
  <si>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</si>
  <si>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</si>
  <si>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</si>
  <si>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</si>
  <si>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</si>
  <si>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</si>
  <si>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</si>
  <si>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</si>
  <si>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</si>
  <si>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</si>
  <si>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</si>
  <si>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</si>
  <si>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</si>
  <si>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</si>
  <si>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</si>
  <si>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</si>
  <si>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</si>
  <si>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</si>
  <si>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</si>
  <si>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</si>
  <si>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</si>
  <si>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</si>
  <si>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</si>
  <si>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</si>
  <si>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</si>
  <si>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</si>
  <si>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</si>
  <si>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</si>
  <si>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</si>
  <si>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</si>
  <si>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</si>
  <si>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</si>
  <si>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</si>
  <si>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</si>
  <si>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</si>
  <si>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</si>
  <si>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</si>
  <si>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</si>
  <si>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</si>
  <si>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</si>
  <si>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</si>
  <si>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</si>
  <si>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</si>
  <si>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</si>
  <si>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</si>
  <si>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</si>
  <si>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</si>
  <si>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</si>
  <si>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</si>
  <si>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</si>
  <si>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</si>
  <si>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</si>
  <si>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</si>
  <si>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</si>
  <si>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</si>
  <si>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</si>
  <si>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</si>
  <si>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</si>
  <si>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</si>
  <si>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</si>
  <si>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</si>
  <si>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</si>
  <si>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</si>
  <si>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</si>
  <si>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</si>
  <si>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</si>
  <si>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</si>
  <si>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</si>
  <si>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</si>
  <si>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</si>
  <si>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</si>
  <si>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</si>
  <si>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</si>
  <si>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</si>
  <si>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</si>
  <si>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</si>
  <si>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</si>
  <si>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</si>
  <si>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</si>
  <si>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</si>
  <si>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</si>
  <si>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</si>
  <si>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</si>
  <si>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</si>
  <si>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</si>
  <si>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</si>
  <si>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</si>
  <si>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</si>
  <si>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</si>
  <si>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</si>
  <si>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</si>
  <si>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</si>
  <si>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</si>
  <si>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</si>
  <si>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</si>
  <si>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</si>
  <si>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</si>
  <si>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</si>
  <si>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</si>
  <si>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</si>
  <si>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</si>
  <si>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</si>
  <si>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</si>
  <si>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</si>
  <si>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</si>
  <si>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</si>
  <si>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</si>
  <si>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</si>
  <si>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</si>
  <si>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</si>
  <si>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</si>
  <si>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</si>
  <si>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</si>
  <si>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</si>
  <si>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</si>
  <si>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</si>
  <si>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</si>
  <si>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</si>
  <si>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</si>
  <si>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</si>
  <si>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</si>
  <si>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</si>
  <si>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</si>
  <si>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</si>
  <si>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</si>
  <si>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</si>
  <si>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</si>
  <si>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</si>
  <si>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</si>
  <si>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</si>
  <si>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</si>
  <si>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</si>
  <si>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</si>
  <si>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</si>
  <si>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</si>
  <si>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</si>
  <si>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</si>
  <si>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</si>
  <si>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</si>
  <si>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</si>
  <si>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</si>
  <si>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</si>
  <si>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CM2-12A</t>
  </si>
  <si>
    <t>CM2-12</t>
  </si>
  <si>
    <t>PEMASANGAN TIANG</t>
  </si>
  <si>
    <t>II</t>
  </si>
  <si>
    <t>PEMASANGAN KONSTRUKSI TRAFO</t>
  </si>
  <si>
    <t>III</t>
  </si>
  <si>
    <t>Trafo 1 Fasa CSP 50 KVA (G105, G106, G136)</t>
  </si>
  <si>
    <t xml:space="preserve">Jumper Wire : </t>
  </si>
  <si>
    <t>CM2-11M (Grounding Jaringan Ke Tanah)</t>
  </si>
  <si>
    <t>IV</t>
  </si>
  <si>
    <t>PEMASANGAN ACC. KONSTRUKSI</t>
  </si>
  <si>
    <t>CM2-12 (Grounding Netral Ke Tiang)</t>
  </si>
  <si>
    <t>CM2-12A (Grounding Schoor Ke Tiang)</t>
  </si>
  <si>
    <t>PEMASANGAN KONDUKTOR</t>
  </si>
  <si>
    <t>TR3+GW</t>
  </si>
  <si>
    <t>TR1</t>
  </si>
  <si>
    <t>TR2</t>
  </si>
  <si>
    <t>TR5</t>
  </si>
  <si>
    <t>TR6</t>
  </si>
  <si>
    <t xml:space="preserve"> </t>
  </si>
  <si>
    <t>Trafo cantol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</si>
  <si>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</si>
  <si>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Staff</t>
  </si>
  <si>
    <t>TL Rensis</t>
  </si>
  <si>
    <t>MGN04-19/43</t>
  </si>
  <si>
    <t>PB An. PT Aesthetic And Health Beauty (Jatengland)</t>
  </si>
  <si>
    <t>C14-350 daN</t>
  </si>
  <si>
    <t>CC1-1A</t>
  </si>
  <si>
    <t>CC7</t>
  </si>
  <si>
    <t>CC8-A</t>
  </si>
  <si>
    <t>CE1-3</t>
  </si>
  <si>
    <t>F1-3</t>
  </si>
  <si>
    <t>TRF 1P 50KVA (CG106)</t>
  </si>
  <si>
    <t>KUBIKEL</t>
  </si>
  <si>
    <t>APP TM</t>
  </si>
  <si>
    <t>PEMASANGAN KONSTRUKSI JTM</t>
  </si>
  <si>
    <t>CC1-A (Sudut 0⁰-10⁰ Dengan Central Bracket)</t>
  </si>
  <si>
    <t>CC7 (Single Dead End)</t>
  </si>
  <si>
    <t>CC8-A (Double Dead End Sudut 60⁰-90⁰)</t>
  </si>
  <si>
    <t>CE1-3 (Schoor Dengan Guy Wire 70 mm²)</t>
  </si>
  <si>
    <t>F1-3 (Anchor 10.000 lbs)</t>
  </si>
  <si>
    <t>A3C 240mm</t>
  </si>
  <si>
    <t>A3C 150mm</t>
  </si>
  <si>
    <t>VI</t>
  </si>
  <si>
    <t>PEMASANGAN APP PELANGGAN</t>
  </si>
  <si>
    <t>Pemasangan Cubicle</t>
  </si>
  <si>
    <t>Pemasangan Disconecting Switch</t>
  </si>
  <si>
    <t>Pemasangan Arrester</t>
  </si>
  <si>
    <t>Pemasangan Grounding</t>
  </si>
  <si>
    <t>Pemasangan Kabel</t>
  </si>
  <si>
    <t>APP TM dan Kwh PS</t>
  </si>
  <si>
    <t>Demak, 24 Juni 2024</t>
  </si>
  <si>
    <t>I3</t>
  </si>
  <si>
    <t>Jateng Land Industrial Park Sayung, Kab.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</si>
</sst>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9"/>
      <name val="Calibri"/>
      <family val="2"/>
    </font>
    <font>
      <sz val="9"/>
      <color indexed="10"/>
      <name val="Calibri"/>
      <family val="2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sz val="9"/>
      <color indexed="8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</cellStyleXfs>
  <cellXfs count="762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1" fontId="148" fillId="0" borderId="21" xfId="1614" applyNumberFormat="1" applyFont="1" applyBorder="1" applyAlignment="1">
      <alignment horizontal="center" vertical="center"/>
    </xf>
    <xf numFmtId="2" fontId="148" fillId="0" borderId="21" xfId="1614" applyNumberFormat="1" applyFont="1" applyBorder="1" applyAlignment="1">
      <alignment horizontal="center" vertic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10" fillId="33" borderId="0" xfId="0" applyFont="1" applyFill="1" applyAlignment="1">
      <alignment horizontal="center"/>
    </xf>
    <xf numFmtId="0" fontId="173" fillId="33" borderId="26" xfId="0" quotePrefix="1" applyFont="1" applyFill="1" applyBorder="1" applyAlignment="1">
      <alignment horizontal="left" vertical="top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74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49" fontId="175" fillId="33" borderId="90" xfId="0" applyNumberFormat="1" applyFont="1" applyFill="1" applyBorder="1" applyAlignment="1">
      <alignment horizontal="left" vertical="center"/>
    </xf>
    <xf numFmtId="49" fontId="175" fillId="33" borderId="91" xfId="0" applyNumberFormat="1" applyFont="1" applyFill="1" applyBorder="1" applyAlignment="1">
      <alignment horizontal="left" vertical="center"/>
    </xf>
    <xf numFmtId="0" fontId="175" fillId="33" borderId="92" xfId="0" applyFont="1" applyFill="1" applyBorder="1" applyAlignment="1">
      <alignment horizontal="center" vertical="center"/>
    </xf>
    <xf numFmtId="0" fontId="175" fillId="33" borderId="93" xfId="0" applyFont="1" applyFill="1" applyBorder="1" applyAlignment="1">
      <alignment horizontal="center" vertical="center"/>
    </xf>
    <xf numFmtId="0" fontId="110" fillId="33" borderId="47" xfId="0" applyFont="1" applyFill="1" applyBorder="1" applyAlignment="1">
      <alignment horizontal="left" vertical="center"/>
    </xf>
    <xf numFmtId="0" fontId="110" fillId="33" borderId="94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75" fillId="33" borderId="90" xfId="0" applyFont="1" applyFill="1" applyBorder="1" applyAlignment="1">
      <alignment horizontal="left" vertical="center"/>
    </xf>
    <xf numFmtId="0" fontId="175" fillId="33" borderId="91" xfId="0" applyFont="1" applyFill="1" applyBorder="1" applyAlignment="1">
      <alignment horizontal="left" vertical="center"/>
    </xf>
    <xf numFmtId="0" fontId="175" fillId="33" borderId="95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0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40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4" xfId="0" applyFont="1" applyFill="1" applyBorder="1" applyAlignment="1">
      <alignment horizontal="center"/>
    </xf>
    <xf numFmtId="0" fontId="116" fillId="33" borderId="36" xfId="0" quotePrefix="1" applyFont="1" applyFill="1" applyBorder="1" applyAlignment="1">
      <alignment horizontal="center"/>
    </xf>
    <xf numFmtId="0" fontId="143" fillId="0" borderId="21" xfId="1614" applyFont="1" applyBorder="1" applyAlignment="1">
      <alignment horizontal="center" vertical="top"/>
    </xf>
    <xf numFmtId="0" fontId="164" fillId="0" borderId="0" xfId="1451" applyFont="1"/>
    <xf numFmtId="0" fontId="176" fillId="33" borderId="0" xfId="0" applyFont="1" applyFill="1" applyAlignment="1">
      <alignment horizontal="center"/>
    </xf>
    <xf numFmtId="0" fontId="177" fillId="0" borderId="0" xfId="1451" applyFont="1"/>
    <xf numFmtId="0" fontId="178" fillId="33" borderId="0" xfId="0" applyFont="1" applyFill="1" applyAlignment="1">
      <alignment horizontal="center"/>
    </xf>
    <xf numFmtId="0" fontId="177" fillId="0" borderId="0" xfId="1451" applyFont="1" applyAlignment="1">
      <alignment vertical="top"/>
    </xf>
    <xf numFmtId="0" fontId="49" fillId="0" borderId="0" xfId="1451" applyFont="1" applyAlignment="1">
      <alignment vertical="top"/>
    </xf>
    <xf numFmtId="0" fontId="178" fillId="33" borderId="0" xfId="0" applyFont="1" applyFill="1" applyAlignment="1">
      <alignment horizontal="center" vertical="top"/>
    </xf>
    <xf numFmtId="0" fontId="110" fillId="33" borderId="0" xfId="0" applyFont="1" applyFill="1" applyAlignment="1">
      <alignment horizontal="center" vertical="top"/>
    </xf>
    <xf numFmtId="0" fontId="164" fillId="0" borderId="0" xfId="1451" applyFont="1" applyAlignment="1">
      <alignment vertical="top"/>
    </xf>
    <xf numFmtId="0" fontId="176" fillId="33" borderId="0" xfId="0" applyFont="1" applyFill="1" applyAlignment="1">
      <alignment horizontal="center" vertical="top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25" fillId="35" borderId="52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25" fillId="35" borderId="41" xfId="0" applyFont="1" applyFill="1" applyBorder="1" applyAlignment="1">
      <alignment horizontal="center" vertical="center"/>
    </xf>
    <xf numFmtId="0" fontId="125" fillId="35" borderId="42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85" xfId="0" applyFont="1" applyFill="1" applyBorder="1" applyAlignment="1">
      <alignment horizontal="center"/>
    </xf>
    <xf numFmtId="0" fontId="110" fillId="33" borderId="86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47" xfId="0" applyFont="1" applyFill="1" applyBorder="1" applyAlignment="1">
      <alignment horizontal="center" vertical="center"/>
    </xf>
    <xf numFmtId="0" fontId="126" fillId="33" borderId="87" xfId="0" applyFont="1" applyFill="1" applyBorder="1" applyAlignment="1">
      <alignment horizontal="center" vertical="center"/>
    </xf>
    <xf numFmtId="0" fontId="126" fillId="33" borderId="89" xfId="0" applyFont="1" applyFill="1" applyBorder="1" applyAlignment="1">
      <alignment horizontal="center" vertical="center"/>
    </xf>
    <xf numFmtId="0" fontId="111" fillId="33" borderId="47" xfId="0" applyFont="1" applyFill="1" applyBorder="1" applyAlignment="1">
      <alignment horizontal="center" vertical="center"/>
    </xf>
    <xf numFmtId="0" fontId="111" fillId="33" borderId="87" xfId="0" applyFont="1" applyFill="1" applyBorder="1" applyAlignment="1">
      <alignment horizontal="center" vertical="center"/>
    </xf>
    <xf numFmtId="0" fontId="111" fillId="33" borderId="88" xfId="0" applyFont="1" applyFill="1" applyBorder="1" applyAlignment="1">
      <alignment horizontal="center" vertical="center"/>
    </xf>
    <xf numFmtId="49" fontId="110" fillId="33" borderId="47" xfId="0" applyNumberFormat="1" applyFont="1" applyFill="1" applyBorder="1" applyAlignment="1">
      <alignment vertical="top" wrapText="1"/>
    </xf>
    <xf numFmtId="49" fontId="110" fillId="33" borderId="94" xfId="0" applyNumberFormat="1" applyFont="1" applyFill="1" applyBorder="1" applyAlignment="1">
      <alignment vertical="top" wrapText="1"/>
    </xf>
    <xf numFmtId="0" fontId="110" fillId="33" borderId="47" xfId="0" applyFont="1" applyFill="1" applyBorder="1" applyAlignment="1">
      <alignment horizontal="left" vertical="center"/>
    </xf>
    <xf numFmtId="0" fontId="110" fillId="33" borderId="94" xfId="0" applyFont="1" applyFill="1" applyBorder="1" applyAlignment="1">
      <alignment horizontal="left" vertical="center"/>
    </xf>
    <xf numFmtId="0" fontId="110" fillId="33" borderId="47" xfId="0" applyFont="1" applyFill="1" applyBorder="1" applyAlignment="1">
      <alignment vertical="center"/>
    </xf>
    <xf numFmtId="0" fontId="110" fillId="33" borderId="94" xfId="0" applyFont="1" applyFill="1" applyBorder="1" applyAlignment="1">
      <alignment vertical="center"/>
    </xf>
    <xf numFmtId="0" fontId="110" fillId="33" borderId="47" xfId="0" applyFont="1" applyFill="1" applyBorder="1" applyAlignment="1">
      <alignment horizontal="center"/>
    </xf>
    <xf numFmtId="0" fontId="110" fillId="33" borderId="94" xfId="0" applyFont="1" applyFill="1" applyBorder="1" applyAlignment="1">
      <alignment horizontal="center"/>
    </xf>
    <xf numFmtId="0" fontId="110" fillId="33" borderId="99" xfId="0" applyFont="1" applyFill="1" applyBorder="1" applyAlignment="1">
      <alignment horizontal="center"/>
    </xf>
    <xf numFmtId="0" fontId="111" fillId="33" borderId="96" xfId="0" applyFont="1" applyFill="1" applyBorder="1" applyAlignment="1">
      <alignment horizontal="left" vertical="top" wrapText="1"/>
    </xf>
    <xf numFmtId="0" fontId="111" fillId="33" borderId="97" xfId="0" applyFont="1" applyFill="1" applyBorder="1" applyAlignment="1">
      <alignment horizontal="left" vertical="top" wrapText="1"/>
    </xf>
    <xf numFmtId="0" fontId="111" fillId="33" borderId="98" xfId="0" applyFont="1" applyFill="1" applyBorder="1" applyAlignment="1">
      <alignment horizontal="left" vertical="top" wrapText="1"/>
    </xf>
    <xf numFmtId="0" fontId="111" fillId="33" borderId="41" xfId="0" applyFont="1" applyFill="1" applyBorder="1" applyAlignment="1">
      <alignment horizontal="left" vertical="top" wrapText="1"/>
    </xf>
    <xf numFmtId="0" fontId="111" fillId="33" borderId="42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15" fontId="110" fillId="33" borderId="3" xfId="0" applyNumberFormat="1" applyFont="1" applyFill="1" applyBorder="1" applyAlignment="1">
      <alignment horizontal="center"/>
    </xf>
    <xf numFmtId="0" fontId="110" fillId="33" borderId="97" xfId="0" applyFont="1" applyFill="1" applyBorder="1" applyAlignment="1">
      <alignment horizontal="center" vertical="center"/>
    </xf>
    <xf numFmtId="0" fontId="110" fillId="33" borderId="98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2" xfId="0" applyFont="1" applyFill="1" applyBorder="1" applyAlignment="1">
      <alignment horizontal="center" vertical="center" wrapText="1"/>
    </xf>
    <xf numFmtId="0" fontId="115" fillId="33" borderId="43" xfId="0" applyFont="1" applyFill="1" applyBorder="1" applyAlignment="1">
      <alignment horizontal="center" vertical="center" wrapText="1"/>
    </xf>
    <xf numFmtId="0" fontId="110" fillId="33" borderId="100" xfId="0" applyFont="1" applyFill="1" applyBorder="1" applyAlignment="1">
      <alignment horizontal="center"/>
    </xf>
    <xf numFmtId="0" fontId="110" fillId="33" borderId="55" xfId="0" applyFont="1" applyFill="1" applyBorder="1" applyAlignment="1">
      <alignment horizontal="center"/>
    </xf>
    <xf numFmtId="0" fontId="110" fillId="33" borderId="54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1.xml"/><Relationship Id="rId139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4.3125000000000009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5.jpe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34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34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906019" y="13973556"/>
          <a:ext cx="6855672" cy="4391597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609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20731</xdr:colOff>
      <xdr:row>3</xdr:row>
      <xdr:rowOff>45944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332508</xdr:colOff>
      <xdr:row>5</xdr:row>
      <xdr:rowOff>138545</xdr:rowOff>
    </xdr:from>
    <xdr:to>
      <xdr:col>17</xdr:col>
      <xdr:colOff>526472</xdr:colOff>
      <xdr:row>64</xdr:row>
      <xdr:rowOff>106946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8B0EE8-103A-4E2D-8613-09F11BD70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81" y="914400"/>
          <a:ext cx="9213273" cy="10525564"/>
        </a:xfrm>
        <a:prstGeom prst="rect">
          <a:avLst/>
        </a:prstGeom>
      </xdr:spPr>
    </xdr:pic>
    <xdr:clientData/>
  </xdr:twoCellAnchor>
  <xdr:twoCellAnchor editAs="oneCell">
    <xdr:from>
      <xdr:col>10</xdr:col>
      <xdr:colOff>77011</xdr:colOff>
      <xdr:row>22</xdr:row>
      <xdr:rowOff>66101</xdr:rowOff>
    </xdr:from>
    <xdr:to>
      <xdr:col>15</xdr:col>
      <xdr:colOff>321284</xdr:colOff>
      <xdr:row>33</xdr:row>
      <xdr:rowOff>79458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B465B3-B56E-4F03-BA5C-EC53A7C6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 rot="10517008">
          <a:off x="4953811" y="3834537"/>
          <a:ext cx="3361546" cy="19945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2165</xdr:colOff>
      <xdr:row>1</xdr:row>
      <xdr:rowOff>62753</xdr:rowOff>
    </xdr:from>
    <xdr:to>
      <xdr:col>21</xdr:col>
      <xdr:colOff>324894</xdr:colOff>
      <xdr:row>56</xdr:row>
      <xdr:rowOff>87614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AC9162DA-3F33-6510-6533-B079DBAD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11156" y="221779"/>
          <a:ext cx="7478903" cy="8572513"/>
        </a:xfrm>
        <a:prstGeom prst="rect">
          <a:avLst/>
        </a:prstGeom>
      </xdr:spPr>
    </xdr:pic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D7DDF20-6C57-47C7-B1AC-DC779DE82A3E}"/>
            </a:ext>
          </a:extLst>
        </xdr:cNvPr>
        <xdr:cNvSpPr/>
      </xdr:nvSpPr>
      <xdr:spPr>
        <a:xfrm>
          <a:off x="4410848" y="10469880"/>
          <a:ext cx="178344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8B4047B-DA7D-4C64-B49B-830417932D54}"/>
            </a:ext>
          </a:extLst>
        </xdr:cNvPr>
        <xdr:cNvCxnSpPr/>
      </xdr:nvCxnSpPr>
      <xdr:spPr>
        <a:xfrm flipH="1">
          <a:off x="14459654" y="8338187"/>
          <a:ext cx="9229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349548</xdr:colOff>
      <xdr:row>5</xdr:row>
      <xdr:rowOff>28075</xdr:rowOff>
    </xdr:from>
    <xdr:to>
      <xdr:col>27</xdr:col>
      <xdr:colOff>52137</xdr:colOff>
      <xdr:row>5</xdr:row>
      <xdr:rowOff>125101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6FE043A4-84BA-48FE-845F-B114B0CE11B5}"/>
            </a:ext>
          </a:extLst>
        </xdr:cNvPr>
        <xdr:cNvGrpSpPr/>
      </xdr:nvGrpSpPr>
      <xdr:grpSpPr>
        <a:xfrm>
          <a:off x="10941348" y="854552"/>
          <a:ext cx="101174" cy="97026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882393B-691D-46EE-55EB-A62FBF96988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F3FFAE4B-2A97-48D6-E87B-EAB4B4A6E10B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35670DB-EF06-605F-3644-F8810A9705D3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340895</xdr:colOff>
      <xdr:row>6</xdr:row>
      <xdr:rowOff>36095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8EDD4612-CF6A-438B-8857-195F52E81976}"/>
            </a:ext>
          </a:extLst>
        </xdr:cNvPr>
        <xdr:cNvSpPr/>
      </xdr:nvSpPr>
      <xdr:spPr>
        <a:xfrm>
          <a:off x="10896600" y="1018674"/>
          <a:ext cx="86687" cy="80167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337253</xdr:colOff>
      <xdr:row>5</xdr:row>
      <xdr:rowOff>24064</xdr:rowOff>
    </xdr:from>
    <xdr:to>
      <xdr:col>29</xdr:col>
      <xdr:colOff>44116</xdr:colOff>
      <xdr:row>5</xdr:row>
      <xdr:rowOff>119912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16DF272-BF0F-4EE2-A3E9-32A81F8B853B}"/>
            </a:ext>
          </a:extLst>
        </xdr:cNvPr>
        <xdr:cNvGrpSpPr/>
      </xdr:nvGrpSpPr>
      <xdr:grpSpPr>
        <a:xfrm>
          <a:off x="11726222" y="850541"/>
          <a:ext cx="105448" cy="95848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35161C16-0A6A-23B2-CCC7-ED3E96B49C1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B2EBCBA7-9C98-7C3B-1419-4B137B5C466F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1EBB68CD-4396-2F60-9BAF-9C0D4E47D526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28074</xdr:rowOff>
    </xdr:from>
    <xdr:to>
      <xdr:col>29</xdr:col>
      <xdr:colOff>24063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D3115A55-E85D-4B01-A6F9-89184DFC6421}"/>
            </a:ext>
          </a:extLst>
        </xdr:cNvPr>
        <xdr:cNvSpPr/>
      </xdr:nvSpPr>
      <xdr:spPr>
        <a:xfrm>
          <a:off x="11675011" y="1010653"/>
          <a:ext cx="95884" cy="9314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A52A55E-70B1-405D-9CA9-22A5900F6FC3}"/>
            </a:ext>
          </a:extLst>
        </xdr:cNvPr>
        <xdr:cNvCxnSpPr/>
      </xdr:nvCxnSpPr>
      <xdr:spPr>
        <a:xfrm>
          <a:off x="10671926" y="1221673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98C1011-7E57-4827-861D-E8B9CA9CAD53}"/>
            </a:ext>
          </a:extLst>
        </xdr:cNvPr>
        <xdr:cNvCxnSpPr/>
      </xdr:nvCxnSpPr>
      <xdr:spPr>
        <a:xfrm>
          <a:off x="11422672" y="1225486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B7CCAB-5D88-4B9C-84DC-EE02DC267986}"/>
            </a:ext>
          </a:extLst>
        </xdr:cNvPr>
        <xdr:cNvCxnSpPr/>
      </xdr:nvCxnSpPr>
      <xdr:spPr>
        <a:xfrm>
          <a:off x="10672601" y="1369657"/>
          <a:ext cx="5401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138C55C-A0EF-4DD8-B943-D3B9A5CCD915}"/>
            </a:ext>
          </a:extLst>
        </xdr:cNvPr>
        <xdr:cNvCxnSpPr/>
      </xdr:nvCxnSpPr>
      <xdr:spPr>
        <a:xfrm>
          <a:off x="11423347" y="1373471"/>
          <a:ext cx="60109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897ED69-EFE4-406A-BC52-DA3FAC6F02FE}"/>
            </a:ext>
          </a:extLst>
        </xdr:cNvPr>
        <xdr:cNvCxnSpPr/>
      </xdr:nvCxnSpPr>
      <xdr:spPr>
        <a:xfrm>
          <a:off x="10675298" y="1529085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2229DB0-AA8C-4498-999F-6292EB342629}"/>
            </a:ext>
          </a:extLst>
        </xdr:cNvPr>
        <xdr:cNvCxnSpPr/>
      </xdr:nvCxnSpPr>
      <xdr:spPr>
        <a:xfrm>
          <a:off x="11426044" y="1532898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270FFB1-B36F-4032-B917-B86F8ECBB66D}"/>
            </a:ext>
          </a:extLst>
        </xdr:cNvPr>
        <xdr:cNvCxnSpPr/>
      </xdr:nvCxnSpPr>
      <xdr:spPr>
        <a:xfrm>
          <a:off x="10671926" y="1676435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272D268-6AE4-4D33-861F-B3CBA4E6A13D}"/>
            </a:ext>
          </a:extLst>
        </xdr:cNvPr>
        <xdr:cNvCxnSpPr/>
      </xdr:nvCxnSpPr>
      <xdr:spPr>
        <a:xfrm>
          <a:off x="11422672" y="1680249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419572D-58F3-4816-87D0-88936D1C55C5}"/>
            </a:ext>
          </a:extLst>
        </xdr:cNvPr>
        <xdr:cNvCxnSpPr/>
      </xdr:nvCxnSpPr>
      <xdr:spPr>
        <a:xfrm rot="5400000" flipH="1" flipV="1">
          <a:off x="10893180" y="1517926"/>
          <a:ext cx="63924" cy="14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56F28DF-3DA5-4145-A969-BF2555D2555C}"/>
            </a:ext>
          </a:extLst>
        </xdr:cNvPr>
        <xdr:cNvCxnSpPr/>
      </xdr:nvCxnSpPr>
      <xdr:spPr>
        <a:xfrm rot="5400000" flipH="1" flipV="1">
          <a:off x="10905145" y="1522363"/>
          <a:ext cx="6392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AE06B02C-01A2-4978-80B0-AC4DD4C167FC}"/>
            </a:ext>
          </a:extLst>
        </xdr:cNvPr>
        <xdr:cNvCxnSpPr/>
      </xdr:nvCxnSpPr>
      <xdr:spPr>
        <a:xfrm rot="5400000" flipH="1" flipV="1">
          <a:off x="10920927" y="1507758"/>
          <a:ext cx="63924" cy="375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B1FDD9C9-DBCE-4FEC-93F4-A9CC77CF9211}"/>
            </a:ext>
          </a:extLst>
        </xdr:cNvPr>
        <xdr:cNvCxnSpPr/>
      </xdr:nvCxnSpPr>
      <xdr:spPr>
        <a:xfrm rot="5400000" flipH="1" flipV="1">
          <a:off x="11645677" y="150967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B1712E7C-5666-47E9-BCD8-2665E06A34AD}"/>
            </a:ext>
          </a:extLst>
        </xdr:cNvPr>
        <xdr:cNvCxnSpPr/>
      </xdr:nvCxnSpPr>
      <xdr:spPr>
        <a:xfrm rot="5400000" flipH="1" flipV="1">
          <a:off x="11680502" y="1506495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654B2F9-B698-491E-BE85-D605888862E8}"/>
            </a:ext>
          </a:extLst>
        </xdr:cNvPr>
        <xdr:cNvCxnSpPr/>
      </xdr:nvCxnSpPr>
      <xdr:spPr>
        <a:xfrm rot="5400000" flipH="1" flipV="1">
          <a:off x="11711524" y="1507131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67599418-CA07-499E-82CF-05CA2CBCC514}"/>
            </a:ext>
          </a:extLst>
        </xdr:cNvPr>
        <xdr:cNvCxnSpPr/>
      </xdr:nvCxnSpPr>
      <xdr:spPr>
        <a:xfrm rot="5400000" flipH="1" flipV="1">
          <a:off x="10878378" y="165083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5D572CD-1224-41CD-985D-D596009AC9AC}"/>
            </a:ext>
          </a:extLst>
        </xdr:cNvPr>
        <xdr:cNvCxnSpPr/>
      </xdr:nvCxnSpPr>
      <xdr:spPr>
        <a:xfrm rot="5400000" flipH="1" flipV="1">
          <a:off x="10894153" y="1666698"/>
          <a:ext cx="63924" cy="14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9F0FE63C-3C51-4C11-AA9A-042397D9E3A5}"/>
            </a:ext>
          </a:extLst>
        </xdr:cNvPr>
        <xdr:cNvCxnSpPr/>
      </xdr:nvCxnSpPr>
      <xdr:spPr>
        <a:xfrm rot="5400000" flipH="1" flipV="1">
          <a:off x="10906125" y="1671143"/>
          <a:ext cx="6392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1DB457D8-D37F-4263-ABC4-AA1771BAACD0}"/>
            </a:ext>
          </a:extLst>
        </xdr:cNvPr>
        <xdr:cNvCxnSpPr/>
      </xdr:nvCxnSpPr>
      <xdr:spPr>
        <a:xfrm rot="5400000" flipH="1" flipV="1">
          <a:off x="10922768" y="1657475"/>
          <a:ext cx="63924" cy="375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6A112D7-0FDE-4400-A414-1F240D00FB13}"/>
            </a:ext>
          </a:extLst>
        </xdr:cNvPr>
        <xdr:cNvCxnSpPr/>
      </xdr:nvCxnSpPr>
      <xdr:spPr>
        <a:xfrm rot="5400000" flipH="1" flipV="1">
          <a:off x="11602149" y="165464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DDACF27-92BB-4913-B53C-C62DAC13077E}"/>
            </a:ext>
          </a:extLst>
        </xdr:cNvPr>
        <xdr:cNvCxnSpPr/>
      </xdr:nvCxnSpPr>
      <xdr:spPr>
        <a:xfrm rot="5400000" flipH="1" flipV="1">
          <a:off x="11633164" y="165527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F91AB4A4-8449-40DD-9C76-A83375E55DB9}"/>
            </a:ext>
          </a:extLst>
        </xdr:cNvPr>
        <xdr:cNvCxnSpPr/>
      </xdr:nvCxnSpPr>
      <xdr:spPr>
        <a:xfrm rot="5400000" flipH="1" flipV="1">
          <a:off x="11664186" y="1655907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18DC78BF-9DD4-45C3-9849-7F9B7A669F4A}"/>
            </a:ext>
          </a:extLst>
        </xdr:cNvPr>
        <xdr:cNvCxnSpPr/>
      </xdr:nvCxnSpPr>
      <xdr:spPr>
        <a:xfrm rot="5400000" flipH="1" flipV="1">
          <a:off x="11699879" y="1653668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BF04FDE1-C4A7-489D-BCBA-CF2A76E406D9}"/>
            </a:ext>
          </a:extLst>
        </xdr:cNvPr>
        <xdr:cNvSpPr/>
      </xdr:nvSpPr>
      <xdr:spPr>
        <a:xfrm>
          <a:off x="10887915" y="1796858"/>
          <a:ext cx="8245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2B2ACD8D-040C-4885-9EE7-F9D16B505AF7}"/>
            </a:ext>
          </a:extLst>
        </xdr:cNvPr>
        <xdr:cNvSpPr/>
      </xdr:nvSpPr>
      <xdr:spPr>
        <a:xfrm>
          <a:off x="11673280" y="1807951"/>
          <a:ext cx="8900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8380038-714D-4984-BA1F-1910506F7D0F}"/>
            </a:ext>
          </a:extLst>
        </xdr:cNvPr>
        <xdr:cNvGrpSpPr/>
      </xdr:nvGrpSpPr>
      <xdr:grpSpPr>
        <a:xfrm>
          <a:off x="10901030" y="2084462"/>
          <a:ext cx="155059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6DD89678-0C57-FB87-2723-40CDA1FB0D2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08CB1FFA-9DB6-E111-0A1D-4164292EB2A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8186D837-117A-4EAE-9FE2-83B1C09B625A}"/>
            </a:ext>
          </a:extLst>
        </xdr:cNvPr>
        <xdr:cNvGrpSpPr/>
      </xdr:nvGrpSpPr>
      <xdr:grpSpPr>
        <a:xfrm>
          <a:off x="11669291" y="2085045"/>
          <a:ext cx="216019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CB4F85DB-A210-DA5C-17AF-62CD2D5234A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AC757B95-3708-E1DB-3A5F-E5545368174D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408B4E6D-D7E2-419E-8688-1669E32A750F}"/>
            </a:ext>
          </a:extLst>
        </xdr:cNvPr>
        <xdr:cNvGrpSpPr/>
      </xdr:nvGrpSpPr>
      <xdr:grpSpPr>
        <a:xfrm>
          <a:off x="10836100" y="2252877"/>
          <a:ext cx="279074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A56524D9-1CE0-D806-5AFB-DAEF15D957D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CEED492E-9466-B887-2FCF-27D92C6E78E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4E51E970-BCFB-7B88-219C-DFB377C4DE8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06EFDC17-5378-B0E7-744E-A356607AE79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E6EB59F5-444E-476D-ADAA-125DC7E574B2}"/>
            </a:ext>
          </a:extLst>
        </xdr:cNvPr>
        <xdr:cNvGrpSpPr/>
      </xdr:nvGrpSpPr>
      <xdr:grpSpPr>
        <a:xfrm>
          <a:off x="11600043" y="2252877"/>
          <a:ext cx="340034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CBB4CF6-4A99-03B6-A596-EAEA102ADF77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EF217DDB-3DC9-CD72-72D0-BBE056A7499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D93BC82-4D48-9ABB-5CA0-04CD6292B89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A660BF2-8906-1115-3443-61D16FD9589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DCFF79BE-D415-440C-A26D-71C894D09681}"/>
            </a:ext>
          </a:extLst>
        </xdr:cNvPr>
        <xdr:cNvCxnSpPr/>
      </xdr:nvCxnSpPr>
      <xdr:spPr>
        <a:xfrm>
          <a:off x="10684083" y="2452913"/>
          <a:ext cx="5401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C3EC9097-449E-4577-B42A-E77B6EE2D1B1}"/>
            </a:ext>
          </a:extLst>
        </xdr:cNvPr>
        <xdr:cNvCxnSpPr/>
      </xdr:nvCxnSpPr>
      <xdr:spPr>
        <a:xfrm>
          <a:off x="11434829" y="2456726"/>
          <a:ext cx="6010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615A116D-2BC8-417A-A8C0-E363D7AB1A2D}"/>
            </a:ext>
          </a:extLst>
        </xdr:cNvPr>
        <xdr:cNvCxnSpPr/>
      </xdr:nvCxnSpPr>
      <xdr:spPr>
        <a:xfrm flipV="1">
          <a:off x="10864909" y="2568690"/>
          <a:ext cx="14560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93D2AA17-F2A0-45C1-9774-2A1FE20812D5}"/>
            </a:ext>
          </a:extLst>
        </xdr:cNvPr>
        <xdr:cNvCxnSpPr/>
      </xdr:nvCxnSpPr>
      <xdr:spPr>
        <a:xfrm flipV="1">
          <a:off x="11575191" y="2567238"/>
          <a:ext cx="2065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300790</xdr:colOff>
      <xdr:row>12</xdr:row>
      <xdr:rowOff>40105</xdr:rowOff>
    </xdr:from>
    <xdr:to>
      <xdr:col>27</xdr:col>
      <xdr:colOff>63645</xdr:colOff>
      <xdr:row>12</xdr:row>
      <xdr:rowOff>123620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A683D46C-F3A4-4E6F-B615-51CB3DC0D50E}"/>
            </a:ext>
          </a:extLst>
        </xdr:cNvPr>
        <xdr:cNvGrpSpPr/>
      </xdr:nvGrpSpPr>
      <xdr:grpSpPr>
        <a:xfrm>
          <a:off x="10892590" y="1933382"/>
          <a:ext cx="161440" cy="83515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1816D756-B6FC-5CE7-98EB-CEA629D394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A28E4E35-0948-C6D0-AEF7-312D6DDB03CD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15C043D7-CAC1-B52B-4043-D4E8C5FA9EE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296779</xdr:colOff>
      <xdr:row>12</xdr:row>
      <xdr:rowOff>20053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2D2F3A86-C828-4D5B-93D9-D2D4341A7B78}"/>
            </a:ext>
          </a:extLst>
        </xdr:cNvPr>
        <xdr:cNvGrpSpPr/>
      </xdr:nvGrpSpPr>
      <xdr:grpSpPr>
        <a:xfrm>
          <a:off x="11685748" y="1913330"/>
          <a:ext cx="154596" cy="100263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39EC45A-C988-56BE-D35D-75BC7B66D67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08C6B90D-E4E5-6179-8E18-DA92AA73FB0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7C0A9BE5-E83D-8DB5-B3F2-B9EED982D84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20</xdr:col>
      <xdr:colOff>268940</xdr:colOff>
      <xdr:row>1</xdr:row>
      <xdr:rowOff>51957</xdr:rowOff>
    </xdr:from>
    <xdr:ext cx="478212" cy="474770"/>
    <xdr:pic>
      <xdr:nvPicPr>
        <xdr:cNvPr id="67" name="Picture 66">
          <a:extLst>
            <a:ext uri="{FF2B5EF4-FFF2-40B4-BE49-F238E27FC236}">
              <a16:creationId xmlns:a16="http://schemas.microsoft.com/office/drawing/2014/main" id="{E46F80D3-FC49-482C-BAA7-E00BB472C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682752" y="213322"/>
          <a:ext cx="478212" cy="474770"/>
        </a:xfrm>
        <a:prstGeom prst="rect">
          <a:avLst/>
        </a:prstGeom>
      </xdr:spPr>
    </xdr:pic>
    <xdr:clientData/>
  </xdr:one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31AE0F8C-702C-4B9D-BE7E-064E02ACE2E7}"/>
            </a:ext>
          </a:extLst>
        </xdr:cNvPr>
        <xdr:cNvCxnSpPr/>
      </xdr:nvCxnSpPr>
      <xdr:spPr>
        <a:xfrm>
          <a:off x="12409961" y="2215477"/>
          <a:ext cx="60871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B076390F-92B9-4F3F-A6CE-C1EA8D309FB1}"/>
            </a:ext>
          </a:extLst>
        </xdr:cNvPr>
        <xdr:cNvCxnSpPr/>
      </xdr:nvCxnSpPr>
      <xdr:spPr>
        <a:xfrm>
          <a:off x="12412658" y="2374905"/>
          <a:ext cx="60871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C7A4165-A625-4B67-9534-418CF21C9DED}"/>
            </a:ext>
          </a:extLst>
        </xdr:cNvPr>
        <xdr:cNvCxnSpPr/>
      </xdr:nvCxnSpPr>
      <xdr:spPr>
        <a:xfrm>
          <a:off x="13224364" y="2378718"/>
          <a:ext cx="60871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6CA04254-31C5-49AA-8A54-7AB2DFEBB60B}"/>
            </a:ext>
          </a:extLst>
        </xdr:cNvPr>
        <xdr:cNvGrpSpPr/>
      </xdr:nvGrpSpPr>
      <xdr:grpSpPr>
        <a:xfrm rot="21429191">
          <a:off x="4736982" y="9053647"/>
          <a:ext cx="83822" cy="84336"/>
          <a:chOff x="12175074" y="2285812"/>
          <a:chExt cx="107252" cy="65186"/>
        </a:xfrm>
      </xdr:grpSpPr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A8D4BBB6-0620-BC1D-08A9-010E1D641D4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7CC50B71-9E1B-2539-60D9-190CDF4F1DA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0294B240-52C6-AEC9-AA5C-3A3F12E58F0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200595</xdr:colOff>
      <xdr:row>15</xdr:row>
      <xdr:rowOff>129775</xdr:rowOff>
    </xdr:from>
    <xdr:to>
      <xdr:col>34</xdr:col>
      <xdr:colOff>307847</xdr:colOff>
      <xdr:row>16</xdr:row>
      <xdr:rowOff>42563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741A6442-CDF4-4F22-85C5-7BAE04443014}"/>
            </a:ext>
          </a:extLst>
        </xdr:cNvPr>
        <xdr:cNvGrpSpPr/>
      </xdr:nvGrpSpPr>
      <xdr:grpSpPr>
        <a:xfrm>
          <a:off x="13635241" y="2486113"/>
          <a:ext cx="107252" cy="65188"/>
          <a:chOff x="13029613" y="2289822"/>
          <a:chExt cx="107252" cy="65187"/>
        </a:xfrm>
      </xdr:grpSpPr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7B957FE1-04B4-5F5E-0BAE-0B0B040FDD4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50">
            <a:extLst>
              <a:ext uri="{FF2B5EF4-FFF2-40B4-BE49-F238E27FC236}">
                <a16:creationId xmlns:a16="http://schemas.microsoft.com/office/drawing/2014/main" id="{26F4436D-C8FB-F5AA-12F9-42075A939E9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F42A3C9-0B58-D64C-5EF8-533653A8690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367273</xdr:colOff>
      <xdr:row>15</xdr:row>
      <xdr:rowOff>128910</xdr:rowOff>
    </xdr:from>
    <xdr:to>
      <xdr:col>34</xdr:col>
      <xdr:colOff>125408</xdr:colOff>
      <xdr:row>16</xdr:row>
      <xdr:rowOff>43268</xdr:rowOff>
    </xdr:to>
    <xdr:grpSp>
      <xdr:nvGrpSpPr>
        <xdr:cNvPr id="79" name="Grup 234">
          <a:extLst>
            <a:ext uri="{FF2B5EF4-FFF2-40B4-BE49-F238E27FC236}">
              <a16:creationId xmlns:a16="http://schemas.microsoft.com/office/drawing/2014/main" id="{3FFBCF69-E3C0-4936-95E1-E52C0E6EA38D}"/>
            </a:ext>
          </a:extLst>
        </xdr:cNvPr>
        <xdr:cNvGrpSpPr/>
      </xdr:nvGrpSpPr>
      <xdr:grpSpPr>
        <a:xfrm>
          <a:off x="13403335" y="2485248"/>
          <a:ext cx="156719" cy="66758"/>
          <a:chOff x="13302191" y="2320613"/>
          <a:chExt cx="139135" cy="57233"/>
        </a:xfrm>
      </xdr:grpSpPr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38CE15C-07CB-6C13-C941-81438D447BD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600217C-3481-D8A2-A510-D6BF7B9EDEB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DF13A58-6DA2-3676-83FE-06AFBFA7907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EBD74FE8-FF14-2633-1122-B129654E26F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812294B0-1419-4F73-8576-17B637C655B7}"/>
            </a:ext>
          </a:extLst>
        </xdr:cNvPr>
        <xdr:cNvSpPr/>
      </xdr:nvSpPr>
      <xdr:spPr>
        <a:xfrm>
          <a:off x="12671806" y="2644395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704ADDB8-0C07-44BE-B76E-BFD16D249A74}"/>
            </a:ext>
          </a:extLst>
        </xdr:cNvPr>
        <xdr:cNvSpPr/>
      </xdr:nvSpPr>
      <xdr:spPr>
        <a:xfrm>
          <a:off x="13479220" y="2653771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6" name="Group 73">
          <a:extLst>
            <a:ext uri="{FF2B5EF4-FFF2-40B4-BE49-F238E27FC236}">
              <a16:creationId xmlns:a16="http://schemas.microsoft.com/office/drawing/2014/main" id="{04F8EBF7-24AD-47F5-9883-C6E044262D0D}"/>
            </a:ext>
          </a:extLst>
        </xdr:cNvPr>
        <xdr:cNvGrpSpPr/>
      </xdr:nvGrpSpPr>
      <xdr:grpSpPr>
        <a:xfrm>
          <a:off x="12657147" y="2930282"/>
          <a:ext cx="206054" cy="120549"/>
          <a:chOff x="9837964" y="2071683"/>
          <a:chExt cx="197304" cy="122468"/>
        </a:xfrm>
      </xdr:grpSpPr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5E34FF11-5E05-C8C5-670D-B3C0CAE6937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817C1C7-53AB-B5F2-7BA4-FEC20AB693D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89" name="Group 74">
          <a:extLst>
            <a:ext uri="{FF2B5EF4-FFF2-40B4-BE49-F238E27FC236}">
              <a16:creationId xmlns:a16="http://schemas.microsoft.com/office/drawing/2014/main" id="{2AE1D223-31AC-42AB-A546-1E6A39DD678E}"/>
            </a:ext>
          </a:extLst>
        </xdr:cNvPr>
        <xdr:cNvGrpSpPr/>
      </xdr:nvGrpSpPr>
      <xdr:grpSpPr>
        <a:xfrm>
          <a:off x="13486368" y="2930865"/>
          <a:ext cx="206054" cy="120548"/>
          <a:chOff x="9837964" y="2071684"/>
          <a:chExt cx="197304" cy="122467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D5FFC7FC-FC5C-C2DC-D8D4-714D940138B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6C263BA6-79C8-B94C-3F37-3E9590714D59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2" name="Group 89">
          <a:extLst>
            <a:ext uri="{FF2B5EF4-FFF2-40B4-BE49-F238E27FC236}">
              <a16:creationId xmlns:a16="http://schemas.microsoft.com/office/drawing/2014/main" id="{E48A102F-E3D2-4D26-BC43-4B73031373C9}"/>
            </a:ext>
          </a:extLst>
        </xdr:cNvPr>
        <xdr:cNvGrpSpPr/>
      </xdr:nvGrpSpPr>
      <xdr:grpSpPr>
        <a:xfrm>
          <a:off x="12582252" y="3098697"/>
          <a:ext cx="340034" cy="83914"/>
          <a:chOff x="9821479" y="2199918"/>
          <a:chExt cx="316053" cy="85250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2896747D-E534-2FAA-CCAA-D4E42A60777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79">
            <a:extLst>
              <a:ext uri="{FF2B5EF4-FFF2-40B4-BE49-F238E27FC236}">
                <a16:creationId xmlns:a16="http://schemas.microsoft.com/office/drawing/2014/main" id="{5DED9AE4-837D-47CE-6A13-762B3FB1A60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80">
            <a:extLst>
              <a:ext uri="{FF2B5EF4-FFF2-40B4-BE49-F238E27FC236}">
                <a16:creationId xmlns:a16="http://schemas.microsoft.com/office/drawing/2014/main" id="{CA2A61DA-EE94-A961-C0FA-D88AB98A38E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88">
            <a:extLst>
              <a:ext uri="{FF2B5EF4-FFF2-40B4-BE49-F238E27FC236}">
                <a16:creationId xmlns:a16="http://schemas.microsoft.com/office/drawing/2014/main" id="{A92F548B-9D2F-B82F-5681-33D23D18967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7" name="Group 90">
          <a:extLst>
            <a:ext uri="{FF2B5EF4-FFF2-40B4-BE49-F238E27FC236}">
              <a16:creationId xmlns:a16="http://schemas.microsoft.com/office/drawing/2014/main" id="{DF9184A3-CEAB-4E97-ACAC-FC3A7EFA0AD9}"/>
            </a:ext>
          </a:extLst>
        </xdr:cNvPr>
        <xdr:cNvGrpSpPr/>
      </xdr:nvGrpSpPr>
      <xdr:grpSpPr>
        <a:xfrm>
          <a:off x="13407156" y="3098697"/>
          <a:ext cx="340033" cy="83914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3ECAE02-B251-F172-F989-5B8EE1AA271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3C1B406A-2616-2294-D79E-514E09167F0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B9E1D17-428D-0AD2-8A1F-1A5AE0D17B8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410D238-B6A4-9C17-0D35-2765E08C682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5466348A-7454-4201-868B-910B3EB7F0FD}"/>
            </a:ext>
          </a:extLst>
        </xdr:cNvPr>
        <xdr:cNvCxnSpPr/>
      </xdr:nvCxnSpPr>
      <xdr:spPr>
        <a:xfrm>
          <a:off x="12421443" y="3298733"/>
          <a:ext cx="60871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6594B55-F44B-4CBE-900C-CAEA0DB4140B}"/>
            </a:ext>
          </a:extLst>
        </xdr:cNvPr>
        <xdr:cNvCxnSpPr/>
      </xdr:nvCxnSpPr>
      <xdr:spPr>
        <a:xfrm>
          <a:off x="13233149" y="3302546"/>
          <a:ext cx="60871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1677EDC1-881E-43CA-ADB6-52F099B5FE67}"/>
            </a:ext>
          </a:extLst>
        </xdr:cNvPr>
        <xdr:cNvCxnSpPr/>
      </xdr:nvCxnSpPr>
      <xdr:spPr>
        <a:xfrm flipV="1">
          <a:off x="12609889" y="3414510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675D36F7-E06B-450B-897C-9455879CA668}"/>
            </a:ext>
          </a:extLst>
        </xdr:cNvPr>
        <xdr:cNvCxnSpPr/>
      </xdr:nvCxnSpPr>
      <xdr:spPr>
        <a:xfrm flipV="1">
          <a:off x="13381131" y="3413058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6" name="Group 155">
          <a:extLst>
            <a:ext uri="{FF2B5EF4-FFF2-40B4-BE49-F238E27FC236}">
              <a16:creationId xmlns:a16="http://schemas.microsoft.com/office/drawing/2014/main" id="{D2CB72EC-B80B-43FC-92E2-64A99D66CC5B}"/>
            </a:ext>
          </a:extLst>
        </xdr:cNvPr>
        <xdr:cNvGrpSpPr/>
      </xdr:nvGrpSpPr>
      <xdr:grpSpPr>
        <a:xfrm>
          <a:off x="12710766" y="2794898"/>
          <a:ext cx="126313" cy="62050"/>
          <a:chOff x="9933529" y="1884698"/>
          <a:chExt cx="120949" cy="61119"/>
        </a:xfrm>
      </xdr:grpSpPr>
      <xdr:sp macro="" textlink="">
        <xdr:nvSpPr>
          <xdr:cNvPr id="107" name="Isosceles Triangle 106">
            <a:extLst>
              <a:ext uri="{FF2B5EF4-FFF2-40B4-BE49-F238E27FC236}">
                <a16:creationId xmlns:a16="http://schemas.microsoft.com/office/drawing/2014/main" id="{260E7429-2DC6-19F8-2FE8-88EC2D0E5DB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8" name="Isosceles Triangle 107">
            <a:extLst>
              <a:ext uri="{FF2B5EF4-FFF2-40B4-BE49-F238E27FC236}">
                <a16:creationId xmlns:a16="http://schemas.microsoft.com/office/drawing/2014/main" id="{FA651622-07A1-7A1F-9C56-EE4059E7D8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CAED22C6-4FB4-034B-336F-85CBBD54586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0" name="Group 134">
          <a:extLst>
            <a:ext uri="{FF2B5EF4-FFF2-40B4-BE49-F238E27FC236}">
              <a16:creationId xmlns:a16="http://schemas.microsoft.com/office/drawing/2014/main" id="{51E1D3C1-0BC7-497F-AF99-2BB16B2C8BC9}"/>
            </a:ext>
          </a:extLst>
        </xdr:cNvPr>
        <xdr:cNvGrpSpPr/>
      </xdr:nvGrpSpPr>
      <xdr:grpSpPr>
        <a:xfrm>
          <a:off x="13521143" y="2795604"/>
          <a:ext cx="126313" cy="62050"/>
          <a:chOff x="10690412" y="1882091"/>
          <a:chExt cx="120949" cy="61416"/>
        </a:xfrm>
      </xdr:grpSpPr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D486CE3-DC6C-8337-E217-70403F58768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D95CCE1-E715-C18A-5C21-92B67C63F9B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94BFD6DF-6DB9-C095-8A32-95C7F6CA585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D245E2DF-8023-4221-9C49-9EA1853EE605}"/>
            </a:ext>
          </a:extLst>
        </xdr:cNvPr>
        <xdr:cNvSpPr txBox="1"/>
      </xdr:nvSpPr>
      <xdr:spPr>
        <a:xfrm>
          <a:off x="2549509" y="9573881"/>
          <a:ext cx="57842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F3B6569-D71E-43A2-9106-37A2CCAF84D0}"/>
            </a:ext>
          </a:extLst>
        </xdr:cNvPr>
        <xdr:cNvSpPr txBox="1"/>
      </xdr:nvSpPr>
      <xdr:spPr>
        <a:xfrm>
          <a:off x="2314236" y="10686238"/>
          <a:ext cx="20699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6A57414-A842-45A3-9B2D-BB88CA05F348}"/>
            </a:ext>
          </a:extLst>
        </xdr:cNvPr>
        <xdr:cNvSpPr txBox="1"/>
      </xdr:nvSpPr>
      <xdr:spPr>
        <a:xfrm>
          <a:off x="433872" y="9401245"/>
          <a:ext cx="100200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3584A6F-1E89-43D1-A5F5-9C8C8E286644}"/>
            </a:ext>
          </a:extLst>
        </xdr:cNvPr>
        <xdr:cNvSpPr txBox="1"/>
      </xdr:nvSpPr>
      <xdr:spPr>
        <a:xfrm>
          <a:off x="2500859" y="10243827"/>
          <a:ext cx="18268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99862</xdr:colOff>
      <xdr:row>46</xdr:row>
      <xdr:rowOff>73355</xdr:rowOff>
    </xdr:from>
    <xdr:to>
      <xdr:col>12</xdr:col>
      <xdr:colOff>286374</xdr:colOff>
      <xdr:row>49</xdr:row>
      <xdr:rowOff>71434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7D8D4BB-1C0F-4600-B659-187E4846DF2D}"/>
            </a:ext>
          </a:extLst>
        </xdr:cNvPr>
        <xdr:cNvSpPr txBox="1"/>
      </xdr:nvSpPr>
      <xdr:spPr>
        <a:xfrm rot="5086889">
          <a:off x="4249243" y="7294339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1" name="TextBox 162">
          <a:extLst>
            <a:ext uri="{FF2B5EF4-FFF2-40B4-BE49-F238E27FC236}">
              <a16:creationId xmlns:a16="http://schemas.microsoft.com/office/drawing/2014/main" id="{F1D46397-6126-4D70-B132-B228C025CA26}"/>
            </a:ext>
          </a:extLst>
        </xdr:cNvPr>
        <xdr:cNvSpPr txBox="1"/>
      </xdr:nvSpPr>
      <xdr:spPr>
        <a:xfrm>
          <a:off x="708660" y="11155680"/>
          <a:ext cx="75851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2" name="TextBox 145">
          <a:extLst>
            <a:ext uri="{FF2B5EF4-FFF2-40B4-BE49-F238E27FC236}">
              <a16:creationId xmlns:a16="http://schemas.microsoft.com/office/drawing/2014/main" id="{07BD4707-F2A1-47DD-9E73-D61CB53D9C33}"/>
            </a:ext>
          </a:extLst>
        </xdr:cNvPr>
        <xdr:cNvSpPr txBox="1"/>
      </xdr:nvSpPr>
      <xdr:spPr>
        <a:xfrm>
          <a:off x="1746885" y="11189970"/>
          <a:ext cx="72433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3" name="TextBox 157">
          <a:extLst>
            <a:ext uri="{FF2B5EF4-FFF2-40B4-BE49-F238E27FC236}">
              <a16:creationId xmlns:a16="http://schemas.microsoft.com/office/drawing/2014/main" id="{2965304C-99D1-4FBA-AE32-E7039DDC354A}"/>
            </a:ext>
          </a:extLst>
        </xdr:cNvPr>
        <xdr:cNvSpPr txBox="1"/>
      </xdr:nvSpPr>
      <xdr:spPr>
        <a:xfrm>
          <a:off x="2764155" y="11172825"/>
          <a:ext cx="99555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24" name="Group 13">
          <a:extLst>
            <a:ext uri="{FF2B5EF4-FFF2-40B4-BE49-F238E27FC236}">
              <a16:creationId xmlns:a16="http://schemas.microsoft.com/office/drawing/2014/main" id="{E970AE52-CE46-450E-AD90-3B6EA7D14BE0}"/>
            </a:ext>
          </a:extLst>
        </xdr:cNvPr>
        <xdr:cNvGrpSpPr/>
      </xdr:nvGrpSpPr>
      <xdr:grpSpPr>
        <a:xfrm>
          <a:off x="4104396" y="8991160"/>
          <a:ext cx="157278" cy="14117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5" name="Oval 1">
            <a:extLst>
              <a:ext uri="{FF2B5EF4-FFF2-40B4-BE49-F238E27FC236}">
                <a16:creationId xmlns:a16="http://schemas.microsoft.com/office/drawing/2014/main" id="{CA1C72F6-61B6-AE54-F544-7D102A0806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3">
            <a:extLst>
              <a:ext uri="{FF2B5EF4-FFF2-40B4-BE49-F238E27FC236}">
                <a16:creationId xmlns:a16="http://schemas.microsoft.com/office/drawing/2014/main" id="{ACAA4254-41E2-BAE5-5032-76EE236EFE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7">
            <a:extLst>
              <a:ext uri="{FF2B5EF4-FFF2-40B4-BE49-F238E27FC236}">
                <a16:creationId xmlns:a16="http://schemas.microsoft.com/office/drawing/2014/main" id="{73C6456A-6B35-A085-3768-EC318CB6515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28" name="Group 13">
          <a:extLst>
            <a:ext uri="{FF2B5EF4-FFF2-40B4-BE49-F238E27FC236}">
              <a16:creationId xmlns:a16="http://schemas.microsoft.com/office/drawing/2014/main" id="{49063DB4-D854-4F61-AB42-3FDF6446834F}"/>
            </a:ext>
          </a:extLst>
        </xdr:cNvPr>
        <xdr:cNvGrpSpPr/>
      </xdr:nvGrpSpPr>
      <xdr:grpSpPr>
        <a:xfrm>
          <a:off x="4416523" y="8988230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9" name="Oval 1">
            <a:extLst>
              <a:ext uri="{FF2B5EF4-FFF2-40B4-BE49-F238E27FC236}">
                <a16:creationId xmlns:a16="http://schemas.microsoft.com/office/drawing/2014/main" id="{4B775416-AB2B-3C60-D896-D54DD51DD13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3">
            <a:extLst>
              <a:ext uri="{FF2B5EF4-FFF2-40B4-BE49-F238E27FC236}">
                <a16:creationId xmlns:a16="http://schemas.microsoft.com/office/drawing/2014/main" id="{E38E516F-D32C-E137-DCA9-FC9697FC6EC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7">
            <a:extLst>
              <a:ext uri="{FF2B5EF4-FFF2-40B4-BE49-F238E27FC236}">
                <a16:creationId xmlns:a16="http://schemas.microsoft.com/office/drawing/2014/main" id="{4CDA3AC3-EA27-43A8-1915-376C5D21948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337930</xdr:colOff>
      <xdr:row>50</xdr:row>
      <xdr:rowOff>104409</xdr:rowOff>
    </xdr:from>
    <xdr:to>
      <xdr:col>12</xdr:col>
      <xdr:colOff>57790</xdr:colOff>
      <xdr:row>52</xdr:row>
      <xdr:rowOff>19879</xdr:rowOff>
    </xdr:to>
    <xdr:cxnSp macro="">
      <xdr:nvCxnSpPr>
        <xdr:cNvPr id="132" name="Straight Connector 140">
          <a:extLst>
            <a:ext uri="{FF2B5EF4-FFF2-40B4-BE49-F238E27FC236}">
              <a16:creationId xmlns:a16="http://schemas.microsoft.com/office/drawing/2014/main" id="{49D9261B-F033-44E0-A083-87C347E65437}"/>
            </a:ext>
          </a:extLst>
        </xdr:cNvPr>
        <xdr:cNvCxnSpPr>
          <a:cxnSpLocks/>
          <a:stCxn id="285" idx="2"/>
        </xdr:cNvCxnSpPr>
      </xdr:nvCxnSpPr>
      <xdr:spPr bwMode="auto">
        <a:xfrm flipH="1">
          <a:off x="538227" y="7815849"/>
          <a:ext cx="3795472" cy="3117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18177</xdr:colOff>
      <xdr:row>50</xdr:row>
      <xdr:rowOff>124946</xdr:rowOff>
    </xdr:from>
    <xdr:to>
      <xdr:col>13</xdr:col>
      <xdr:colOff>80962</xdr:colOff>
      <xdr:row>56</xdr:row>
      <xdr:rowOff>104775</xdr:rowOff>
    </xdr:to>
    <xdr:cxnSp macro="">
      <xdr:nvCxnSpPr>
        <xdr:cNvPr id="133" name="Straight Connector 139">
          <a:extLst>
            <a:ext uri="{FF2B5EF4-FFF2-40B4-BE49-F238E27FC236}">
              <a16:creationId xmlns:a16="http://schemas.microsoft.com/office/drawing/2014/main" id="{33E93A8D-EAED-4E6B-87B1-AF0CFE2796BA}"/>
            </a:ext>
          </a:extLst>
        </xdr:cNvPr>
        <xdr:cNvCxnSpPr>
          <a:cxnSpLocks/>
          <a:stCxn id="312" idx="4"/>
        </xdr:cNvCxnSpPr>
      </xdr:nvCxnSpPr>
      <xdr:spPr bwMode="auto">
        <a:xfrm>
          <a:off x="4680665" y="7840196"/>
          <a:ext cx="62785" cy="9847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129595</xdr:colOff>
      <xdr:row>51</xdr:row>
      <xdr:rowOff>24683</xdr:rowOff>
    </xdr:from>
    <xdr:to>
      <xdr:col>12</xdr:col>
      <xdr:colOff>146538</xdr:colOff>
      <xdr:row>51</xdr:row>
      <xdr:rowOff>234462</xdr:rowOff>
    </xdr:to>
    <xdr:cxnSp macro="">
      <xdr:nvCxnSpPr>
        <xdr:cNvPr id="134" name="Straight Arrow Connector 166">
          <a:extLst>
            <a:ext uri="{FF2B5EF4-FFF2-40B4-BE49-F238E27FC236}">
              <a16:creationId xmlns:a16="http://schemas.microsoft.com/office/drawing/2014/main" id="{39B6F130-68E2-4F12-B5E2-8607D124E3C1}"/>
            </a:ext>
          </a:extLst>
        </xdr:cNvPr>
        <xdr:cNvCxnSpPr>
          <a:cxnSpLocks/>
          <a:stCxn id="285" idx="4"/>
        </xdr:cNvCxnSpPr>
      </xdr:nvCxnSpPr>
      <xdr:spPr>
        <a:xfrm>
          <a:off x="4426103" y="7867421"/>
          <a:ext cx="16943" cy="2097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12904</xdr:colOff>
      <xdr:row>50</xdr:row>
      <xdr:rowOff>11724</xdr:rowOff>
    </xdr:from>
    <xdr:to>
      <xdr:col>14</xdr:col>
      <xdr:colOff>193431</xdr:colOff>
      <xdr:row>50</xdr:row>
      <xdr:rowOff>24199</xdr:rowOff>
    </xdr:to>
    <xdr:cxnSp macro="">
      <xdr:nvCxnSpPr>
        <xdr:cNvPr id="135" name="Straight Arrow Connector 166">
          <a:extLst>
            <a:ext uri="{FF2B5EF4-FFF2-40B4-BE49-F238E27FC236}">
              <a16:creationId xmlns:a16="http://schemas.microsoft.com/office/drawing/2014/main" id="{5BB032CC-A0D5-449E-8315-1598B94FC777}"/>
            </a:ext>
          </a:extLst>
        </xdr:cNvPr>
        <xdr:cNvCxnSpPr>
          <a:cxnSpLocks/>
          <a:stCxn id="320" idx="6"/>
        </xdr:cNvCxnSpPr>
      </xdr:nvCxnSpPr>
      <xdr:spPr>
        <a:xfrm flipV="1">
          <a:off x="5106581" y="7702062"/>
          <a:ext cx="180527" cy="124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138175</xdr:colOff>
      <xdr:row>24</xdr:row>
      <xdr:rowOff>109476</xdr:rowOff>
    </xdr:from>
    <xdr:to>
      <xdr:col>12</xdr:col>
      <xdr:colOff>129595</xdr:colOff>
      <xdr:row>50</xdr:row>
      <xdr:rowOff>31735</xdr:rowOff>
    </xdr:to>
    <xdr:cxnSp macro="">
      <xdr:nvCxnSpPr>
        <xdr:cNvPr id="136" name="Straight Connector 148">
          <a:extLst>
            <a:ext uri="{FF2B5EF4-FFF2-40B4-BE49-F238E27FC236}">
              <a16:creationId xmlns:a16="http://schemas.microsoft.com/office/drawing/2014/main" id="{5545D09D-7CD2-406F-860D-D8021C2C63B9}"/>
            </a:ext>
          </a:extLst>
        </xdr:cNvPr>
        <xdr:cNvCxnSpPr>
          <a:cxnSpLocks/>
          <a:stCxn id="285" idx="0"/>
          <a:endCxn id="358" idx="4"/>
        </xdr:cNvCxnSpPr>
      </xdr:nvCxnSpPr>
      <xdr:spPr bwMode="auto">
        <a:xfrm flipH="1" flipV="1">
          <a:off x="4027688" y="3839963"/>
          <a:ext cx="388985" cy="38912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37" name="TextBox 160">
          <a:extLst>
            <a:ext uri="{FF2B5EF4-FFF2-40B4-BE49-F238E27FC236}">
              <a16:creationId xmlns:a16="http://schemas.microsoft.com/office/drawing/2014/main" id="{65A85230-5D57-43F5-ACF0-1E9FB8E535D7}"/>
            </a:ext>
          </a:extLst>
        </xdr:cNvPr>
        <xdr:cNvSpPr txBox="1"/>
      </xdr:nvSpPr>
      <xdr:spPr>
        <a:xfrm>
          <a:off x="6686551" y="11330940"/>
          <a:ext cx="81189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38" name="Group 134">
          <a:extLst>
            <a:ext uri="{FF2B5EF4-FFF2-40B4-BE49-F238E27FC236}">
              <a16:creationId xmlns:a16="http://schemas.microsoft.com/office/drawing/2014/main" id="{12D92925-023B-4403-AE85-741FFF29906E}"/>
            </a:ext>
          </a:extLst>
        </xdr:cNvPr>
        <xdr:cNvGrpSpPr/>
      </xdr:nvGrpSpPr>
      <xdr:grpSpPr>
        <a:xfrm>
          <a:off x="3628585" y="9005228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39" name="Isosceles Triangle 118">
            <a:extLst>
              <a:ext uri="{FF2B5EF4-FFF2-40B4-BE49-F238E27FC236}">
                <a16:creationId xmlns:a16="http://schemas.microsoft.com/office/drawing/2014/main" id="{EE7682F1-39AB-C18C-73B4-FE6180791D0E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0" name="Isosceles Triangle 119">
            <a:extLst>
              <a:ext uri="{FF2B5EF4-FFF2-40B4-BE49-F238E27FC236}">
                <a16:creationId xmlns:a16="http://schemas.microsoft.com/office/drawing/2014/main" id="{B82880F7-689A-69D1-A835-F0DE39BDBE1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20">
            <a:extLst>
              <a:ext uri="{FF2B5EF4-FFF2-40B4-BE49-F238E27FC236}">
                <a16:creationId xmlns:a16="http://schemas.microsoft.com/office/drawing/2014/main" id="{752D83B6-96E2-84EA-F176-2E053DD3A2B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42" name="Isosceles Triangle 120">
          <a:extLst>
            <a:ext uri="{FF2B5EF4-FFF2-40B4-BE49-F238E27FC236}">
              <a16:creationId xmlns:a16="http://schemas.microsoft.com/office/drawing/2014/main" id="{9C1774A9-2048-4746-BCE3-AEAB48B2FCB1}"/>
            </a:ext>
          </a:extLst>
        </xdr:cNvPr>
        <xdr:cNvSpPr/>
      </xdr:nvSpPr>
      <xdr:spPr>
        <a:xfrm>
          <a:off x="3322615" y="9198220"/>
          <a:ext cx="17635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43" name="Group 134">
          <a:extLst>
            <a:ext uri="{FF2B5EF4-FFF2-40B4-BE49-F238E27FC236}">
              <a16:creationId xmlns:a16="http://schemas.microsoft.com/office/drawing/2014/main" id="{4A04CAA7-EDF3-4BAD-A26D-4B47D8A47F25}"/>
            </a:ext>
          </a:extLst>
        </xdr:cNvPr>
        <xdr:cNvGrpSpPr/>
      </xdr:nvGrpSpPr>
      <xdr:grpSpPr>
        <a:xfrm>
          <a:off x="3264730" y="9010065"/>
          <a:ext cx="267637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44" name="Isosceles Triangle 118">
            <a:extLst>
              <a:ext uri="{FF2B5EF4-FFF2-40B4-BE49-F238E27FC236}">
                <a16:creationId xmlns:a16="http://schemas.microsoft.com/office/drawing/2014/main" id="{32B33B2A-9FFA-DA05-EFE7-4F01E458C1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19">
            <a:extLst>
              <a:ext uri="{FF2B5EF4-FFF2-40B4-BE49-F238E27FC236}">
                <a16:creationId xmlns:a16="http://schemas.microsoft.com/office/drawing/2014/main" id="{2D00B3BD-94D2-01E6-C387-C697138B055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6" name="Isosceles Triangle 120">
            <a:extLst>
              <a:ext uri="{FF2B5EF4-FFF2-40B4-BE49-F238E27FC236}">
                <a16:creationId xmlns:a16="http://schemas.microsoft.com/office/drawing/2014/main" id="{14CB2DC9-A647-08CD-B18F-9BB183A9469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47" name="Isosceles Triangle 120">
          <a:extLst>
            <a:ext uri="{FF2B5EF4-FFF2-40B4-BE49-F238E27FC236}">
              <a16:creationId xmlns:a16="http://schemas.microsoft.com/office/drawing/2014/main" id="{7A527198-F9C8-4BED-882F-BE18E02B9B34}"/>
            </a:ext>
          </a:extLst>
        </xdr:cNvPr>
        <xdr:cNvSpPr/>
      </xdr:nvSpPr>
      <xdr:spPr>
        <a:xfrm>
          <a:off x="3678702" y="9173603"/>
          <a:ext cx="142069" cy="8372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48" name="Grup 244">
          <a:extLst>
            <a:ext uri="{FF2B5EF4-FFF2-40B4-BE49-F238E27FC236}">
              <a16:creationId xmlns:a16="http://schemas.microsoft.com/office/drawing/2014/main" id="{FF5AA84C-DF07-49DF-BC79-05849E6E1729}"/>
            </a:ext>
          </a:extLst>
        </xdr:cNvPr>
        <xdr:cNvGrpSpPr/>
      </xdr:nvGrpSpPr>
      <xdr:grpSpPr>
        <a:xfrm>
          <a:off x="4911383" y="9062305"/>
          <a:ext cx="139135" cy="68223"/>
          <a:chOff x="13302191" y="2320613"/>
          <a:chExt cx="139135" cy="57233"/>
        </a:xfrm>
      </xdr:grpSpPr>
      <xdr:cxnSp macro="">
        <xdr:nvCxnSpPr>
          <xdr:cNvPr id="149" name="Straight Connector 81">
            <a:extLst>
              <a:ext uri="{FF2B5EF4-FFF2-40B4-BE49-F238E27FC236}">
                <a16:creationId xmlns:a16="http://schemas.microsoft.com/office/drawing/2014/main" id="{CB45684B-8237-8218-56F6-26EE3FF30E3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82">
            <a:extLst>
              <a:ext uri="{FF2B5EF4-FFF2-40B4-BE49-F238E27FC236}">
                <a16:creationId xmlns:a16="http://schemas.microsoft.com/office/drawing/2014/main" id="{6796080F-4B21-FED3-E32E-91B6BEF5341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83">
            <a:extLst>
              <a:ext uri="{FF2B5EF4-FFF2-40B4-BE49-F238E27FC236}">
                <a16:creationId xmlns:a16="http://schemas.microsoft.com/office/drawing/2014/main" id="{5DBC82F4-20EC-C3B8-2F02-CFBA84DE753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84">
            <a:extLst>
              <a:ext uri="{FF2B5EF4-FFF2-40B4-BE49-F238E27FC236}">
                <a16:creationId xmlns:a16="http://schemas.microsoft.com/office/drawing/2014/main" id="{7C21FAC6-F266-98FF-3BB9-56650C83EED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153" name="TextBox 157">
          <a:extLst>
            <a:ext uri="{FF2B5EF4-FFF2-40B4-BE49-F238E27FC236}">
              <a16:creationId xmlns:a16="http://schemas.microsoft.com/office/drawing/2014/main" id="{72E467AB-E115-4C41-8533-D9795405A7AD}"/>
            </a:ext>
          </a:extLst>
        </xdr:cNvPr>
        <xdr:cNvSpPr txBox="1"/>
      </xdr:nvSpPr>
      <xdr:spPr>
        <a:xfrm>
          <a:off x="12603480" y="6172200"/>
          <a:ext cx="98192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45720</xdr:rowOff>
    </xdr:from>
    <xdr:to>
      <xdr:col>38</xdr:col>
      <xdr:colOff>278535</xdr:colOff>
      <xdr:row>35</xdr:row>
      <xdr:rowOff>43962</xdr:rowOff>
    </xdr:to>
    <xdr:sp macro="" textlink="">
      <xdr:nvSpPr>
        <xdr:cNvPr id="154" name="TextBox 157">
          <a:extLst>
            <a:ext uri="{FF2B5EF4-FFF2-40B4-BE49-F238E27FC236}">
              <a16:creationId xmlns:a16="http://schemas.microsoft.com/office/drawing/2014/main" id="{68BFC6AE-8903-489C-8B3C-C1FBB85BE550}"/>
            </a:ext>
          </a:extLst>
        </xdr:cNvPr>
        <xdr:cNvSpPr txBox="1"/>
      </xdr:nvSpPr>
      <xdr:spPr>
        <a:xfrm>
          <a:off x="14248228" y="4831080"/>
          <a:ext cx="980747" cy="60784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155" name="TextBox 157">
          <a:extLst>
            <a:ext uri="{FF2B5EF4-FFF2-40B4-BE49-F238E27FC236}">
              <a16:creationId xmlns:a16="http://schemas.microsoft.com/office/drawing/2014/main" id="{A0A45210-C883-4318-99E1-F94AA626C281}"/>
            </a:ext>
          </a:extLst>
        </xdr:cNvPr>
        <xdr:cNvSpPr txBox="1"/>
      </xdr:nvSpPr>
      <xdr:spPr>
        <a:xfrm>
          <a:off x="12580034" y="4662268"/>
          <a:ext cx="98016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19050</xdr:colOff>
      <xdr:row>24</xdr:row>
      <xdr:rowOff>28575</xdr:rowOff>
    </xdr:from>
    <xdr:to>
      <xdr:col>32</xdr:col>
      <xdr:colOff>222239</xdr:colOff>
      <xdr:row>25</xdr:row>
      <xdr:rowOff>70538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71939C42-A15B-4190-9093-8D1DEB0137BB}"/>
            </a:ext>
          </a:extLst>
        </xdr:cNvPr>
        <xdr:cNvGrpSpPr/>
      </xdr:nvGrpSpPr>
      <xdr:grpSpPr>
        <a:xfrm>
          <a:off x="12656527" y="3756513"/>
          <a:ext cx="203189" cy="194363"/>
          <a:chOff x="7163943" y="2031524"/>
          <a:chExt cx="203189" cy="198720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558D0760-4B08-BB42-728C-DC512F604F94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49BDEF0D-C7FD-A5A3-DE2A-98F7790ADA99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248971</xdr:colOff>
      <xdr:row>14</xdr:row>
      <xdr:rowOff>6663</xdr:rowOff>
    </xdr:from>
    <xdr:to>
      <xdr:col>35</xdr:col>
      <xdr:colOff>65203</xdr:colOff>
      <xdr:row>14</xdr:row>
      <xdr:rowOff>6664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5D46870F-D605-4C75-94B7-B2F90C47847D}"/>
            </a:ext>
          </a:extLst>
        </xdr:cNvPr>
        <xdr:cNvCxnSpPr/>
      </xdr:nvCxnSpPr>
      <xdr:spPr>
        <a:xfrm>
          <a:off x="13218211" y="2216463"/>
          <a:ext cx="608712" cy="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175628</xdr:colOff>
      <xdr:row>15</xdr:row>
      <xdr:rowOff>131088</xdr:rowOff>
    </xdr:from>
    <xdr:to>
      <xdr:col>32</xdr:col>
      <xdr:colOff>282880</xdr:colOff>
      <xdr:row>16</xdr:row>
      <xdr:rowOff>43876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0A31CFDF-DAA9-4D68-A661-EA0888F11073}"/>
            </a:ext>
          </a:extLst>
        </xdr:cNvPr>
        <xdr:cNvGrpSpPr/>
      </xdr:nvGrpSpPr>
      <xdr:grpSpPr>
        <a:xfrm>
          <a:off x="12813105" y="2487426"/>
          <a:ext cx="107252" cy="65188"/>
          <a:chOff x="13029613" y="2289822"/>
          <a:chExt cx="107252" cy="65187"/>
        </a:xfrm>
      </xdr:grpSpPr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7C8DBBE-0CAE-191B-FBBF-C61DDC3B004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50">
            <a:extLst>
              <a:ext uri="{FF2B5EF4-FFF2-40B4-BE49-F238E27FC236}">
                <a16:creationId xmlns:a16="http://schemas.microsoft.com/office/drawing/2014/main" id="{16944B76-F9A8-7AC9-86DE-CA648D6EE98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79CD5C9-E826-12AB-F52D-39CAD84D23EC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342306</xdr:colOff>
      <xdr:row>15</xdr:row>
      <xdr:rowOff>130223</xdr:rowOff>
    </xdr:from>
    <xdr:to>
      <xdr:col>32</xdr:col>
      <xdr:colOff>100441</xdr:colOff>
      <xdr:row>16</xdr:row>
      <xdr:rowOff>44581</xdr:rowOff>
    </xdr:to>
    <xdr:grpSp>
      <xdr:nvGrpSpPr>
        <xdr:cNvPr id="165" name="Grup 234">
          <a:extLst>
            <a:ext uri="{FF2B5EF4-FFF2-40B4-BE49-F238E27FC236}">
              <a16:creationId xmlns:a16="http://schemas.microsoft.com/office/drawing/2014/main" id="{1A3E675A-B156-45AC-B9A7-C8F967002DC7}"/>
            </a:ext>
          </a:extLst>
        </xdr:cNvPr>
        <xdr:cNvGrpSpPr/>
      </xdr:nvGrpSpPr>
      <xdr:grpSpPr>
        <a:xfrm>
          <a:off x="12581198" y="2486561"/>
          <a:ext cx="156720" cy="66758"/>
          <a:chOff x="13302191" y="2320613"/>
          <a:chExt cx="139135" cy="57233"/>
        </a:xfrm>
      </xdr:grpSpPr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CB88E29D-2D98-8670-CE8C-55C4FD47F16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8F3A6D05-7437-4175-FA81-2BC9EE9ACA6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A4E5524F-7D5B-DDF9-0B7A-91E1264CF46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8FB4CDDB-7E98-29A2-B6A4-1D876672A96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13146</xdr:colOff>
      <xdr:row>31</xdr:row>
      <xdr:rowOff>26276</xdr:rowOff>
    </xdr:from>
    <xdr:to>
      <xdr:col>45</xdr:col>
      <xdr:colOff>207754</xdr:colOff>
      <xdr:row>37</xdr:row>
      <xdr:rowOff>92593</xdr:rowOff>
    </xdr:to>
    <xdr:sp macro="" textlink="">
      <xdr:nvSpPr>
        <xdr:cNvPr id="170" name="TextBox 157">
          <a:extLst>
            <a:ext uri="{FF2B5EF4-FFF2-40B4-BE49-F238E27FC236}">
              <a16:creationId xmlns:a16="http://schemas.microsoft.com/office/drawing/2014/main" id="{751AF4E1-BBA4-47BC-8A45-F2E4F977F22B}"/>
            </a:ext>
          </a:extLst>
        </xdr:cNvPr>
        <xdr:cNvSpPr txBox="1"/>
      </xdr:nvSpPr>
      <xdr:spPr>
        <a:xfrm>
          <a:off x="16944786" y="4811636"/>
          <a:ext cx="987088" cy="9807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183938</xdr:colOff>
      <xdr:row>30</xdr:row>
      <xdr:rowOff>144517</xdr:rowOff>
    </xdr:from>
    <xdr:to>
      <xdr:col>48</xdr:col>
      <xdr:colOff>371619</xdr:colOff>
      <xdr:row>38</xdr:row>
      <xdr:rowOff>13397</xdr:rowOff>
    </xdr:to>
    <xdr:sp macro="" textlink="">
      <xdr:nvSpPr>
        <xdr:cNvPr id="171" name="TextBox 157">
          <a:extLst>
            <a:ext uri="{FF2B5EF4-FFF2-40B4-BE49-F238E27FC236}">
              <a16:creationId xmlns:a16="http://schemas.microsoft.com/office/drawing/2014/main" id="{A4E897CE-99EA-4C36-9CA7-90F55AF69184}"/>
            </a:ext>
          </a:extLst>
        </xdr:cNvPr>
        <xdr:cNvSpPr txBox="1"/>
      </xdr:nvSpPr>
      <xdr:spPr>
        <a:xfrm>
          <a:off x="18304298" y="4777477"/>
          <a:ext cx="980161" cy="1095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257504</xdr:colOff>
      <xdr:row>31</xdr:row>
      <xdr:rowOff>34158</xdr:rowOff>
    </xdr:from>
    <xdr:to>
      <xdr:col>42</xdr:col>
      <xdr:colOff>71112</xdr:colOff>
      <xdr:row>37</xdr:row>
      <xdr:rowOff>100475</xdr:rowOff>
    </xdr:to>
    <xdr:sp macro="" textlink="">
      <xdr:nvSpPr>
        <xdr:cNvPr id="172" name="TextBox 157">
          <a:extLst>
            <a:ext uri="{FF2B5EF4-FFF2-40B4-BE49-F238E27FC236}">
              <a16:creationId xmlns:a16="http://schemas.microsoft.com/office/drawing/2014/main" id="{D58846AF-FA13-4336-BCBB-B6AEF7266DE9}"/>
            </a:ext>
          </a:extLst>
        </xdr:cNvPr>
        <xdr:cNvSpPr txBox="1"/>
      </xdr:nvSpPr>
      <xdr:spPr>
        <a:xfrm>
          <a:off x="15604184" y="4819518"/>
          <a:ext cx="1002328" cy="9807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90932</xdr:colOff>
      <xdr:row>48</xdr:row>
      <xdr:rowOff>47298</xdr:rowOff>
    </xdr:from>
    <xdr:to>
      <xdr:col>11</xdr:col>
      <xdr:colOff>299049</xdr:colOff>
      <xdr:row>55</xdr:row>
      <xdr:rowOff>99165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39759B94-F7F2-4FCD-A77C-E0BB26016499}"/>
            </a:ext>
          </a:extLst>
        </xdr:cNvPr>
        <xdr:cNvSpPr txBox="1"/>
      </xdr:nvSpPr>
      <xdr:spPr>
        <a:xfrm>
          <a:off x="3165208" y="7430815"/>
          <a:ext cx="996393" cy="12132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SYG06-51/24/19</a:t>
          </a: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oneCellAnchor>
    <xdr:from>
      <xdr:col>2</xdr:col>
      <xdr:colOff>125505</xdr:colOff>
      <xdr:row>1</xdr:row>
      <xdr:rowOff>125506</xdr:rowOff>
    </xdr:from>
    <xdr:ext cx="1438022" cy="280205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DD555FB2-E231-87C4-B0A5-AFD25433ED2F}"/>
            </a:ext>
          </a:extLst>
        </xdr:cNvPr>
        <xdr:cNvSpPr txBox="1"/>
      </xdr:nvSpPr>
      <xdr:spPr>
        <a:xfrm>
          <a:off x="322729" y="286871"/>
          <a:ext cx="1438022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200" b="1"/>
            <a:t>-6.91737, 110.5526</a:t>
          </a:r>
        </a:p>
      </xdr:txBody>
    </xdr:sp>
    <xdr:clientData/>
  </xdr:oneCellAnchor>
  <xdr:twoCellAnchor>
    <xdr:from>
      <xdr:col>12</xdr:col>
      <xdr:colOff>57790</xdr:colOff>
      <xdr:row>50</xdr:row>
      <xdr:rowOff>31735</xdr:rowOff>
    </xdr:from>
    <xdr:to>
      <xdr:col>12</xdr:col>
      <xdr:colOff>201399</xdr:colOff>
      <xdr:row>51</xdr:row>
      <xdr:rowOff>24683</xdr:rowOff>
    </xdr:to>
    <xdr:grpSp>
      <xdr:nvGrpSpPr>
        <xdr:cNvPr id="284" name="Group 14">
          <a:extLst>
            <a:ext uri="{FF2B5EF4-FFF2-40B4-BE49-F238E27FC236}">
              <a16:creationId xmlns:a16="http://schemas.microsoft.com/office/drawing/2014/main" id="{F08B90C3-48CF-4356-8C1E-ACA822BE04C4}"/>
            </a:ext>
          </a:extLst>
        </xdr:cNvPr>
        <xdr:cNvGrpSpPr/>
      </xdr:nvGrpSpPr>
      <xdr:grpSpPr>
        <a:xfrm>
          <a:off x="4354298" y="7722073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85" name="Oval 284">
            <a:extLst>
              <a:ext uri="{FF2B5EF4-FFF2-40B4-BE49-F238E27FC236}">
                <a16:creationId xmlns:a16="http://schemas.microsoft.com/office/drawing/2014/main" id="{584F7E61-B71D-99D4-8804-2437A538BEF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303CAAC2-B221-5B18-E887-69D2009F7E0C}"/>
              </a:ext>
            </a:extLst>
          </xdr:cNvPr>
          <xdr:cNvCxnSpPr>
            <a:stCxn id="285" idx="1"/>
            <a:endCxn id="285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0491DA8C-6BE9-A999-3B18-FD732FF0361B}"/>
              </a:ext>
            </a:extLst>
          </xdr:cNvPr>
          <xdr:cNvCxnSpPr>
            <a:stCxn id="285" idx="3"/>
            <a:endCxn id="285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266337</xdr:colOff>
      <xdr:row>49</xdr:row>
      <xdr:rowOff>103925</xdr:rowOff>
    </xdr:from>
    <xdr:to>
      <xdr:col>14</xdr:col>
      <xdr:colOff>12904</xdr:colOff>
      <xdr:row>50</xdr:row>
      <xdr:rowOff>96873</xdr:rowOff>
    </xdr:to>
    <xdr:grpSp>
      <xdr:nvGrpSpPr>
        <xdr:cNvPr id="319" name="Group 14">
          <a:extLst>
            <a:ext uri="{FF2B5EF4-FFF2-40B4-BE49-F238E27FC236}">
              <a16:creationId xmlns:a16="http://schemas.microsoft.com/office/drawing/2014/main" id="{DE3FA966-532F-495D-93BE-272E0DA8C9FE}"/>
            </a:ext>
          </a:extLst>
        </xdr:cNvPr>
        <xdr:cNvGrpSpPr/>
      </xdr:nvGrpSpPr>
      <xdr:grpSpPr>
        <a:xfrm>
          <a:off x="4961429" y="7641863"/>
          <a:ext cx="145152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75253E89-6FAD-2ABD-63CC-1D5A474CE4F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AB5DE79E-A7BF-A258-9403-A6C9BC6A692D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C3AB4175-6ACE-62C6-4A3E-BCC695EB465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353881</xdr:colOff>
      <xdr:row>47</xdr:row>
      <xdr:rowOff>136238</xdr:rowOff>
    </xdr:from>
    <xdr:to>
      <xdr:col>13</xdr:col>
      <xdr:colOff>101250</xdr:colOff>
      <xdr:row>48</xdr:row>
      <xdr:rowOff>129186</xdr:rowOff>
    </xdr:to>
    <xdr:grpSp>
      <xdr:nvGrpSpPr>
        <xdr:cNvPr id="328" name="Group 14">
          <a:extLst>
            <a:ext uri="{FF2B5EF4-FFF2-40B4-BE49-F238E27FC236}">
              <a16:creationId xmlns:a16="http://schemas.microsoft.com/office/drawing/2014/main" id="{2E1632A4-5F83-4925-BC9C-2840B8057542}"/>
            </a:ext>
          </a:extLst>
        </xdr:cNvPr>
        <xdr:cNvGrpSpPr/>
      </xdr:nvGrpSpPr>
      <xdr:grpSpPr>
        <a:xfrm>
          <a:off x="4650389" y="7363515"/>
          <a:ext cx="145953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29" name="Oval 328">
            <a:extLst>
              <a:ext uri="{FF2B5EF4-FFF2-40B4-BE49-F238E27FC236}">
                <a16:creationId xmlns:a16="http://schemas.microsoft.com/office/drawing/2014/main" id="{D7FFADD7-A9C6-3640-FABC-AF7B5010CF8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0" name="Straight Connector 329">
            <a:extLst>
              <a:ext uri="{FF2B5EF4-FFF2-40B4-BE49-F238E27FC236}">
                <a16:creationId xmlns:a16="http://schemas.microsoft.com/office/drawing/2014/main" id="{E0B36C75-7984-F065-411E-C79CE2BAF959}"/>
              </a:ext>
            </a:extLst>
          </xdr:cNvPr>
          <xdr:cNvCxnSpPr>
            <a:stCxn id="329" idx="1"/>
            <a:endCxn id="3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ADD82DD0-BD14-5BAA-434A-B5815B4569C2}"/>
              </a:ext>
            </a:extLst>
          </xdr:cNvPr>
          <xdr:cNvCxnSpPr>
            <a:stCxn id="329" idx="3"/>
            <a:endCxn id="3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18752</xdr:colOff>
      <xdr:row>48</xdr:row>
      <xdr:rowOff>129186</xdr:rowOff>
    </xdr:from>
    <xdr:to>
      <xdr:col>13</xdr:col>
      <xdr:colOff>30497</xdr:colOff>
      <xdr:row>49</xdr:row>
      <xdr:rowOff>131998</xdr:rowOff>
    </xdr:to>
    <xdr:cxnSp macro="">
      <xdr:nvCxnSpPr>
        <xdr:cNvPr id="332" name="Straight Connector 139">
          <a:extLst>
            <a:ext uri="{FF2B5EF4-FFF2-40B4-BE49-F238E27FC236}">
              <a16:creationId xmlns:a16="http://schemas.microsoft.com/office/drawing/2014/main" id="{6BBD64F1-2003-4446-B5C7-DB434A70656C}"/>
            </a:ext>
          </a:extLst>
        </xdr:cNvPr>
        <xdr:cNvCxnSpPr>
          <a:cxnSpLocks/>
          <a:stCxn id="329" idx="4"/>
          <a:endCxn id="312" idx="0"/>
        </xdr:cNvCxnSpPr>
      </xdr:nvCxnSpPr>
      <xdr:spPr bwMode="auto">
        <a:xfrm flipH="1">
          <a:off x="4669580" y="7512703"/>
          <a:ext cx="11745" cy="16046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17416</xdr:colOff>
      <xdr:row>46</xdr:row>
      <xdr:rowOff>130629</xdr:rowOff>
    </xdr:from>
    <xdr:to>
      <xdr:col>13</xdr:col>
      <xdr:colOff>29446</xdr:colOff>
      <xdr:row>47</xdr:row>
      <xdr:rowOff>136238</xdr:rowOff>
    </xdr:to>
    <xdr:cxnSp macro="">
      <xdr:nvCxnSpPr>
        <xdr:cNvPr id="335" name="Straight Arrow Connector 166">
          <a:extLst>
            <a:ext uri="{FF2B5EF4-FFF2-40B4-BE49-F238E27FC236}">
              <a16:creationId xmlns:a16="http://schemas.microsoft.com/office/drawing/2014/main" id="{D675A024-B426-4ED9-9536-55B403F8356F}"/>
            </a:ext>
          </a:extLst>
        </xdr:cNvPr>
        <xdr:cNvCxnSpPr>
          <a:cxnSpLocks/>
          <a:stCxn id="329" idx="0"/>
        </xdr:cNvCxnSpPr>
      </xdr:nvCxnSpPr>
      <xdr:spPr>
        <a:xfrm flipH="1" flipV="1">
          <a:off x="4689565" y="7223760"/>
          <a:ext cx="12030" cy="15800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201399</xdr:colOff>
      <xdr:row>50</xdr:row>
      <xdr:rowOff>24199</xdr:rowOff>
    </xdr:from>
    <xdr:to>
      <xdr:col>13</xdr:col>
      <xdr:colOff>266337</xdr:colOff>
      <xdr:row>50</xdr:row>
      <xdr:rowOff>104409</xdr:rowOff>
    </xdr:to>
    <xdr:cxnSp macro="">
      <xdr:nvCxnSpPr>
        <xdr:cNvPr id="340" name="Straight Connector 140">
          <a:extLst>
            <a:ext uri="{FF2B5EF4-FFF2-40B4-BE49-F238E27FC236}">
              <a16:creationId xmlns:a16="http://schemas.microsoft.com/office/drawing/2014/main" id="{C50CDB27-3A58-41BC-A754-CFF4C5FD4828}"/>
            </a:ext>
          </a:extLst>
        </xdr:cNvPr>
        <xdr:cNvCxnSpPr>
          <a:cxnSpLocks/>
          <a:stCxn id="320" idx="2"/>
          <a:endCxn id="285" idx="6"/>
        </xdr:cNvCxnSpPr>
      </xdr:nvCxnSpPr>
      <xdr:spPr bwMode="auto">
        <a:xfrm flipH="1">
          <a:off x="4477308" y="7735639"/>
          <a:ext cx="461178" cy="802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342537</xdr:colOff>
      <xdr:row>49</xdr:row>
      <xdr:rowOff>131998</xdr:rowOff>
    </xdr:from>
    <xdr:to>
      <xdr:col>13</xdr:col>
      <xdr:colOff>89104</xdr:colOff>
      <xdr:row>50</xdr:row>
      <xdr:rowOff>124946</xdr:rowOff>
    </xdr:to>
    <xdr:grpSp>
      <xdr:nvGrpSpPr>
        <xdr:cNvPr id="311" name="Group 14">
          <a:extLst>
            <a:ext uri="{FF2B5EF4-FFF2-40B4-BE49-F238E27FC236}">
              <a16:creationId xmlns:a16="http://schemas.microsoft.com/office/drawing/2014/main" id="{821522FA-E58F-4738-9C3E-2EEDD587581B}"/>
            </a:ext>
          </a:extLst>
        </xdr:cNvPr>
        <xdr:cNvGrpSpPr/>
      </xdr:nvGrpSpPr>
      <xdr:grpSpPr>
        <a:xfrm>
          <a:off x="4639045" y="7669936"/>
          <a:ext cx="145151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12" name="Oval 311">
            <a:extLst>
              <a:ext uri="{FF2B5EF4-FFF2-40B4-BE49-F238E27FC236}">
                <a16:creationId xmlns:a16="http://schemas.microsoft.com/office/drawing/2014/main" id="{1D79AC0C-87CA-2368-B05F-C4249BC3CC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35AC569E-656D-6787-4D0D-2050AF1C34E9}"/>
              </a:ext>
            </a:extLst>
          </xdr:cNvPr>
          <xdr:cNvCxnSpPr>
            <a:stCxn id="312" idx="1"/>
            <a:endCxn id="31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552162AB-9077-D751-D1F9-00BCF299D130}"/>
              </a:ext>
            </a:extLst>
          </xdr:cNvPr>
          <xdr:cNvCxnSpPr>
            <a:stCxn id="312" idx="3"/>
            <a:endCxn id="31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105916</xdr:colOff>
      <xdr:row>49</xdr:row>
      <xdr:rowOff>115956</xdr:rowOff>
    </xdr:from>
    <xdr:to>
      <xdr:col>13</xdr:col>
      <xdr:colOff>249525</xdr:colOff>
      <xdr:row>50</xdr:row>
      <xdr:rowOff>108904</xdr:rowOff>
    </xdr:to>
    <xdr:grpSp>
      <xdr:nvGrpSpPr>
        <xdr:cNvPr id="315" name="Group 14">
          <a:extLst>
            <a:ext uri="{FF2B5EF4-FFF2-40B4-BE49-F238E27FC236}">
              <a16:creationId xmlns:a16="http://schemas.microsoft.com/office/drawing/2014/main" id="{A65DBAC4-2CC2-4220-808D-9D6A61B6282E}"/>
            </a:ext>
          </a:extLst>
        </xdr:cNvPr>
        <xdr:cNvGrpSpPr/>
      </xdr:nvGrpSpPr>
      <xdr:grpSpPr>
        <a:xfrm>
          <a:off x="4801008" y="7653894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16" name="Oval 315">
            <a:extLst>
              <a:ext uri="{FF2B5EF4-FFF2-40B4-BE49-F238E27FC236}">
                <a16:creationId xmlns:a16="http://schemas.microsoft.com/office/drawing/2014/main" id="{9EBB1E4F-2996-26BE-4668-83907336175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B12DD4A4-40C8-C54C-D3A6-129972E66B74}"/>
              </a:ext>
            </a:extLst>
          </xdr:cNvPr>
          <xdr:cNvCxnSpPr>
            <a:stCxn id="316" idx="1"/>
            <a:endCxn id="31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58FA58FD-CA23-1247-EBD2-5A3F6EC84485}"/>
              </a:ext>
            </a:extLst>
          </xdr:cNvPr>
          <xdr:cNvCxnSpPr>
            <a:stCxn id="316" idx="3"/>
            <a:endCxn id="31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161191</xdr:colOff>
      <xdr:row>28</xdr:row>
      <xdr:rowOff>26504</xdr:rowOff>
    </xdr:from>
    <xdr:to>
      <xdr:col>11</xdr:col>
      <xdr:colOff>304800</xdr:colOff>
      <xdr:row>29</xdr:row>
      <xdr:rowOff>19452</xdr:rowOff>
    </xdr:to>
    <xdr:grpSp>
      <xdr:nvGrpSpPr>
        <xdr:cNvPr id="288" name="Group 14">
          <a:extLst>
            <a:ext uri="{FF2B5EF4-FFF2-40B4-BE49-F238E27FC236}">
              <a16:creationId xmlns:a16="http://schemas.microsoft.com/office/drawing/2014/main" id="{54A6EC1A-011C-427C-84A0-0D742063ADF5}"/>
            </a:ext>
          </a:extLst>
        </xdr:cNvPr>
        <xdr:cNvGrpSpPr/>
      </xdr:nvGrpSpPr>
      <xdr:grpSpPr>
        <a:xfrm>
          <a:off x="4059114" y="4364042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89" name="Oval 288">
            <a:extLst>
              <a:ext uri="{FF2B5EF4-FFF2-40B4-BE49-F238E27FC236}">
                <a16:creationId xmlns:a16="http://schemas.microsoft.com/office/drawing/2014/main" id="{56F7CD11-AE4B-E02A-E3E0-D24A8B58454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C4C5A646-0339-AC3D-7916-25ADC27F69AC}"/>
              </a:ext>
            </a:extLst>
          </xdr:cNvPr>
          <xdr:cNvCxnSpPr>
            <a:stCxn id="289" idx="1"/>
            <a:endCxn id="28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F02E9309-7A9F-512C-F9B2-205133C07EB6}"/>
              </a:ext>
            </a:extLst>
          </xdr:cNvPr>
          <xdr:cNvCxnSpPr>
            <a:stCxn id="289" idx="3"/>
            <a:endCxn id="28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207574</xdr:colOff>
      <xdr:row>32</xdr:row>
      <xdr:rowOff>66260</xdr:rowOff>
    </xdr:from>
    <xdr:to>
      <xdr:col>11</xdr:col>
      <xdr:colOff>351183</xdr:colOff>
      <xdr:row>33</xdr:row>
      <xdr:rowOff>59208</xdr:rowOff>
    </xdr:to>
    <xdr:grpSp>
      <xdr:nvGrpSpPr>
        <xdr:cNvPr id="292" name="Group 14">
          <a:extLst>
            <a:ext uri="{FF2B5EF4-FFF2-40B4-BE49-F238E27FC236}">
              <a16:creationId xmlns:a16="http://schemas.microsoft.com/office/drawing/2014/main" id="{8948B42C-5981-4640-B79C-16F477C6C7E3}"/>
            </a:ext>
          </a:extLst>
        </xdr:cNvPr>
        <xdr:cNvGrpSpPr/>
      </xdr:nvGrpSpPr>
      <xdr:grpSpPr>
        <a:xfrm>
          <a:off x="4105497" y="4995814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3" name="Oval 292">
            <a:extLst>
              <a:ext uri="{FF2B5EF4-FFF2-40B4-BE49-F238E27FC236}">
                <a16:creationId xmlns:a16="http://schemas.microsoft.com/office/drawing/2014/main" id="{93BF4D94-907E-BA67-3B74-0C9DBA8E4E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933104B0-F75A-9898-B7A0-5C31CD7710E1}"/>
              </a:ext>
            </a:extLst>
          </xdr:cNvPr>
          <xdr:cNvCxnSpPr>
            <a:stCxn id="293" idx="1"/>
            <a:endCxn id="29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2DEB91B7-EFB8-4134-6C87-677723AD0BFE}"/>
              </a:ext>
            </a:extLst>
          </xdr:cNvPr>
          <xdr:cNvCxnSpPr>
            <a:stCxn id="293" idx="3"/>
            <a:endCxn id="29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253957</xdr:colOff>
      <xdr:row>36</xdr:row>
      <xdr:rowOff>112643</xdr:rowOff>
    </xdr:from>
    <xdr:to>
      <xdr:col>12</xdr:col>
      <xdr:colOff>1</xdr:colOff>
      <xdr:row>37</xdr:row>
      <xdr:rowOff>105591</xdr:rowOff>
    </xdr:to>
    <xdr:grpSp>
      <xdr:nvGrpSpPr>
        <xdr:cNvPr id="296" name="Group 14">
          <a:extLst>
            <a:ext uri="{FF2B5EF4-FFF2-40B4-BE49-F238E27FC236}">
              <a16:creationId xmlns:a16="http://schemas.microsoft.com/office/drawing/2014/main" id="{8BC4294E-BD08-4D57-86C9-A23EB94C6038}"/>
            </a:ext>
          </a:extLst>
        </xdr:cNvPr>
        <xdr:cNvGrpSpPr/>
      </xdr:nvGrpSpPr>
      <xdr:grpSpPr>
        <a:xfrm>
          <a:off x="4151880" y="5651797"/>
          <a:ext cx="14462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7" name="Oval 296">
            <a:extLst>
              <a:ext uri="{FF2B5EF4-FFF2-40B4-BE49-F238E27FC236}">
                <a16:creationId xmlns:a16="http://schemas.microsoft.com/office/drawing/2014/main" id="{02B8838E-CBF7-796F-44F1-85EC26656CD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F75E5043-1F4A-17AA-CAEA-2C813FCF24EB}"/>
              </a:ext>
            </a:extLst>
          </xdr:cNvPr>
          <xdr:cNvCxnSpPr>
            <a:stCxn id="297" idx="1"/>
            <a:endCxn id="29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3DD88E92-3EB2-333E-AC4D-57BCC9F0CD26}"/>
              </a:ext>
            </a:extLst>
          </xdr:cNvPr>
          <xdr:cNvCxnSpPr>
            <a:stCxn id="297" idx="3"/>
            <a:endCxn id="29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320217</xdr:colOff>
      <xdr:row>40</xdr:row>
      <xdr:rowOff>145774</xdr:rowOff>
    </xdr:from>
    <xdr:to>
      <xdr:col>12</xdr:col>
      <xdr:colOff>66261</xdr:colOff>
      <xdr:row>41</xdr:row>
      <xdr:rowOff>138722</xdr:rowOff>
    </xdr:to>
    <xdr:grpSp>
      <xdr:nvGrpSpPr>
        <xdr:cNvPr id="300" name="Group 14">
          <a:extLst>
            <a:ext uri="{FF2B5EF4-FFF2-40B4-BE49-F238E27FC236}">
              <a16:creationId xmlns:a16="http://schemas.microsoft.com/office/drawing/2014/main" id="{47AA1115-C434-46B1-A8D3-FC0A3F4BECDD}"/>
            </a:ext>
          </a:extLst>
        </xdr:cNvPr>
        <xdr:cNvGrpSpPr/>
      </xdr:nvGrpSpPr>
      <xdr:grpSpPr>
        <a:xfrm>
          <a:off x="4218140" y="6306251"/>
          <a:ext cx="14462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01" name="Oval 300">
            <a:extLst>
              <a:ext uri="{FF2B5EF4-FFF2-40B4-BE49-F238E27FC236}">
                <a16:creationId xmlns:a16="http://schemas.microsoft.com/office/drawing/2014/main" id="{D1225C6B-05E7-2391-D19E-852C832E060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BABB28B0-874C-78AB-DD2A-C999F7A6E416}"/>
              </a:ext>
            </a:extLst>
          </xdr:cNvPr>
          <xdr:cNvCxnSpPr>
            <a:stCxn id="301" idx="1"/>
            <a:endCxn id="30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07C8F80D-DE84-1764-BD4F-650ACF3972FA}"/>
              </a:ext>
            </a:extLst>
          </xdr:cNvPr>
          <xdr:cNvCxnSpPr>
            <a:stCxn id="301" idx="3"/>
            <a:endCxn id="30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2166</xdr:colOff>
      <xdr:row>45</xdr:row>
      <xdr:rowOff>66261</xdr:rowOff>
    </xdr:from>
    <xdr:to>
      <xdr:col>12</xdr:col>
      <xdr:colOff>145775</xdr:colOff>
      <xdr:row>46</xdr:row>
      <xdr:rowOff>59209</xdr:rowOff>
    </xdr:to>
    <xdr:grpSp>
      <xdr:nvGrpSpPr>
        <xdr:cNvPr id="304" name="Group 14">
          <a:extLst>
            <a:ext uri="{FF2B5EF4-FFF2-40B4-BE49-F238E27FC236}">
              <a16:creationId xmlns:a16="http://schemas.microsoft.com/office/drawing/2014/main" id="{4AF7D6E8-6F3D-4BFC-AB9A-3D8EF74D9A6B}"/>
            </a:ext>
          </a:extLst>
        </xdr:cNvPr>
        <xdr:cNvGrpSpPr/>
      </xdr:nvGrpSpPr>
      <xdr:grpSpPr>
        <a:xfrm>
          <a:off x="4298674" y="6988738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05" name="Oval 304">
            <a:extLst>
              <a:ext uri="{FF2B5EF4-FFF2-40B4-BE49-F238E27FC236}">
                <a16:creationId xmlns:a16="http://schemas.microsoft.com/office/drawing/2014/main" id="{FD323BC3-7FD5-4A3D-A278-8A8FA765E6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D15AF214-8A3D-879F-8256-9307A261AE4E}"/>
              </a:ext>
            </a:extLst>
          </xdr:cNvPr>
          <xdr:cNvCxnSpPr>
            <a:stCxn id="305" idx="1"/>
            <a:endCxn id="305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3BC63E1B-2D7C-3D88-DC77-23F0F0C9805B}"/>
              </a:ext>
            </a:extLst>
          </xdr:cNvPr>
          <xdr:cNvCxnSpPr>
            <a:stCxn id="305" idx="3"/>
            <a:endCxn id="305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367630</xdr:colOff>
      <xdr:row>17</xdr:row>
      <xdr:rowOff>7620</xdr:rowOff>
    </xdr:from>
    <xdr:to>
      <xdr:col>18</xdr:col>
      <xdr:colOff>312978</xdr:colOff>
      <xdr:row>27</xdr:row>
      <xdr:rowOff>106680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26191AEA-DBB3-BB6D-C67D-DD97CEDE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 rot="10517008">
          <a:off x="4246210" y="2674620"/>
          <a:ext cx="2719028" cy="1623060"/>
        </a:xfrm>
        <a:prstGeom prst="rect">
          <a:avLst/>
        </a:prstGeom>
      </xdr:spPr>
    </xdr:pic>
    <xdr:clientData/>
  </xdr:twoCellAnchor>
  <xdr:twoCellAnchor>
    <xdr:from>
      <xdr:col>11</xdr:col>
      <xdr:colOff>66370</xdr:colOff>
      <xdr:row>23</xdr:row>
      <xdr:rowOff>116528</xdr:rowOff>
    </xdr:from>
    <xdr:to>
      <xdr:col>11</xdr:col>
      <xdr:colOff>209979</xdr:colOff>
      <xdr:row>24</xdr:row>
      <xdr:rowOff>109476</xdr:rowOff>
    </xdr:to>
    <xdr:grpSp>
      <xdr:nvGrpSpPr>
        <xdr:cNvPr id="357" name="Group 14">
          <a:extLst>
            <a:ext uri="{FF2B5EF4-FFF2-40B4-BE49-F238E27FC236}">
              <a16:creationId xmlns:a16="http://schemas.microsoft.com/office/drawing/2014/main" id="{964246E4-EB5E-4C64-A5DA-CD24C7B187D4}"/>
            </a:ext>
          </a:extLst>
        </xdr:cNvPr>
        <xdr:cNvGrpSpPr/>
      </xdr:nvGrpSpPr>
      <xdr:grpSpPr>
        <a:xfrm>
          <a:off x="3964293" y="3692066"/>
          <a:ext cx="143609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58" name="Oval 357">
            <a:extLst>
              <a:ext uri="{FF2B5EF4-FFF2-40B4-BE49-F238E27FC236}">
                <a16:creationId xmlns:a16="http://schemas.microsoft.com/office/drawing/2014/main" id="{9D7C6405-1F0E-F0B0-68AF-D6272D878A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229B3068-E8AD-BADF-A6CC-D5EE55596B94}"/>
              </a:ext>
            </a:extLst>
          </xdr:cNvPr>
          <xdr:cNvCxnSpPr>
            <a:stCxn id="358" idx="1"/>
            <a:endCxn id="35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615EBA5C-2D17-7C5B-C116-A2668AC4755B}"/>
              </a:ext>
            </a:extLst>
          </xdr:cNvPr>
          <xdr:cNvCxnSpPr>
            <a:stCxn id="358" idx="3"/>
            <a:endCxn id="35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313591</xdr:colOff>
      <xdr:row>24</xdr:row>
      <xdr:rowOff>31760</xdr:rowOff>
    </xdr:from>
    <xdr:to>
      <xdr:col>12</xdr:col>
      <xdr:colOff>63062</xdr:colOff>
      <xdr:row>25</xdr:row>
      <xdr:rowOff>24708</xdr:rowOff>
    </xdr:to>
    <xdr:grpSp>
      <xdr:nvGrpSpPr>
        <xdr:cNvPr id="362" name="Group 14">
          <a:extLst>
            <a:ext uri="{FF2B5EF4-FFF2-40B4-BE49-F238E27FC236}">
              <a16:creationId xmlns:a16="http://schemas.microsoft.com/office/drawing/2014/main" id="{0F8C14B4-5655-422B-B7E8-22D5008D7DD6}"/>
            </a:ext>
          </a:extLst>
        </xdr:cNvPr>
        <xdr:cNvGrpSpPr/>
      </xdr:nvGrpSpPr>
      <xdr:grpSpPr>
        <a:xfrm>
          <a:off x="4211514" y="3759698"/>
          <a:ext cx="148056" cy="14534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63" name="Oval 362">
            <a:extLst>
              <a:ext uri="{FF2B5EF4-FFF2-40B4-BE49-F238E27FC236}">
                <a16:creationId xmlns:a16="http://schemas.microsoft.com/office/drawing/2014/main" id="{A3CF741F-6AF3-6A34-A6C1-0D3CA1500D7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CC573184-FF8D-11E0-69C7-4D91D8621FBB}"/>
              </a:ext>
            </a:extLst>
          </xdr:cNvPr>
          <xdr:cNvCxnSpPr>
            <a:stCxn id="363" idx="1"/>
            <a:endCxn id="36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0600D5AB-61FB-AFEF-C1C0-18A017045B48}"/>
              </a:ext>
            </a:extLst>
          </xdr:cNvPr>
          <xdr:cNvCxnSpPr>
            <a:stCxn id="363" idx="3"/>
            <a:endCxn id="36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209979</xdr:colOff>
      <xdr:row>24</xdr:row>
      <xdr:rowOff>36802</xdr:rowOff>
    </xdr:from>
    <xdr:to>
      <xdr:col>11</xdr:col>
      <xdr:colOff>335124</xdr:colOff>
      <xdr:row>24</xdr:row>
      <xdr:rowOff>53046</xdr:rowOff>
    </xdr:to>
    <xdr:cxnSp macro="">
      <xdr:nvCxnSpPr>
        <xdr:cNvPr id="366" name="Straight Connector 148">
          <a:extLst>
            <a:ext uri="{FF2B5EF4-FFF2-40B4-BE49-F238E27FC236}">
              <a16:creationId xmlns:a16="http://schemas.microsoft.com/office/drawing/2014/main" id="{31EDF723-B490-4E9F-B584-CDF02FA7E27B}"/>
            </a:ext>
          </a:extLst>
        </xdr:cNvPr>
        <xdr:cNvCxnSpPr>
          <a:cxnSpLocks/>
          <a:stCxn id="358" idx="6"/>
          <a:endCxn id="363" idx="1"/>
        </xdr:cNvCxnSpPr>
      </xdr:nvCxnSpPr>
      <xdr:spPr bwMode="auto">
        <a:xfrm>
          <a:off x="4099492" y="3767289"/>
          <a:ext cx="125145" cy="1624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125896</xdr:colOff>
      <xdr:row>22</xdr:row>
      <xdr:rowOff>112643</xdr:rowOff>
    </xdr:from>
    <xdr:to>
      <xdr:col>11</xdr:col>
      <xdr:colOff>138175</xdr:colOff>
      <xdr:row>23</xdr:row>
      <xdr:rowOff>116528</xdr:rowOff>
    </xdr:to>
    <xdr:cxnSp macro="">
      <xdr:nvCxnSpPr>
        <xdr:cNvPr id="370" name="Straight Arrow Connector 166">
          <a:extLst>
            <a:ext uri="{FF2B5EF4-FFF2-40B4-BE49-F238E27FC236}">
              <a16:creationId xmlns:a16="http://schemas.microsoft.com/office/drawing/2014/main" id="{C852533B-8BEC-4DA9-9E86-B777890A4A1E}"/>
            </a:ext>
          </a:extLst>
        </xdr:cNvPr>
        <xdr:cNvCxnSpPr>
          <a:cxnSpLocks/>
          <a:stCxn id="358" idx="0"/>
        </xdr:cNvCxnSpPr>
      </xdr:nvCxnSpPr>
      <xdr:spPr>
        <a:xfrm flipH="1" flipV="1">
          <a:off x="4015409" y="3538330"/>
          <a:ext cx="12279" cy="1562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311426</xdr:colOff>
      <xdr:row>24</xdr:row>
      <xdr:rowOff>36802</xdr:rowOff>
    </xdr:from>
    <xdr:to>
      <xdr:col>11</xdr:col>
      <xdr:colOff>66370</xdr:colOff>
      <xdr:row>24</xdr:row>
      <xdr:rowOff>53009</xdr:rowOff>
    </xdr:to>
    <xdr:cxnSp macro="">
      <xdr:nvCxnSpPr>
        <xdr:cNvPr id="375" name="Straight Arrow Connector 166">
          <a:extLst>
            <a:ext uri="{FF2B5EF4-FFF2-40B4-BE49-F238E27FC236}">
              <a16:creationId xmlns:a16="http://schemas.microsoft.com/office/drawing/2014/main" id="{033DC483-0FBA-434A-A110-A83D6C43124A}"/>
            </a:ext>
          </a:extLst>
        </xdr:cNvPr>
        <xdr:cNvCxnSpPr>
          <a:cxnSpLocks/>
          <a:stCxn id="358" idx="2"/>
        </xdr:cNvCxnSpPr>
      </xdr:nvCxnSpPr>
      <xdr:spPr>
        <a:xfrm flipH="1">
          <a:off x="3803374" y="3767289"/>
          <a:ext cx="152509" cy="16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63062</xdr:colOff>
      <xdr:row>24</xdr:row>
      <xdr:rowOff>89210</xdr:rowOff>
    </xdr:from>
    <xdr:to>
      <xdr:col>12</xdr:col>
      <xdr:colOff>215591</xdr:colOff>
      <xdr:row>24</xdr:row>
      <xdr:rowOff>104434</xdr:rowOff>
    </xdr:to>
    <xdr:cxnSp macro="">
      <xdr:nvCxnSpPr>
        <xdr:cNvPr id="378" name="Straight Arrow Connector 166">
          <a:extLst>
            <a:ext uri="{FF2B5EF4-FFF2-40B4-BE49-F238E27FC236}">
              <a16:creationId xmlns:a16="http://schemas.microsoft.com/office/drawing/2014/main" id="{6975FF0F-F351-4284-9615-6D04E036FB03}"/>
            </a:ext>
          </a:extLst>
        </xdr:cNvPr>
        <xdr:cNvCxnSpPr>
          <a:cxnSpLocks/>
          <a:stCxn id="363" idx="6"/>
        </xdr:cNvCxnSpPr>
      </xdr:nvCxnSpPr>
      <xdr:spPr>
        <a:xfrm flipV="1">
          <a:off x="4352564" y="3821151"/>
          <a:ext cx="152529" cy="152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82764</xdr:colOff>
      <xdr:row>25</xdr:row>
      <xdr:rowOff>68847</xdr:rowOff>
    </xdr:from>
    <xdr:to>
      <xdr:col>12</xdr:col>
      <xdr:colOff>231227</xdr:colOff>
      <xdr:row>26</xdr:row>
      <xdr:rowOff>63063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B33CC7A-AE1D-4FD3-9717-A9DDF24D3447}"/>
            </a:ext>
          </a:extLst>
        </xdr:cNvPr>
        <xdr:cNvSpPr/>
      </xdr:nvSpPr>
      <xdr:spPr>
        <a:xfrm rot="21368686">
          <a:off x="4339454" y="3952419"/>
          <a:ext cx="148463" cy="14661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42031</xdr:colOff>
      <xdr:row>25</xdr:row>
      <xdr:rowOff>3422</xdr:rowOff>
    </xdr:from>
    <xdr:to>
      <xdr:col>12</xdr:col>
      <xdr:colOff>152067</xdr:colOff>
      <xdr:row>25</xdr:row>
      <xdr:rowOff>69013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72DF21F2-B478-458C-9F03-AD1DBC77BA9D}"/>
            </a:ext>
          </a:extLst>
        </xdr:cNvPr>
        <xdr:cNvCxnSpPr>
          <a:cxnSpLocks/>
        </xdr:cNvCxnSpPr>
      </xdr:nvCxnSpPr>
      <xdr:spPr bwMode="auto">
        <a:xfrm rot="21368686">
          <a:off x="4298721" y="3886994"/>
          <a:ext cx="110036" cy="655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11354</xdr:colOff>
      <xdr:row>43</xdr:row>
      <xdr:rowOff>46920</xdr:rowOff>
    </xdr:from>
    <xdr:to>
      <xdr:col>11</xdr:col>
      <xdr:colOff>217219</xdr:colOff>
      <xdr:row>47</xdr:row>
      <xdr:rowOff>135575</xdr:rowOff>
    </xdr:to>
    <xdr:sp macro="" textlink="">
      <xdr:nvSpPr>
        <xdr:cNvPr id="384" name="TextBox 157">
          <a:extLst>
            <a:ext uri="{FF2B5EF4-FFF2-40B4-BE49-F238E27FC236}">
              <a16:creationId xmlns:a16="http://schemas.microsoft.com/office/drawing/2014/main" id="{AF5D776F-21EF-4536-983B-77D692D416E9}"/>
            </a:ext>
          </a:extLst>
        </xdr:cNvPr>
        <xdr:cNvSpPr txBox="1"/>
      </xdr:nvSpPr>
      <xdr:spPr>
        <a:xfrm>
          <a:off x="3070240" y="6698091"/>
          <a:ext cx="989636" cy="698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311650</xdr:colOff>
      <xdr:row>38</xdr:row>
      <xdr:rowOff>78826</xdr:rowOff>
    </xdr:from>
    <xdr:to>
      <xdr:col>15</xdr:col>
      <xdr:colOff>125630</xdr:colOff>
      <xdr:row>43</xdr:row>
      <xdr:rowOff>9826</xdr:rowOff>
    </xdr:to>
    <xdr:sp macro="" textlink="">
      <xdr:nvSpPr>
        <xdr:cNvPr id="385" name="TextBox 157">
          <a:extLst>
            <a:ext uri="{FF2B5EF4-FFF2-40B4-BE49-F238E27FC236}">
              <a16:creationId xmlns:a16="http://schemas.microsoft.com/office/drawing/2014/main" id="{86866AA6-CED8-4FD1-89EE-1AC5F41B4F28}"/>
            </a:ext>
          </a:extLst>
        </xdr:cNvPr>
        <xdr:cNvSpPr txBox="1"/>
      </xdr:nvSpPr>
      <xdr:spPr>
        <a:xfrm>
          <a:off x="4568340" y="5933088"/>
          <a:ext cx="996393" cy="698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232823</xdr:colOff>
      <xdr:row>35</xdr:row>
      <xdr:rowOff>26274</xdr:rowOff>
    </xdr:from>
    <xdr:to>
      <xdr:col>11</xdr:col>
      <xdr:colOff>46802</xdr:colOff>
      <xdr:row>39</xdr:row>
      <xdr:rowOff>104419</xdr:rowOff>
    </xdr:to>
    <xdr:sp macro="" textlink="">
      <xdr:nvSpPr>
        <xdr:cNvPr id="386" name="TextBox 157">
          <a:extLst>
            <a:ext uri="{FF2B5EF4-FFF2-40B4-BE49-F238E27FC236}">
              <a16:creationId xmlns:a16="http://schemas.microsoft.com/office/drawing/2014/main" id="{37729BE0-83D6-41A1-968F-F743193F2BFF}"/>
            </a:ext>
          </a:extLst>
        </xdr:cNvPr>
        <xdr:cNvSpPr txBox="1"/>
      </xdr:nvSpPr>
      <xdr:spPr>
        <a:xfrm>
          <a:off x="2912961" y="5418081"/>
          <a:ext cx="996393" cy="698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143485</xdr:colOff>
      <xdr:row>30</xdr:row>
      <xdr:rowOff>136633</xdr:rowOff>
    </xdr:from>
    <xdr:to>
      <xdr:col>14</xdr:col>
      <xdr:colOff>351602</xdr:colOff>
      <xdr:row>35</xdr:row>
      <xdr:rowOff>72888</xdr:rowOff>
    </xdr:to>
    <xdr:sp macro="" textlink="">
      <xdr:nvSpPr>
        <xdr:cNvPr id="387" name="TextBox 157">
          <a:extLst>
            <a:ext uri="{FF2B5EF4-FFF2-40B4-BE49-F238E27FC236}">
              <a16:creationId xmlns:a16="http://schemas.microsoft.com/office/drawing/2014/main" id="{1D3C84F2-03B3-4547-9B94-41572B65EB49}"/>
            </a:ext>
          </a:extLst>
        </xdr:cNvPr>
        <xdr:cNvSpPr txBox="1"/>
      </xdr:nvSpPr>
      <xdr:spPr>
        <a:xfrm>
          <a:off x="4400175" y="4766440"/>
          <a:ext cx="996393" cy="698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SYG06-51/24/19/4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180272</xdr:colOff>
      <xdr:row>27</xdr:row>
      <xdr:rowOff>26275</xdr:rowOff>
    </xdr:from>
    <xdr:to>
      <xdr:col>10</xdr:col>
      <xdr:colOff>388389</xdr:colOff>
      <xdr:row>31</xdr:row>
      <xdr:rowOff>130695</xdr:rowOff>
    </xdr:to>
    <xdr:sp macro="" textlink="">
      <xdr:nvSpPr>
        <xdr:cNvPr id="388" name="TextBox 157">
          <a:extLst>
            <a:ext uri="{FF2B5EF4-FFF2-40B4-BE49-F238E27FC236}">
              <a16:creationId xmlns:a16="http://schemas.microsoft.com/office/drawing/2014/main" id="{D4BED0B3-EAEE-4D9C-8C45-0589CDDDB232}"/>
            </a:ext>
          </a:extLst>
        </xdr:cNvPr>
        <xdr:cNvSpPr txBox="1"/>
      </xdr:nvSpPr>
      <xdr:spPr>
        <a:xfrm>
          <a:off x="2860410" y="4214647"/>
          <a:ext cx="996393" cy="698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SYG06-51/24/19/5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42038</xdr:colOff>
      <xdr:row>18</xdr:row>
      <xdr:rowOff>32215</xdr:rowOff>
    </xdr:from>
    <xdr:to>
      <xdr:col>10</xdr:col>
      <xdr:colOff>250155</xdr:colOff>
      <xdr:row>25</xdr:row>
      <xdr:rowOff>63747</xdr:rowOff>
    </xdr:to>
    <xdr:sp macro="" textlink="">
      <xdr:nvSpPr>
        <xdr:cNvPr id="389" name="TextBox 157">
          <a:extLst>
            <a:ext uri="{FF2B5EF4-FFF2-40B4-BE49-F238E27FC236}">
              <a16:creationId xmlns:a16="http://schemas.microsoft.com/office/drawing/2014/main" id="{BCC916C8-69F0-43BA-B085-0DBEF7E3196B}"/>
            </a:ext>
          </a:extLst>
        </xdr:cNvPr>
        <xdr:cNvSpPr txBox="1"/>
      </xdr:nvSpPr>
      <xdr:spPr>
        <a:xfrm>
          <a:off x="2738855" y="2848302"/>
          <a:ext cx="1003248" cy="1098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SYG06-51/24/19/6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</xdr:txBody>
    </xdr:sp>
    <xdr:clientData/>
  </xdr:twoCellAnchor>
  <xdr:twoCellAnchor>
    <xdr:from>
      <xdr:col>12</xdr:col>
      <xdr:colOff>374713</xdr:colOff>
      <xdr:row>13</xdr:row>
      <xdr:rowOff>100013</xdr:rowOff>
    </xdr:from>
    <xdr:to>
      <xdr:col>15</xdr:col>
      <xdr:colOff>357187</xdr:colOff>
      <xdr:row>25</xdr:row>
      <xdr:rowOff>115615</xdr:rowOff>
    </xdr:to>
    <xdr:sp macro="" textlink="">
      <xdr:nvSpPr>
        <xdr:cNvPr id="390" name="TextBox 157">
          <a:extLst>
            <a:ext uri="{FF2B5EF4-FFF2-40B4-BE49-F238E27FC236}">
              <a16:creationId xmlns:a16="http://schemas.microsoft.com/office/drawing/2014/main" id="{25CFF625-EBE3-4A40-AA3B-43CA45366F59}"/>
            </a:ext>
          </a:extLst>
        </xdr:cNvPr>
        <xdr:cNvSpPr txBox="1"/>
      </xdr:nvSpPr>
      <xdr:spPr>
        <a:xfrm>
          <a:off x="4641913" y="2162176"/>
          <a:ext cx="1168337" cy="184440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SYG06-51/24/19/6/1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1P50KVA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KUBIKEL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</a:p>
      </xdr:txBody>
    </xdr:sp>
    <xdr:clientData/>
  </xdr:twoCellAnchor>
  <xdr:twoCellAnchor>
    <xdr:from>
      <xdr:col>12</xdr:col>
      <xdr:colOff>60105</xdr:colOff>
      <xdr:row>42</xdr:row>
      <xdr:rowOff>40226</xdr:rowOff>
    </xdr:from>
    <xdr:to>
      <xdr:col>12</xdr:col>
      <xdr:colOff>246617</xdr:colOff>
      <xdr:row>45</xdr:row>
      <xdr:rowOff>44931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F8CF0248-ADF8-4A71-BEAE-BACEA803565E}"/>
            </a:ext>
          </a:extLst>
        </xdr:cNvPr>
        <xdr:cNvSpPr txBox="1"/>
      </xdr:nvSpPr>
      <xdr:spPr>
        <a:xfrm rot="5086889">
          <a:off x="4209486" y="6651610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11</xdr:col>
      <xdr:colOff>384783</xdr:colOff>
      <xdr:row>37</xdr:row>
      <xdr:rowOff>119739</xdr:rowOff>
    </xdr:from>
    <xdr:to>
      <xdr:col>12</xdr:col>
      <xdr:colOff>173730</xdr:colOff>
      <xdr:row>40</xdr:row>
      <xdr:rowOff>111192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577226A7-4C76-4237-BCF3-6219236E1C66}"/>
            </a:ext>
          </a:extLst>
        </xdr:cNvPr>
        <xdr:cNvSpPr txBox="1"/>
      </xdr:nvSpPr>
      <xdr:spPr>
        <a:xfrm rot="5086889">
          <a:off x="4136599" y="5955871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11</xdr:col>
      <xdr:colOff>311896</xdr:colOff>
      <xdr:row>33</xdr:row>
      <xdr:rowOff>60104</xdr:rowOff>
    </xdr:from>
    <xdr:to>
      <xdr:col>12</xdr:col>
      <xdr:colOff>100843</xdr:colOff>
      <xdr:row>36</xdr:row>
      <xdr:rowOff>64809</xdr:rowOff>
    </xdr:to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7ED7A5B8-EDF6-490D-AC8D-1AB3A2198600}"/>
            </a:ext>
          </a:extLst>
        </xdr:cNvPr>
        <xdr:cNvSpPr txBox="1"/>
      </xdr:nvSpPr>
      <xdr:spPr>
        <a:xfrm rot="5086889">
          <a:off x="4063712" y="5286636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11</xdr:col>
      <xdr:colOff>292018</xdr:colOff>
      <xdr:row>29</xdr:row>
      <xdr:rowOff>26973</xdr:rowOff>
    </xdr:from>
    <xdr:to>
      <xdr:col>12</xdr:col>
      <xdr:colOff>80965</xdr:colOff>
      <xdr:row>32</xdr:row>
      <xdr:rowOff>44930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261B36AE-C70C-4921-9028-7F77C802A391}"/>
            </a:ext>
          </a:extLst>
        </xdr:cNvPr>
        <xdr:cNvSpPr txBox="1"/>
      </xdr:nvSpPr>
      <xdr:spPr>
        <a:xfrm rot="5086889">
          <a:off x="4043834" y="4657157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11</xdr:col>
      <xdr:colOff>212505</xdr:colOff>
      <xdr:row>24</xdr:row>
      <xdr:rowOff>139617</xdr:rowOff>
    </xdr:from>
    <xdr:to>
      <xdr:col>12</xdr:col>
      <xdr:colOff>1452</xdr:colOff>
      <xdr:row>27</xdr:row>
      <xdr:rowOff>144322</xdr:rowOff>
    </xdr:to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790EB3DC-331B-423C-9F2B-702FEB24BA13}"/>
            </a:ext>
          </a:extLst>
        </xdr:cNvPr>
        <xdr:cNvSpPr txBox="1"/>
      </xdr:nvSpPr>
      <xdr:spPr>
        <a:xfrm rot="5086889">
          <a:off x="3964321" y="4007801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11</xdr:col>
      <xdr:colOff>94686</xdr:colOff>
      <xdr:row>22</xdr:row>
      <xdr:rowOff>124912</xdr:rowOff>
    </xdr:from>
    <xdr:to>
      <xdr:col>12</xdr:col>
      <xdr:colOff>159026</xdr:colOff>
      <xdr:row>24</xdr:row>
      <xdr:rowOff>6624</xdr:rowOff>
    </xdr:to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EC1D8952-EE33-471C-A5A3-0A8628B46BD3}"/>
            </a:ext>
          </a:extLst>
        </xdr:cNvPr>
        <xdr:cNvSpPr txBox="1"/>
      </xdr:nvSpPr>
      <xdr:spPr>
        <a:xfrm rot="602640">
          <a:off x="3984199" y="3550599"/>
          <a:ext cx="461905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12</xdr:col>
      <xdr:colOff>76200</xdr:colOff>
      <xdr:row>23</xdr:row>
      <xdr:rowOff>90487</xdr:rowOff>
    </xdr:from>
    <xdr:to>
      <xdr:col>12</xdr:col>
      <xdr:colOff>184956</xdr:colOff>
      <xdr:row>24</xdr:row>
      <xdr:rowOff>38084</xdr:rowOff>
    </xdr:to>
    <xdr:sp macro="" textlink="">
      <xdr:nvSpPr>
        <xdr:cNvPr id="398" name="Isosceles Triangle 397">
          <a:extLst>
            <a:ext uri="{FF2B5EF4-FFF2-40B4-BE49-F238E27FC236}">
              <a16:creationId xmlns:a16="http://schemas.microsoft.com/office/drawing/2014/main" id="{EAC1872F-4897-4DF7-9619-36DEF98ABD64}"/>
            </a:ext>
          </a:extLst>
        </xdr:cNvPr>
        <xdr:cNvSpPr/>
      </xdr:nvSpPr>
      <xdr:spPr>
        <a:xfrm>
          <a:off x="4343400" y="3676650"/>
          <a:ext cx="108756" cy="9999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6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12.%20KKO_KKF%20PB%20PERUM%20GRIYA%20NUSA%20ASRI.xlsx" TargetMode="External"/><Relationship Id="rId1" Type="http://schemas.openxmlformats.org/officeDocument/2006/relationships/externalLinkPath" Target="12.%20KKO_KKF%20PB%20PERUM%20GRIYA%20NUSA%20ASRI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81" t="s">
        <v>804</v>
      </c>
      <c r="C4" s="581"/>
      <c r="D4" s="581"/>
      <c r="E4" s="581"/>
      <c r="F4" s="581"/>
      <c r="G4" s="581"/>
      <c r="H4" s="581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82" t="s">
        <v>0</v>
      </c>
      <c r="C7" s="582" t="s">
        <v>1</v>
      </c>
      <c r="D7" s="583" t="s">
        <v>42</v>
      </c>
      <c r="E7" s="583" t="s">
        <v>43</v>
      </c>
      <c r="F7" s="583" t="s">
        <v>805</v>
      </c>
      <c r="G7" s="584" t="s">
        <v>41</v>
      </c>
      <c r="H7" s="580" t="s">
        <v>727</v>
      </c>
      <c r="I7" s="580" t="s">
        <v>807</v>
      </c>
      <c r="J7" s="580" t="s">
        <v>711</v>
      </c>
      <c r="K7" s="574" t="s">
        <v>709</v>
      </c>
      <c r="L7" s="575"/>
    </row>
    <row r="8" spans="1:12" ht="15" customHeight="1">
      <c r="B8" s="582"/>
      <c r="C8" s="582"/>
      <c r="D8" s="583"/>
      <c r="E8" s="583"/>
      <c r="F8" s="583"/>
      <c r="G8" s="584"/>
      <c r="H8" s="580"/>
      <c r="I8" s="580"/>
      <c r="J8" s="580"/>
      <c r="K8" s="576"/>
      <c r="L8" s="577"/>
    </row>
    <row r="9" spans="1:12" ht="15" customHeight="1">
      <c r="B9" s="582"/>
      <c r="C9" s="582"/>
      <c r="D9" s="583"/>
      <c r="E9" s="583"/>
      <c r="F9" s="583"/>
      <c r="G9" s="584"/>
      <c r="H9" s="580"/>
      <c r="I9" s="580"/>
      <c r="J9" s="580"/>
      <c r="K9" s="578"/>
      <c r="L9" s="579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 ht="28.8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Elektronik; 1P; 2W; 230 V; 5(40) A; kls 1 (combo); register drum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1</v>
      </c>
      <c r="G12" s="40">
        <f ca="1">IF(ISERROR(OFFSET('HARGA SATUAN'!$Q$6,MATCH(C12,'HARGA SATUAN'!$C$7:$C$1922,0),0)),"",OFFSET('HARGA SATUAN'!$Q$6,MATCH(C12,'HARGA SATUAN'!$C$7:$C$1922,0),0))</f>
        <v>162966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1</v>
      </c>
      <c r="G13" s="40">
        <f ca="1">IF(ISERROR(OFFSET('HARGA SATUAN'!$Q$6,MATCH(C13,'HARGA SATUAN'!$C$7:$C$1922,0),0)),"",OFFSET('HARGA SATUAN'!$Q$6,MATCH(C13,'HARGA SATUAN'!$C$7:$C$1922,0),0))</f>
        <v>1952952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MCB 1 Fasa 10 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37170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Smart Box Tidak Langsung Daya TM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Unit</v>
      </c>
      <c r="F15" s="134">
        <f t="shared" ca="1" si="2"/>
        <v>1</v>
      </c>
      <c r="G15" s="40">
        <f ca="1">IF(ISERROR(OFFSET('HARGA SATUAN'!$Q$6,MATCH(C15,'HARGA SATUAN'!$C$7:$C$1922,0),0)),"",OFFSET('HARGA SATUAN'!$Q$6,MATCH(C15,'HARGA SATUAN'!$C$7:$C$1922,0),0))</f>
        <v>4807679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Air Insulated LBS Motorized;24KV;630A;Min-16KA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Cell</v>
      </c>
      <c r="F16" s="134">
        <f t="shared" ca="1" si="2"/>
        <v>1</v>
      </c>
      <c r="G16" s="40">
        <f ca="1">IF(ISERROR(OFFSET('HARGA SATUAN'!$Q$6,MATCH(C16,'HARGA SATUAN'!$C$7:$C$1922,0),0)),"",OFFSET('HARGA SATUAN'!$Q$6,MATCH(C16,'HARGA SATUAN'!$C$7:$C$1922,0),0))</f>
        <v>51851823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 ht="28.8">
      <c r="A17" s="108">
        <v>6</v>
      </c>
      <c r="B17" s="130">
        <f t="shared" ca="1" si="0"/>
        <v>6</v>
      </c>
      <c r="C17" s="105" t="str">
        <f t="shared" ca="1" si="1"/>
        <v>Air Insulated CBOG Motorized+Metering;20KV;630A;Min-16KA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Cell</v>
      </c>
      <c r="F17" s="134">
        <f t="shared" ca="1" si="2"/>
        <v>1</v>
      </c>
      <c r="G17" s="40">
        <f ca="1">IF(ISERROR(OFFSET('HARGA SATUAN'!$Q$6,MATCH(C17,'HARGA SATUAN'!$C$7:$C$1922,0),0)),"",OFFSET('HARGA SATUAN'!$Q$6,MATCH(C17,'HARGA SATUAN'!$C$7:$C$1922,0),0))</f>
        <v>254142159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134">
        <f t="shared" ca="1" si="2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Lightning Arester (Polymer) 21 KV, 10 KA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134">
        <f t="shared" ca="1" si="2"/>
        <v>3</v>
      </c>
      <c r="G19" s="40">
        <f ca="1">IF(ISERROR(OFFSET('HARGA SATUAN'!$Q$6,MATCH(C19,'HARGA SATUAN'!$C$7:$C$1922,0),0)),"",OFFSET('HARGA SATUAN'!$Q$6,MATCH(C19,'HARGA SATUAN'!$C$7:$C$1922,0),0))</f>
        <v>633818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Isolator Tumpu ( Pin Post ) 20 KV Porcelain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Bh</v>
      </c>
      <c r="F20" s="134">
        <f t="shared" ca="1" si="2"/>
        <v>11</v>
      </c>
      <c r="G20" s="40">
        <f ca="1">IF(ISERROR(OFFSET('HARGA SATUAN'!$Q$6,MATCH(C20,'HARGA SATUAN'!$C$7:$C$1922,0),0)),"",OFFSET('HARGA SATUAN'!$Q$6,MATCH(C20,'HARGA SATUAN'!$C$7:$C$1922,0),0))</f>
        <v>243753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Isolator Tumpu ( Line Post ) 20 KV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Bh</v>
      </c>
      <c r="F21" s="134">
        <f t="shared" ca="1" si="2"/>
        <v>6</v>
      </c>
      <c r="G21" s="40">
        <f ca="1">IF(ISERROR(OFFSET('HARGA SATUAN'!$Q$6,MATCH(C21,'HARGA SATUAN'!$C$7:$C$1922,0),0)),"",OFFSET('HARGA SATUAN'!$Q$6,MATCH(C21,'HARGA SATUAN'!$C$7:$C$1922,0),0))</f>
        <v>235202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 ht="28.8">
      <c r="A22" s="108">
        <v>11</v>
      </c>
      <c r="B22" s="130">
        <f t="shared" ca="1" si="0"/>
        <v>11</v>
      </c>
      <c r="C22" s="105" t="str">
        <f t="shared" ca="1" si="1"/>
        <v>Isolator Tarik ( Porcelain ) 20 KV + Primary Dead End Clamp 150-240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Set</v>
      </c>
      <c r="F22" s="134">
        <f t="shared" ca="1" si="2"/>
        <v>12</v>
      </c>
      <c r="G22" s="40">
        <f ca="1">IF(ISERROR(OFFSET('HARGA SATUAN'!$Q$6,MATCH(C22,'HARGA SATUAN'!$C$7:$C$1922,0),0)),"",OFFSET('HARGA SATUAN'!$Q$6,MATCH(C22,'HARGA SATUAN'!$C$7:$C$1922,0),0))</f>
        <v>557575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AAAC 70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134">
        <f t="shared" ca="1" si="2"/>
        <v>6</v>
      </c>
      <c r="G23" s="40">
        <f ca="1">IF(ISERROR(OFFSET('HARGA SATUAN'!$Q$6,MATCH(C23,'HARGA SATUAN'!$C$7:$C$1922,0),0)),"",OFFSET('HARGA SATUAN'!$Q$6,MATCH(C23,'HARGA SATUAN'!$C$7:$C$1922,0),0))</f>
        <v>13967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AAAC 150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134">
        <f t="shared" ca="1" si="2"/>
        <v>355.1</v>
      </c>
      <c r="G24" s="40">
        <f ca="1">IF(ISERROR(OFFSET('HARGA SATUAN'!$Q$6,MATCH(C24,'HARGA SATUAN'!$C$7:$C$1922,0),0)),"",OFFSET('HARGA SATUAN'!$Q$6,MATCH(C24,'HARGA SATUAN'!$C$7:$C$1922,0),0))</f>
        <v>24827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AAAC 240 mm²</v>
      </c>
      <c r="D25" s="97" t="str">
        <f ca="1">IF(ISERROR(OFFSET('HARGA SATUAN'!$E$6,MATCH(C25,'HARGA SATUAN'!$C$7:$C$1922,0),0)),"",OFFSET('HARGA SATUAN'!$E$6,MATCH(C25,'HARGA SATUAN'!$C$7:$C$1922,0),0))</f>
        <v>MDU-KD</v>
      </c>
      <c r="E25" s="97" t="str">
        <f ca="1">IF(B25="+","Unit",IF(ISERROR(OFFSET('HARGA SATUAN'!$F$6,MATCH(C25,'HARGA SATUAN'!$C$7:$C$1922,0),0)),"",OFFSET('HARGA SATUAN'!$F$6,MATCH(C25,'HARGA SATUAN'!$C$7:$C$1922,0),0)))</f>
        <v>Mtr</v>
      </c>
      <c r="F25" s="134">
        <f t="shared" ca="1" si="2"/>
        <v>1065.3</v>
      </c>
      <c r="G25" s="40">
        <f ca="1">IF(ISERROR(OFFSET('HARGA SATUAN'!$Q$6,MATCH(C25,'HARGA SATUAN'!$C$7:$C$1922,0),0)),"",OFFSET('HARGA SATUAN'!$Q$6,MATCH(C25,'HARGA SATUAN'!$C$7:$C$1922,0),0))</f>
        <v>36183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AAAC/S 70 mm²</v>
      </c>
      <c r="D26" s="97" t="str">
        <f ca="1">IF(ISERROR(OFFSET('HARGA SATUAN'!$E$6,MATCH(C26,'HARGA SATUAN'!$C$7:$C$1922,0),0)),"",OFFSET('HARGA SATUAN'!$E$6,MATCH(C26,'HARGA SATUAN'!$C$7:$C$1922,0),0))</f>
        <v>MDU-KD</v>
      </c>
      <c r="E26" s="97" t="str">
        <f ca="1">IF(B26="+","Unit",IF(ISERROR(OFFSET('HARGA SATUAN'!$F$6,MATCH(C26,'HARGA SATUAN'!$C$7:$C$1922,0),0)),"",OFFSET('HARGA SATUAN'!$F$6,MATCH(C26,'HARGA SATUAN'!$C$7:$C$1922,0),0)))</f>
        <v>Mtr</v>
      </c>
      <c r="F26" s="134">
        <f t="shared" ca="1" si="2"/>
        <v>12</v>
      </c>
      <c r="G26" s="40">
        <f ca="1">IF(ISERROR(OFFSET('HARGA SATUAN'!$Q$6,MATCH(C26,'HARGA SATUAN'!$C$7:$C$1922,0),0)),"",OFFSET('HARGA SATUAN'!$Q$6,MATCH(C26,'HARGA SATUAN'!$C$7:$C$1922,0),0))</f>
        <v>16324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NFA2X-T 2 x 70 + N 50 mm²</v>
      </c>
      <c r="D27" s="97" t="str">
        <f ca="1">IF(ISERROR(OFFSET('HARGA SATUAN'!$E$6,MATCH(C27,'HARGA SATUAN'!$C$7:$C$1922,0),0)),"",OFFSET('HARGA SATUAN'!$E$6,MATCH(C27,'HARGA SATUAN'!$C$7:$C$1922,0),0))</f>
        <v>MDU-KD</v>
      </c>
      <c r="E27" s="97" t="str">
        <f ca="1">IF(B27="+","Unit",IF(ISERROR(OFFSET('HARGA SATUAN'!$F$6,MATCH(C27,'HARGA SATUAN'!$C$7:$C$1922,0),0)),"",OFFSET('HARGA SATUAN'!$F$6,MATCH(C27,'HARGA SATUAN'!$C$7:$C$1922,0),0)))</f>
        <v>Mtr</v>
      </c>
      <c r="F27" s="134">
        <f t="shared" ca="1" si="2"/>
        <v>2</v>
      </c>
      <c r="G27" s="40">
        <f ca="1">IF(ISERROR(OFFSET('HARGA SATUAN'!$Q$6,MATCH(C27,'HARGA SATUAN'!$C$7:$C$1922,0),0)),"",OFFSET('HARGA SATUAN'!$Q$6,MATCH(C27,'HARGA SATUAN'!$C$7:$C$1922,0),0))</f>
        <v>49525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NFA2X 2 x 16 mm²</v>
      </c>
      <c r="D28" s="97" t="str">
        <f ca="1">IF(ISERROR(OFFSET('HARGA SATUAN'!$E$6,MATCH(C28,'HARGA SATUAN'!$C$7:$C$1922,0),0)),"",OFFSET('HARGA SATUAN'!$E$6,MATCH(C28,'HARGA SATUAN'!$C$7:$C$1922,0),0))</f>
        <v>MDU-KD</v>
      </c>
      <c r="E28" s="97" t="str">
        <f ca="1">IF(B28="+","Unit",IF(ISERROR(OFFSET('HARGA SATUAN'!$F$6,MATCH(C28,'HARGA SATUAN'!$C$7:$C$1922,0),0)),"",OFFSET('HARGA SATUAN'!$F$6,MATCH(C28,'HARGA SATUAN'!$C$7:$C$1922,0),0)))</f>
        <v>Mtr</v>
      </c>
      <c r="F28" s="134">
        <f t="shared" ca="1" si="2"/>
        <v>35</v>
      </c>
      <c r="G28" s="40">
        <f ca="1">IF(ISERROR(OFFSET('HARGA SATUAN'!$Q$6,MATCH(C28,'HARGA SATUAN'!$C$7:$C$1922,0),0)),"",OFFSET('HARGA SATUAN'!$Q$6,MATCH(C28,'HARGA SATUAN'!$C$7:$C$1922,0),0))</f>
        <v>7271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Kabel NYY 1 x 70 mm²</v>
      </c>
      <c r="D29" s="97" t="str">
        <f ca="1">IF(ISERROR(OFFSET('HARGA SATUAN'!$E$6,MATCH(C29,'HARGA SATUAN'!$C$7:$C$1922,0),0)),"",OFFSET('HARGA SATUAN'!$E$6,MATCH(C29,'HARGA SATUAN'!$C$7:$C$1922,0),0))</f>
        <v>MDU-KD</v>
      </c>
      <c r="E29" s="97" t="str">
        <f ca="1">IF(B29="+","Unit",IF(ISERROR(OFFSET('HARGA SATUAN'!$F$6,MATCH(C29,'HARGA SATUAN'!$C$7:$C$1922,0),0)),"",OFFSET('HARGA SATUAN'!$F$6,MATCH(C29,'HARGA SATUAN'!$C$7:$C$1922,0),0)))</f>
        <v>Mtr</v>
      </c>
      <c r="F29" s="134">
        <f t="shared" ca="1" si="2"/>
        <v>30</v>
      </c>
      <c r="G29" s="40">
        <f ca="1">IF(ISERROR(OFFSET('HARGA SATUAN'!$Q$6,MATCH(C29,'HARGA SATUAN'!$C$7:$C$1922,0),0)),"",OFFSET('HARGA SATUAN'!$Q$6,MATCH(C29,'HARGA SATUAN'!$C$7:$C$1922,0),0))</f>
        <v>121773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Kabel NA2XSEYBY 20 KV, 3 x 150 mm²</v>
      </c>
      <c r="D30" s="97" t="str">
        <f ca="1">IF(ISERROR(OFFSET('HARGA SATUAN'!$E$6,MATCH(C30,'HARGA SATUAN'!$C$7:$C$1922,0),0)),"",OFFSET('HARGA SATUAN'!$E$6,MATCH(C30,'HARGA SATUAN'!$C$7:$C$1922,0),0))</f>
        <v>MDU-KD</v>
      </c>
      <c r="E30" s="97" t="str">
        <f ca="1">IF(B30="+","Unit",IF(ISERROR(OFFSET('HARGA SATUAN'!$F$6,MATCH(C30,'HARGA SATUAN'!$C$7:$C$1922,0),0)),"",OFFSET('HARGA SATUAN'!$F$6,MATCH(C30,'HARGA SATUAN'!$C$7:$C$1922,0),0)))</f>
        <v>Mtr</v>
      </c>
      <c r="F30" s="134">
        <f t="shared" ca="1" si="2"/>
        <v>30</v>
      </c>
      <c r="G30" s="40">
        <f ca="1">IF(ISERROR(OFFSET('HARGA SATUAN'!$Q$6,MATCH(C30,'HARGA SATUAN'!$C$7:$C$1922,0),0)),"",OFFSET('HARGA SATUAN'!$Q$6,MATCH(C30,'HARGA SATUAN'!$C$7:$C$1922,0),0))</f>
        <v>445036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Modem 3G/4G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Unit</v>
      </c>
      <c r="F31" s="134">
        <f t="shared" ca="1" si="2"/>
        <v>1</v>
      </c>
      <c r="G31" s="40">
        <f ca="1">IF(ISERROR(OFFSET('HARGA SATUAN'!$Q$6,MATCH(C31,'HARGA SATUAN'!$C$7:$C$1922,0),0)),"",OFFSET('HARGA SATUAN'!$Q$6,MATCH(C31,'HARGA SATUAN'!$C$7:$C$1922,0),0))</f>
        <v>1288575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Disconnecting Switch 20 KV - 630 A Porcelein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Set</v>
      </c>
      <c r="F32" s="134">
        <f t="shared" ca="1" si="2"/>
        <v>1</v>
      </c>
      <c r="G32" s="40">
        <f ca="1">IF(ISERROR(OFFSET('HARGA SATUAN'!$Q$6,MATCH(C32,'HARGA SATUAN'!$C$7:$C$1922,0),0)),"",OFFSET('HARGA SATUAN'!$Q$6,MATCH(C32,'HARGA SATUAN'!$C$7:$C$1922,0),0))</f>
        <v>8538750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Tiang Beton 14M-350 daN+E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Btg</v>
      </c>
      <c r="F33" s="134">
        <f t="shared" ca="1" si="2"/>
        <v>7</v>
      </c>
      <c r="G33" s="40">
        <f ca="1">IF(ISERROR(OFFSET('HARGA SATUAN'!$Q$6,MATCH(C33,'HARGA SATUAN'!$C$7:$C$1922,0),0)),"",OFFSET('HARGA SATUAN'!$Q$6,MATCH(C33,'HARGA SATUAN'!$C$7:$C$1922,0),0))</f>
        <v>8259559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Penghalang Panjat dan Papan Peringatan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Set</v>
      </c>
      <c r="F34" s="134">
        <f t="shared" ca="1" si="2"/>
        <v>7</v>
      </c>
      <c r="G34" s="40">
        <f ca="1">IF(ISERROR(OFFSET('HARGA SATUAN'!$Q$6,MATCH(C34,'HARGA SATUAN'!$C$7:$C$1922,0),0)),"",OFFSET('HARGA SATUAN'!$Q$6,MATCH(C34,'HARGA SATUAN'!$C$7:$C$1922,0),0))</f>
        <v>249187.5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Sepatu Kabel AL/CU Ring-70 mm²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4</v>
      </c>
      <c r="G35" s="40">
        <f ca="1">IF(ISERROR(OFFSET('HARGA SATUAN'!$Q$6,MATCH(C35,'HARGA SATUAN'!$C$7:$C$1922,0),0)),"",OFFSET('HARGA SATUAN'!$Q$6,MATCH(C35,'HARGA SATUAN'!$C$7:$C$1922,0),0))</f>
        <v>49000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Sepatu Kabel AL/CU Kepala 70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9</v>
      </c>
      <c r="G36" s="40">
        <f ca="1">IF(ISERROR(OFFSET('HARGA SATUAN'!$Q$6,MATCH(C36,'HARGA SATUAN'!$C$7:$C$1922,0),0)),"",OFFSET('HARGA SATUAN'!$Q$6,MATCH(C36,'HARGA SATUAN'!$C$7:$C$1922,0),0))</f>
        <v>45023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Sepatu Kabel AL/AL-70 mm²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6</v>
      </c>
      <c r="G37" s="40">
        <f ca="1">IF(ISERROR(OFFSET('HARGA SATUAN'!$Q$6,MATCH(C37,'HARGA SATUAN'!$C$7:$C$1922,0),0)),"",OFFSET('HARGA SATUAN'!$Q$6,MATCH(C37,'HARGA SATUAN'!$C$7:$C$1922,0),0))</f>
        <v>22044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Armour Rod # for 70 mm²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Set</v>
      </c>
      <c r="F38" s="134">
        <f t="shared" ca="1" si="2"/>
        <v>1</v>
      </c>
      <c r="G38" s="40">
        <f ca="1">IF(ISERROR(OFFSET('HARGA SATUAN'!$Q$6,MATCH(C38,'HARGA SATUAN'!$C$7:$C$1922,0),0)),"",OFFSET('HARGA SATUAN'!$Q$6,MATCH(C38,'HARGA SATUAN'!$C$7:$C$1922,0),0))</f>
        <v>58995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Armour Tape ¼" wide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Mtr</v>
      </c>
      <c r="F39" s="134">
        <f t="shared" ca="1" si="2"/>
        <v>4</v>
      </c>
      <c r="G39" s="40">
        <f ca="1">IF(ISERROR(OFFSET('HARGA SATUAN'!$Q$6,MATCH(C39,'HARGA SATUAN'!$C$7:$C$1922,0),0)),"",OFFSET('HARGA SATUAN'!$Q$6,MATCH(C39,'HARGA SATUAN'!$C$7:$C$1922,0),0))</f>
        <v>8728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Bimetalic Connector 35 - 240 mm²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14</v>
      </c>
      <c r="G40" s="40">
        <f ca="1">IF(ISERROR(OFFSET('HARGA SATUAN'!$Q$6,MATCH(C40,'HARGA SATUAN'!$C$7:$C$1922,0),0)),"",OFFSET('HARGA SATUAN'!$Q$6,MATCH(C40,'HARGA SATUAN'!$C$7:$C$1922,0),0))</f>
        <v>54338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Bolt Double Arming ⅝" x 14"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8</v>
      </c>
      <c r="G41" s="40">
        <f ca="1">IF(ISERROR(OFFSET('HARGA SATUAN'!$Q$6,MATCH(C41,'HARGA SATUAN'!$C$7:$C$1922,0),0)),"",OFFSET('HARGA SATUAN'!$Q$6,MATCH(C41,'HARGA SATUAN'!$C$7:$C$1922,0),0))</f>
        <v>45540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Bolt Machine / Bolt cariage ½" x ¾"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10</v>
      </c>
      <c r="G42" s="40">
        <f ca="1">IF(ISERROR(OFFSET('HARGA SATUAN'!$Q$6,MATCH(C42,'HARGA SATUAN'!$C$7:$C$1922,0),0)),"",OFFSET('HARGA SATUAN'!$Q$6,MATCH(C42,'HARGA SATUAN'!$C$7:$C$1922,0),0))</f>
        <v>7938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Bolt cariage ⅝" x 3"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16</v>
      </c>
      <c r="G43" s="40">
        <f ca="1">IF(ISERROR(OFFSET('HARGA SATUAN'!$Q$6,MATCH(C43,'HARGA SATUAN'!$C$7:$C$1922,0),0)),"",OFFSET('HARGA SATUAN'!$Q$6,MATCH(C43,'HARGA SATUAN'!$C$7:$C$1922,0),0))</f>
        <v>7938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Bolt Machine ⅝" x 10"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22</v>
      </c>
      <c r="G44" s="40">
        <f ca="1">IF(ISERROR(OFFSET('HARGA SATUAN'!$Q$6,MATCH(C44,'HARGA SATUAN'!$C$7:$C$1922,0),0)),"",OFFSET('HARGA SATUAN'!$Q$6,MATCH(C44,'HARGA SATUAN'!$C$7:$C$1922,0),0))</f>
        <v>29694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Bolt Single Up Side ⅝" x 10"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5</v>
      </c>
      <c r="G45" s="40">
        <f ca="1">IF(ISERROR(OFFSET('HARGA SATUAN'!$Q$6,MATCH(C45,'HARGA SATUAN'!$C$7:$C$1922,0),0)),"",OFFSET('HARGA SATUAN'!$Q$6,MATCH(C45,'HARGA SATUAN'!$C$7:$C$1922,0),0))</f>
        <v>35190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Brace Steel 770 mm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28</v>
      </c>
      <c r="G46" s="40">
        <f ca="1">IF(ISERROR(OFFSET('HARGA SATUAN'!$Q$6,MATCH(C46,'HARGA SATUAN'!$C$7:$C$1922,0),0)),"",OFFSET('HARGA SATUAN'!$Q$6,MATCH(C46,'HARGA SATUAN'!$C$7:$C$1922,0),0))</f>
        <v>50424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Bracket band segment,vertikal plat ( Hot dip galvanis )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Bh</v>
      </c>
      <c r="F47" s="134">
        <f t="shared" ca="1" si="2"/>
        <v>2</v>
      </c>
      <c r="G47" s="40">
        <f ca="1">IF(ISERROR(OFFSET('HARGA SATUAN'!$Q$6,MATCH(C47,'HARGA SATUAN'!$C$7:$C$1922,0),0)),"",OFFSET('HARGA SATUAN'!$Q$6,MATCH(C47,'HARGA SATUAN'!$C$7:$C$1922,0),0))</f>
        <v>465750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Center Bracket 12.5 KN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5</v>
      </c>
      <c r="G48" s="40">
        <f ca="1">IF(ISERROR(OFFSET('HARGA SATUAN'!$Q$6,MATCH(C48,'HARGA SATUAN'!$C$7:$C$1922,0),0)),"",OFFSET('HARGA SATUAN'!$Q$6,MATCH(C48,'HARGA SATUAN'!$C$7:$C$1922,0),0))</f>
        <v>106450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Clevis Swinging Secondary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4</v>
      </c>
      <c r="G49" s="40">
        <f ca="1">IF(ISERROR(OFFSET('HARGA SATUAN'!$Q$6,MATCH(C49,'HARGA SATUAN'!$C$7:$C$1922,0),0)),"",OFFSET('HARGA SATUAN'!$Q$6,MATCH(C49,'HARGA SATUAN'!$C$7:$C$1922,0),0))</f>
        <v>17368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Compresion Conector G type 150 mm² / 240 mm²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3</v>
      </c>
      <c r="G50" s="40">
        <f ca="1">IF(ISERROR(OFFSET('HARGA SATUAN'!$Q$6,MATCH(C50,'HARGA SATUAN'!$C$7:$C$1922,0),0)),"",OFFSET('HARGA SATUAN'!$Q$6,MATCH(C50,'HARGA SATUAN'!$C$7:$C$1922,0),0))</f>
        <v>34673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Compresion Conector H type 70 mm² / 70 mm²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Bh</v>
      </c>
      <c r="F51" s="134">
        <f t="shared" ca="1" si="2"/>
        <v>4</v>
      </c>
      <c r="G51" s="40">
        <f ca="1">IF(ISERROR(OFFSET('HARGA SATUAN'!$Q$6,MATCH(C51,'HARGA SATUAN'!$C$7:$C$1922,0),0)),"",OFFSET('HARGA SATUAN'!$Q$6,MATCH(C51,'HARGA SATUAN'!$C$7:$C$1922,0),0))</f>
        <v>15900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Compresion Conector H type 150 mm² / 240 mm²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3</v>
      </c>
      <c r="G52" s="40">
        <f ca="1">IF(ISERROR(OFFSET('HARGA SATUAN'!$Q$6,MATCH(C52,'HARGA SATUAN'!$C$7:$C$1922,0),0)),"",OFFSET('HARGA SATUAN'!$Q$6,MATCH(C52,'HARGA SATUAN'!$C$7:$C$1922,0),0))</f>
        <v>37700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Compresion Conector H type 240 mm² / 240 mm²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4</v>
      </c>
      <c r="G53" s="40">
        <f ca="1">IF(ISERROR(OFFSET('HARGA SATUAN'!$Q$6,MATCH(C53,'HARGA SATUAN'!$C$7:$C$1922,0),0)),"",OFFSET('HARGA SATUAN'!$Q$6,MATCH(C53,'HARGA SATUAN'!$C$7:$C$1922,0),0))</f>
        <v>28100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Compresion Terminal Lug 70 mm²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2</v>
      </c>
      <c r="G54" s="40">
        <f ca="1">IF(ISERROR(OFFSET('HARGA SATUAN'!$Q$6,MATCH(C54,'HARGA SATUAN'!$C$7:$C$1922,0),0)),"",OFFSET('HARGA SATUAN'!$Q$6,MATCH(C54,'HARGA SATUAN'!$C$7:$C$1922,0),0))</f>
        <v>12524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Cross Arm Steel 2.000 mm ( UNSP 10 ) galvanis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15</v>
      </c>
      <c r="G55" s="40">
        <f ca="1">IF(ISERROR(OFFSET('HARGA SATUAN'!$Q$6,MATCH(C55,'HARGA SATUAN'!$C$7:$C$1922,0),0)),"",OFFSET('HARGA SATUAN'!$Q$6,MATCH(C55,'HARGA SATUAN'!$C$7:$C$1922,0),0))</f>
        <v>431492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>
        <f t="shared" ca="1" si="0"/>
        <v>45</v>
      </c>
      <c r="C56" s="105" t="str">
        <f t="shared" ca="1" si="1"/>
        <v>Expanding Anchor 10.000 lbs</v>
      </c>
      <c r="D56" s="97" t="str">
        <f ca="1">IF(ISERROR(OFFSET('HARGA SATUAN'!$E$6,MATCH(C56,'HARGA SATUAN'!$C$7:$C$1922,0),0)),"",OFFSET('HARGA SATUAN'!$E$6,MATCH(C56,'HARGA SATUAN'!$C$7:$C$1922,0),0))</f>
        <v>HDW</v>
      </c>
      <c r="E56" s="97" t="str">
        <f ca="1">IF(B56="+","Unit",IF(ISERROR(OFFSET('HARGA SATUAN'!$F$6,MATCH(C56,'HARGA SATUAN'!$C$7:$C$1922,0),0)),"",OFFSET('HARGA SATUAN'!$F$6,MATCH(C56,'HARGA SATUAN'!$C$7:$C$1922,0),0)))</f>
        <v>Bh</v>
      </c>
      <c r="F56" s="134">
        <f t="shared" ca="1" si="2"/>
        <v>4</v>
      </c>
      <c r="G56" s="40">
        <f ca="1">IF(ISERROR(OFFSET('HARGA SATUAN'!$Q$6,MATCH(C56,'HARGA SATUAN'!$C$7:$C$1922,0),0)),"",OFFSET('HARGA SATUAN'!$Q$6,MATCH(C56,'HARGA SATUAN'!$C$7:$C$1922,0),0))</f>
        <v>136103</v>
      </c>
      <c r="H56" s="132" t="e">
        <f ca="1">IF(B56="","",#REF!)</f>
        <v>#REF!</v>
      </c>
      <c r="I56" s="132" t="e">
        <f ca="1">IF(B56="","",#REF!)</f>
        <v>#REF!</v>
      </c>
      <c r="J56" s="132" t="e">
        <f ca="1">IF(B56="","",#REF!)</f>
        <v>#REF!</v>
      </c>
      <c r="K56" s="132" t="e">
        <f ca="1">IF(B56="","",#REF!)</f>
        <v>#REF!</v>
      </c>
      <c r="L56" s="132" t="e">
        <f ca="1">IF(C56="","",#REF!)</f>
        <v>#REF!</v>
      </c>
    </row>
    <row r="57" spans="1:12">
      <c r="A57" s="108">
        <v>46</v>
      </c>
      <c r="B57" s="130">
        <f t="shared" ca="1" si="0"/>
        <v>46</v>
      </c>
      <c r="C57" s="105" t="str">
        <f t="shared" ca="1" si="1"/>
        <v>Ground rod &amp; Washer</v>
      </c>
      <c r="D57" s="97" t="str">
        <f ca="1">IF(ISERROR(OFFSET('HARGA SATUAN'!$E$6,MATCH(C57,'HARGA SATUAN'!$C$7:$C$1922,0),0)),"",OFFSET('HARGA SATUAN'!$E$6,MATCH(C57,'HARGA SATUAN'!$C$7:$C$1922,0),0))</f>
        <v>HDW</v>
      </c>
      <c r="E57" s="97" t="str">
        <f ca="1">IF(B57="+","Unit",IF(ISERROR(OFFSET('HARGA SATUAN'!$F$6,MATCH(C57,'HARGA SATUAN'!$C$7:$C$1922,0),0)),"",OFFSET('HARGA SATUAN'!$F$6,MATCH(C57,'HARGA SATUAN'!$C$7:$C$1922,0),0)))</f>
        <v>Bh</v>
      </c>
      <c r="F57" s="134">
        <f t="shared" ca="1" si="2"/>
        <v>17</v>
      </c>
      <c r="G57" s="40">
        <f ca="1">IF(ISERROR(OFFSET('HARGA SATUAN'!$Q$6,MATCH(C57,'HARGA SATUAN'!$C$7:$C$1922,0),0)),"",OFFSET('HARGA SATUAN'!$Q$6,MATCH(C57,'HARGA SATUAN'!$C$7:$C$1922,0),0))</f>
        <v>10645</v>
      </c>
      <c r="H57" s="132" t="e">
        <f ca="1">IF(B57="","",#REF!)</f>
        <v>#REF!</v>
      </c>
      <c r="I57" s="132" t="e">
        <f ca="1">IF(B57="","",#REF!)</f>
        <v>#REF!</v>
      </c>
      <c r="J57" s="132" t="e">
        <f ca="1">IF(B57="","",#REF!)</f>
        <v>#REF!</v>
      </c>
      <c r="K57" s="132" t="e">
        <f ca="1">IF(B57="","",#REF!)</f>
        <v>#REF!</v>
      </c>
      <c r="L57" s="132" t="e">
        <f ca="1">IF(C57="","",#REF!)</f>
        <v>#REF!</v>
      </c>
    </row>
    <row r="58" spans="1:12">
      <c r="A58" s="108">
        <v>47</v>
      </c>
      <c r="B58" s="130">
        <f t="shared" ca="1" si="0"/>
        <v>47</v>
      </c>
      <c r="C58" s="105" t="str">
        <f t="shared" ca="1" si="1"/>
        <v>Ground rod ⅝" x 8" Copper Weld</v>
      </c>
      <c r="D58" s="97" t="str">
        <f ca="1">IF(ISERROR(OFFSET('HARGA SATUAN'!$E$6,MATCH(C58,'HARGA SATUAN'!$C$7:$C$1922,0),0)),"",OFFSET('HARGA SATUAN'!$E$6,MATCH(C58,'HARGA SATUAN'!$C$7:$C$1922,0),0))</f>
        <v>HDW</v>
      </c>
      <c r="E58" s="97" t="str">
        <f ca="1">IF(B58="+","Unit",IF(ISERROR(OFFSET('HARGA SATUAN'!$F$6,MATCH(C58,'HARGA SATUAN'!$C$7:$C$1922,0),0)),"",OFFSET('HARGA SATUAN'!$F$6,MATCH(C58,'HARGA SATUAN'!$C$7:$C$1922,0),0)))</f>
        <v>Bh</v>
      </c>
      <c r="F58" s="134">
        <f t="shared" ca="1" si="2"/>
        <v>3</v>
      </c>
      <c r="G58" s="40">
        <f ca="1">IF(ISERROR(OFFSET('HARGA SATUAN'!$Q$6,MATCH(C58,'HARGA SATUAN'!$C$7:$C$1922,0),0)),"",OFFSET('HARGA SATUAN'!$Q$6,MATCH(C58,'HARGA SATUAN'!$C$7:$C$1922,0),0))</f>
        <v>194063</v>
      </c>
      <c r="H58" s="132" t="e">
        <f ca="1">IF(B58="","",#REF!)</f>
        <v>#REF!</v>
      </c>
      <c r="I58" s="132" t="e">
        <f ca="1">IF(B58="","",#REF!)</f>
        <v>#REF!</v>
      </c>
      <c r="J58" s="132" t="e">
        <f ca="1">IF(B58="","",#REF!)</f>
        <v>#REF!</v>
      </c>
      <c r="K58" s="132" t="e">
        <f ca="1">IF(B58="","",#REF!)</f>
        <v>#REF!</v>
      </c>
      <c r="L58" s="132" t="e">
        <f ca="1">IF(C58="","",#REF!)</f>
        <v>#REF!</v>
      </c>
    </row>
    <row r="59" spans="1:12">
      <c r="A59" s="108">
        <v>48</v>
      </c>
      <c r="B59" s="130">
        <f t="shared" ca="1" si="0"/>
        <v>48</v>
      </c>
      <c r="C59" s="105" t="str">
        <f t="shared" ca="1" si="1"/>
        <v>Ground wire Cu 16 mm²</v>
      </c>
      <c r="D59" s="97" t="str">
        <f ca="1">IF(ISERROR(OFFSET('HARGA SATUAN'!$E$6,MATCH(C59,'HARGA SATUAN'!$C$7:$C$1922,0),0)),"",OFFSET('HARGA SATUAN'!$E$6,MATCH(C59,'HARGA SATUAN'!$C$7:$C$1922,0),0))</f>
        <v>HDW</v>
      </c>
      <c r="E59" s="97" t="str">
        <f ca="1">IF(B59="+","Unit",IF(ISERROR(OFFSET('HARGA SATUAN'!$F$6,MATCH(C59,'HARGA SATUAN'!$C$7:$C$1922,0),0)),"",OFFSET('HARGA SATUAN'!$F$6,MATCH(C59,'HARGA SATUAN'!$C$7:$C$1922,0),0)))</f>
        <v>Mtr</v>
      </c>
      <c r="F59" s="134">
        <f t="shared" ca="1" si="2"/>
        <v>41.6</v>
      </c>
      <c r="G59" s="40">
        <f ca="1">IF(ISERROR(OFFSET('HARGA SATUAN'!$Q$6,MATCH(C59,'HARGA SATUAN'!$C$7:$C$1922,0),0)),"",OFFSET('HARGA SATUAN'!$Q$6,MATCH(C59,'HARGA SATUAN'!$C$7:$C$1922,0),0))</f>
        <v>28980</v>
      </c>
      <c r="H59" s="132" t="e">
        <f ca="1">IF(B59="","",#REF!)</f>
        <v>#REF!</v>
      </c>
      <c r="I59" s="132" t="e">
        <f ca="1">IF(B59="","",#REF!)</f>
        <v>#REF!</v>
      </c>
      <c r="J59" s="132" t="e">
        <f ca="1">IF(B59="","",#REF!)</f>
        <v>#REF!</v>
      </c>
      <c r="K59" s="132" t="e">
        <f ca="1">IF(B59="","",#REF!)</f>
        <v>#REF!</v>
      </c>
      <c r="L59" s="132" t="e">
        <f ca="1">IF(C59="","",#REF!)</f>
        <v>#REF!</v>
      </c>
    </row>
    <row r="60" spans="1:12">
      <c r="A60" s="108">
        <v>49</v>
      </c>
      <c r="B60" s="130">
        <f t="shared" ca="1" si="0"/>
        <v>49</v>
      </c>
      <c r="C60" s="105" t="str">
        <f t="shared" ca="1" si="1"/>
        <v>Clamp Ground Rod ⅝"</v>
      </c>
      <c r="D60" s="97" t="str">
        <f ca="1">IF(ISERROR(OFFSET('HARGA SATUAN'!$E$6,MATCH(C60,'HARGA SATUAN'!$C$7:$C$1922,0),0)),"",OFFSET('HARGA SATUAN'!$E$6,MATCH(C60,'HARGA SATUAN'!$C$7:$C$1922,0),0))</f>
        <v>HDW</v>
      </c>
      <c r="E60" s="97" t="str">
        <f ca="1">IF(B60="+","Unit",IF(ISERROR(OFFSET('HARGA SATUAN'!$F$6,MATCH(C60,'HARGA SATUAN'!$C$7:$C$1922,0),0)),"",OFFSET('HARGA SATUAN'!$F$6,MATCH(C60,'HARGA SATUAN'!$C$7:$C$1922,0),0)))</f>
        <v>Bh</v>
      </c>
      <c r="F60" s="134">
        <f t="shared" ca="1" si="2"/>
        <v>3</v>
      </c>
      <c r="G60" s="40">
        <f ca="1">IF(ISERROR(OFFSET('HARGA SATUAN'!$Q$6,MATCH(C60,'HARGA SATUAN'!$C$7:$C$1922,0),0)),"",OFFSET('HARGA SATUAN'!$Q$6,MATCH(C60,'HARGA SATUAN'!$C$7:$C$1922,0),0))</f>
        <v>6100</v>
      </c>
      <c r="H60" s="132" t="e">
        <f ca="1">IF(B60="","",#REF!)</f>
        <v>#REF!</v>
      </c>
      <c r="I60" s="132" t="e">
        <f ca="1">IF(B60="","",#REF!)</f>
        <v>#REF!</v>
      </c>
      <c r="J60" s="132" t="e">
        <f ca="1">IF(B60="","",#REF!)</f>
        <v>#REF!</v>
      </c>
      <c r="K60" s="132" t="e">
        <f ca="1">IF(B60="","",#REF!)</f>
        <v>#REF!</v>
      </c>
      <c r="L60" s="132" t="e">
        <f ca="1">IF(C60="","",#REF!)</f>
        <v>#REF!</v>
      </c>
    </row>
    <row r="61" spans="1:12">
      <c r="A61" s="108">
        <v>50</v>
      </c>
      <c r="B61" s="130">
        <f t="shared" ca="1" si="0"/>
        <v>50</v>
      </c>
      <c r="C61" s="105" t="str">
        <f t="shared" ca="1" si="1"/>
        <v>Guy Attachment / Guy hok</v>
      </c>
      <c r="D61" s="97" t="str">
        <f ca="1">IF(ISERROR(OFFSET('HARGA SATUAN'!$E$6,MATCH(C61,'HARGA SATUAN'!$C$7:$C$1922,0),0)),"",OFFSET('HARGA SATUAN'!$E$6,MATCH(C61,'HARGA SATUAN'!$C$7:$C$1922,0),0))</f>
        <v>HDW</v>
      </c>
      <c r="E61" s="97" t="str">
        <f ca="1">IF(B61="+","Unit",IF(ISERROR(OFFSET('HARGA SATUAN'!$F$6,MATCH(C61,'HARGA SATUAN'!$C$7:$C$1922,0),0)),"",OFFSET('HARGA SATUAN'!$F$6,MATCH(C61,'HARGA SATUAN'!$C$7:$C$1922,0),0)))</f>
        <v>Bh</v>
      </c>
      <c r="F61" s="134">
        <f t="shared" ca="1" si="2"/>
        <v>4</v>
      </c>
      <c r="G61" s="40">
        <f ca="1">IF(ISERROR(OFFSET('HARGA SATUAN'!$Q$6,MATCH(C61,'HARGA SATUAN'!$C$7:$C$1922,0),0)),"",OFFSET('HARGA SATUAN'!$Q$6,MATCH(C61,'HARGA SATUAN'!$C$7:$C$1922,0),0))</f>
        <v>14007</v>
      </c>
      <c r="H61" s="132" t="e">
        <f ca="1">IF(B61="","",#REF!)</f>
        <v>#REF!</v>
      </c>
      <c r="I61" s="132" t="e">
        <f ca="1">IF(B61="","",#REF!)</f>
        <v>#REF!</v>
      </c>
      <c r="J61" s="132" t="e">
        <f ca="1">IF(B61="","",#REF!)</f>
        <v>#REF!</v>
      </c>
      <c r="K61" s="132" t="e">
        <f ca="1">IF(B61="","",#REF!)</f>
        <v>#REF!</v>
      </c>
      <c r="L61" s="132" t="e">
        <f ca="1">IF(C61="","",#REF!)</f>
        <v>#REF!</v>
      </c>
    </row>
    <row r="62" spans="1:12">
      <c r="A62" s="108">
        <v>51</v>
      </c>
      <c r="B62" s="130">
        <f t="shared" ca="1" si="0"/>
        <v>51</v>
      </c>
      <c r="C62" s="105" t="str">
        <f t="shared" ca="1" si="1"/>
        <v>Guy Wire 70 mm²</v>
      </c>
      <c r="D62" s="97" t="str">
        <f ca="1">IF(ISERROR(OFFSET('HARGA SATUAN'!$E$6,MATCH(C62,'HARGA SATUAN'!$C$7:$C$1922,0),0)),"",OFFSET('HARGA SATUAN'!$E$6,MATCH(C62,'HARGA SATUAN'!$C$7:$C$1922,0),0))</f>
        <v>HDW</v>
      </c>
      <c r="E62" s="97" t="str">
        <f ca="1">IF(B62="+","Unit",IF(ISERROR(OFFSET('HARGA SATUAN'!$F$6,MATCH(C62,'HARGA SATUAN'!$C$7:$C$1922,0),0)),"",OFFSET('HARGA SATUAN'!$F$6,MATCH(C62,'HARGA SATUAN'!$C$7:$C$1922,0),0)))</f>
        <v>Mtr</v>
      </c>
      <c r="F62" s="134">
        <f t="shared" ca="1" si="2"/>
        <v>48</v>
      </c>
      <c r="G62" s="40">
        <f ca="1">IF(ISERROR(OFFSET('HARGA SATUAN'!$Q$6,MATCH(C62,'HARGA SATUAN'!$C$7:$C$1922,0),0)),"",OFFSET('HARGA SATUAN'!$Q$6,MATCH(C62,'HARGA SATUAN'!$C$7:$C$1922,0),0))</f>
        <v>29187</v>
      </c>
      <c r="H62" s="132" t="e">
        <f ca="1">IF(B62="","",#REF!)</f>
        <v>#REF!</v>
      </c>
      <c r="I62" s="132" t="e">
        <f ca="1">IF(B62="","",#REF!)</f>
        <v>#REF!</v>
      </c>
      <c r="J62" s="132" t="e">
        <f ca="1">IF(B62="","",#REF!)</f>
        <v>#REF!</v>
      </c>
      <c r="K62" s="132" t="e">
        <f ca="1">IF(B62="","",#REF!)</f>
        <v>#REF!</v>
      </c>
      <c r="L62" s="132" t="e">
        <f ca="1">IF(C62="","",#REF!)</f>
        <v>#REF!</v>
      </c>
    </row>
    <row r="63" spans="1:12">
      <c r="A63" s="108">
        <v>52</v>
      </c>
      <c r="B63" s="130">
        <f t="shared" ca="1" si="0"/>
        <v>52</v>
      </c>
      <c r="C63" s="105" t="str">
        <f t="shared" ca="1" si="1"/>
        <v>Hot Line Clamp ( 35mm² s/d 70 mm² )</v>
      </c>
      <c r="D63" s="97" t="str">
        <f ca="1">IF(ISERROR(OFFSET('HARGA SATUAN'!$E$6,MATCH(C63,'HARGA SATUAN'!$C$7:$C$1922,0),0)),"",OFFSET('HARGA SATUAN'!$E$6,MATCH(C63,'HARGA SATUAN'!$C$7:$C$1922,0),0))</f>
        <v>HDW</v>
      </c>
      <c r="E63" s="97" t="str">
        <f ca="1">IF(B63="+","Unit",IF(ISERROR(OFFSET('HARGA SATUAN'!$F$6,MATCH(C63,'HARGA SATUAN'!$C$7:$C$1922,0),0)),"",OFFSET('HARGA SATUAN'!$F$6,MATCH(C63,'HARGA SATUAN'!$C$7:$C$1922,0),0)))</f>
        <v>Bh</v>
      </c>
      <c r="F63" s="134">
        <f t="shared" ca="1" si="2"/>
        <v>1</v>
      </c>
      <c r="G63" s="40">
        <f ca="1">IF(ISERROR(OFFSET('HARGA SATUAN'!$Q$6,MATCH(C63,'HARGA SATUAN'!$C$7:$C$1922,0),0)),"",OFFSET('HARGA SATUAN'!$Q$6,MATCH(C63,'HARGA SATUAN'!$C$7:$C$1922,0),0))</f>
        <v>77625</v>
      </c>
      <c r="H63" s="132" t="e">
        <f ca="1">IF(B63="","",#REF!)</f>
        <v>#REF!</v>
      </c>
      <c r="I63" s="132" t="e">
        <f ca="1">IF(B63="","",#REF!)</f>
        <v>#REF!</v>
      </c>
      <c r="J63" s="132" t="e">
        <f ca="1">IF(B63="","",#REF!)</f>
        <v>#REF!</v>
      </c>
      <c r="K63" s="132" t="e">
        <f ca="1">IF(B63="","",#REF!)</f>
        <v>#REF!</v>
      </c>
      <c r="L63" s="132" t="e">
        <f ca="1">IF(C63="","",#REF!)</f>
        <v>#REF!</v>
      </c>
    </row>
    <row r="64" spans="1:12">
      <c r="A64" s="108">
        <v>53</v>
      </c>
      <c r="B64" s="130">
        <f t="shared" ca="1" si="0"/>
        <v>53</v>
      </c>
      <c r="C64" s="105" t="str">
        <f t="shared" ca="1" si="1"/>
        <v>Kousen</v>
      </c>
      <c r="D64" s="97" t="str">
        <f ca="1">IF(ISERROR(OFFSET('HARGA SATUAN'!$E$6,MATCH(C64,'HARGA SATUAN'!$C$7:$C$1922,0),0)),"",OFFSET('HARGA SATUAN'!$E$6,MATCH(C64,'HARGA SATUAN'!$C$7:$C$1922,0),0))</f>
        <v>HDW</v>
      </c>
      <c r="E64" s="97" t="str">
        <f ca="1">IF(B64="+","Unit",IF(ISERROR(OFFSET('HARGA SATUAN'!$F$6,MATCH(C64,'HARGA SATUAN'!$C$7:$C$1922,0),0)),"",OFFSET('HARGA SATUAN'!$F$6,MATCH(C64,'HARGA SATUAN'!$C$7:$C$1922,0),0)))</f>
        <v>Bh</v>
      </c>
      <c r="F64" s="134">
        <f t="shared" ca="1" si="2"/>
        <v>4</v>
      </c>
      <c r="G64" s="40">
        <f ca="1">IF(ISERROR(OFFSET('HARGA SATUAN'!$Q$6,MATCH(C64,'HARGA SATUAN'!$C$7:$C$1922,0),0)),"",OFFSET('HARGA SATUAN'!$Q$6,MATCH(C64,'HARGA SATUAN'!$C$7:$C$1922,0),0))</f>
        <v>8169</v>
      </c>
      <c r="H64" s="132" t="e">
        <f ca="1">IF(B64="","",#REF!)</f>
        <v>#REF!</v>
      </c>
      <c r="I64" s="132" t="e">
        <f ca="1">IF(B64="","",#REF!)</f>
        <v>#REF!</v>
      </c>
      <c r="J64" s="132" t="e">
        <f ca="1">IF(B64="","",#REF!)</f>
        <v>#REF!</v>
      </c>
      <c r="K64" s="132" t="e">
        <f ca="1">IF(B64="","",#REF!)</f>
        <v>#REF!</v>
      </c>
      <c r="L64" s="132" t="e">
        <f ca="1">IF(C64="","",#REF!)</f>
        <v>#REF!</v>
      </c>
    </row>
    <row r="65" spans="1:12">
      <c r="A65" s="108">
        <v>54</v>
      </c>
      <c r="B65" s="130">
        <f t="shared" ca="1" si="0"/>
        <v>54</v>
      </c>
      <c r="C65" s="105" t="str">
        <f t="shared" ca="1" si="1"/>
        <v>Lock Nut ⅝"</v>
      </c>
      <c r="D65" s="97" t="str">
        <f ca="1">IF(ISERROR(OFFSET('HARGA SATUAN'!$E$6,MATCH(C65,'HARGA SATUAN'!$C$7:$C$1922,0),0)),"",OFFSET('HARGA SATUAN'!$E$6,MATCH(C65,'HARGA SATUAN'!$C$7:$C$1922,0),0))</f>
        <v>HDW</v>
      </c>
      <c r="E65" s="97" t="str">
        <f ca="1">IF(B65="+","Unit",IF(ISERROR(OFFSET('HARGA SATUAN'!$F$6,MATCH(C65,'HARGA SATUAN'!$C$7:$C$1922,0),0)),"",OFFSET('HARGA SATUAN'!$F$6,MATCH(C65,'HARGA SATUAN'!$C$7:$C$1922,0),0)))</f>
        <v>Bh</v>
      </c>
      <c r="F65" s="134">
        <f t="shared" ca="1" si="2"/>
        <v>37</v>
      </c>
      <c r="G65" s="40">
        <f ca="1">IF(ISERROR(OFFSET('HARGA SATUAN'!$Q$6,MATCH(C65,'HARGA SATUAN'!$C$7:$C$1922,0),0)),"",OFFSET('HARGA SATUAN'!$Q$6,MATCH(C65,'HARGA SATUAN'!$C$7:$C$1922,0),0))</f>
        <v>10350</v>
      </c>
      <c r="H65" s="132" t="e">
        <f ca="1">IF(B65="","",#REF!)</f>
        <v>#REF!</v>
      </c>
      <c r="I65" s="132" t="e">
        <f ca="1">IF(B65="","",#REF!)</f>
        <v>#REF!</v>
      </c>
      <c r="J65" s="132" t="e">
        <f ca="1">IF(B65="","",#REF!)</f>
        <v>#REF!</v>
      </c>
      <c r="K65" s="132" t="e">
        <f ca="1">IF(B65="","",#REF!)</f>
        <v>#REF!</v>
      </c>
      <c r="L65" s="132" t="e">
        <f ca="1">IF(C65="","",#REF!)</f>
        <v>#REF!</v>
      </c>
    </row>
    <row r="66" spans="1:12">
      <c r="A66" s="108">
        <v>55</v>
      </c>
      <c r="B66" s="130">
        <f t="shared" ca="1" si="0"/>
        <v>55</v>
      </c>
      <c r="C66" s="105" t="str">
        <f t="shared" ca="1" si="1"/>
        <v>Loop Dead End Clamp / LC ( 35 s/d 240 ) mm²</v>
      </c>
      <c r="D66" s="97" t="str">
        <f ca="1">IF(ISERROR(OFFSET('HARGA SATUAN'!$E$6,MATCH(C66,'HARGA SATUAN'!$C$7:$C$1922,0),0)),"",OFFSET('HARGA SATUAN'!$E$6,MATCH(C66,'HARGA SATUAN'!$C$7:$C$1922,0),0))</f>
        <v>HDW</v>
      </c>
      <c r="E66" s="97" t="str">
        <f ca="1">IF(B66="+","Unit",IF(ISERROR(OFFSET('HARGA SATUAN'!$F$6,MATCH(C66,'HARGA SATUAN'!$C$7:$C$1922,0),0)),"",OFFSET('HARGA SATUAN'!$F$6,MATCH(C66,'HARGA SATUAN'!$C$7:$C$1922,0),0)))</f>
        <v>Bh</v>
      </c>
      <c r="F66" s="134">
        <f t="shared" ca="1" si="2"/>
        <v>8</v>
      </c>
      <c r="G66" s="40">
        <f ca="1">IF(ISERROR(OFFSET('HARGA SATUAN'!$Q$6,MATCH(C66,'HARGA SATUAN'!$C$7:$C$1922,0),0)),"",OFFSET('HARGA SATUAN'!$Q$6,MATCH(C66,'HARGA SATUAN'!$C$7:$C$1922,0),0))</f>
        <v>33168</v>
      </c>
      <c r="H66" s="132" t="e">
        <f ca="1">IF(B66="","",#REF!)</f>
        <v>#REF!</v>
      </c>
      <c r="I66" s="132" t="e">
        <f ca="1">IF(B66="","",#REF!)</f>
        <v>#REF!</v>
      </c>
      <c r="J66" s="132" t="e">
        <f ca="1">IF(B66="","",#REF!)</f>
        <v>#REF!</v>
      </c>
      <c r="K66" s="132" t="e">
        <f ca="1">IF(B66="","",#REF!)</f>
        <v>#REF!</v>
      </c>
      <c r="L66" s="132" t="e">
        <f ca="1">IF(C66="","",#REF!)</f>
        <v>#REF!</v>
      </c>
    </row>
    <row r="67" spans="1:12">
      <c r="A67" s="108">
        <v>56</v>
      </c>
      <c r="B67" s="130">
        <f t="shared" ca="1" si="0"/>
        <v>56</v>
      </c>
      <c r="C67" s="105" t="str">
        <f t="shared" ca="1" si="1"/>
        <v>Mur Baut Dinabolt 10 mm x 65 mm</v>
      </c>
      <c r="D67" s="97" t="str">
        <f ca="1">IF(ISERROR(OFFSET('HARGA SATUAN'!$E$6,MATCH(C67,'HARGA SATUAN'!$C$7:$C$1922,0),0)),"",OFFSET('HARGA SATUAN'!$E$6,MATCH(C67,'HARGA SATUAN'!$C$7:$C$1922,0),0))</f>
        <v>HDW</v>
      </c>
      <c r="E67" s="97" t="str">
        <f ca="1">IF(B67="+","Unit",IF(ISERROR(OFFSET('HARGA SATUAN'!$F$6,MATCH(C67,'HARGA SATUAN'!$C$7:$C$1922,0),0)),"",OFFSET('HARGA SATUAN'!$F$6,MATCH(C67,'HARGA SATUAN'!$C$7:$C$1922,0),0)))</f>
        <v>Bh</v>
      </c>
      <c r="F67" s="134">
        <f t="shared" ca="1" si="2"/>
        <v>4</v>
      </c>
      <c r="G67" s="40">
        <f ca="1">IF(ISERROR(OFFSET('HARGA SATUAN'!$Q$6,MATCH(C67,'HARGA SATUAN'!$C$7:$C$1922,0),0)),"",OFFSET('HARGA SATUAN'!$Q$6,MATCH(C67,'HARGA SATUAN'!$C$7:$C$1922,0),0))</f>
        <v>1200</v>
      </c>
      <c r="H67" s="132" t="e">
        <f ca="1">IF(B67="","",#REF!)</f>
        <v>#REF!</v>
      </c>
      <c r="I67" s="132" t="e">
        <f ca="1">IF(B67="","",#REF!)</f>
        <v>#REF!</v>
      </c>
      <c r="J67" s="132" t="e">
        <f ca="1">IF(B67="","",#REF!)</f>
        <v>#REF!</v>
      </c>
      <c r="K67" s="132" t="e">
        <f ca="1">IF(B67="","",#REF!)</f>
        <v>#REF!</v>
      </c>
      <c r="L67" s="132" t="e">
        <f ca="1">IF(C67="","",#REF!)</f>
        <v>#REF!</v>
      </c>
    </row>
    <row r="68" spans="1:12">
      <c r="A68" s="108">
        <v>57</v>
      </c>
      <c r="B68" s="130">
        <f t="shared" ca="1" si="0"/>
        <v>57</v>
      </c>
      <c r="C68" s="105" t="str">
        <f t="shared" ca="1" si="1"/>
        <v>Oval Eye Bolt ⅝" x 10"</v>
      </c>
      <c r="D68" s="97" t="str">
        <f ca="1">IF(ISERROR(OFFSET('HARGA SATUAN'!$E$6,MATCH(C68,'HARGA SATUAN'!$C$7:$C$1922,0),0)),"",OFFSET('HARGA SATUAN'!$E$6,MATCH(C68,'HARGA SATUAN'!$C$7:$C$1922,0),0))</f>
        <v>HDW</v>
      </c>
      <c r="E68" s="97" t="str">
        <f ca="1">IF(B68="+","Unit",IF(ISERROR(OFFSET('HARGA SATUAN'!$F$6,MATCH(C68,'HARGA SATUAN'!$C$7:$C$1922,0),0)),"",OFFSET('HARGA SATUAN'!$F$6,MATCH(C68,'HARGA SATUAN'!$C$7:$C$1922,0),0)))</f>
        <v>Bh</v>
      </c>
      <c r="F68" s="134">
        <f t="shared" ca="1" si="2"/>
        <v>4</v>
      </c>
      <c r="G68" s="40">
        <f ca="1">IF(ISERROR(OFFSET('HARGA SATUAN'!$Q$6,MATCH(C68,'HARGA SATUAN'!$C$7:$C$1922,0),0)),"",OFFSET('HARGA SATUAN'!$Q$6,MATCH(C68,'HARGA SATUAN'!$C$7:$C$1922,0),0))</f>
        <v>31168</v>
      </c>
      <c r="H68" s="132" t="e">
        <f ca="1">IF(B68="","",#REF!)</f>
        <v>#REF!</v>
      </c>
      <c r="I68" s="132" t="e">
        <f ca="1">IF(B68="","",#REF!)</f>
        <v>#REF!</v>
      </c>
      <c r="J68" s="132" t="e">
        <f ca="1">IF(B68="","",#REF!)</f>
        <v>#REF!</v>
      </c>
      <c r="K68" s="132" t="e">
        <f ca="1">IF(B68="","",#REF!)</f>
        <v>#REF!</v>
      </c>
      <c r="L68" s="132" t="e">
        <f ca="1">IF(C68="","",#REF!)</f>
        <v>#REF!</v>
      </c>
    </row>
    <row r="69" spans="1:12">
      <c r="A69" s="108">
        <v>58</v>
      </c>
      <c r="B69" s="130">
        <f t="shared" ca="1" si="0"/>
        <v>58</v>
      </c>
      <c r="C69" s="105" t="str">
        <f t="shared" ca="1" si="1"/>
        <v>Oval Eye Nut ⅝"</v>
      </c>
      <c r="D69" s="97" t="str">
        <f ca="1">IF(ISERROR(OFFSET('HARGA SATUAN'!$E$6,MATCH(C69,'HARGA SATUAN'!$C$7:$C$1922,0),0)),"",OFFSET('HARGA SATUAN'!$E$6,MATCH(C69,'HARGA SATUAN'!$C$7:$C$1922,0),0))</f>
        <v>HDW</v>
      </c>
      <c r="E69" s="97" t="str">
        <f ca="1">IF(B69="+","Unit",IF(ISERROR(OFFSET('HARGA SATUAN'!$F$6,MATCH(C69,'HARGA SATUAN'!$C$7:$C$1922,0),0)),"",OFFSET('HARGA SATUAN'!$F$6,MATCH(C69,'HARGA SATUAN'!$C$7:$C$1922,0),0)))</f>
        <v>Bh</v>
      </c>
      <c r="F69" s="134">
        <f t="shared" ca="1" si="2"/>
        <v>12</v>
      </c>
      <c r="G69" s="40">
        <f ca="1">IF(ISERROR(OFFSET('HARGA SATUAN'!$Q$6,MATCH(C69,'HARGA SATUAN'!$C$7:$C$1922,0),0)),"",OFFSET('HARGA SATUAN'!$Q$6,MATCH(C69,'HARGA SATUAN'!$C$7:$C$1922,0),0))</f>
        <v>26821</v>
      </c>
      <c r="H69" s="132" t="e">
        <f ca="1">IF(B69="","",#REF!)</f>
        <v>#REF!</v>
      </c>
      <c r="I69" s="132" t="e">
        <f ca="1">IF(B69="","",#REF!)</f>
        <v>#REF!</v>
      </c>
      <c r="J69" s="132" t="e">
        <f ca="1">IF(B69="","",#REF!)</f>
        <v>#REF!</v>
      </c>
      <c r="K69" s="132" t="e">
        <f ca="1">IF(B69="","",#REF!)</f>
        <v>#REF!</v>
      </c>
      <c r="L69" s="132" t="e">
        <f ca="1">IF(C69="","",#REF!)</f>
        <v>#REF!</v>
      </c>
    </row>
    <row r="70" spans="1:12">
      <c r="A70" s="108">
        <v>59</v>
      </c>
      <c r="B70" s="130">
        <f t="shared" ca="1" si="0"/>
        <v>59</v>
      </c>
      <c r="C70" s="105" t="str">
        <f t="shared" ca="1" si="1"/>
        <v>Pipa PVC Putih Ukuran ¾"</v>
      </c>
      <c r="D70" s="97" t="str">
        <f ca="1">IF(ISERROR(OFFSET('HARGA SATUAN'!$E$6,MATCH(C70,'HARGA SATUAN'!$C$7:$C$1922,0),0)),"",OFFSET('HARGA SATUAN'!$E$6,MATCH(C70,'HARGA SATUAN'!$C$7:$C$1922,0),0))</f>
        <v>HDW</v>
      </c>
      <c r="E70" s="97" t="str">
        <f ca="1">IF(B70="+","Unit",IF(ISERROR(OFFSET('HARGA SATUAN'!$F$6,MATCH(C70,'HARGA SATUAN'!$C$7:$C$1922,0),0)),"",OFFSET('HARGA SATUAN'!$F$6,MATCH(C70,'HARGA SATUAN'!$C$7:$C$1922,0),0)))</f>
        <v>Bh</v>
      </c>
      <c r="F70" s="134">
        <f t="shared" ca="1" si="2"/>
        <v>2.75</v>
      </c>
      <c r="G70" s="40">
        <f ca="1">IF(ISERROR(OFFSET('HARGA SATUAN'!$Q$6,MATCH(C70,'HARGA SATUAN'!$C$7:$C$1922,0),0)),"",OFFSET('HARGA SATUAN'!$Q$6,MATCH(C70,'HARGA SATUAN'!$C$7:$C$1922,0),0))</f>
        <v>32874</v>
      </c>
      <c r="H70" s="132" t="e">
        <f ca="1">IF(B70="","",#REF!)</f>
        <v>#REF!</v>
      </c>
      <c r="I70" s="132" t="e">
        <f ca="1">IF(B70="","",#REF!)</f>
        <v>#REF!</v>
      </c>
      <c r="J70" s="132" t="e">
        <f ca="1">IF(B70="","",#REF!)</f>
        <v>#REF!</v>
      </c>
      <c r="K70" s="132" t="e">
        <f ca="1">IF(B70="","",#REF!)</f>
        <v>#REF!</v>
      </c>
      <c r="L70" s="132" t="e">
        <f ca="1">IF(C70="","",#REF!)</f>
        <v>#REF!</v>
      </c>
    </row>
    <row r="71" spans="1:12">
      <c r="A71" s="108">
        <v>60</v>
      </c>
      <c r="B71" s="130">
        <f t="shared" ca="1" si="0"/>
        <v>60</v>
      </c>
      <c r="C71" s="105" t="str">
        <f t="shared" ca="1" si="1"/>
        <v>Pipa PVC Putih Ukuran 2½"</v>
      </c>
      <c r="D71" s="97" t="str">
        <f ca="1">IF(ISERROR(OFFSET('HARGA SATUAN'!$E$6,MATCH(C71,'HARGA SATUAN'!$C$7:$C$1922,0),0)),"",OFFSET('HARGA SATUAN'!$E$6,MATCH(C71,'HARGA SATUAN'!$C$7:$C$1922,0),0))</f>
        <v>HDW</v>
      </c>
      <c r="E71" s="97" t="str">
        <f ca="1">IF(B71="+","Unit",IF(ISERROR(OFFSET('HARGA SATUAN'!$F$6,MATCH(C71,'HARGA SATUAN'!$C$7:$C$1922,0),0)),"",OFFSET('HARGA SATUAN'!$F$6,MATCH(C71,'HARGA SATUAN'!$C$7:$C$1922,0),0)))</f>
        <v>Bh</v>
      </c>
      <c r="F71" s="134">
        <f t="shared" ca="1" si="2"/>
        <v>2</v>
      </c>
      <c r="G71" s="40">
        <f ca="1">IF(ISERROR(OFFSET('HARGA SATUAN'!$Q$6,MATCH(C71,'HARGA SATUAN'!$C$7:$C$1922,0),0)),"",OFFSET('HARGA SATUAN'!$Q$6,MATCH(C71,'HARGA SATUAN'!$C$7:$C$1922,0),0))</f>
        <v>141100</v>
      </c>
      <c r="H71" s="132" t="e">
        <f ca="1">IF(B71="","",#REF!)</f>
        <v>#REF!</v>
      </c>
      <c r="I71" s="132" t="e">
        <f ca="1">IF(B71="","",#REF!)</f>
        <v>#REF!</v>
      </c>
      <c r="J71" s="132" t="e">
        <f ca="1">IF(B71="","",#REF!)</f>
        <v>#REF!</v>
      </c>
      <c r="K71" s="132" t="e">
        <f ca="1">IF(B71="","",#REF!)</f>
        <v>#REF!</v>
      </c>
      <c r="L71" s="132" t="e">
        <f ca="1">IF(C71="","",#REF!)</f>
        <v>#REF!</v>
      </c>
    </row>
    <row r="72" spans="1:12">
      <c r="A72" s="108">
        <v>61</v>
      </c>
      <c r="B72" s="130">
        <f t="shared" ca="1" si="0"/>
        <v>61</v>
      </c>
      <c r="C72" s="105" t="str">
        <f t="shared" ca="1" si="1"/>
        <v>Pipa PVC Putih Ukuran 6"</v>
      </c>
      <c r="D72" s="97" t="str">
        <f ca="1">IF(ISERROR(OFFSET('HARGA SATUAN'!$E$6,MATCH(C72,'HARGA SATUAN'!$C$7:$C$1922,0),0)),"",OFFSET('HARGA SATUAN'!$E$6,MATCH(C72,'HARGA SATUAN'!$C$7:$C$1922,0),0))</f>
        <v>HDW</v>
      </c>
      <c r="E72" s="97" t="str">
        <f ca="1">IF(B72="+","Unit",IF(ISERROR(OFFSET('HARGA SATUAN'!$F$6,MATCH(C72,'HARGA SATUAN'!$C$7:$C$1922,0),0)),"",OFFSET('HARGA SATUAN'!$F$6,MATCH(C72,'HARGA SATUAN'!$C$7:$C$1922,0),0)))</f>
        <v>Bh</v>
      </c>
      <c r="F72" s="134">
        <f t="shared" ca="1" si="2"/>
        <v>1</v>
      </c>
      <c r="G72" s="40">
        <f ca="1">IF(ISERROR(OFFSET('HARGA SATUAN'!$Q$6,MATCH(C72,'HARGA SATUAN'!$C$7:$C$1922,0),0)),"",OFFSET('HARGA SATUAN'!$Q$6,MATCH(C72,'HARGA SATUAN'!$C$7:$C$1922,0),0))</f>
        <v>755562</v>
      </c>
      <c r="H72" s="132" t="e">
        <f ca="1">IF(B72="","",#REF!)</f>
        <v>#REF!</v>
      </c>
      <c r="I72" s="132" t="e">
        <f ca="1">IF(B72="","",#REF!)</f>
        <v>#REF!</v>
      </c>
      <c r="J72" s="132" t="e">
        <f ca="1">IF(B72="","",#REF!)</f>
        <v>#REF!</v>
      </c>
      <c r="K72" s="132" t="e">
        <f ca="1">IF(B72="","",#REF!)</f>
        <v>#REF!</v>
      </c>
      <c r="L72" s="132" t="e">
        <f ca="1">IF(C72="","",#REF!)</f>
        <v>#REF!</v>
      </c>
    </row>
    <row r="73" spans="1:12">
      <c r="A73" s="108">
        <v>62</v>
      </c>
      <c r="B73" s="130">
        <f t="shared" ca="1" si="0"/>
        <v>62</v>
      </c>
      <c r="C73" s="105" t="str">
        <f t="shared" ca="1" si="1"/>
        <v>Knee Pipe 2 ½"</v>
      </c>
      <c r="D73" s="97" t="str">
        <f ca="1">IF(ISERROR(OFFSET('HARGA SATUAN'!$E$6,MATCH(C73,'HARGA SATUAN'!$C$7:$C$1922,0),0)),"",OFFSET('HARGA SATUAN'!$E$6,MATCH(C73,'HARGA SATUAN'!$C$7:$C$1922,0),0))</f>
        <v>HDW</v>
      </c>
      <c r="E73" s="97" t="str">
        <f ca="1">IF(B73="+","Unit",IF(ISERROR(OFFSET('HARGA SATUAN'!$F$6,MATCH(C73,'HARGA SATUAN'!$C$7:$C$1922,0),0)),"",OFFSET('HARGA SATUAN'!$F$6,MATCH(C73,'HARGA SATUAN'!$C$7:$C$1922,0),0)))</f>
        <v>Bh</v>
      </c>
      <c r="F73" s="134">
        <f t="shared" ca="1" si="2"/>
        <v>3</v>
      </c>
      <c r="G73" s="40">
        <f ca="1">IF(ISERROR(OFFSET('HARGA SATUAN'!$Q$6,MATCH(C73,'HARGA SATUAN'!$C$7:$C$1922,0),0)),"",OFFSET('HARGA SATUAN'!$Q$6,MATCH(C73,'HARGA SATUAN'!$C$7:$C$1922,0),0))</f>
        <v>9111</v>
      </c>
      <c r="H73" s="132" t="e">
        <f ca="1">IF(B73="","",#REF!)</f>
        <v>#REF!</v>
      </c>
      <c r="I73" s="132" t="e">
        <f ca="1">IF(B73="","",#REF!)</f>
        <v>#REF!</v>
      </c>
      <c r="J73" s="132" t="e">
        <f ca="1">IF(B73="","",#REF!)</f>
        <v>#REF!</v>
      </c>
      <c r="K73" s="132" t="e">
        <f ca="1">IF(B73="","",#REF!)</f>
        <v>#REF!</v>
      </c>
      <c r="L73" s="132" t="e">
        <f ca="1">IF(C73="","",#REF!)</f>
        <v>#REF!</v>
      </c>
    </row>
    <row r="74" spans="1:12">
      <c r="A74" s="108">
        <v>63</v>
      </c>
      <c r="B74" s="130">
        <f t="shared" ca="1" si="0"/>
        <v>63</v>
      </c>
      <c r="C74" s="105" t="str">
        <f t="shared" ca="1" si="1"/>
        <v>Pole Band Double Rack 7" atau 7 ½"</v>
      </c>
      <c r="D74" s="97" t="str">
        <f ca="1">IF(ISERROR(OFFSET('HARGA SATUAN'!$E$6,MATCH(C74,'HARGA SATUAN'!$C$7:$C$1922,0),0)),"",OFFSET('HARGA SATUAN'!$E$6,MATCH(C74,'HARGA SATUAN'!$C$7:$C$1922,0),0))</f>
        <v>HDW</v>
      </c>
      <c r="E74" s="97" t="str">
        <f ca="1">IF(B74="+","Unit",IF(ISERROR(OFFSET('HARGA SATUAN'!$F$6,MATCH(C74,'HARGA SATUAN'!$C$7:$C$1922,0),0)),"",OFFSET('HARGA SATUAN'!$F$6,MATCH(C74,'HARGA SATUAN'!$C$7:$C$1922,0),0)))</f>
        <v>Bh</v>
      </c>
      <c r="F74" s="134">
        <f t="shared" ca="1" si="2"/>
        <v>7</v>
      </c>
      <c r="G74" s="40">
        <f ca="1">IF(ISERROR(OFFSET('HARGA SATUAN'!$Q$6,MATCH(C74,'HARGA SATUAN'!$C$7:$C$1922,0),0)),"",OFFSET('HARGA SATUAN'!$Q$6,MATCH(C74,'HARGA SATUAN'!$C$7:$C$1922,0),0))</f>
        <v>71154</v>
      </c>
      <c r="H74" s="132" t="e">
        <f ca="1">IF(B74="","",#REF!)</f>
        <v>#REF!</v>
      </c>
      <c r="I74" s="132" t="e">
        <f ca="1">IF(B74="","",#REF!)</f>
        <v>#REF!</v>
      </c>
      <c r="J74" s="132" t="e">
        <f ca="1">IF(B74="","",#REF!)</f>
        <v>#REF!</v>
      </c>
      <c r="K74" s="132" t="e">
        <f ca="1">IF(B74="","",#REF!)</f>
        <v>#REF!</v>
      </c>
      <c r="L74" s="132" t="e">
        <f ca="1">IF(C74="","",#REF!)</f>
        <v>#REF!</v>
      </c>
    </row>
    <row r="75" spans="1:12">
      <c r="A75" s="108">
        <v>64</v>
      </c>
      <c r="B75" s="130">
        <f t="shared" ca="1" si="0"/>
        <v>64</v>
      </c>
      <c r="C75" s="105" t="str">
        <f t="shared" ca="1" si="1"/>
        <v>Pole Band Single Rack 7" atau 7 ½"</v>
      </c>
      <c r="D75" s="97" t="str">
        <f ca="1">IF(ISERROR(OFFSET('HARGA SATUAN'!$E$6,MATCH(C75,'HARGA SATUAN'!$C$7:$C$1922,0),0)),"",OFFSET('HARGA SATUAN'!$E$6,MATCH(C75,'HARGA SATUAN'!$C$7:$C$1922,0),0))</f>
        <v>HDW</v>
      </c>
      <c r="E75" s="97" t="str">
        <f ca="1">IF(B75="+","Unit",IF(ISERROR(OFFSET('HARGA SATUAN'!$F$6,MATCH(C75,'HARGA SATUAN'!$C$7:$C$1922,0),0)),"",OFFSET('HARGA SATUAN'!$F$6,MATCH(C75,'HARGA SATUAN'!$C$7:$C$1922,0),0)))</f>
        <v>Bh</v>
      </c>
      <c r="F75" s="134">
        <f t="shared" ca="1" si="2"/>
        <v>12</v>
      </c>
      <c r="G75" s="40">
        <f ca="1">IF(ISERROR(OFFSET('HARGA SATUAN'!$Q$6,MATCH(C75,'HARGA SATUAN'!$C$7:$C$1922,0),0)),"",OFFSET('HARGA SATUAN'!$Q$6,MATCH(C75,'HARGA SATUAN'!$C$7:$C$1922,0),0))</f>
        <v>64643</v>
      </c>
      <c r="H75" s="132" t="e">
        <f ca="1">IF(B75="","",#REF!)</f>
        <v>#REF!</v>
      </c>
      <c r="I75" s="132" t="e">
        <f ca="1">IF(B75="","",#REF!)</f>
        <v>#REF!</v>
      </c>
      <c r="J75" s="132" t="e">
        <f ca="1">IF(B75="","",#REF!)</f>
        <v>#REF!</v>
      </c>
      <c r="K75" s="132" t="e">
        <f ca="1">IF(B75="","",#REF!)</f>
        <v>#REF!</v>
      </c>
      <c r="L75" s="132" t="e">
        <f ca="1">IF(C75="","",#REF!)</f>
        <v>#REF!</v>
      </c>
    </row>
    <row r="76" spans="1:12">
      <c r="A76" s="108">
        <v>65</v>
      </c>
      <c r="B76" s="130">
        <f t="shared" ca="1" si="0"/>
        <v>65</v>
      </c>
      <c r="C76" s="105" t="str">
        <f t="shared" ca="1" si="1"/>
        <v>Rod Anchor ¾" x 8'</v>
      </c>
      <c r="D76" s="97" t="str">
        <f ca="1">IF(ISERROR(OFFSET('HARGA SATUAN'!$E$6,MATCH(C76,'HARGA SATUAN'!$C$7:$C$1922,0),0)),"",OFFSET('HARGA SATUAN'!$E$6,MATCH(C76,'HARGA SATUAN'!$C$7:$C$1922,0),0))</f>
        <v>HDW</v>
      </c>
      <c r="E76" s="97" t="str">
        <f ca="1">IF(B76="+","Unit",IF(ISERROR(OFFSET('HARGA SATUAN'!$F$6,MATCH(C76,'HARGA SATUAN'!$C$7:$C$1922,0),0)),"",OFFSET('HARGA SATUAN'!$F$6,MATCH(C76,'HARGA SATUAN'!$C$7:$C$1922,0),0)))</f>
        <v>Bh</v>
      </c>
      <c r="F76" s="134">
        <f t="shared" ca="1" si="2"/>
        <v>4</v>
      </c>
      <c r="G76" s="40">
        <f ca="1">IF(ISERROR(OFFSET('HARGA SATUAN'!$Q$6,MATCH(C76,'HARGA SATUAN'!$C$7:$C$1922,0),0)),"",OFFSET('HARGA SATUAN'!$Q$6,MATCH(C76,'HARGA SATUAN'!$C$7:$C$1922,0),0))</f>
        <v>136206</v>
      </c>
      <c r="H76" s="132" t="e">
        <f ca="1">IF(B76="","",#REF!)</f>
        <v>#REF!</v>
      </c>
      <c r="I76" s="132" t="e">
        <f ca="1">IF(B76="","",#REF!)</f>
        <v>#REF!</v>
      </c>
      <c r="J76" s="132" t="e">
        <f ca="1">IF(B76="","",#REF!)</f>
        <v>#REF!</v>
      </c>
      <c r="K76" s="132" t="e">
        <f ca="1">IF(B76="","",#REF!)</f>
        <v>#REF!</v>
      </c>
      <c r="L76" s="132" t="e">
        <f ca="1">IF(C76="","",#REF!)</f>
        <v>#REF!</v>
      </c>
    </row>
    <row r="77" spans="1:12">
      <c r="A77" s="108">
        <v>66</v>
      </c>
      <c r="B77" s="130">
        <f t="shared" ref="B77:B140" ca="1" si="3">IF(C77="","",A77)</f>
        <v>66</v>
      </c>
      <c r="C77" s="105" t="str">
        <f t="shared" ref="C77:C140" ca="1" si="4">IF(ISERROR(OFFSET($C$713,MATCH(A77,$F$714:$F$1320,0),0)),"",OFFSET($C$713,MATCH(A77,$F$714:$F$1320,0),0))</f>
        <v>Schackle Anchor ⅝"</v>
      </c>
      <c r="D77" s="97" t="str">
        <f ca="1">IF(ISERROR(OFFSET('HARGA SATUAN'!$E$6,MATCH(C77,'HARGA SATUAN'!$C$7:$C$1922,0),0)),"",OFFSET('HARGA SATUAN'!$E$6,MATCH(C77,'HARGA SATUAN'!$C$7:$C$1922,0),0))</f>
        <v>HDW</v>
      </c>
      <c r="E77" s="97" t="str">
        <f ca="1">IF(B77="+","Unit",IF(ISERROR(OFFSET('HARGA SATUAN'!$F$6,MATCH(C77,'HARGA SATUAN'!$C$7:$C$1922,0),0)),"",OFFSET('HARGA SATUAN'!$F$6,MATCH(C77,'HARGA SATUAN'!$C$7:$C$1922,0),0)))</f>
        <v>Bh</v>
      </c>
      <c r="F77" s="134">
        <f t="shared" ref="F77:F140" ca="1" si="5">IF(ISERROR(OFFSET($D$713,MATCH(A77,$F$714:$F$1320,0),0)),"",OFFSET($D$713,MATCH(A77,$F$714:$F$1320,0),0))</f>
        <v>12</v>
      </c>
      <c r="G77" s="40">
        <f ca="1">IF(ISERROR(OFFSET('HARGA SATUAN'!$Q$6,MATCH(C77,'HARGA SATUAN'!$C$7:$C$1922,0),0)),"",OFFSET('HARGA SATUAN'!$Q$6,MATCH(C77,'HARGA SATUAN'!$C$7:$C$1922,0),0))</f>
        <v>17928</v>
      </c>
      <c r="H77" s="132" t="e">
        <f ca="1">IF(B77="","",#REF!)</f>
        <v>#REF!</v>
      </c>
      <c r="I77" s="132" t="e">
        <f ca="1">IF(B77="","",#REF!)</f>
        <v>#REF!</v>
      </c>
      <c r="J77" s="132" t="e">
        <f ca="1">IF(B77="","",#REF!)</f>
        <v>#REF!</v>
      </c>
      <c r="K77" s="132" t="e">
        <f ca="1">IF(B77="","",#REF!)</f>
        <v>#REF!</v>
      </c>
      <c r="L77" s="132" t="e">
        <f ca="1">IF(C77="","",#REF!)</f>
        <v>#REF!</v>
      </c>
    </row>
    <row r="78" spans="1:12">
      <c r="A78" s="108">
        <v>67</v>
      </c>
      <c r="B78" s="130">
        <f t="shared" ca="1" si="3"/>
        <v>67</v>
      </c>
      <c r="C78" s="105" t="str">
        <f t="shared" ca="1" si="4"/>
        <v>Spool Insulator ANSI 53 - 2</v>
      </c>
      <c r="D78" s="97" t="str">
        <f ca="1">IF(ISERROR(OFFSET('HARGA SATUAN'!$E$6,MATCH(C78,'HARGA SATUAN'!$C$7:$C$1922,0),0)),"",OFFSET('HARGA SATUAN'!$E$6,MATCH(C78,'HARGA SATUAN'!$C$7:$C$1922,0),0))</f>
        <v>HDW</v>
      </c>
      <c r="E78" s="97" t="str">
        <f ca="1">IF(B78="+","Unit",IF(ISERROR(OFFSET('HARGA SATUAN'!$F$6,MATCH(C78,'HARGA SATUAN'!$C$7:$C$1922,0),0)),"",OFFSET('HARGA SATUAN'!$F$6,MATCH(C78,'HARGA SATUAN'!$C$7:$C$1922,0),0)))</f>
        <v>Bh</v>
      </c>
      <c r="F78" s="134">
        <f t="shared" ca="1" si="5"/>
        <v>5</v>
      </c>
      <c r="G78" s="40">
        <f ca="1">IF(ISERROR(OFFSET('HARGA SATUAN'!$Q$6,MATCH(C78,'HARGA SATUAN'!$C$7:$C$1922,0),0)),"",OFFSET('HARGA SATUAN'!$Q$6,MATCH(C78,'HARGA SATUAN'!$C$7:$C$1922,0),0))</f>
        <v>31375</v>
      </c>
      <c r="H78" s="132" t="e">
        <f ca="1">IF(B78="","",#REF!)</f>
        <v>#REF!</v>
      </c>
      <c r="I78" s="132" t="e">
        <f ca="1">IF(B78="","",#REF!)</f>
        <v>#REF!</v>
      </c>
      <c r="J78" s="132" t="e">
        <f ca="1">IF(B78="","",#REF!)</f>
        <v>#REF!</v>
      </c>
      <c r="K78" s="132" t="e">
        <f ca="1">IF(B78="","",#REF!)</f>
        <v>#REF!</v>
      </c>
      <c r="L78" s="132" t="e">
        <f ca="1">IF(C78="","",#REF!)</f>
        <v>#REF!</v>
      </c>
    </row>
    <row r="79" spans="1:12">
      <c r="A79" s="108">
        <v>68</v>
      </c>
      <c r="B79" s="130">
        <f t="shared" ca="1" si="3"/>
        <v>68</v>
      </c>
      <c r="C79" s="105" t="str">
        <f t="shared" ca="1" si="4"/>
        <v>Spool Insulator ANSI 53 - 4</v>
      </c>
      <c r="D79" s="97" t="str">
        <f ca="1">IF(ISERROR(OFFSET('HARGA SATUAN'!$E$6,MATCH(C79,'HARGA SATUAN'!$C$7:$C$1922,0),0)),"",OFFSET('HARGA SATUAN'!$E$6,MATCH(C79,'HARGA SATUAN'!$C$7:$C$1922,0),0))</f>
        <v>HDW</v>
      </c>
      <c r="E79" s="97" t="str">
        <f ca="1">IF(B79="+","Unit",IF(ISERROR(OFFSET('HARGA SATUAN'!$F$6,MATCH(C79,'HARGA SATUAN'!$C$7:$C$1922,0),0)),"",OFFSET('HARGA SATUAN'!$F$6,MATCH(C79,'HARGA SATUAN'!$C$7:$C$1922,0),0)))</f>
        <v>Bh</v>
      </c>
      <c r="F79" s="134">
        <f t="shared" ca="1" si="5"/>
        <v>4</v>
      </c>
      <c r="G79" s="40">
        <f ca="1">IF(ISERROR(OFFSET('HARGA SATUAN'!$Q$6,MATCH(C79,'HARGA SATUAN'!$C$7:$C$1922,0),0)),"",OFFSET('HARGA SATUAN'!$Q$6,MATCH(C79,'HARGA SATUAN'!$C$7:$C$1922,0),0))</f>
        <v>37540</v>
      </c>
      <c r="H79" s="132" t="e">
        <f ca="1">IF(B79="","",#REF!)</f>
        <v>#REF!</v>
      </c>
      <c r="I79" s="132" t="e">
        <f ca="1">IF(B79="","",#REF!)</f>
        <v>#REF!</v>
      </c>
      <c r="J79" s="132" t="e">
        <f ca="1">IF(B79="","",#REF!)</f>
        <v>#REF!</v>
      </c>
      <c r="K79" s="132" t="e">
        <f ca="1">IF(B79="","",#REF!)</f>
        <v>#REF!</v>
      </c>
      <c r="L79" s="132" t="e">
        <f ca="1">IF(C79="","",#REF!)</f>
        <v>#REF!</v>
      </c>
    </row>
    <row r="80" spans="1:12">
      <c r="A80" s="108">
        <v>69</v>
      </c>
      <c r="B80" s="130">
        <f t="shared" ca="1" si="3"/>
        <v>69</v>
      </c>
      <c r="C80" s="105" t="str">
        <f t="shared" ca="1" si="4"/>
        <v>Stainless Steel Strap 20 x 0.7 mm</v>
      </c>
      <c r="D80" s="97" t="str">
        <f ca="1">IF(ISERROR(OFFSET('HARGA SATUAN'!$E$6,MATCH(C80,'HARGA SATUAN'!$C$7:$C$1922,0),0)),"",OFFSET('HARGA SATUAN'!$E$6,MATCH(C80,'HARGA SATUAN'!$C$7:$C$1922,0),0))</f>
        <v>HDW</v>
      </c>
      <c r="E80" s="97" t="str">
        <f ca="1">IF(B80="+","Unit",IF(ISERROR(OFFSET('HARGA SATUAN'!$F$6,MATCH(C80,'HARGA SATUAN'!$C$7:$C$1922,0),0)),"",OFFSET('HARGA SATUAN'!$F$6,MATCH(C80,'HARGA SATUAN'!$C$7:$C$1922,0),0)))</f>
        <v>Mtr</v>
      </c>
      <c r="F80" s="134">
        <f t="shared" ca="1" si="5"/>
        <v>17.399999999999999</v>
      </c>
      <c r="G80" s="40">
        <f ca="1">IF(ISERROR(OFFSET('HARGA SATUAN'!$Q$6,MATCH(C80,'HARGA SATUAN'!$C$7:$C$1922,0),0)),"",OFFSET('HARGA SATUAN'!$Q$6,MATCH(C80,'HARGA SATUAN'!$C$7:$C$1922,0),0))</f>
        <v>12751</v>
      </c>
      <c r="H80" s="132" t="e">
        <f ca="1">IF(B80="","",#REF!)</f>
        <v>#REF!</v>
      </c>
      <c r="I80" s="132" t="e">
        <f ca="1">IF(B80="","",#REF!)</f>
        <v>#REF!</v>
      </c>
      <c r="J80" s="132" t="e">
        <f ca="1">IF(B80="","",#REF!)</f>
        <v>#REF!</v>
      </c>
      <c r="K80" s="132" t="e">
        <f ca="1">IF(B80="","",#REF!)</f>
        <v>#REF!</v>
      </c>
      <c r="L80" s="132" t="e">
        <f ca="1">IF(C80="","",#REF!)</f>
        <v>#REF!</v>
      </c>
    </row>
    <row r="81" spans="1:12">
      <c r="A81" s="108">
        <v>70</v>
      </c>
      <c r="B81" s="130">
        <f t="shared" ca="1" si="3"/>
        <v>70</v>
      </c>
      <c r="C81" s="105" t="str">
        <f t="shared" ca="1" si="4"/>
        <v>Stopping Buckle / Yokes</v>
      </c>
      <c r="D81" s="97" t="str">
        <f ca="1">IF(ISERROR(OFFSET('HARGA SATUAN'!$E$6,MATCH(C81,'HARGA SATUAN'!$C$7:$C$1922,0),0)),"",OFFSET('HARGA SATUAN'!$E$6,MATCH(C81,'HARGA SATUAN'!$C$7:$C$1922,0),0))</f>
        <v>HDW</v>
      </c>
      <c r="E81" s="97" t="str">
        <f ca="1">IF(B81="+","Unit",IF(ISERROR(OFFSET('HARGA SATUAN'!$F$6,MATCH(C81,'HARGA SATUAN'!$C$7:$C$1922,0),0)),"",OFFSET('HARGA SATUAN'!$F$6,MATCH(C81,'HARGA SATUAN'!$C$7:$C$1922,0),0)))</f>
        <v>Bh</v>
      </c>
      <c r="F81" s="134">
        <f t="shared" ca="1" si="5"/>
        <v>21</v>
      </c>
      <c r="G81" s="40">
        <f ca="1">IF(ISERROR(OFFSET('HARGA SATUAN'!$Q$6,MATCH(C81,'HARGA SATUAN'!$C$7:$C$1922,0),0)),"",OFFSET('HARGA SATUAN'!$Q$6,MATCH(C81,'HARGA SATUAN'!$C$7:$C$1922,0),0))</f>
        <v>2588</v>
      </c>
      <c r="H81" s="132" t="e">
        <f ca="1">IF(B81="","",#REF!)</f>
        <v>#REF!</v>
      </c>
      <c r="I81" s="132" t="e">
        <f ca="1">IF(B81="","",#REF!)</f>
        <v>#REF!</v>
      </c>
      <c r="J81" s="132" t="e">
        <f ca="1">IF(B81="","",#REF!)</f>
        <v>#REF!</v>
      </c>
      <c r="K81" s="132" t="e">
        <f ca="1">IF(B81="","",#REF!)</f>
        <v>#REF!</v>
      </c>
      <c r="L81" s="132" t="e">
        <f ca="1">IF(C81="","",#REF!)</f>
        <v>#REF!</v>
      </c>
    </row>
    <row r="82" spans="1:12">
      <c r="A82" s="108">
        <v>71</v>
      </c>
      <c r="B82" s="130">
        <f t="shared" ca="1" si="3"/>
        <v>71</v>
      </c>
      <c r="C82" s="105" t="str">
        <f t="shared" ca="1" si="4"/>
        <v>Three Bolt Clamp</v>
      </c>
      <c r="D82" s="97" t="str">
        <f ca="1">IF(ISERROR(OFFSET('HARGA SATUAN'!$E$6,MATCH(C82,'HARGA SATUAN'!$C$7:$C$1922,0),0)),"",OFFSET('HARGA SATUAN'!$E$6,MATCH(C82,'HARGA SATUAN'!$C$7:$C$1922,0),0))</f>
        <v>HDW</v>
      </c>
      <c r="E82" s="97" t="str">
        <f ca="1">IF(B82="+","Unit",IF(ISERROR(OFFSET('HARGA SATUAN'!$F$6,MATCH(C82,'HARGA SATUAN'!$C$7:$C$1922,0),0)),"",OFFSET('HARGA SATUAN'!$F$6,MATCH(C82,'HARGA SATUAN'!$C$7:$C$1922,0),0)))</f>
        <v>Bh</v>
      </c>
      <c r="F82" s="134">
        <f t="shared" ca="1" si="5"/>
        <v>8</v>
      </c>
      <c r="G82" s="40">
        <f ca="1">IF(ISERROR(OFFSET('HARGA SATUAN'!$Q$6,MATCH(C82,'HARGA SATUAN'!$C$7:$C$1922,0),0)),"",OFFSET('HARGA SATUAN'!$Q$6,MATCH(C82,'HARGA SATUAN'!$C$7:$C$1922,0),0))</f>
        <v>44821</v>
      </c>
      <c r="H82" s="132" t="e">
        <f ca="1">IF(B82="","",#REF!)</f>
        <v>#REF!</v>
      </c>
      <c r="I82" s="132" t="e">
        <f ca="1">IF(B82="","",#REF!)</f>
        <v>#REF!</v>
      </c>
      <c r="J82" s="132" t="e">
        <f ca="1">IF(B82="","",#REF!)</f>
        <v>#REF!</v>
      </c>
      <c r="K82" s="132" t="e">
        <f ca="1">IF(B82="","",#REF!)</f>
        <v>#REF!</v>
      </c>
      <c r="L82" s="132" t="e">
        <f ca="1">IF(C82="","",#REF!)</f>
        <v>#REF!</v>
      </c>
    </row>
    <row r="83" spans="1:12">
      <c r="A83" s="108">
        <v>72</v>
      </c>
      <c r="B83" s="130">
        <f t="shared" ca="1" si="3"/>
        <v>72</v>
      </c>
      <c r="C83" s="105" t="str">
        <f t="shared" ca="1" si="4"/>
        <v>Tie Wire # 4 / Alluminium bonding wire # 20</v>
      </c>
      <c r="D83" s="97" t="str">
        <f ca="1">IF(ISERROR(OFFSET('HARGA SATUAN'!$E$6,MATCH(C83,'HARGA SATUAN'!$C$7:$C$1922,0),0)),"",OFFSET('HARGA SATUAN'!$E$6,MATCH(C83,'HARGA SATUAN'!$C$7:$C$1922,0),0))</f>
        <v>HDW</v>
      </c>
      <c r="E83" s="97" t="str">
        <f ca="1">IF(B83="+","Unit",IF(ISERROR(OFFSET('HARGA SATUAN'!$F$6,MATCH(C83,'HARGA SATUAN'!$C$7:$C$1922,0),0)),"",OFFSET('HARGA SATUAN'!$F$6,MATCH(C83,'HARGA SATUAN'!$C$7:$C$1922,0),0)))</f>
        <v>Mtr</v>
      </c>
      <c r="F83" s="134">
        <f t="shared" ca="1" si="5"/>
        <v>34.6</v>
      </c>
      <c r="G83" s="40">
        <f ca="1">IF(ISERROR(OFFSET('HARGA SATUAN'!$Q$6,MATCH(C83,'HARGA SATUAN'!$C$7:$C$1922,0),0)),"",OFFSET('HARGA SATUAN'!$Q$6,MATCH(C83,'HARGA SATUAN'!$C$7:$C$1922,0),0))</f>
        <v>6210</v>
      </c>
      <c r="H83" s="132" t="e">
        <f ca="1">IF(B83="","",#REF!)</f>
        <v>#REF!</v>
      </c>
      <c r="I83" s="132" t="e">
        <f ca="1">IF(B83="","",#REF!)</f>
        <v>#REF!</v>
      </c>
      <c r="J83" s="132" t="e">
        <f ca="1">IF(B83="","",#REF!)</f>
        <v>#REF!</v>
      </c>
      <c r="K83" s="132" t="e">
        <f ca="1">IF(B83="","",#REF!)</f>
        <v>#REF!</v>
      </c>
      <c r="L83" s="132" t="e">
        <f ca="1">IF(C83="","",#REF!)</f>
        <v>#REF!</v>
      </c>
    </row>
    <row r="84" spans="1:12">
      <c r="A84" s="108">
        <v>73</v>
      </c>
      <c r="B84" s="130">
        <f t="shared" ca="1" si="3"/>
        <v>73</v>
      </c>
      <c r="C84" s="105" t="str">
        <f t="shared" ca="1" si="4"/>
        <v>Washer Square 2 ¼"</v>
      </c>
      <c r="D84" s="97" t="str">
        <f ca="1">IF(ISERROR(OFFSET('HARGA SATUAN'!$E$6,MATCH(C84,'HARGA SATUAN'!$C$7:$C$1922,0),0)),"",OFFSET('HARGA SATUAN'!$E$6,MATCH(C84,'HARGA SATUAN'!$C$7:$C$1922,0),0))</f>
        <v>HDW</v>
      </c>
      <c r="E84" s="97" t="str">
        <f ca="1">IF(B84="+","Unit",IF(ISERROR(OFFSET('HARGA SATUAN'!$F$6,MATCH(C84,'HARGA SATUAN'!$C$7:$C$1922,0),0)),"",OFFSET('HARGA SATUAN'!$F$6,MATCH(C84,'HARGA SATUAN'!$C$7:$C$1922,0),0)))</f>
        <v>Bh</v>
      </c>
      <c r="F84" s="134">
        <f t="shared" ca="1" si="5"/>
        <v>77</v>
      </c>
      <c r="G84" s="40">
        <f ca="1">IF(ISERROR(OFFSET('HARGA SATUAN'!$Q$6,MATCH(C84,'HARGA SATUAN'!$C$7:$C$1922,0),0)),"",OFFSET('HARGA SATUAN'!$Q$6,MATCH(C84,'HARGA SATUAN'!$C$7:$C$1922,0),0))</f>
        <v>2801</v>
      </c>
      <c r="H84" s="132" t="e">
        <f ca="1">IF(B84="","",#REF!)</f>
        <v>#REF!</v>
      </c>
      <c r="I84" s="132" t="e">
        <f ca="1">IF(B84="","",#REF!)</f>
        <v>#REF!</v>
      </c>
      <c r="J84" s="132" t="e">
        <f ca="1">IF(B84="","",#REF!)</f>
        <v>#REF!</v>
      </c>
      <c r="K84" s="132" t="e">
        <f ca="1">IF(B84="","",#REF!)</f>
        <v>#REF!</v>
      </c>
      <c r="L84" s="132" t="e">
        <f ca="1">IF(C84="","",#REF!)</f>
        <v>#REF!</v>
      </c>
    </row>
    <row r="85" spans="1:12" ht="28.8">
      <c r="A85" s="108">
        <v>74</v>
      </c>
      <c r="B85" s="130">
        <f t="shared" ca="1" si="3"/>
        <v>74</v>
      </c>
      <c r="C85" s="105" t="str">
        <f t="shared" ca="1" si="4"/>
        <v>TERM;20kV;AL;3P;3X150mm2;NON ISO;ID (Coldshrink+Shearbolt)</v>
      </c>
      <c r="D85" s="97" t="str">
        <f ca="1">IF(ISERROR(OFFSET('HARGA SATUAN'!$E$6,MATCH(C85,'HARGA SATUAN'!$C$7:$C$1922,0),0)),"",OFFSET('HARGA SATUAN'!$E$6,MATCH(C85,'HARGA SATUAN'!$C$7:$C$1922,0),0))</f>
        <v>HDW</v>
      </c>
      <c r="E85" s="97" t="str">
        <f ca="1">IF(B85="+","Unit",IF(ISERROR(OFFSET('HARGA SATUAN'!$F$6,MATCH(C85,'HARGA SATUAN'!$C$7:$C$1922,0),0)),"",OFFSET('HARGA SATUAN'!$F$6,MATCH(C85,'HARGA SATUAN'!$C$7:$C$1922,0),0)))</f>
        <v>Set</v>
      </c>
      <c r="F85" s="134">
        <f t="shared" ca="1" si="5"/>
        <v>1</v>
      </c>
      <c r="G85" s="40">
        <f ca="1">IF(ISERROR(OFFSET('HARGA SATUAN'!$Q$6,MATCH(C85,'HARGA SATUAN'!$C$7:$C$1922,0),0)),"",OFFSET('HARGA SATUAN'!$Q$6,MATCH(C85,'HARGA SATUAN'!$C$7:$C$1922,0),0))</f>
        <v>5232753</v>
      </c>
      <c r="H85" s="132" t="e">
        <f ca="1">IF(B85="","",#REF!)</f>
        <v>#REF!</v>
      </c>
      <c r="I85" s="132" t="e">
        <f ca="1">IF(B85="","",#REF!)</f>
        <v>#REF!</v>
      </c>
      <c r="J85" s="132" t="e">
        <f ca="1">IF(B85="","",#REF!)</f>
        <v>#REF!</v>
      </c>
      <c r="K85" s="132" t="e">
        <f ca="1">IF(B85="","",#REF!)</f>
        <v>#REF!</v>
      </c>
      <c r="L85" s="132" t="e">
        <f ca="1">IF(C85="","",#REF!)</f>
        <v>#REF!</v>
      </c>
    </row>
    <row r="86" spans="1:12" ht="28.8">
      <c r="A86" s="108">
        <v>75</v>
      </c>
      <c r="B86" s="130">
        <f t="shared" ca="1" si="3"/>
        <v>75</v>
      </c>
      <c r="C86" s="105" t="str">
        <f t="shared" ca="1" si="4"/>
        <v>TERM;20kV;AL;3P;3X150mm2;NON ISO;OD (Coldshrink+Shearbolt)</v>
      </c>
      <c r="D86" s="97" t="str">
        <f ca="1">IF(ISERROR(OFFSET('HARGA SATUAN'!$E$6,MATCH(C86,'HARGA SATUAN'!$C$7:$C$1922,0),0)),"",OFFSET('HARGA SATUAN'!$E$6,MATCH(C86,'HARGA SATUAN'!$C$7:$C$1922,0),0))</f>
        <v>HDW</v>
      </c>
      <c r="E86" s="97" t="str">
        <f ca="1">IF(B86="+","Unit",IF(ISERROR(OFFSET('HARGA SATUAN'!$F$6,MATCH(C86,'HARGA SATUAN'!$C$7:$C$1922,0),0)),"",OFFSET('HARGA SATUAN'!$F$6,MATCH(C86,'HARGA SATUAN'!$C$7:$C$1922,0),0)))</f>
        <v>Set</v>
      </c>
      <c r="F86" s="134">
        <f t="shared" ca="1" si="5"/>
        <v>1</v>
      </c>
      <c r="G86" s="40">
        <f ca="1">IF(ISERROR(OFFSET('HARGA SATUAN'!$Q$6,MATCH(C86,'HARGA SATUAN'!$C$7:$C$1922,0),0)),"",OFFSET('HARGA SATUAN'!$Q$6,MATCH(C86,'HARGA SATUAN'!$C$7:$C$1922,0),0))</f>
        <v>5949718</v>
      </c>
      <c r="H86" s="132" t="e">
        <f ca="1">IF(B86="","",#REF!)</f>
        <v>#REF!</v>
      </c>
      <c r="I86" s="132" t="e">
        <f ca="1">IF(B86="","",#REF!)</f>
        <v>#REF!</v>
      </c>
      <c r="J86" s="132" t="e">
        <f ca="1">IF(B86="","",#REF!)</f>
        <v>#REF!</v>
      </c>
      <c r="K86" s="132" t="e">
        <f ca="1">IF(B86="","",#REF!)</f>
        <v>#REF!</v>
      </c>
      <c r="L86" s="132" t="e">
        <f ca="1">IF(C86="","",#REF!)</f>
        <v>#REF!</v>
      </c>
    </row>
    <row r="87" spans="1:12">
      <c r="A87" s="108">
        <v>76</v>
      </c>
      <c r="B87" s="130">
        <f t="shared" ca="1" si="3"/>
        <v>76</v>
      </c>
      <c r="C87" s="105" t="str">
        <f t="shared" ca="1" si="4"/>
        <v>Klem beugel ⅞"</v>
      </c>
      <c r="D87" s="97" t="str">
        <f ca="1">IF(ISERROR(OFFSET('HARGA SATUAN'!$E$6,MATCH(C87,'HARGA SATUAN'!$C$7:$C$1922,0),0)),"",OFFSET('HARGA SATUAN'!$E$6,MATCH(C87,'HARGA SATUAN'!$C$7:$C$1922,0),0))</f>
        <v>HDW</v>
      </c>
      <c r="E87" s="97" t="str">
        <f ca="1">IF(B87="+","Unit",IF(ISERROR(OFFSET('HARGA SATUAN'!$F$6,MATCH(C87,'HARGA SATUAN'!$C$7:$C$1922,0),0)),"",OFFSET('HARGA SATUAN'!$F$6,MATCH(C87,'HARGA SATUAN'!$C$7:$C$1922,0),0)))</f>
        <v>Bh</v>
      </c>
      <c r="F87" s="134">
        <f t="shared" ca="1" si="5"/>
        <v>4</v>
      </c>
      <c r="G87" s="40">
        <f ca="1">IF(ISERROR(OFFSET('HARGA SATUAN'!$Q$6,MATCH(C87,'HARGA SATUAN'!$C$7:$C$1922,0),0)),"",OFFSET('HARGA SATUAN'!$Q$6,MATCH(C87,'HARGA SATUAN'!$C$7:$C$1922,0),0))</f>
        <v>12550</v>
      </c>
      <c r="H87" s="132" t="e">
        <f ca="1">IF(B87="","",#REF!)</f>
        <v>#REF!</v>
      </c>
      <c r="I87" s="132" t="e">
        <f ca="1">IF(B87="","",#REF!)</f>
        <v>#REF!</v>
      </c>
      <c r="J87" s="132" t="e">
        <f ca="1">IF(B87="","",#REF!)</f>
        <v>#REF!</v>
      </c>
      <c r="K87" s="132" t="e">
        <f ca="1">IF(B87="","",#REF!)</f>
        <v>#REF!</v>
      </c>
      <c r="L87" s="132" t="e">
        <f ca="1">IF(C87="","",#REF!)</f>
        <v>#REF!</v>
      </c>
    </row>
    <row r="88" spans="1:12">
      <c r="A88" s="108">
        <v>77</v>
      </c>
      <c r="B88" s="130">
        <f t="shared" ca="1" si="3"/>
        <v>77</v>
      </c>
      <c r="C88" s="105" t="str">
        <f t="shared" ca="1" si="4"/>
        <v>Pipa PVC ½"</v>
      </c>
      <c r="D88" s="97" t="str">
        <f ca="1">IF(ISERROR(OFFSET('HARGA SATUAN'!$E$6,MATCH(C88,'HARGA SATUAN'!$C$7:$C$1922,0),0)),"",OFFSET('HARGA SATUAN'!$E$6,MATCH(C88,'HARGA SATUAN'!$C$7:$C$1922,0),0))</f>
        <v>HDW</v>
      </c>
      <c r="E88" s="97" t="str">
        <f ca="1">IF(B88="+","Unit",IF(ISERROR(OFFSET('HARGA SATUAN'!$F$6,MATCH(C88,'HARGA SATUAN'!$C$7:$C$1922,0),0)),"",OFFSET('HARGA SATUAN'!$F$6,MATCH(C88,'HARGA SATUAN'!$C$7:$C$1922,0),0)))</f>
        <v>Bh</v>
      </c>
      <c r="F88" s="134">
        <f t="shared" ca="1" si="5"/>
        <v>5.5</v>
      </c>
      <c r="G88" s="40">
        <f ca="1">IF(ISERROR(OFFSET('HARGA SATUAN'!$Q$6,MATCH(C88,'HARGA SATUAN'!$C$7:$C$1922,0),0)),"",OFFSET('HARGA SATUAN'!$Q$6,MATCH(C88,'HARGA SATUAN'!$C$7:$C$1922,0),0))</f>
        <v>6100</v>
      </c>
      <c r="H88" s="132" t="e">
        <f ca="1">IF(B88="","",#REF!)</f>
        <v>#REF!</v>
      </c>
      <c r="I88" s="132" t="e">
        <f ca="1">IF(B88="","",#REF!)</f>
        <v>#REF!</v>
      </c>
      <c r="J88" s="132" t="e">
        <f ca="1">IF(B88="","",#REF!)</f>
        <v>#REF!</v>
      </c>
      <c r="K88" s="132" t="e">
        <f ca="1">IF(B88="","",#REF!)</f>
        <v>#REF!</v>
      </c>
      <c r="L88" s="132" t="e">
        <f ca="1">IF(C88="","",#REF!)</f>
        <v>#REF!</v>
      </c>
    </row>
    <row r="89" spans="1:12">
      <c r="A89" s="108">
        <v>78</v>
      </c>
      <c r="B89" s="130">
        <f t="shared" ca="1" si="3"/>
        <v>78</v>
      </c>
      <c r="C89" s="105" t="str">
        <f t="shared" ca="1" si="4"/>
        <v>Tanda urutan Fasa untuk kabel</v>
      </c>
      <c r="D89" s="97" t="str">
        <f ca="1">IF(ISERROR(OFFSET('HARGA SATUAN'!$E$6,MATCH(C89,'HARGA SATUAN'!$C$7:$C$1922,0),0)),"",OFFSET('HARGA SATUAN'!$E$6,MATCH(C89,'HARGA SATUAN'!$C$7:$C$1922,0),0))</f>
        <v>HDW</v>
      </c>
      <c r="E89" s="97" t="str">
        <f ca="1">IF(B89="+","Unit",IF(ISERROR(OFFSET('HARGA SATUAN'!$F$6,MATCH(C89,'HARGA SATUAN'!$C$7:$C$1922,0),0)),"",OFFSET('HARGA SATUAN'!$F$6,MATCH(C89,'HARGA SATUAN'!$C$7:$C$1922,0),0)))</f>
        <v>Bh</v>
      </c>
      <c r="F89" s="134">
        <f t="shared" ca="1" si="5"/>
        <v>3</v>
      </c>
      <c r="G89" s="40">
        <f ca="1">IF(ISERROR(OFFSET('HARGA SATUAN'!$Q$6,MATCH(C89,'HARGA SATUAN'!$C$7:$C$1922,0),0)),"",OFFSET('HARGA SATUAN'!$Q$6,MATCH(C89,'HARGA SATUAN'!$C$7:$C$1922,0),0))</f>
        <v>8900</v>
      </c>
      <c r="H89" s="132" t="e">
        <f ca="1">IF(B89="","",#REF!)</f>
        <v>#REF!</v>
      </c>
      <c r="I89" s="132" t="e">
        <f ca="1">IF(B89="","",#REF!)</f>
        <v>#REF!</v>
      </c>
      <c r="J89" s="132" t="e">
        <f ca="1">IF(B89="","",#REF!)</f>
        <v>#REF!</v>
      </c>
      <c r="K89" s="132" t="e">
        <f ca="1">IF(B89="","",#REF!)</f>
        <v>#REF!</v>
      </c>
      <c r="L89" s="132" t="e">
        <f ca="1">IF(C89="","",#REF!)</f>
        <v>#REF!</v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SUMIFS(RAB!$F$14:$F$203,RAB!$C$14:$C$203,C714)</f>
        <v>0</v>
      </c>
      <c r="E714" s="25">
        <f ca="1">IF(D714=0,0,1)</f>
        <v>0</v>
      </c>
      <c r="F714" s="25">
        <f ca="1">IF(D714=0,0,SUM($E$713:E714))</f>
        <v>0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SUMIFS(RAB!$F$14:$F$203,RAB!$C$14:$C$203,C715)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SUMIFS(RAB!$F$14:$F$203,RAB!$C$14:$C$203,C716)</f>
        <v>1</v>
      </c>
      <c r="E716" s="25">
        <f t="shared" ca="1" si="33"/>
        <v>1</v>
      </c>
      <c r="F716" s="25">
        <f ca="1">IF(D716=0,0,SUM($E$713:E716))</f>
        <v>1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SUMIFS(RAB!$F$14:$F$203,RAB!$C$14:$C$203,C717)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SUMIFS(RAB!$F$14:$F$203,RAB!$C$14:$C$203,C718)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SUMIFS(RAB!$F$14:$F$203,RAB!$C$14:$C$203,C719)</f>
        <v>1</v>
      </c>
      <c r="E719" s="25">
        <f t="shared" ca="1" si="33"/>
        <v>1</v>
      </c>
      <c r="F719" s="25">
        <f ca="1">IF(D719=0,0,SUM($E$713:E719))</f>
        <v>2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SUMIFS(RAB!$F$14:$F$203,RAB!$C$14:$C$203,C720)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SUMIFS(RAB!$F$14:$F$203,RAB!$C$14:$C$203,C721)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SUMIFS(RAB!$F$14:$F$203,RAB!$C$14:$C$203,C722)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SUMIFS(RAB!$F$14:$F$203,RAB!$C$14:$C$203,C723)</f>
        <v>0</v>
      </c>
      <c r="E723" s="25">
        <f t="shared" ca="1" si="33"/>
        <v>0</v>
      </c>
      <c r="F723" s="25">
        <f ca="1">IF(D723=0,0,SUM($E$713:E723))</f>
        <v>0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SUMIFS(RAB!$F$14:$F$203,RAB!$C$14:$C$203,C724)</f>
        <v>1</v>
      </c>
      <c r="E724" s="25">
        <f t="shared" ca="1" si="33"/>
        <v>1</v>
      </c>
      <c r="F724" s="25">
        <f ca="1">IF(D724=0,0,SUM($E$713:E724))</f>
        <v>3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SUMIFS(RAB!$F$14:$F$203,RAB!$C$14:$C$203,C725)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SUMIFS(RAB!$F$14:$F$203,RAB!$C$14:$C$203,C726)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SUMIFS(RAB!$F$14:$F$203,RAB!$C$14:$C$203,C727)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SUMIFS(RAB!$F$14:$F$203,RAB!$C$14:$C$203,C728)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SUMIFS(RAB!$F$14:$F$203,RAB!$C$14:$C$203,C729)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SUMIFS(RAB!$F$14:$F$203,RAB!$C$14:$C$203,C730)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SUMIFS(RAB!$F$14:$F$203,RAB!$C$14:$C$203,C731)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SUMIFS(RAB!$F$14:$F$203,RAB!$C$14:$C$203,C732)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SUMIFS(RAB!$F$14:$F$203,RAB!$C$14:$C$203,C733)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SUMIFS(RAB!$F$14:$F$203,RAB!$C$14:$C$203,C734)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SUMIFS(RAB!$F$14:$F$203,RAB!$C$14:$C$203,C735)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SUMIFS(RAB!$F$14:$F$203,RAB!$C$14:$C$203,C736)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SUMIFS(RAB!$F$14:$F$203,RAB!$C$14:$C$203,C737)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SUMIFS(RAB!$F$14:$F$203,RAB!$C$14:$C$203,C738)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SUMIFS(RAB!$F$14:$F$203,RAB!$C$14:$C$203,C739)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SUMIFS(RAB!$F$14:$F$203,RAB!$C$14:$C$203,C740)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SUMIFS(RAB!$F$14:$F$203,RAB!$C$14:$C$203,C741)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SUMIFS(RAB!$F$14:$F$203,RAB!$C$14:$C$203,C742)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SUMIFS(RAB!$F$14:$F$203,RAB!$C$14:$C$203,C743)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SUMIFS(RAB!$F$14:$F$203,RAB!$C$14:$C$203,C744)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SUMIFS(RAB!$F$14:$F$203,RAB!$C$14:$C$203,C745)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SUMIFS(RAB!$F$14:$F$203,RAB!$C$14:$C$203,C746)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SUMIFS(RAB!$F$14:$F$203,RAB!$C$14:$C$203,C747)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SUMIFS(RAB!$F$14:$F$203,RAB!$C$14:$C$203,C748)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SUMIFS(RAB!$F$14:$F$203,RAB!$C$14:$C$203,C749)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SUMIFS(RAB!$F$14:$F$203,RAB!$C$14:$C$203,C750)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SUMIFS(RAB!$F$14:$F$203,RAB!$C$14:$C$203,C751)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SUMIFS(RAB!$F$14:$F$203,RAB!$C$14:$C$203,C752)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SUMIFS(RAB!$F$14:$F$203,RAB!$C$14:$C$203,C753)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SUMIFS(RAB!$F$14:$F$203,RAB!$C$14:$C$203,C754)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SUMIFS(RAB!$F$14:$F$203,RAB!$C$14:$C$203,C755)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SUMIFS(RAB!$F$14:$F$203,RAB!$C$14:$C$203,C756)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SUMIFS(RAB!$F$14:$F$203,RAB!$C$14:$C$203,C757)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SUMIFS(RAB!$F$14:$F$203,RAB!$C$14:$C$203,C758)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SUMIFS(RAB!$F$14:$F$203,RAB!$C$14:$C$203,C759)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SUMIFS(RAB!$F$14:$F$203,RAB!$C$14:$C$203,C760)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SUMIFS(RAB!$F$14:$F$203,RAB!$C$14:$C$203,C761)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SUMIFS(RAB!$F$14:$F$203,RAB!$C$14:$C$203,C762)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SUMIFS(RAB!$F$14:$F$203,RAB!$C$14:$C$203,C763)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SUMIFS(RAB!$F$14:$F$203,RAB!$C$14:$C$203,C764)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SUMIFS(RAB!$F$14:$F$203,RAB!$C$14:$C$203,C765)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SUMIFS(RAB!$F$14:$F$203,RAB!$C$14:$C$203,C766)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SUMIFS(RAB!$F$14:$F$203,RAB!$C$14:$C$203,C767)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SUMIFS(RAB!$F$14:$F$203,RAB!$C$14:$C$203,C768)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SUMIFS(RAB!$F$14:$F$203,RAB!$C$14:$C$203,C769)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SUMIFS(RAB!$F$14:$F$203,RAB!$C$14:$C$203,C770)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SUMIFS(RAB!$F$14:$F$203,RAB!$C$14:$C$203,C771)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SUMIFS(RAB!$F$14:$F$203,RAB!$C$14:$C$203,C772)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SUMIFS(RAB!$F$14:$F$203,RAB!$C$14:$C$203,C773)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SUMIFS(RAB!$F$14:$F$203,RAB!$C$14:$C$203,C774)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SUMIFS(RAB!$F$14:$F$203,RAB!$C$14:$C$203,C775)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SUMIFS(RAB!$F$14:$F$203,RAB!$C$14:$C$203,C776)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SUMIFS(RAB!$F$14:$F$203,RAB!$C$14:$C$203,C777)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SUMIFS(RAB!$F$14:$F$203,RAB!$C$14:$C$203,C778)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SUMIFS(RAB!$F$14:$F$203,RAB!$C$14:$C$203,C779)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SUMIFS(RAB!$F$14:$F$203,RAB!$C$14:$C$203,C780)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SUMIFS(RAB!$F$14:$F$203,RAB!$C$14:$C$203,C781)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SUMIFS(RAB!$F$14:$F$203,RAB!$C$14:$C$203,C782)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SUMIFS(RAB!$F$14:$F$203,RAB!$C$14:$C$203,C783)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SUMIFS(RAB!$F$14:$F$203,RAB!$C$14:$C$203,C784)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SUMIFS(RAB!$F$14:$F$203,RAB!$C$14:$C$203,C785)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SUMIFS(RAB!$F$14:$F$203,RAB!$C$14:$C$203,C786)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SUMIFS(RAB!$F$14:$F$203,RAB!$C$14:$C$203,C787)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SUMIFS(RAB!$F$14:$F$203,RAB!$C$14:$C$203,C788)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SUMIFS(RAB!$F$14:$F$203,RAB!$C$14:$C$203,C789)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SUMIFS(RAB!$F$14:$F$203,RAB!$C$14:$C$203,C790)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SUMIFS(RAB!$F$14:$F$203,RAB!$C$14:$C$203,C791)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SUMIFS(RAB!$F$14:$F$203,RAB!$C$14:$C$203,C792)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SUMIFS(RAB!$F$14:$F$203,RAB!$C$14:$C$203,C793)</f>
        <v>1</v>
      </c>
      <c r="E793" s="25">
        <f t="shared" ca="1" si="34"/>
        <v>1</v>
      </c>
      <c r="F793" s="25">
        <f ca="1">IF(D793=0,0,SUM($E$713:E793))</f>
        <v>4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SUMIFS(RAB!$F$14:$F$203,RAB!$C$14:$C$203,C794)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SUMIFS(RAB!$F$14:$F$203,RAB!$C$14:$C$203,C795)</f>
        <v>1</v>
      </c>
      <c r="E795" s="25">
        <f t="shared" ca="1" si="34"/>
        <v>1</v>
      </c>
      <c r="F795" s="25">
        <f ca="1">IF(D795=0,0,SUM($E$713:E795))</f>
        <v>5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SUMIFS(RAB!$F$14:$F$203,RAB!$C$14:$C$203,C796)</f>
        <v>1</v>
      </c>
      <c r="E796" s="25">
        <f t="shared" ca="1" si="34"/>
        <v>1</v>
      </c>
      <c r="F796" s="25">
        <f ca="1">IF(D796=0,0,SUM($E$713:E796))</f>
        <v>6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SUMIFS(RAB!$F$14:$F$203,RAB!$C$14:$C$203,C797)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SUMIFS(RAB!$F$14:$F$203,RAB!$C$14:$C$203,C798)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SUMIFS(RAB!$F$14:$F$203,RAB!$C$14:$C$203,C799)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SUMIFS(RAB!$F$14:$F$203,RAB!$C$14:$C$203,C800)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SUMIFS(RAB!$F$14:$F$203,RAB!$C$14:$C$203,C801)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SUMIFS(RAB!$F$14:$F$203,RAB!$C$14:$C$203,C802)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SUMIFS(RAB!$F$14:$F$203,RAB!$C$14:$C$203,C803)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SUMIFS(RAB!$F$14:$F$203,RAB!$C$14:$C$203,C804)</f>
        <v>1</v>
      </c>
      <c r="E804" s="25">
        <f t="shared" ca="1" si="34"/>
        <v>1</v>
      </c>
      <c r="F804" s="25">
        <f ca="1">IF(D804=0,0,SUM($E$713:E804))</f>
        <v>7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SUMIFS(RAB!$F$14:$F$203,RAB!$C$14:$C$203,C805)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SUMIFS(RAB!$F$14:$F$203,RAB!$C$14:$C$203,C806)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SUMIFS(RAB!$F$14:$F$203,RAB!$C$14:$C$203,C807)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SUMIFS(RAB!$F$14:$F$203,RAB!$C$14:$C$203,C808)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SUMIFS(RAB!$F$14:$F$203,RAB!$C$14:$C$203,C809)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SUMIFS(RAB!$F$14:$F$203,RAB!$C$14:$C$203,C810)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SUMIFS(RAB!$F$14:$F$203,RAB!$C$14:$C$203,C811)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SUMIFS(RAB!$F$14:$F$203,RAB!$C$14:$C$203,C812)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SUMIFS(RAB!$F$14:$F$203,RAB!$C$14:$C$203,C813)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SUMIFS(RAB!$F$14:$F$203,RAB!$C$14:$C$203,C814)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SUMIFS(RAB!$F$14:$F$203,RAB!$C$14:$C$203,C815)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SUMIFS(RAB!$F$14:$F$203,RAB!$C$14:$C$203,C816)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SUMIFS(RAB!$F$14:$F$203,RAB!$C$14:$C$203,C817)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SUMIFS(RAB!$F$14:$F$203,RAB!$C$14:$C$203,C818)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SUMIFS(RAB!$F$14:$F$203,RAB!$C$14:$C$203,C819)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SUMIFS(RAB!$F$14:$F$203,RAB!$C$14:$C$203,C820)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SUMIFS(RAB!$F$14:$F$203,RAB!$C$14:$C$203,C821)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SUMIFS(RAB!$F$14:$F$203,RAB!$C$14:$C$203,C822)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SUMIFS(RAB!$F$14:$F$203,RAB!$C$14:$C$203,C823)</f>
        <v>3</v>
      </c>
      <c r="E823" s="25">
        <f t="shared" ca="1" si="34"/>
        <v>1</v>
      </c>
      <c r="F823" s="25">
        <f ca="1">IF(D823=0,0,SUM($E$713:E823))</f>
        <v>8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SUMIFS(RAB!$F$14:$F$203,RAB!$C$14:$C$203,C824)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SUMIFS(RAB!$F$14:$F$203,RAB!$C$14:$C$203,C825)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SUMIFS(RAB!$F$14:$F$203,RAB!$C$14:$C$203,C826)</f>
        <v>11</v>
      </c>
      <c r="E826" s="25">
        <f t="shared" ca="1" si="34"/>
        <v>1</v>
      </c>
      <c r="F826" s="25">
        <f ca="1">IF(D826=0,0,SUM($E$713:E826))</f>
        <v>9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SUMIFS(RAB!$F$14:$F$203,RAB!$C$14:$C$203,C827)</f>
        <v>6</v>
      </c>
      <c r="E827" s="25">
        <f t="shared" ca="1" si="34"/>
        <v>1</v>
      </c>
      <c r="F827" s="25">
        <f ca="1">IF(D827=0,0,SUM($E$713:E827))</f>
        <v>10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SUMIFS(RAB!$F$14:$F$203,RAB!$C$14:$C$203,C828)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SUMIFS(RAB!$F$14:$F$203,RAB!$C$14:$C$203,C829)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SUMIFS(RAB!$F$14:$F$203,RAB!$C$14:$C$203,C830)</f>
        <v>12</v>
      </c>
      <c r="E830" s="25">
        <f t="shared" ca="1" si="34"/>
        <v>1</v>
      </c>
      <c r="F830" s="25">
        <f ca="1">IF(D830=0,0,SUM($E$713:E830))</f>
        <v>11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SUMIFS(RAB!$F$14:$F$203,RAB!$C$14:$C$203,C831)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SUMIFS(RAB!$F$14:$F$203,RAB!$C$14:$C$203,C832)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SUMIFS(RAB!$F$14:$F$203,RAB!$C$14:$C$203,C833)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SUMIFS(RAB!$F$14:$F$203,RAB!$C$14:$C$203,C834)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SUMIFS(RAB!$F$14:$F$203,RAB!$C$14:$C$203,C835)</f>
        <v>6</v>
      </c>
      <c r="E835" s="25">
        <f t="shared" ca="1" si="34"/>
        <v>1</v>
      </c>
      <c r="F835" s="25">
        <f ca="1">IF(D835=0,0,SUM($E$713:E835))</f>
        <v>12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SUMIFS(RAB!$F$14:$F$203,RAB!$C$14:$C$203,C836)</f>
        <v>355.1</v>
      </c>
      <c r="E836" s="25">
        <f t="shared" ca="1" si="34"/>
        <v>1</v>
      </c>
      <c r="F836" s="25">
        <f ca="1">IF(D836=0,0,SUM($E$713:E836))</f>
        <v>13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SUMIFS(RAB!$F$14:$F$203,RAB!$C$14:$C$203,C837)</f>
        <v>1065.3</v>
      </c>
      <c r="E837" s="25">
        <f t="shared" ca="1" si="34"/>
        <v>1</v>
      </c>
      <c r="F837" s="25">
        <f ca="1">IF(D837=0,0,SUM($E$713:E837))</f>
        <v>14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SUMIFS(RAB!$F$14:$F$203,RAB!$C$14:$C$203,C838)</f>
        <v>12</v>
      </c>
      <c r="E838" s="25">
        <f t="shared" ca="1" si="34"/>
        <v>1</v>
      </c>
      <c r="F838" s="25">
        <f ca="1">IF(D838=0,0,SUM($E$713:E838))</f>
        <v>15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SUMIFS(RAB!$F$14:$F$203,RAB!$C$14:$C$203,C839)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SUMIFS(RAB!$F$14:$F$203,RAB!$C$14:$C$203,C840)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SUMIFS(RAB!$F$14:$F$203,RAB!$C$14:$C$203,C841)</f>
        <v>2</v>
      </c>
      <c r="E841" s="25">
        <f t="shared" ca="1" si="34"/>
        <v>1</v>
      </c>
      <c r="F841" s="25">
        <f ca="1">IF(D841=0,0,SUM($E$713:E841))</f>
        <v>16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SUMIFS(RAB!$F$14:$F$203,RAB!$C$14:$C$203,C842)</f>
        <v>0</v>
      </c>
      <c r="E842" s="25">
        <f t="shared" ca="1" si="34"/>
        <v>0</v>
      </c>
      <c r="F842" s="25">
        <f ca="1">IF(D842=0,0,SUM($E$713:E842))</f>
        <v>0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SUMIFS(RAB!$F$14:$F$203,RAB!$C$14:$C$203,C843)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SUMIFS(RAB!$F$14:$F$203,RAB!$C$14:$C$203,C844)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SUMIFS(RAB!$F$14:$F$203,RAB!$C$14:$C$203,C845)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SUMIFS(RAB!$F$14:$F$203,RAB!$C$14:$C$203,C846)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SUMIFS(RAB!$F$14:$F$203,RAB!$C$14:$C$203,C847)</f>
        <v>35</v>
      </c>
      <c r="E847" s="25">
        <f t="shared" ca="1" si="35"/>
        <v>1</v>
      </c>
      <c r="F847" s="25">
        <f ca="1">IF(D847=0,0,SUM($E$713:E847))</f>
        <v>17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SUMIFS(RAB!$F$14:$F$203,RAB!$C$14:$C$203,C848)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SUMIFS(RAB!$F$14:$F$203,RAB!$C$14:$C$203,C849)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SUMIFS(RAB!$F$14:$F$203,RAB!$C$14:$C$203,C850)</f>
        <v>30</v>
      </c>
      <c r="E850" s="25">
        <f t="shared" ca="1" si="35"/>
        <v>1</v>
      </c>
      <c r="F850" s="25">
        <f ca="1">IF(D850=0,0,SUM($E$713:E850))</f>
        <v>18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SUMIFS(RAB!$F$14:$F$203,RAB!$C$14:$C$203,C851)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SUMIFS(RAB!$F$14:$F$203,RAB!$C$14:$C$203,C852)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SUMIFS(RAB!$F$14:$F$203,RAB!$C$14:$C$203,C853)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SUMIFS(RAB!$F$14:$F$203,RAB!$C$14:$C$203,C854)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SUMIFS(RAB!$F$14:$F$203,RAB!$C$14:$C$203,C855)</f>
        <v>30</v>
      </c>
      <c r="E855" s="25">
        <f t="shared" ca="1" si="35"/>
        <v>1</v>
      </c>
      <c r="F855" s="25">
        <f ca="1">IF(D855=0,0,SUM($E$713:E855))</f>
        <v>19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SUMIFS(RAB!$F$14:$F$203,RAB!$C$14:$C$203,C856)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SUMIFS(RAB!$F$14:$F$203,RAB!$C$14:$C$203,C857)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SUMIFS(RAB!$F$14:$F$203,RAB!$C$14:$C$203,C858)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SUMIFS(RAB!$F$14:$F$203,RAB!$C$14:$C$203,C859)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SUMIFS(RAB!$F$14:$F$203,RAB!$C$14:$C$203,C860)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SUMIFS(RAB!$F$14:$F$203,RAB!$C$14:$C$203,C861)</f>
        <v>1</v>
      </c>
      <c r="E861" s="25">
        <f t="shared" ca="1" si="35"/>
        <v>1</v>
      </c>
      <c r="F861" s="25">
        <f ca="1">IF(D861=0,0,SUM($E$713:E861))</f>
        <v>20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SUMIFS(RAB!$F$14:$F$203,RAB!$C$14:$C$203,C862)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SUMIFS(RAB!$F$14:$F$203,RAB!$C$14:$C$203,C863)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SUMIFS(RAB!$F$14:$F$203,RAB!$C$14:$C$203,C864)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SUMIFS(RAB!$F$14:$F$203,RAB!$C$14:$C$203,C865)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SUMIFS(RAB!$F$14:$F$203,RAB!$C$14:$C$203,C866)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SUMIFS(RAB!$F$14:$F$203,RAB!$C$14:$C$203,C867)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SUMIFS(RAB!$F$14:$F$203,RAB!$C$14:$C$203,C868)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SUMIFS(RAB!$F$14:$F$203,RAB!$C$14:$C$203,C869)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SUMIFS(RAB!$F$14:$F$203,RAB!$C$14:$C$203,C870)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SUMIFS(RAB!$F$14:$F$203,RAB!$C$14:$C$203,C871)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SUMIFS(RAB!$F$14:$F$203,RAB!$C$14:$C$203,C872)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SUMIFS(RAB!$F$14:$F$203,RAB!$C$14:$C$203,C873)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SUMIFS(RAB!$F$14:$F$203,RAB!$C$14:$C$203,C874)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SUMIFS(RAB!$F$14:$F$203,RAB!$C$14:$C$203,C875)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SUMIFS(RAB!$F$14:$F$203,RAB!$C$14:$C$203,C876)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SUMIFS(RAB!$F$14:$F$203,RAB!$C$14:$C$203,C877)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SUMIFS(RAB!$F$14:$F$203,RAB!$C$14:$C$203,C878)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SUMIFS(RAB!$F$14:$F$203,RAB!$C$14:$C$203,C879)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SUMIFS(RAB!$F$14:$F$203,RAB!$C$14:$C$203,C880)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SUMIFS(RAB!$F$14:$F$203,RAB!$C$14:$C$203,C881)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SUMIFS(RAB!$F$14:$F$203,RAB!$C$14:$C$203,C882)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SUMIFS(RAB!$F$14:$F$203,RAB!$C$14:$C$203,C883)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SUMIFS(RAB!$F$14:$F$203,RAB!$C$14:$C$203,C884)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SUMIFS(RAB!$F$14:$F$203,RAB!$C$14:$C$203,C885)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SUMIFS(RAB!$F$14:$F$203,RAB!$C$14:$C$203,C886)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SUMIFS(RAB!$F$14:$F$203,RAB!$C$14:$C$203,C887)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SUMIFS(RAB!$F$14:$F$203,RAB!$C$14:$C$203,C888)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SUMIFS(RAB!$F$14:$F$203,RAB!$C$14:$C$203,C889)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SUMIFS(RAB!$F$14:$F$203,RAB!$C$14:$C$203,C890)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SUMIFS(RAB!$F$14:$F$203,RAB!$C$14:$C$203,C891)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SUMIFS(RAB!$F$14:$F$203,RAB!$C$14:$C$203,C892)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SUMIFS(RAB!$F$14:$F$203,RAB!$C$14:$C$203,C893)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SUMIFS(RAB!$F$14:$F$203,RAB!$C$14:$C$203,C894)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SUMIFS(RAB!$F$14:$F$203,RAB!$C$14:$C$203,C895)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SUMIFS(RAB!$F$14:$F$203,RAB!$C$14:$C$203,C896)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SUMIFS(RAB!$F$14:$F$203,RAB!$C$14:$C$203,C897)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SUMIFS(RAB!$F$14:$F$203,RAB!$C$14:$C$203,C898)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SUMIFS(RAB!$F$14:$F$203,RAB!$C$14:$C$203,C899)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SUMIFS(RAB!$F$14:$F$203,RAB!$C$14:$C$203,C900)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SUMIFS(RAB!$F$14:$F$203,RAB!$C$14:$C$203,C901)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SUMIFS(RAB!$F$14:$F$203,RAB!$C$14:$C$203,C902)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SUMIFS(RAB!$F$14:$F$203,RAB!$C$14:$C$203,C903)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SUMIFS(RAB!$F$14:$F$203,RAB!$C$14:$C$203,C904)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SUMIFS(RAB!$F$14:$F$203,RAB!$C$14:$C$203,C905)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SUMIFS(RAB!$F$14:$F$203,RAB!$C$14:$C$203,C906)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SUMIFS(RAB!$F$14:$F$203,RAB!$C$14:$C$203,C907)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SUMIFS(RAB!$F$14:$F$203,RAB!$C$14:$C$203,C908)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SUMIFS(RAB!$F$14:$F$203,RAB!$C$14:$C$203,C909)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SUMIFS(RAB!$F$14:$F$203,RAB!$C$14:$C$203,C910)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SUMIFS(RAB!$F$14:$F$203,RAB!$C$14:$C$203,C911)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SUMIFS(RAB!$F$14:$F$203,RAB!$C$14:$C$203,C912)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SUMIFS(RAB!$F$14:$F$203,RAB!$C$14:$C$203,C913)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SUMIFS(RAB!$F$14:$F$203,RAB!$C$14:$C$203,C914)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SUMIFS(RAB!$F$14:$F$203,RAB!$C$14:$C$203,C915)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SUMIFS(RAB!$F$14:$F$203,RAB!$C$14:$C$203,C916)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SUMIFS(RAB!$F$14:$F$203,RAB!$C$14:$C$203,C917)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SUMIFS(RAB!$F$14:$F$203,RAB!$C$14:$C$203,C918)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SUMIFS(RAB!$F$14:$F$203,RAB!$C$14:$C$203,C919)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SUMIFS(RAB!$F$14:$F$203,RAB!$C$14:$C$203,C920)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SUMIFS(RAB!$F$14:$F$203,RAB!$C$14:$C$203,C921)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SUMIFS(RAB!$F$14:$F$203,RAB!$C$14:$C$203,C922)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SUMIFS(RAB!$F$14:$F$203,RAB!$C$14:$C$203,C923)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SUMIFS(RAB!$F$14:$F$203,RAB!$C$14:$C$203,C924)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SUMIFS(RAB!$F$14:$F$203,RAB!$C$14:$C$203,C925)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SUMIFS(RAB!$F$14:$F$203,RAB!$C$14:$C$203,C926)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SUMIFS(RAB!$F$14:$F$203,RAB!$C$14:$C$203,C927)</f>
        <v>1</v>
      </c>
      <c r="E927" s="25">
        <f t="shared" ca="1" si="36"/>
        <v>1</v>
      </c>
      <c r="F927" s="25">
        <f ca="1">IF(D927=0,0,SUM($E$713:E927))</f>
        <v>21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SUMIFS(RAB!$F$14:$F$203,RAB!$C$14:$C$203,C928)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SUMIFS(RAB!$F$14:$F$203,RAB!$C$14:$C$203,C929)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SUMIFS(RAB!$F$14:$F$203,RAB!$C$14:$C$203,C930)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SUMIFS(RAB!$F$14:$F$203,RAB!$C$14:$C$203,C931)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SUMIFS(RAB!$F$14:$F$203,RAB!$C$14:$C$203,C932)</f>
        <v>0</v>
      </c>
      <c r="E932" s="25">
        <f t="shared" ca="1" si="36"/>
        <v>0</v>
      </c>
      <c r="F932" s="25">
        <f ca="1">IF(D932=0,0,SUM($E$713:E932))</f>
        <v>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SUMIFS(RAB!$F$14:$F$203,RAB!$C$14:$C$203,C933)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SUMIFS(RAB!$F$14:$F$203,RAB!$C$14:$C$203,C934)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SUMIFS(RAB!$F$14:$F$203,RAB!$C$14:$C$203,C935)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SUMIFS(RAB!$F$14:$F$203,RAB!$C$14:$C$203,C936)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SUMIFS(RAB!$F$14:$F$203,RAB!$C$14:$C$203,C937)</f>
        <v>7</v>
      </c>
      <c r="E937" s="25">
        <f t="shared" ca="1" si="36"/>
        <v>1</v>
      </c>
      <c r="F937" s="25">
        <f ca="1">IF(D937=0,0,SUM($E$713:E937))</f>
        <v>22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SUMIFS(RAB!$F$14:$F$203,RAB!$C$14:$C$203,C938)</f>
        <v>7</v>
      </c>
      <c r="E938" s="25">
        <f t="shared" ca="1" si="36"/>
        <v>1</v>
      </c>
      <c r="F938" s="25">
        <f ca="1">IF(D938=0,0,SUM($E$713:E938))</f>
        <v>23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SUMIFS(RAB!$F$14:$F$203,RAB!$C$14:$C$203,C939)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SUMIFS(RAB!$F$14:$F$203,RAB!$C$14:$C$203,C940)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SUMIFS(RAB!$F$14:$F$203,RAB!$C$14:$C$203,C941)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SUMIFS(RAB!$F$14:$F$203,RAB!$C$14:$C$203,C942)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SUMIFS(RAB!$F$14:$F$203,RAB!$C$14:$C$203,C943)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SUMIFS(RAB!$F$14:$F$203,RAB!$C$14:$C$203,C944)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SUMIFS(RAB!$F$14:$F$203,RAB!$C$14:$C$203,C945)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SUMIFS(RAB!$F$14:$F$203,RAB!$C$14:$C$203,C946)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SUMIFS(RAB!$F$14:$F$203,RAB!$C$14:$C$203,C947)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SUMIFS(RAB!$F$14:$F$203,RAB!$C$14:$C$203,C948)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SUMIFS(RAB!$F$14:$F$203,RAB!$C$14:$C$203,C949)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SUMIFS(RAB!$F$14:$F$203,RAB!$C$14:$C$203,C950)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SUMIFS(RAB!$F$14:$F$203,RAB!$C$14:$C$203,C951)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SUMIFS(RAB!$F$14:$F$203,RAB!$C$14:$C$203,C952)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SUMIFS(RAB!$F$14:$F$203,RAB!$C$14:$C$203,C953)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SUMIFS(RAB!$F$14:$F$203,RAB!$C$14:$C$203,C954)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SUMIFS(RAB!$F$14:$F$203,RAB!$C$14:$C$203,C955)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SUMIFS(RAB!$F$14:$F$203,RAB!$C$14:$C$203,C956)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SUMIFS(RAB!$F$14:$F$203,RAB!$C$14:$C$203,C957)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SUMIFS(RAB!$F$14:$F$203,RAB!$C$14:$C$203,C958)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SUMIFS(RAB!$F$14:$F$203,RAB!$C$14:$C$203,C959)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SUMIFS(RAB!$F$14:$F$203,RAB!$C$14:$C$203,C960)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SUMIFS(RAB!$F$14:$F$203,RAB!$C$14:$C$203,C961)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SUMIFS(RAB!$F$14:$F$203,RAB!$C$14:$C$203,C962)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SUMIFS(RAB!$F$14:$F$203,RAB!$C$14:$C$203,C963)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SUMIFS(RAB!$F$14:$F$203,RAB!$C$14:$C$203,C964)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SUMIFS(RAB!$F$14:$F$203,RAB!$C$14:$C$203,C965)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SUMIFS(RAB!$F$14:$F$203,RAB!$C$14:$C$203,C966)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SUMIFS(RAB!$F$14:$F$203,RAB!$C$14:$C$203,C967)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SUMIFS(RAB!$F$14:$F$203,RAB!$C$14:$C$203,C968)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SUMIFS(RAB!$F$14:$F$203,RAB!$C$14:$C$203,C969)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SUMIFS(RAB!$F$14:$F$203,RAB!$C$14:$C$203,C970)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SUMIFS(RAB!$F$14:$F$203,RAB!$C$14:$C$203,C971)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SUMIFS(RAB!$F$14:$F$203,RAB!$C$14:$C$203,C972)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SUMIFS(RAB!$F$14:$F$203,RAB!$C$14:$C$203,C973)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SUMIFS(RAB!$F$14:$F$203,RAB!$C$14:$C$203,C974)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SUMIFS(RAB!$F$14:$F$203,RAB!$C$14:$C$203,C975)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SUMIFS(RAB!$F$14:$F$203,RAB!$C$14:$C$203,C976)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SUMIFS(RAB!$F$14:$F$203,RAB!$C$14:$C$203,C977)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SUMIFS(RAB!$F$14:$F$203,RAB!$C$14:$C$203,C978)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SUMIFS(RAB!$F$14:$F$203,RAB!$C$14:$C$203,C979)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SUMIFS(RAB!$F$14:$F$203,RAB!$C$14:$C$203,C980)</f>
        <v>4</v>
      </c>
      <c r="E980" s="25">
        <f t="shared" ca="1" si="37"/>
        <v>1</v>
      </c>
      <c r="F980" s="25">
        <f ca="1">IF(D980=0,0,SUM($E$713:E980))</f>
        <v>24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SUMIFS(RAB!$F$14:$F$203,RAB!$C$14:$C$203,C981)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SUMIFS(RAB!$F$14:$F$203,RAB!$C$14:$C$203,C982)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SUMIFS(RAB!$F$14:$F$203,RAB!$C$14:$C$203,C983)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SUMIFS(RAB!$F$14:$F$203,RAB!$C$14:$C$203,C984)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SUMIFS(RAB!$F$14:$F$203,RAB!$C$14:$C$203,C985)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SUMIFS(RAB!$F$14:$F$203,RAB!$C$14:$C$203,C986)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SUMIFS(RAB!$F$14:$F$203,RAB!$C$14:$C$203,C987)</f>
        <v>9</v>
      </c>
      <c r="E987" s="25">
        <f t="shared" ca="1" si="37"/>
        <v>1</v>
      </c>
      <c r="F987" s="25">
        <f ca="1">IF(D987=0,0,SUM($E$713:E987))</f>
        <v>25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SUMIFS(RAB!$F$14:$F$203,RAB!$C$14:$C$203,C988)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SUMIFS(RAB!$F$14:$F$203,RAB!$C$14:$C$203,C989)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SUMIFS(RAB!$F$14:$F$203,RAB!$C$14:$C$203,C990)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SUMIFS(RAB!$F$14:$F$203,RAB!$C$14:$C$203,C991)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SUMIFS(RAB!$F$14:$F$203,RAB!$C$14:$C$203,C992)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SUMIFS(RAB!$F$14:$F$203,RAB!$C$14:$C$203,C993)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SUMIFS(RAB!$F$14:$F$203,RAB!$C$14:$C$203,C994)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SUMIFS(RAB!$F$14:$F$203,RAB!$C$14:$C$203,C995)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SUMIFS(RAB!$F$14:$F$203,RAB!$C$14:$C$203,C996)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SUMIFS(RAB!$F$14:$F$203,RAB!$C$14:$C$203,C997)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SUMIFS(RAB!$F$14:$F$203,RAB!$C$14:$C$203,C998)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SUMIFS(RAB!$F$14:$F$203,RAB!$C$14:$C$203,C999)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SUMIFS(RAB!$F$14:$F$203,RAB!$C$14:$C$203,C1000)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SUMIFS(RAB!$F$14:$F$203,RAB!$C$14:$C$203,C1001)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SUMIFS(RAB!$F$14:$F$203,RAB!$C$14:$C$203,C1002)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SUMIFS(RAB!$F$14:$F$203,RAB!$C$14:$C$203,C1003)</f>
        <v>6</v>
      </c>
      <c r="E1003" s="25">
        <f t="shared" ca="1" si="37"/>
        <v>1</v>
      </c>
      <c r="F1003" s="25">
        <f ca="1">IF(D1003=0,0,SUM($E$713:E1003))</f>
        <v>26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SUMIFS(RAB!$F$14:$F$203,RAB!$C$14:$C$203,C1004)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SUMIFS(RAB!$F$14:$F$203,RAB!$C$14:$C$203,C1005)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SUMIFS(RAB!$F$14:$F$203,RAB!$C$14:$C$203,C1006)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SUMIFS(RAB!$F$14:$F$203,RAB!$C$14:$C$203,C1007)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SUMIFS(RAB!$F$14:$F$203,RAB!$C$14:$C$203,C1008)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SUMIFS(RAB!$F$14:$F$203,RAB!$C$14:$C$203,C1009)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SUMIFS(RAB!$F$14:$F$203,RAB!$C$14:$C$203,C1010)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SUMIFS(RAB!$F$14:$F$203,RAB!$C$14:$C$203,C1011)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SUMIFS(RAB!$F$14:$F$203,RAB!$C$14:$C$203,C1012)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SUMIFS(RAB!$F$14:$F$203,RAB!$C$14:$C$203,C1013)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SUMIFS(RAB!$F$14:$F$203,RAB!$C$14:$C$203,C1014)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SUMIFS(RAB!$F$14:$F$203,RAB!$C$14:$C$203,C1015)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SUMIFS(RAB!$F$14:$F$203,RAB!$C$14:$C$203,C1016)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SUMIFS(RAB!$F$14:$F$203,RAB!$C$14:$C$203,C1017)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SUMIFS(RAB!$F$14:$F$203,RAB!$C$14:$C$203,C1018)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SUMIFS(RAB!$F$14:$F$203,RAB!$C$14:$C$203,C1019)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SUMIFS(RAB!$F$14:$F$203,RAB!$C$14:$C$203,C1020)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SUMIFS(RAB!$F$14:$F$203,RAB!$C$14:$C$203,C1021)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SUMIFS(RAB!$F$14:$F$203,RAB!$C$14:$C$203,C1022)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SUMIFS(RAB!$F$14:$F$203,RAB!$C$14:$C$203,C1023)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SUMIFS(RAB!$F$14:$F$203,RAB!$C$14:$C$203,C1024)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SUMIFS(RAB!$F$14:$F$203,RAB!$C$14:$C$203,C1025)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SUMIFS(RAB!$F$14:$F$203,RAB!$C$14:$C$203,C1026)</f>
        <v>0</v>
      </c>
      <c r="E1026" s="25">
        <f t="shared" ca="1" si="37"/>
        <v>0</v>
      </c>
      <c r="F1026" s="25">
        <f ca="1">IF(D1026=0,0,SUM($E$713:E1026))</f>
        <v>0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SUMIFS(RAB!$F$14:$F$203,RAB!$C$14:$C$203,C1027)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SUMIFS(RAB!$F$14:$F$203,RAB!$C$14:$C$203,C1028)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SUMIFS(RAB!$F$14:$F$203,RAB!$C$14:$C$203,C1029)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SUMIFS(RAB!$F$14:$F$203,RAB!$C$14:$C$203,C1030)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SUMIFS(RAB!$F$14:$F$203,RAB!$C$14:$C$203,C1031)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SUMIFS(RAB!$F$14:$F$203,RAB!$C$14:$C$203,C1032)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SUMIFS(RAB!$F$14:$F$203,RAB!$C$14:$C$203,C1033)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SUMIFS(RAB!$F$14:$F$203,RAB!$C$14:$C$203,C1034)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SUMIFS(RAB!$F$14:$F$203,RAB!$C$14:$C$203,C1035)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SUMIFS(RAB!$F$14:$F$203,RAB!$C$14:$C$203,C1036)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SUMIFS(RAB!$F$14:$F$203,RAB!$C$14:$C$203,C1037)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SUMIFS(RAB!$F$14:$F$203,RAB!$C$14:$C$203,C1038)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SUMIFS(RAB!$F$14:$F$203,RAB!$C$14:$C$203,C1039)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SUMIFS(RAB!$F$14:$F$203,RAB!$C$14:$C$203,C1040)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SUMIFS(RAB!$F$14:$F$203,RAB!$C$14:$C$203,C1041)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SUMIFS(RAB!$F$14:$F$203,RAB!$C$14:$C$203,C1042)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SUMIFS(RAB!$F$14:$F$203,RAB!$C$14:$C$203,C1043)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SUMIFS(RAB!$F$14:$F$203,RAB!$C$14:$C$203,C1044)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SUMIFS(RAB!$F$14:$F$203,RAB!$C$14:$C$203,C1045)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SUMIFS(RAB!$F$14:$F$203,RAB!$C$14:$C$203,C1046)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SUMIFS(RAB!$F$14:$F$203,RAB!$C$14:$C$203,C1047)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SUMIFS(RAB!$F$14:$F$203,RAB!$C$14:$C$203,C1048)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SUMIFS(RAB!$F$14:$F$203,RAB!$C$14:$C$203,C1049)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SUMIFS(RAB!$F$14:$F$203,RAB!$C$14:$C$203,C1050)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SUMIFS(RAB!$F$14:$F$203,RAB!$C$14:$C$203,C1051)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SUMIFS(RAB!$F$14:$F$203,RAB!$C$14:$C$203,C1052)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SUMIFS(RAB!$F$14:$F$203,RAB!$C$14:$C$203,C1053)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SUMIFS(RAB!$F$14:$F$203,RAB!$C$14:$C$203,C1054)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SUMIFS(RAB!$F$14:$F$203,RAB!$C$14:$C$203,C1055)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SUMIFS(RAB!$F$14:$F$203,RAB!$C$14:$C$203,C1056)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SUMIFS(RAB!$F$14:$F$203,RAB!$C$14:$C$203,C1057)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SUMIFS(RAB!$F$14:$F$203,RAB!$C$14:$C$203,C1058)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SUMIFS(RAB!$F$14:$F$203,RAB!$C$14:$C$203,C1059)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SUMIFS(RAB!$F$14:$F$203,RAB!$C$14:$C$203,C1060)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SUMIFS(RAB!$F$14:$F$203,RAB!$C$14:$C$203,C1061)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SUMIFS(RAB!$F$14:$F$203,RAB!$C$14:$C$203,C1062)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SUMIFS(RAB!$F$14:$F$203,RAB!$C$14:$C$203,C1063)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SUMIFS(RAB!$F$14:$F$203,RAB!$C$14:$C$203,C1064)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SUMIFS(RAB!$F$14:$F$203,RAB!$C$14:$C$203,C1065)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SUMIFS(RAB!$F$14:$F$203,RAB!$C$14:$C$203,C1066)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SUMIFS(RAB!$F$14:$F$203,RAB!$C$14:$C$203,C1067)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SUMIFS(RAB!$F$14:$F$203,RAB!$C$14:$C$203,C1068)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SUMIFS(RAB!$F$14:$F$203,RAB!$C$14:$C$203,C1069)</f>
        <v>1</v>
      </c>
      <c r="E1069" s="25">
        <f t="shared" ca="1" si="38"/>
        <v>1</v>
      </c>
      <c r="F1069" s="25">
        <f ca="1">IF(D1069=0,0,SUM($E$713:E1069))</f>
        <v>27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SUMIFS(RAB!$F$14:$F$203,RAB!$C$14:$C$203,C1070)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SUMIFS(RAB!$F$14:$F$203,RAB!$C$14:$C$203,C1071)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SUMIFS(RAB!$F$14:$F$203,RAB!$C$14:$C$203,C1072)</f>
        <v>4</v>
      </c>
      <c r="E1072" s="25">
        <f t="shared" ca="1" si="38"/>
        <v>1</v>
      </c>
      <c r="F1072" s="25">
        <f ca="1">IF(D1072=0,0,SUM($E$713:E1072))</f>
        <v>28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SUMIFS(RAB!$F$14:$F$203,RAB!$C$14:$C$203,C1073)</f>
        <v>14</v>
      </c>
      <c r="E1073" s="25">
        <f t="shared" ca="1" si="38"/>
        <v>1</v>
      </c>
      <c r="F1073" s="25">
        <f ca="1">IF(D1073=0,0,SUM($E$713:E1073))</f>
        <v>29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SUMIFS(RAB!$F$14:$F$203,RAB!$C$14:$C$203,C1074)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SUMIFS(RAB!$F$14:$F$203,RAB!$C$14:$C$203,C1075)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SUMIFS(RAB!$F$14:$F$203,RAB!$C$14:$C$203,C1076)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SUMIFS(RAB!$F$14:$F$203,RAB!$C$14:$C$203,C1077)</f>
        <v>8</v>
      </c>
      <c r="E1077" s="25">
        <f t="shared" ca="1" si="38"/>
        <v>1</v>
      </c>
      <c r="F1077" s="25">
        <f ca="1">IF(D1077=0,0,SUM($E$713:E1077))</f>
        <v>30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SUMIFS(RAB!$F$14:$F$203,RAB!$C$14:$C$203,C1078)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SUMIFS(RAB!$F$14:$F$203,RAB!$C$14:$C$203,C1079)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SUMIFS(RAB!$F$14:$F$203,RAB!$C$14:$C$203,C1080)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SUMIFS(RAB!$F$14:$F$203,RAB!$C$14:$C$203,C1081)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SUMIFS(RAB!$F$14:$F$203,RAB!$C$14:$C$203,C1082)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SUMIFS(RAB!$F$14:$F$203,RAB!$C$14:$C$203,C1083)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SUMIFS(RAB!$F$14:$F$203,RAB!$C$14:$C$203,C1084)</f>
        <v>10</v>
      </c>
      <c r="E1084" s="25">
        <f t="shared" ca="1" si="38"/>
        <v>1</v>
      </c>
      <c r="F1084" s="25">
        <f ca="1">IF(D1084=0,0,SUM($E$713:E1084))</f>
        <v>31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SUMIFS(RAB!$F$14:$F$203,RAB!$C$14:$C$203,C1085)</f>
        <v>16</v>
      </c>
      <c r="E1085" s="25">
        <f t="shared" ca="1" si="38"/>
        <v>1</v>
      </c>
      <c r="F1085" s="25">
        <f ca="1">IF(D1085=0,0,SUM($E$713:E1085))</f>
        <v>32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SUMIFS(RAB!$F$14:$F$203,RAB!$C$14:$C$203,C1086)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SUMIFS(RAB!$F$14:$F$203,RAB!$C$14:$C$203,C1087)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SUMIFS(RAB!$F$14:$F$203,RAB!$C$14:$C$203,C1088)</f>
        <v>22</v>
      </c>
      <c r="E1088" s="25">
        <f t="shared" ca="1" si="38"/>
        <v>1</v>
      </c>
      <c r="F1088" s="25">
        <f ca="1">IF(D1088=0,0,SUM($E$713:E1088))</f>
        <v>33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SUMIFS(RAB!$F$14:$F$203,RAB!$C$14:$C$203,C1089)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SUMIFS(RAB!$F$14:$F$203,RAB!$C$14:$C$203,C1090)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SUMIFS(RAB!$F$14:$F$203,RAB!$C$14:$C$203,C1091)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SUMIFS(RAB!$F$14:$F$203,RAB!$C$14:$C$203,C1092)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SUMIFS(RAB!$F$14:$F$203,RAB!$C$14:$C$203,C1093)</f>
        <v>5</v>
      </c>
      <c r="E1093" s="25">
        <f t="shared" ca="1" si="38"/>
        <v>1</v>
      </c>
      <c r="F1093" s="25">
        <f ca="1">IF(D1093=0,0,SUM($E$713:E1093))</f>
        <v>34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SUMIFS(RAB!$F$14:$F$203,RAB!$C$14:$C$203,C1094)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SUMIFS(RAB!$F$14:$F$203,RAB!$C$14:$C$203,C1095)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SUMIFS(RAB!$F$14:$F$203,RAB!$C$14:$C$203,C1096)</f>
        <v>28</v>
      </c>
      <c r="E1096" s="25">
        <f t="shared" ca="1" si="38"/>
        <v>1</v>
      </c>
      <c r="F1096" s="25">
        <f ca="1">IF(D1096=0,0,SUM($E$713:E1096))</f>
        <v>35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SUMIFS(RAB!$F$14:$F$203,RAB!$C$14:$C$203,C1097)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SUMIFS(RAB!$F$14:$F$203,RAB!$C$14:$C$203,C1098)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SUMIFS(RAB!$F$14:$F$203,RAB!$C$14:$C$203,C1099)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SUMIFS(RAB!$F$14:$F$203,RAB!$C$14:$C$203,C1100)</f>
        <v>2</v>
      </c>
      <c r="E1100" s="25">
        <f t="shared" ca="1" si="39"/>
        <v>1</v>
      </c>
      <c r="F1100" s="25">
        <f ca="1">IF(D1100=0,0,SUM($E$713:E1100))</f>
        <v>36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SUMIFS(RAB!$F$14:$F$203,RAB!$C$14:$C$203,C1101)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SUMIFS(RAB!$F$14:$F$203,RAB!$C$14:$C$203,C1102)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SUMIFS(RAB!$F$14:$F$203,RAB!$C$14:$C$203,C1103)</f>
        <v>5</v>
      </c>
      <c r="E1103" s="25">
        <f t="shared" ca="1" si="39"/>
        <v>1</v>
      </c>
      <c r="F1103" s="25">
        <f ca="1">IF(D1103=0,0,SUM($E$713:E1103))</f>
        <v>37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SUMIFS(RAB!$F$14:$F$203,RAB!$C$14:$C$203,C1104)</f>
        <v>4</v>
      </c>
      <c r="E1104" s="25">
        <f t="shared" ca="1" si="39"/>
        <v>1</v>
      </c>
      <c r="F1104" s="25">
        <f ca="1">IF(D1104=0,0,SUM($E$713:E1104))</f>
        <v>38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SUMIFS(RAB!$F$14:$F$203,RAB!$C$14:$C$203,C1105)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SUMIFS(RAB!$F$14:$F$203,RAB!$C$14:$C$203,C1106)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SUMIFS(RAB!$F$14:$F$203,RAB!$C$14:$C$203,C1107)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SUMIFS(RAB!$F$14:$F$203,RAB!$C$14:$C$203,C1108)</f>
        <v>3</v>
      </c>
      <c r="E1108" s="25">
        <f t="shared" ca="1" si="39"/>
        <v>1</v>
      </c>
      <c r="F1108" s="25">
        <f ca="1">IF(D1108=0,0,SUM($E$713:E1108))</f>
        <v>39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SUMIFS(RAB!$F$14:$F$203,RAB!$C$14:$C$203,C1109)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SUMIFS(RAB!$F$14:$F$203,RAB!$C$14:$C$203,C1110)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SUMIFS(RAB!$F$14:$F$203,RAB!$C$14:$C$203,C1111)</f>
        <v>4</v>
      </c>
      <c r="E1111" s="25">
        <f t="shared" ca="1" si="39"/>
        <v>1</v>
      </c>
      <c r="F1111" s="25">
        <f ca="1">IF(D1111=0,0,SUM($E$713:E1111))</f>
        <v>40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SUMIFS(RAB!$F$14:$F$203,RAB!$C$14:$C$203,C1112)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SUMIFS(RAB!$F$14:$F$203,RAB!$C$14:$C$203,C1113)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SUMIFS(RAB!$F$14:$F$203,RAB!$C$14:$C$203,C1114)</f>
        <v>3</v>
      </c>
      <c r="E1114" s="25">
        <f t="shared" ca="1" si="39"/>
        <v>1</v>
      </c>
      <c r="F1114" s="25">
        <f ca="1">IF(D1114=0,0,SUM($E$713:E1114))</f>
        <v>41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SUMIFS(RAB!$F$14:$F$203,RAB!$C$14:$C$203,C1115)</f>
        <v>4</v>
      </c>
      <c r="E1115" s="25">
        <f t="shared" ca="1" si="39"/>
        <v>1</v>
      </c>
      <c r="F1115" s="25">
        <f ca="1">IF(D1115=0,0,SUM($E$713:E1115))</f>
        <v>42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SUMIFS(RAB!$F$14:$F$203,RAB!$C$14:$C$203,C1116)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SUMIFS(RAB!$F$14:$F$203,RAB!$C$14:$C$203,C1117)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SUMIFS(RAB!$F$14:$F$203,RAB!$C$14:$C$203,C1118)</f>
        <v>2</v>
      </c>
      <c r="E1118" s="25">
        <f t="shared" ca="1" si="39"/>
        <v>1</v>
      </c>
      <c r="F1118" s="25">
        <f ca="1">IF(D1118=0,0,SUM($E$713:E1118))</f>
        <v>43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SUMIFS(RAB!$F$14:$F$203,RAB!$C$14:$C$203,C1119)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SUMIFS(RAB!$F$14:$F$203,RAB!$C$14:$C$203,C1120)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SUMIFS(RAB!$F$14:$F$203,RAB!$C$14:$C$203,C1121)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SUMIFS(RAB!$F$14:$F$203,RAB!$C$14:$C$203,C1122)</f>
        <v>15</v>
      </c>
      <c r="E1122" s="25">
        <f t="shared" ca="1" si="39"/>
        <v>1</v>
      </c>
      <c r="F1122" s="25">
        <f ca="1">IF(D1122=0,0,SUM($E$713:E1122))</f>
        <v>44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SUMIFS(RAB!$F$14:$F$203,RAB!$C$14:$C$203,C1123)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SUMIFS(RAB!$F$14:$F$203,RAB!$C$14:$C$203,C1124)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SUMIFS(RAB!$F$14:$F$203,RAB!$C$14:$C$203,C1125)</f>
        <v>0</v>
      </c>
      <c r="E1125" s="25">
        <f t="shared" ca="1" si="39"/>
        <v>0</v>
      </c>
      <c r="F1125" s="25">
        <f ca="1">IF(D1125=0,0,SUM($E$713:E1125))</f>
        <v>0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SUMIFS(RAB!$F$14:$F$203,RAB!$C$14:$C$203,C1126)</f>
        <v>0</v>
      </c>
      <c r="E1126" s="25">
        <f t="shared" ca="1" si="39"/>
        <v>0</v>
      </c>
      <c r="F1126" s="25">
        <f ca="1">IF(D1126=0,0,SUM($E$713:E1126))</f>
        <v>0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SUMIFS(RAB!$F$14:$F$203,RAB!$C$14:$C$203,C1127)</f>
        <v>4</v>
      </c>
      <c r="E1127" s="25">
        <f t="shared" ca="1" si="39"/>
        <v>1</v>
      </c>
      <c r="F1127" s="25">
        <f ca="1">IF(D1127=0,0,SUM($E$713:E1127))</f>
        <v>45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SUMIFS(RAB!$F$14:$F$203,RAB!$C$14:$C$203,C1128)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SUMIFS(RAB!$F$14:$F$203,RAB!$C$14:$C$203,C1129)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SUMIFS(RAB!$F$14:$F$203,RAB!$C$14:$C$203,C1130)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SUMIFS(RAB!$F$14:$F$203,RAB!$C$14:$C$203,C1131)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SUMIFS(RAB!$F$14:$F$203,RAB!$C$14:$C$203,C1132)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SUMIFS(RAB!$F$14:$F$203,RAB!$C$14:$C$203,C1133)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SUMIFS(RAB!$F$14:$F$203,RAB!$C$14:$C$203,C1134)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SUMIFS(RAB!$F$14:$F$203,RAB!$C$14:$C$203,C1135)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SUMIFS(RAB!$F$14:$F$203,RAB!$C$14:$C$203,C1136)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SUMIFS(RAB!$F$14:$F$203,RAB!$C$14:$C$203,C1137)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SUMIFS(RAB!$F$14:$F$203,RAB!$C$14:$C$203,C1138)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SUMIFS(RAB!$F$14:$F$203,RAB!$C$14:$C$203,C1139)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SUMIFS(RAB!$F$14:$F$203,RAB!$C$14:$C$203,C1140)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SUMIFS(RAB!$F$14:$F$203,RAB!$C$14:$C$203,C1141)</f>
        <v>17</v>
      </c>
      <c r="E1141" s="25">
        <f t="shared" ca="1" si="39"/>
        <v>1</v>
      </c>
      <c r="F1141" s="25">
        <f ca="1">IF(D1141=0,0,SUM($E$713:E1141))</f>
        <v>46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SUMIFS(RAB!$F$14:$F$203,RAB!$C$14:$C$203,C1142)</f>
        <v>3</v>
      </c>
      <c r="E1142" s="25">
        <f t="shared" ca="1" si="39"/>
        <v>1</v>
      </c>
      <c r="F1142" s="25">
        <f ca="1">IF(D1142=0,0,SUM($E$713:E1142))</f>
        <v>47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SUMIFS(RAB!$F$14:$F$203,RAB!$C$14:$C$203,C1143)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SUMIFS(RAB!$F$14:$F$203,RAB!$C$14:$C$203,C1144)</f>
        <v>41.6</v>
      </c>
      <c r="E1144" s="25">
        <f t="shared" ca="1" si="39"/>
        <v>1</v>
      </c>
      <c r="F1144" s="25">
        <f ca="1">IF(D1144=0,0,SUM($E$713:E1144))</f>
        <v>48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SUMIFS(RAB!$F$14:$F$203,RAB!$C$14:$C$203,C1145)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SUMIFS(RAB!$F$14:$F$203,RAB!$C$14:$C$203,C1146)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SUMIFS(RAB!$F$14:$F$203,RAB!$C$14:$C$203,C1147)</f>
        <v>3</v>
      </c>
      <c r="E1147" s="25">
        <f t="shared" ca="1" si="39"/>
        <v>1</v>
      </c>
      <c r="F1147" s="25">
        <f ca="1">IF(D1147=0,0,SUM($E$713:E1147))</f>
        <v>49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SUMIFS(RAB!$F$14:$F$203,RAB!$C$14:$C$203,C1148)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SUMIFS(RAB!$F$14:$F$203,RAB!$C$14:$C$203,C1149)</f>
        <v>4</v>
      </c>
      <c r="E1149" s="25">
        <f t="shared" ca="1" si="39"/>
        <v>1</v>
      </c>
      <c r="F1149" s="25">
        <f ca="1">IF(D1149=0,0,SUM($E$713:E1149))</f>
        <v>50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SUMIFS(RAB!$F$14:$F$203,RAB!$C$14:$C$203,C1150)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SUMIFS(RAB!$F$14:$F$203,RAB!$C$14:$C$203,C1151)</f>
        <v>0</v>
      </c>
      <c r="E1151" s="25">
        <f t="shared" ca="1" si="39"/>
        <v>0</v>
      </c>
      <c r="F1151" s="25">
        <f ca="1">IF(D1151=0,0,SUM($E$713:E1151))</f>
        <v>0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SUMIFS(RAB!$F$14:$F$203,RAB!$C$14:$C$203,C1152)</f>
        <v>48</v>
      </c>
      <c r="E1152" s="25">
        <f t="shared" ca="1" si="39"/>
        <v>1</v>
      </c>
      <c r="F1152" s="25">
        <f ca="1">IF(D1152=0,0,SUM($E$713:E1152))</f>
        <v>51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SUMIFS(RAB!$F$14:$F$203,RAB!$C$14:$C$203,C1153)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SUMIFS(RAB!$F$14:$F$203,RAB!$C$14:$C$203,C1154)</f>
        <v>1</v>
      </c>
      <c r="E1154" s="25">
        <f t="shared" ca="1" si="39"/>
        <v>1</v>
      </c>
      <c r="F1154" s="25">
        <f ca="1">IF(D1154=0,0,SUM($E$713:E1154))</f>
        <v>52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SUMIFS(RAB!$F$14:$F$203,RAB!$C$14:$C$203,C1155)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SUMIFS(RAB!$F$14:$F$203,RAB!$C$14:$C$203,C1156)</f>
        <v>0</v>
      </c>
      <c r="E1156" s="25">
        <f t="shared" ca="1" si="39"/>
        <v>0</v>
      </c>
      <c r="F1156" s="25">
        <f ca="1">IF(D1156=0,0,SUM($E$713:E1156))</f>
        <v>0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SUMIFS(RAB!$F$14:$F$203,RAB!$C$14:$C$203,C1157)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SUMIFS(RAB!$F$14:$F$203,RAB!$C$14:$C$203,C1158)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SUMIFS(RAB!$F$14:$F$203,RAB!$C$14:$C$203,C1159)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SUMIFS(RAB!$F$14:$F$203,RAB!$C$14:$C$203,C1160)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SUMIFS(RAB!$F$14:$F$203,RAB!$C$14:$C$203,C1161)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SUMIFS(RAB!$F$14:$F$203,RAB!$C$14:$C$203,C1162)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SUMIFS(RAB!$F$14:$F$203,RAB!$C$14:$C$203,C1163)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SUMIFS(RAB!$F$14:$F$203,RAB!$C$14:$C$203,C1164)</f>
        <v>4</v>
      </c>
      <c r="E1164" s="25">
        <f t="shared" ca="1" si="40"/>
        <v>1</v>
      </c>
      <c r="F1164" s="25">
        <f ca="1">IF(D1164=0,0,SUM($E$713:E1164))</f>
        <v>53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SUMIFS(RAB!$F$14:$F$203,RAB!$C$14:$C$203,C1165)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SUMIFS(RAB!$F$14:$F$203,RAB!$C$14:$C$203,C1166)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SUMIFS(RAB!$F$14:$F$203,RAB!$C$14:$C$203,C1167)</f>
        <v>37</v>
      </c>
      <c r="E1167" s="25">
        <f t="shared" ca="1" si="40"/>
        <v>1</v>
      </c>
      <c r="F1167" s="25">
        <f ca="1">IF(D1167=0,0,SUM($E$713:E1167))</f>
        <v>54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SUMIFS(RAB!$F$14:$F$203,RAB!$C$14:$C$203,C1168)</f>
        <v>8</v>
      </c>
      <c r="E1168" s="25">
        <f t="shared" ca="1" si="40"/>
        <v>1</v>
      </c>
      <c r="F1168" s="25">
        <f ca="1">IF(D1168=0,0,SUM($E$713:E1168))</f>
        <v>55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SUMIFS(RAB!$F$14:$F$203,RAB!$C$14:$C$203,C1169)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SUMIFS(RAB!$F$14:$F$203,RAB!$C$14:$C$203,C1170)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SUMIFS(RAB!$F$14:$F$203,RAB!$C$14:$C$203,C1171)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SUMIFS(RAB!$F$14:$F$203,RAB!$C$14:$C$203,C1172)</f>
        <v>4</v>
      </c>
      <c r="E1172" s="25">
        <f t="shared" ca="1" si="40"/>
        <v>1</v>
      </c>
      <c r="F1172" s="25">
        <f ca="1">IF(D1172=0,0,SUM($E$713:E1172))</f>
        <v>56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SUMIFS(RAB!$F$14:$F$203,RAB!$C$14:$C$203,C1173)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SUMIFS(RAB!$F$14:$F$203,RAB!$C$14:$C$203,C1174)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SUMIFS(RAB!$F$14:$F$203,RAB!$C$14:$C$203,C1175)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SUMIFS(RAB!$F$14:$F$203,RAB!$C$14:$C$203,C1176)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SUMIFS(RAB!$F$14:$F$203,RAB!$C$14:$C$203,C1177)</f>
        <v>4</v>
      </c>
      <c r="E1177" s="25">
        <f t="shared" ca="1" si="40"/>
        <v>1</v>
      </c>
      <c r="F1177" s="25">
        <f ca="1">IF(D1177=0,0,SUM($E$713:E1177))</f>
        <v>57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SUMIFS(RAB!$F$14:$F$203,RAB!$C$14:$C$203,C1178)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SUMIFS(RAB!$F$14:$F$203,RAB!$C$14:$C$203,C1179)</f>
        <v>12</v>
      </c>
      <c r="E1179" s="25">
        <f t="shared" ca="1" si="40"/>
        <v>1</v>
      </c>
      <c r="F1179" s="25">
        <f ca="1">IF(D1179=0,0,SUM($E$713:E1179))</f>
        <v>58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SUMIFS(RAB!$F$14:$F$203,RAB!$C$14:$C$203,C1180)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SUMIFS(RAB!$F$14:$F$203,RAB!$C$14:$C$203,C1181)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SUMIFS(RAB!$F$14:$F$203,RAB!$C$14:$C$203,C1182)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SUMIFS(RAB!$F$14:$F$203,RAB!$C$14:$C$203,C1183)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SUMIFS(RAB!$F$14:$F$203,RAB!$C$14:$C$203,C1184)</f>
        <v>2.75</v>
      </c>
      <c r="E1184" s="25">
        <f t="shared" ca="1" si="40"/>
        <v>1</v>
      </c>
      <c r="F1184" s="25">
        <f ca="1">IF(D1184=0,0,SUM($E$713:E1184))</f>
        <v>59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SUMIFS(RAB!$F$14:$F$203,RAB!$C$14:$C$203,C1185)</f>
        <v>2</v>
      </c>
      <c r="E1185" s="25">
        <f t="shared" ca="1" si="40"/>
        <v>1</v>
      </c>
      <c r="F1185" s="25">
        <f ca="1">IF(D1185=0,0,SUM($E$713:E1185))</f>
        <v>60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SUMIFS(RAB!$F$14:$F$203,RAB!$C$14:$C$203,C1186)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SUMIFS(RAB!$F$14:$F$203,RAB!$C$14:$C$203,C1187)</f>
        <v>1</v>
      </c>
      <c r="E1187" s="25">
        <f t="shared" ca="1" si="40"/>
        <v>1</v>
      </c>
      <c r="F1187" s="25">
        <f ca="1">IF(D1187=0,0,SUM($E$713:E1187))</f>
        <v>61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SUMIFS(RAB!$F$14:$F$203,RAB!$C$14:$C$203,C1188)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SUMIFS(RAB!$F$14:$F$203,RAB!$C$14:$C$203,C1189)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SUMIFS(RAB!$F$14:$F$203,RAB!$C$14:$C$203,C1190)</f>
        <v>3</v>
      </c>
      <c r="E1190" s="25">
        <f t="shared" ca="1" si="40"/>
        <v>1</v>
      </c>
      <c r="F1190" s="25">
        <f ca="1">IF(D1190=0,0,SUM($E$713:E1190))</f>
        <v>62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SUMIFS(RAB!$F$14:$F$203,RAB!$C$14:$C$203,C1191)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SUMIFS(RAB!$F$14:$F$203,RAB!$C$14:$C$203,C1192)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SUMIFS(RAB!$F$14:$F$203,RAB!$C$14:$C$203,C1193)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SUMIFS(RAB!$F$14:$F$203,RAB!$C$14:$C$203,C1194)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SUMIFS(RAB!$F$14:$F$203,RAB!$C$14:$C$203,C1195)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SUMIFS(RAB!$F$14:$F$203,RAB!$C$14:$C$203,C1196)</f>
        <v>0</v>
      </c>
      <c r="E1196" s="25">
        <f t="shared" ca="1" si="40"/>
        <v>0</v>
      </c>
      <c r="F1196" s="25">
        <f ca="1">IF(D1196=0,0,SUM($E$713:E1196))</f>
        <v>0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SUMIFS(RAB!$F$14:$F$203,RAB!$C$14:$C$203,C1197)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SUMIFS(RAB!$F$14:$F$203,RAB!$C$14:$C$203,C1198)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SUMIFS(RAB!$F$14:$F$203,RAB!$C$14:$C$203,C1199)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SUMIFS(RAB!$F$14:$F$203,RAB!$C$14:$C$203,C1200)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SUMIFS(RAB!$F$14:$F$203,RAB!$C$14:$C$203,C1201)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SUMIFS(RAB!$F$14:$F$203,RAB!$C$14:$C$203,C1202)</f>
        <v>7</v>
      </c>
      <c r="E1202" s="25">
        <f t="shared" ca="1" si="40"/>
        <v>1</v>
      </c>
      <c r="F1202" s="25">
        <f ca="1">IF(D1202=0,0,SUM($E$713:E1202))</f>
        <v>63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SUMIFS(RAB!$F$14:$F$203,RAB!$C$14:$C$203,C1203)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SUMIFS(RAB!$F$14:$F$203,RAB!$C$14:$C$203,C1204)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SUMIFS(RAB!$F$14:$F$203,RAB!$C$14:$C$203,C1205)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SUMIFS(RAB!$F$14:$F$203,RAB!$C$14:$C$203,C1206)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SUMIFS(RAB!$F$14:$F$203,RAB!$C$14:$C$203,C1207)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SUMIFS(RAB!$F$14:$F$203,RAB!$C$14:$C$203,C1208)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SUMIFS(RAB!$F$14:$F$203,RAB!$C$14:$C$203,C1209)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SUMIFS(RAB!$F$14:$F$203,RAB!$C$14:$C$203,C1210)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SUMIFS(RAB!$F$14:$F$203,RAB!$C$14:$C$203,C1211)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SUMIFS(RAB!$F$14:$F$203,RAB!$C$14:$C$203,C1212)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SUMIFS(RAB!$F$14:$F$203,RAB!$C$14:$C$203,C1213)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SUMIFS(RAB!$F$14:$F$203,RAB!$C$14:$C$203,C1214)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SUMIFS(RAB!$F$14:$F$203,RAB!$C$14:$C$203,C1215)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SUMIFS(RAB!$F$14:$F$203,RAB!$C$14:$C$203,C1216)</f>
        <v>12</v>
      </c>
      <c r="E1216" s="25">
        <f t="shared" ca="1" si="40"/>
        <v>1</v>
      </c>
      <c r="F1216" s="25">
        <f ca="1">IF(D1216=0,0,SUM($E$713:E1216))</f>
        <v>64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SUMIFS(RAB!$F$14:$F$203,RAB!$C$14:$C$203,C1217)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SUMIFS(RAB!$F$14:$F$203,RAB!$C$14:$C$203,C1218)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SUMIFS(RAB!$F$14:$F$203,RAB!$C$14:$C$203,C1219)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SUMIFS(RAB!$F$14:$F$203,RAB!$C$14:$C$203,C1220)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SUMIFS(RAB!$F$14:$F$203,RAB!$C$14:$C$203,C1221)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SUMIFS(RAB!$F$14:$F$203,RAB!$C$14:$C$203,C1222)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SUMIFS(RAB!$F$14:$F$203,RAB!$C$14:$C$203,C1223)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SUMIFS(RAB!$F$14:$F$203,RAB!$C$14:$C$203,C1224)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SUMIFS(RAB!$F$14:$F$203,RAB!$C$14:$C$203,C1225)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SUMIFS(RAB!$F$14:$F$203,RAB!$C$14:$C$203,C1226)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SUMIFS(RAB!$F$14:$F$203,RAB!$C$14:$C$203,C1227)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SUMIFS(RAB!$F$14:$F$203,RAB!$C$14:$C$203,C1228)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SUMIFS(RAB!$F$14:$F$203,RAB!$C$14:$C$203,C1229)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SUMIFS(RAB!$F$14:$F$203,RAB!$C$14:$C$203,C1230)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SUMIFS(RAB!$F$14:$F$203,RAB!$C$14:$C$203,C1231)</f>
        <v>4</v>
      </c>
      <c r="E1231" s="25">
        <f t="shared" ca="1" si="41"/>
        <v>1</v>
      </c>
      <c r="F1231" s="25">
        <f ca="1">IF(D1231=0,0,SUM($E$713:E1231))</f>
        <v>65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SUMIFS(RAB!$F$14:$F$203,RAB!$C$14:$C$203,C1232)</f>
        <v>0</v>
      </c>
      <c r="E1232" s="25">
        <f t="shared" ca="1" si="41"/>
        <v>0</v>
      </c>
      <c r="F1232" s="25">
        <f ca="1">IF(D1232=0,0,SUM($E$713:E1232))</f>
        <v>0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SUMIFS(RAB!$F$14:$F$203,RAB!$C$14:$C$203,C1233)</f>
        <v>12</v>
      </c>
      <c r="E1233" s="25">
        <f t="shared" ca="1" si="41"/>
        <v>1</v>
      </c>
      <c r="F1233" s="25">
        <f ca="1">IF(D1233=0,0,SUM($E$713:E1233))</f>
        <v>66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SUMIFS(RAB!$F$14:$F$203,RAB!$C$14:$C$203,C1234)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SUMIFS(RAB!$F$14:$F$203,RAB!$C$14:$C$203,C1235)</f>
        <v>0</v>
      </c>
      <c r="E1235" s="25">
        <f t="shared" ca="1" si="41"/>
        <v>0</v>
      </c>
      <c r="F1235" s="25">
        <f ca="1">IF(D1235=0,0,SUM($E$713:E1235))</f>
        <v>0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SUMIFS(RAB!$F$14:$F$203,RAB!$C$14:$C$203,C1236)</f>
        <v>5</v>
      </c>
      <c r="E1236" s="25">
        <f t="shared" ca="1" si="41"/>
        <v>1</v>
      </c>
      <c r="F1236" s="25">
        <f ca="1">IF(D1236=0,0,SUM($E$713:E1236))</f>
        <v>67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SUMIFS(RAB!$F$14:$F$203,RAB!$C$14:$C$203,C1237)</f>
        <v>4</v>
      </c>
      <c r="E1237" s="25">
        <f t="shared" ca="1" si="41"/>
        <v>1</v>
      </c>
      <c r="F1237" s="25">
        <f ca="1">IF(D1237=0,0,SUM($E$713:E1237))</f>
        <v>68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SUMIFS(RAB!$F$14:$F$203,RAB!$C$14:$C$203,C1238)</f>
        <v>17.399999999999999</v>
      </c>
      <c r="E1238" s="25">
        <f t="shared" ca="1" si="41"/>
        <v>1</v>
      </c>
      <c r="F1238" s="25">
        <f ca="1">IF(D1238=0,0,SUM($E$713:E1238))</f>
        <v>69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SUMIFS(RAB!$F$14:$F$203,RAB!$C$14:$C$203,C1239)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SUMIFS(RAB!$F$14:$F$203,RAB!$C$14:$C$203,C1240)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SUMIFS(RAB!$F$14:$F$203,RAB!$C$14:$C$203,C1241)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SUMIFS(RAB!$F$14:$F$203,RAB!$C$14:$C$203,C1242)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SUMIFS(RAB!$F$14:$F$203,RAB!$C$14:$C$203,C1243)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SUMIFS(RAB!$F$14:$F$203,RAB!$C$14:$C$203,C1244)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SUMIFS(RAB!$F$14:$F$203,RAB!$C$14:$C$203,C1245)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SUMIFS(RAB!$F$14:$F$203,RAB!$C$14:$C$203,C1246)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SUMIFS(RAB!$F$14:$F$203,RAB!$C$14:$C$203,C1247)</f>
        <v>21</v>
      </c>
      <c r="E1247" s="25">
        <f t="shared" ca="1" si="41"/>
        <v>1</v>
      </c>
      <c r="F1247" s="25">
        <f ca="1">IF(D1247=0,0,SUM($E$713:E1247))</f>
        <v>70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SUMIFS(RAB!$F$14:$F$203,RAB!$C$14:$C$203,C1248)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SUMIFS(RAB!$F$14:$F$203,RAB!$C$14:$C$203,C1249)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SUMIFS(RAB!$F$14:$F$203,RAB!$C$14:$C$203,C1250)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SUMIFS(RAB!$F$14:$F$203,RAB!$C$14:$C$203,C1251)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SUMIFS(RAB!$F$14:$F$203,RAB!$C$14:$C$203,C1252)</f>
        <v>0</v>
      </c>
      <c r="E1252" s="25">
        <f t="shared" ca="1" si="41"/>
        <v>0</v>
      </c>
      <c r="F1252" s="25">
        <f ca="1">IF(D1252=0,0,SUM($E$713:E1252))</f>
        <v>0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SUMIFS(RAB!$F$14:$F$203,RAB!$C$14:$C$203,C1253)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SUMIFS(RAB!$F$14:$F$203,RAB!$C$14:$C$203,C1254)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SUMIFS(RAB!$F$14:$F$203,RAB!$C$14:$C$203,C1255)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SUMIFS(RAB!$F$14:$F$203,RAB!$C$14:$C$203,C1256)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SUMIFS(RAB!$F$14:$F$203,RAB!$C$14:$C$203,C1257)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SUMIFS(RAB!$F$14:$F$203,RAB!$C$14:$C$203,C1258)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SUMIFS(RAB!$F$14:$F$203,RAB!$C$14:$C$203,C1259)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SUMIFS(RAB!$F$14:$F$203,RAB!$C$14:$C$203,C1260)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SUMIFS(RAB!$F$14:$F$203,RAB!$C$14:$C$203,C1261)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SUMIFS(RAB!$F$14:$F$203,RAB!$C$14:$C$203,C1262)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SUMIFS(RAB!$F$14:$F$203,RAB!$C$14:$C$203,C1263)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SUMIFS(RAB!$F$14:$F$203,RAB!$C$14:$C$203,C1264)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SUMIFS(RAB!$F$14:$F$203,RAB!$C$14:$C$203,C1265)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SUMIFS(RAB!$F$14:$F$203,RAB!$C$14:$C$203,C1266)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SUMIFS(RAB!$F$14:$F$203,RAB!$C$14:$C$203,C1267)</f>
        <v>8</v>
      </c>
      <c r="E1267" s="25">
        <f t="shared" ca="1" si="41"/>
        <v>1</v>
      </c>
      <c r="F1267" s="25">
        <f ca="1">IF(D1267=0,0,SUM($E$713:E1267))</f>
        <v>71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SUMIFS(RAB!$F$14:$F$203,RAB!$C$14:$C$203,C1268)</f>
        <v>34.6</v>
      </c>
      <c r="E1268" s="25">
        <f t="shared" ca="1" si="41"/>
        <v>1</v>
      </c>
      <c r="F1268" s="25">
        <f ca="1">IF(D1268=0,0,SUM($E$713:E1268))</f>
        <v>72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SUMIFS(RAB!$F$14:$F$203,RAB!$C$14:$C$203,C1269)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SUMIFS(RAB!$F$14:$F$203,RAB!$C$14:$C$203,C1270)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SUMIFS(RAB!$F$14:$F$203,RAB!$C$14:$C$203,C1271)</f>
        <v>77</v>
      </c>
      <c r="E1271" s="25">
        <f t="shared" ca="1" si="41"/>
        <v>1</v>
      </c>
      <c r="F1271" s="25">
        <f ca="1">IF(D1271=0,0,SUM($E$713:E1271))</f>
        <v>73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SUMIFS(RAB!$F$14:$F$203,RAB!$C$14:$C$203,C1272)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SUMIFS(RAB!$F$14:$F$203,RAB!$C$14:$C$203,C1273)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SUMIFS(RAB!$F$14:$F$203,RAB!$C$14:$C$203,C1274)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SUMIFS(RAB!$F$14:$F$203,RAB!$C$14:$C$203,C1275)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SUMIFS(RAB!$F$14:$F$203,RAB!$C$14:$C$203,C1276)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SUMIFS(RAB!$F$14:$F$203,RAB!$C$14:$C$203,C1277)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SUMIFS(RAB!$F$14:$F$203,RAB!$C$14:$C$203,C1278)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SUMIFS(RAB!$F$14:$F$203,RAB!$C$14:$C$203,C1279)</f>
        <v>1</v>
      </c>
      <c r="E1279" s="25">
        <f t="shared" ca="1" si="41"/>
        <v>1</v>
      </c>
      <c r="F1279" s="25">
        <f ca="1">IF(D1279=0,0,SUM($E$713:E1279))</f>
        <v>74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SUMIFS(RAB!$F$14:$F$203,RAB!$C$14:$C$203,C1280)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SUMIFS(RAB!$F$14:$F$203,RAB!$C$14:$C$203,C1281)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SUMIFS(RAB!$F$14:$F$203,RAB!$C$14:$C$203,C1282)</f>
        <v>1</v>
      </c>
      <c r="E1282" s="25">
        <f t="shared" ca="1" si="41"/>
        <v>1</v>
      </c>
      <c r="F1282" s="25">
        <f ca="1">IF(D1282=0,0,SUM($E$713:E1282))</f>
        <v>75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SUMIFS(RAB!$F$14:$F$203,RAB!$C$14:$C$203,C1283)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SUMIFS(RAB!$F$14:$F$203,RAB!$C$14:$C$203,C1284)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SUMIFS(RAB!$F$14:$F$203,RAB!$C$14:$C$203,C1285)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SUMIFS(RAB!$F$14:$F$203,RAB!$C$14:$C$203,C1286)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SUMIFS(RAB!$F$14:$F$203,RAB!$C$14:$C$203,C1287)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SUMIFS(RAB!$F$14:$F$203,RAB!$C$14:$C$203,C1288)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SUMIFS(RAB!$F$14:$F$203,RAB!$C$14:$C$203,C1289)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SUMIFS(RAB!$F$14:$F$203,RAB!$C$14:$C$203,C1290)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SUMIFS(RAB!$F$14:$F$203,RAB!$C$14:$C$203,C1291)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SUMIFS(RAB!$F$14:$F$203,RAB!$C$14:$C$203,C1292)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SUMIFS(RAB!$F$14:$F$203,RAB!$C$14:$C$203,C1293)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SUMIFS(RAB!$F$14:$F$203,RAB!$C$14:$C$203,C1294)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SUMIFS(RAB!$F$14:$F$203,RAB!$C$14:$C$203,C1295)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SUMIFS(RAB!$F$14:$F$203,RAB!$C$14:$C$203,C1296)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SUMIFS(RAB!$F$14:$F$203,RAB!$C$14:$C$203,C1297)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SUMIFS(RAB!$F$14:$F$203,RAB!$C$14:$C$203,C1298)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SUMIFS(RAB!$F$14:$F$203,RAB!$C$14:$C$203,C1299)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SUMIFS(RAB!$F$14:$F$203,RAB!$C$14:$C$203,C1300)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SUMIFS(RAB!$F$14:$F$203,RAB!$C$14:$C$203,C1301)</f>
        <v>4</v>
      </c>
      <c r="E1301" s="25">
        <f t="shared" ca="1" si="42"/>
        <v>1</v>
      </c>
      <c r="F1301" s="25">
        <f ca="1">IF(D1301=0,0,SUM($E$713:E1301))</f>
        <v>76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SUMIFS(RAB!$F$14:$F$203,RAB!$C$14:$C$203,C1302)</f>
        <v>5.5</v>
      </c>
      <c r="E1302" s="25">
        <f t="shared" ca="1" si="42"/>
        <v>1</v>
      </c>
      <c r="F1302" s="25">
        <f ca="1">IF(D1302=0,0,SUM($E$713:E1302))</f>
        <v>77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SUMIFS(RAB!$F$14:$F$203,RAB!$C$14:$C$203,C1303)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SUMIFS(RAB!$F$14:$F$203,RAB!$C$14:$C$203,C1304)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SUMIFS(RAB!$F$14:$F$203,RAB!$C$14:$C$203,C1305)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SUMIFS(RAB!$F$14:$F$203,RAB!$C$14:$C$203,C1306)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SUMIFS(RAB!$F$14:$F$203,RAB!$C$14:$C$203,C1307)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SUMIFS(RAB!$F$14:$F$203,RAB!$C$14:$C$203,C1308)</f>
        <v>3</v>
      </c>
      <c r="E1308" s="25">
        <f t="shared" ca="1" si="42"/>
        <v>1</v>
      </c>
      <c r="F1308" s="25">
        <f ca="1">IF(D1308=0,0,SUM($E$713:E1308))</f>
        <v>78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SUMIFS(RAB!$F$14:$F$203,RAB!$C$14:$C$203,C1309)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SUMIFS(RAB!$F$14:$F$203,RAB!$C$14:$C$203,C1310)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SUMIFS(RAB!$F$14:$F$203,RAB!$C$14:$C$203,C1311)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SUMIFS(RAB!$F$14:$F$203,RAB!$C$14:$C$203,C1312)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SUMIFS(RAB!$F$14:$F$203,RAB!$C$14:$C$203,C1313)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SUMIFS(RAB!$F$14:$F$203,RAB!$C$14:$C$203,C1314)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SUMIFS(RAB!$F$14:$F$203,RAB!$C$14:$C$203,C1315)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SUMIFS(RAB!$F$14:$F$203,RAB!$C$14:$C$203,C1316)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SUMIFS(RAB!$F$14:$F$203,RAB!$C$14:$C$203,C1317)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SUMIFS(RAB!$F$14:$F$203,RAB!$C$14:$C$203,C1318)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SUMIFS(RAB!$F$14:$F$203,RAB!$C$14:$C$203,C1319)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SUMIFS(RAB!$F$14:$F$203,RAB!$C$14:$C$203,C1320)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SUMIFS(RAB!$F$14:$F$203,RAB!$C$14:$C$203,C1321)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SUMIFS(RAB!$F$14:$F$203,RAB!$C$14:$C$203,C1322)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SUMIFS(RAB!$F$14:$F$203,RAB!$C$14:$C$203,C1323)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SUMIFS(RAB!$F$14:$F$203,RAB!$C$14:$C$203,C1324)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SUMIFS(RAB!$F$14:$F$203,RAB!$C$14:$C$203,C1325)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SUMIFS(RAB!$F$14:$F$203,RAB!$C$14:$C$203,C1326)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SUMIFS(RAB!$F$14:$F$203,RAB!$C$14:$C$203,C1327)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SUMIFS(RAB!$F$14:$F$203,RAB!$C$14:$C$203,C1328)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SUMIFS(RAB!$F$14:$F$203,RAB!$C$14:$C$203,C1329)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SUMIFS(RAB!$F$14:$F$203,RAB!$C$14:$C$203,C1330)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SUMIFS(RAB!$F$14:$F$203,RAB!$C$14:$C$203,C1331)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SUMIFS(RAB!$F$14:$F$203,RAB!$C$14:$C$203,C1332)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SUMIFS(RAB!$F$14:$F$203,RAB!$C$14:$C$203,C1333)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SUMIFS(RAB!$F$14:$F$203,RAB!$C$14:$C$203,C1334)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SUMIFS(RAB!$F$14:$F$203,RAB!$C$14:$C$203,C1335)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SUMIFS(RAB!$F$14:$F$203,RAB!$C$14:$C$203,C1336)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SUMIFS(RAB!$F$14:$F$203,RAB!$C$14:$C$203,C1337)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SUMIFS(RAB!$F$14:$F$203,RAB!$C$14:$C$203,C1338)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SUMIFS(RAB!$F$14:$F$203,RAB!$C$14:$C$203,C1339)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SUMIFS(RAB!$F$14:$F$203,RAB!$C$14:$C$203,C1340)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SUMIFS(RAB!$F$14:$F$203,RAB!$C$14:$C$203,C1341)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SUMIFS(RAB!$F$14:$F$203,RAB!$C$14:$C$203,C1342)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SUMIFS(RAB!$F$14:$F$203,RAB!$C$14:$C$203,C1343)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SUMIFS(RAB!$F$14:$F$203,RAB!$C$14:$C$203,C1344)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SUMIFS(RAB!$F$14:$F$203,RAB!$C$14:$C$203,C1345)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SUMIFS(RAB!$F$14:$F$203,RAB!$C$14:$C$203,C1346)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SUMIFS(RAB!$F$14:$F$203,RAB!$C$14:$C$203,C1347)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SUMIFS(RAB!$F$14:$F$203,RAB!$C$14:$C$203,C1348)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SUMIFS(RAB!$F$14:$F$203,RAB!$C$14:$C$203,C1349)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SUMIFS(RAB!$F$14:$F$203,RAB!$C$14:$C$203,C1350)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SUMIFS(RAB!$F$14:$F$203,RAB!$C$14:$C$203,C1351)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SUMIFS(RAB!$F$14:$F$203,RAB!$C$14:$C$203,C1352)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SUMIFS(RAB!$F$14:$F$203,RAB!$C$14:$C$203,C1353)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SUMIFS(RAB!$F$14:$F$203,RAB!$C$14:$C$203,C1354)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SUMIFS(RAB!$F$14:$F$203,RAB!$C$14:$C$203,C1355)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SUMIFS(RAB!$F$14:$F$203,RAB!$C$14:$C$203,C1356)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SUMIFS(RAB!$F$14:$F$203,RAB!$C$14:$C$203,C1357)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SUMIFS(RAB!$F$14:$F$203,RAB!$C$14:$C$203,C1358)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SUMIFS(RAB!$F$14:$F$203,RAB!$C$14:$C$203,C1359)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SUMIFS(RAB!$F$14:$F$203,RAB!$C$14:$C$203,C1360)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SUMIFS(RAB!$F$14:$F$203,RAB!$C$14:$C$203,C1361)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SUMIFS(RAB!$F$14:$F$203,RAB!$C$14:$C$203,C1362)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SUMIFS(RAB!$F$14:$F$203,RAB!$C$14:$C$203,C1363)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SUMIFS(RAB!$F$14:$F$203,RAB!$C$14:$C$203,C1364)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SUMIFS(RAB!$F$14:$F$203,RAB!$C$14:$C$203,C1365)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SUMIFS(RAB!$F$14:$F$203,RAB!$C$14:$C$203,C1366)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SUMIFS(RAB!$F$14:$F$203,RAB!$C$14:$C$203,C1367)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SUMIFS(RAB!$F$14:$F$203,RAB!$C$14:$C$203,C1368)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SUMIFS(RAB!$F$14:$F$203,RAB!$C$14:$C$203,C1369)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SUMIFS(RAB!$F$14:$F$203,RAB!$C$14:$C$203,C1370)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SUMIFS(RAB!$F$14:$F$203,RAB!$C$14:$C$203,C1371)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SUMIFS(RAB!$F$14:$F$203,RAB!$C$14:$C$203,C1372)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SUMIFS(RAB!$F$14:$F$203,RAB!$C$14:$C$203,C1373)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SUMIFS(RAB!$F$14:$F$203,RAB!$C$14:$C$203,C1374)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SUMIFS(RAB!$F$14:$F$203,RAB!$C$14:$C$203,C1375)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SUMIFS(RAB!$F$14:$F$203,RAB!$C$14:$C$203,C1376)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SUMIFS(RAB!$F$14:$F$203,RAB!$C$14:$C$203,C1377)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SUMIFS(RAB!$F$14:$F$203,RAB!$C$14:$C$203,C1378)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SUMIFS(RAB!$F$14:$F$203,RAB!$C$14:$C$203,C1379)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SUMIFS(RAB!$F$14:$F$203,RAB!$C$14:$C$203,C1380)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SUMIFS(RAB!$F$14:$F$203,RAB!$C$14:$C$203,C1381)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SUMIFS(RAB!$F$14:$F$203,RAB!$C$14:$C$203,C1382)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SUMIFS(RAB!$F$14:$F$203,RAB!$C$14:$C$203,C1383)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SUMIFS(RAB!$F$14:$F$203,RAB!$C$14:$C$203,C1384)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SUMIFS(RAB!$F$14:$F$203,RAB!$C$14:$C$203,C1385)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SUMIFS(RAB!$F$14:$F$203,RAB!$C$14:$C$203,C1386)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SUMIFS(RAB!$F$14:$F$203,RAB!$C$14:$C$203,C1387)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SUMIFS(RAB!$F$14:$F$203,RAB!$C$14:$C$203,C1388)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SUMIFS(RAB!$F$14:$F$203,RAB!$C$14:$C$203,C1389)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SUMIFS(RAB!$F$14:$F$203,RAB!$C$14:$C$203,C1390)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5" t="s">
        <v>798</v>
      </c>
      <c r="C4" s="585"/>
      <c r="D4" s="585"/>
      <c r="E4" s="585"/>
      <c r="F4" s="585"/>
      <c r="G4" s="585"/>
      <c r="H4" s="585"/>
      <c r="I4" s="585"/>
      <c r="J4" s="585"/>
      <c r="K4" s="585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609" t="str">
        <f>RAB!G6</f>
        <v>PB An. PT Aesthetic And Health Beauty (Jatengland)</v>
      </c>
      <c r="H6" s="609"/>
      <c r="I6" s="609"/>
      <c r="J6" s="609"/>
      <c r="K6" s="609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Jateng Land Industrial Park Sayung,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86" t="s">
        <v>0</v>
      </c>
      <c r="C11" s="588" t="s">
        <v>1</v>
      </c>
      <c r="D11" s="591" t="s">
        <v>42</v>
      </c>
      <c r="E11" s="591" t="s">
        <v>43</v>
      </c>
      <c r="F11" s="591" t="s">
        <v>2</v>
      </c>
      <c r="G11" s="593" t="s">
        <v>41</v>
      </c>
      <c r="H11" s="591" t="s">
        <v>3</v>
      </c>
      <c r="I11" s="591"/>
      <c r="J11" s="591"/>
      <c r="K11" s="596"/>
      <c r="M11" s="32"/>
      <c r="N11" s="32"/>
      <c r="O11" s="32"/>
      <c r="P11" s="32"/>
      <c r="R11" s="33"/>
      <c r="S11" s="73"/>
      <c r="T11" s="73"/>
    </row>
    <row r="12" spans="1:21" ht="15" customHeight="1">
      <c r="B12" s="587"/>
      <c r="C12" s="589"/>
      <c r="D12" s="592"/>
      <c r="E12" s="592"/>
      <c r="F12" s="592"/>
      <c r="G12" s="594"/>
      <c r="H12" s="600" t="s">
        <v>46</v>
      </c>
      <c r="I12" s="600" t="s">
        <v>5</v>
      </c>
      <c r="J12" s="592" t="s">
        <v>47</v>
      </c>
      <c r="K12" s="599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7"/>
      <c r="C13" s="590"/>
      <c r="D13" s="592"/>
      <c r="E13" s="592"/>
      <c r="F13" s="592"/>
      <c r="G13" s="595"/>
      <c r="H13" s="601"/>
      <c r="I13" s="601"/>
      <c r="J13" s="592"/>
      <c r="K13" s="599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14M-350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7</v>
      </c>
      <c r="G16" s="40">
        <f ca="1">IF(ISERROR(OFFSET('HARGA SATUAN'!$Q$6,MATCH(C16,'HARGA SATUAN'!$C$7:$C$1922,0),0)),"",OFFSET('HARGA SATUAN'!$Q$6,MATCH(C16,'HARGA SATUAN'!$C$7:$C$1922,0),0))</f>
        <v>8259559</v>
      </c>
      <c r="H16" s="41">
        <f t="shared" ca="1" si="1"/>
        <v>0</v>
      </c>
      <c r="I16" s="41">
        <f t="shared" ca="1" si="2"/>
        <v>57816913</v>
      </c>
      <c r="J16" s="41">
        <f t="shared" ca="1" si="3"/>
        <v>0</v>
      </c>
      <c r="K16" s="42">
        <f t="shared" ca="1" si="0"/>
        <v>57816913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610" t="s">
        <v>693</v>
      </c>
      <c r="D38" s="610"/>
      <c r="E38" s="610"/>
      <c r="F38" s="610"/>
      <c r="G38" s="76" t="s">
        <v>9</v>
      </c>
      <c r="H38" s="54">
        <f ca="1">SUM(H14:H37)</f>
        <v>0</v>
      </c>
      <c r="I38" s="54">
        <f ca="1">SUM(I14:I37)</f>
        <v>57816913</v>
      </c>
      <c r="J38" s="54">
        <f ca="1">SUM(J14:J37)</f>
        <v>0</v>
      </c>
      <c r="K38" s="54">
        <f ca="1">SUM(K14:K37)</f>
        <v>57816913</v>
      </c>
      <c r="L38" s="43"/>
      <c r="R38" s="95"/>
      <c r="S38" s="95"/>
      <c r="T38" s="95"/>
    </row>
    <row r="39" spans="1:20" s="35" customFormat="1">
      <c r="A39" s="29"/>
      <c r="B39" s="55"/>
      <c r="C39" s="611" t="s">
        <v>426</v>
      </c>
      <c r="D39" s="611"/>
      <c r="E39" s="611"/>
      <c r="F39" s="611"/>
      <c r="G39" s="58" t="s">
        <v>9</v>
      </c>
      <c r="H39" s="59">
        <f ca="1">H38*0.1</f>
        <v>0</v>
      </c>
      <c r="I39" s="59">
        <f ca="1">I38*0.1</f>
        <v>5781691.3000000007</v>
      </c>
      <c r="J39" s="59">
        <f ca="1">J38*0.1</f>
        <v>0</v>
      </c>
      <c r="K39" s="59">
        <f ca="1">K38*0.1</f>
        <v>5781691.3000000007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602" t="s">
        <v>427</v>
      </c>
      <c r="D40" s="602"/>
      <c r="E40" s="602"/>
      <c r="F40" s="602"/>
      <c r="G40" s="60" t="s">
        <v>9</v>
      </c>
      <c r="H40" s="77">
        <f ca="1">SUM(H38:H39)</f>
        <v>0</v>
      </c>
      <c r="I40" s="77">
        <f ca="1">SUM(I38:I39)</f>
        <v>63598604.299999997</v>
      </c>
      <c r="J40" s="60">
        <f ca="1">SUM(J38:J39)</f>
        <v>0</v>
      </c>
      <c r="K40" s="60">
        <f ca="1">SUM(K38:K39)</f>
        <v>63598604.299999997</v>
      </c>
      <c r="L40" s="43"/>
      <c r="R40" s="95"/>
      <c r="S40" s="95"/>
      <c r="T40" s="95"/>
    </row>
    <row r="41" spans="1:20" s="35" customFormat="1">
      <c r="A41" s="29"/>
      <c r="B41" s="603" t="e">
        <f ca="1">"Terbilang : ( "&amp;L42&amp;" Rupiah )"</f>
        <v>#NAME?</v>
      </c>
      <c r="C41" s="604"/>
      <c r="D41" s="604"/>
      <c r="E41" s="604"/>
      <c r="F41" s="604"/>
      <c r="G41" s="604"/>
      <c r="H41" s="604"/>
      <c r="I41" s="604"/>
      <c r="J41" s="604"/>
      <c r="K41" s="605"/>
      <c r="L41" s="43"/>
      <c r="R41" s="57"/>
      <c r="S41" s="57"/>
      <c r="T41" s="57"/>
    </row>
    <row r="42" spans="1:20" s="35" customFormat="1">
      <c r="A42" s="29"/>
      <c r="B42" s="606"/>
      <c r="C42" s="607"/>
      <c r="D42" s="607"/>
      <c r="E42" s="607"/>
      <c r="F42" s="607"/>
      <c r="G42" s="607"/>
      <c r="H42" s="607"/>
      <c r="I42" s="607"/>
      <c r="J42" s="607"/>
      <c r="K42" s="608"/>
      <c r="L42" s="61" t="e">
        <f ca="1">PROPER([126]!terbilang(K40))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97"/>
      <c r="I45" s="597"/>
      <c r="J45" s="598"/>
      <c r="K45" s="598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97"/>
      <c r="I46" s="597"/>
      <c r="J46" s="598"/>
      <c r="K46" s="598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97"/>
      <c r="I47" s="597"/>
      <c r="J47" s="598"/>
      <c r="K47" s="598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97"/>
      <c r="I52" s="597"/>
      <c r="J52" s="598"/>
      <c r="K52" s="598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SUMIFS(RAB!$F$14:$F$203,RAB!$C$14:$C$203,'REKAP TIANG'!C57)</f>
        <v>0</v>
      </c>
      <c r="E57" s="23">
        <f t="shared" ref="E57:E64" ca="1" si="12">IF(D57=0,0,1)</f>
        <v>0</v>
      </c>
      <c r="F57" s="23">
        <f ca="1">IF(D57=0,0,SUM($E$56:E57))</f>
        <v>0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SUMIFS(RAB!$F$14:$F$203,RAB!$C$14:$C$203,'REKAP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SUMIFS(RAB!$F$14:$F$203,RAB!$C$14:$C$203,'REKAP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SUMIFS(RAB!$F$14:$F$203,RAB!$C$14:$C$203,'REKAP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SUMIFS(RAB!$F$14:$F$203,RAB!$C$14:$C$203,'REKAP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SUMIFS(RAB!$F$14:$F$203,RAB!$C$14:$C$203,'REKAP TIANG'!C62)</f>
        <v>7</v>
      </c>
      <c r="E62" s="23">
        <f t="shared" ca="1" si="12"/>
        <v>1</v>
      </c>
      <c r="F62" s="23">
        <f ca="1">IF(D62=0,0,SUM($E$56:E62))</f>
        <v>1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SUMIFS(RAB!$F$14:$F$203,RAB!$C$14:$C$203,'REKAP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SUMIFS(RAB!$F$14:$F$203,RAB!$C$14:$C$203,'REKAP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SUMIFS(RAB!$F$14:$F$203,RAB!$C$14:$C$203,'REKAP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SUMIFS(RAB!$F$14:$F$203,RAB!$C$14:$C$203,'REKAP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SUMIFS(RAB!$F$14:$F$203,RAB!$C$14:$C$203,'REKAP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SUMIFS(RAB!$F$14:$F$203,RAB!$C$14:$C$203,'REKAP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SUMIFS(RAB!$F$14:$F$203,RAB!$C$14:$C$203,'REKAP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SUMIFS(RAB!$F$14:$F$203,RAB!$C$14:$C$203,'REKAP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SUMIFS(RAB!$F$14:$F$203,RAB!$C$14:$C$203,'REKAP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SUMIFS(RAB!$F$14:$F$203,RAB!$C$14:$C$203,'REKAP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SUMIFS(RAB!$F$14:$F$203,RAB!$C$14:$C$203,'REKAP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SUMIFS(RAB!$F$14:$F$203,RAB!$C$14:$C$203,'REKAP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SUMIFS(RAB!$F$14:$F$203,RAB!$C$14:$C$203,'REKAP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SUMIFS(RAB!$F$14:$F$203,RAB!$C$14:$C$203,'REKAP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5" t="s">
        <v>719</v>
      </c>
      <c r="C4" s="585"/>
      <c r="D4" s="585"/>
      <c r="E4" s="585"/>
      <c r="F4" s="585"/>
      <c r="G4" s="585"/>
      <c r="H4" s="585"/>
      <c r="I4" s="585"/>
      <c r="J4" s="585"/>
      <c r="K4" s="585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609" t="str">
        <f>RAB!G6</f>
        <v>PB An. PT Aesthetic And Health Beauty (Jatengland)</v>
      </c>
      <c r="H6" s="609"/>
      <c r="I6" s="609"/>
      <c r="J6" s="609"/>
      <c r="K6" s="609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Jateng Land Industrial Park Sayung,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86" t="s">
        <v>0</v>
      </c>
      <c r="C11" s="588" t="s">
        <v>1</v>
      </c>
      <c r="D11" s="591" t="s">
        <v>42</v>
      </c>
      <c r="E11" s="591" t="s">
        <v>43</v>
      </c>
      <c r="F11" s="591" t="s">
        <v>2</v>
      </c>
      <c r="G11" s="593" t="s">
        <v>41</v>
      </c>
      <c r="H11" s="591" t="s">
        <v>3</v>
      </c>
      <c r="I11" s="591"/>
      <c r="J11" s="591"/>
      <c r="K11" s="596"/>
      <c r="M11" s="32"/>
      <c r="N11" s="32"/>
      <c r="O11" s="32"/>
      <c r="P11" s="32"/>
      <c r="R11" s="33"/>
      <c r="S11" s="73"/>
      <c r="T11" s="73"/>
    </row>
    <row r="12" spans="1:21" ht="15" customHeight="1">
      <c r="B12" s="587"/>
      <c r="C12" s="589"/>
      <c r="D12" s="592"/>
      <c r="E12" s="592"/>
      <c r="F12" s="592"/>
      <c r="G12" s="594"/>
      <c r="H12" s="600" t="s">
        <v>46</v>
      </c>
      <c r="I12" s="600" t="s">
        <v>5</v>
      </c>
      <c r="J12" s="592" t="s">
        <v>47</v>
      </c>
      <c r="K12" s="599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7"/>
      <c r="C13" s="590"/>
      <c r="D13" s="592"/>
      <c r="E13" s="592"/>
      <c r="F13" s="592"/>
      <c r="G13" s="595"/>
      <c r="H13" s="601"/>
      <c r="I13" s="601"/>
      <c r="J13" s="592"/>
      <c r="K13" s="599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 ht="28.8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Elektronik; 1P; 2W; 230 V; 5(40) A; kls 1 (combo); register drum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1</v>
      </c>
      <c r="G16" s="40">
        <f ca="1">IF(ISERROR(OFFSET('HARGA SATUAN'!$Q$6,MATCH(C16,'HARGA SATUAN'!$C$7:$C$1922,0),0)),"",OFFSET('HARGA SATUAN'!$Q$6,MATCH(C16,'HARGA SATUAN'!$C$7:$C$1922,0),0))</f>
        <v>162966</v>
      </c>
      <c r="H16" s="41">
        <f t="shared" ca="1" si="1"/>
        <v>162966</v>
      </c>
      <c r="I16" s="41">
        <f t="shared" ca="1" si="2"/>
        <v>0</v>
      </c>
      <c r="J16" s="41">
        <f t="shared" ca="1" si="3"/>
        <v>0</v>
      </c>
      <c r="K16" s="42">
        <f t="shared" ca="1" si="0"/>
        <v>162966</v>
      </c>
      <c r="L16" s="45"/>
      <c r="Q16" s="35"/>
      <c r="R16" s="44"/>
      <c r="S16" s="44"/>
      <c r="T16" s="44"/>
    </row>
    <row r="17" spans="1:20" s="46" customFormat="1" ht="28.8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1</v>
      </c>
      <c r="G17" s="40">
        <f ca="1">IF(ISERROR(OFFSET('HARGA SATUAN'!$Q$6,MATCH(C17,'HARGA SATUAN'!$C$7:$C$1922,0),0)),"",OFFSET('HARGA SATUAN'!$Q$6,MATCH(C17,'HARGA SATUAN'!$C$7:$C$1922,0),0))</f>
        <v>1952952</v>
      </c>
      <c r="H17" s="41">
        <f t="shared" ca="1" si="1"/>
        <v>1952952</v>
      </c>
      <c r="I17" s="41">
        <f t="shared" ca="1" si="2"/>
        <v>0</v>
      </c>
      <c r="J17" s="41">
        <f t="shared" ca="1" si="3"/>
        <v>0</v>
      </c>
      <c r="K17" s="42">
        <f t="shared" ca="1" si="0"/>
        <v>1952952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MCB 1 Fasa 10 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37170</v>
      </c>
      <c r="H18" s="41">
        <f t="shared" ca="1" si="1"/>
        <v>37170</v>
      </c>
      <c r="I18" s="41">
        <f t="shared" ca="1" si="2"/>
        <v>0</v>
      </c>
      <c r="J18" s="41">
        <f t="shared" ca="1" si="3"/>
        <v>0</v>
      </c>
      <c r="K18" s="42">
        <f t="shared" ca="1" si="0"/>
        <v>37170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Smart Box Tidak Langsung Daya TM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Unit</v>
      </c>
      <c r="F19" s="97">
        <f t="shared" ca="1" si="6"/>
        <v>1</v>
      </c>
      <c r="G19" s="40">
        <f ca="1">IF(ISERROR(OFFSET('HARGA SATUAN'!$Q$6,MATCH(C19,'HARGA SATUAN'!$C$7:$C$1922,0),0)),"",OFFSET('HARGA SATUAN'!$Q$6,MATCH(C19,'HARGA SATUAN'!$C$7:$C$1922,0),0))</f>
        <v>4807679</v>
      </c>
      <c r="H19" s="41">
        <f t="shared" ca="1" si="1"/>
        <v>4807679</v>
      </c>
      <c r="I19" s="41">
        <f t="shared" ca="1" si="2"/>
        <v>0</v>
      </c>
      <c r="J19" s="41">
        <f t="shared" ca="1" si="3"/>
        <v>0</v>
      </c>
      <c r="K19" s="42">
        <f t="shared" ca="1" si="0"/>
        <v>4807679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Air Insulated LBS Motorized;24KV;630A;Min-16KA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Cell</v>
      </c>
      <c r="F20" s="97">
        <f t="shared" ca="1" si="6"/>
        <v>1</v>
      </c>
      <c r="G20" s="40">
        <f ca="1">IF(ISERROR(OFFSET('HARGA SATUAN'!$Q$6,MATCH(C20,'HARGA SATUAN'!$C$7:$C$1922,0),0)),"",OFFSET('HARGA SATUAN'!$Q$6,MATCH(C20,'HARGA SATUAN'!$C$7:$C$1922,0),0))</f>
        <v>51851823</v>
      </c>
      <c r="H20" s="41">
        <f t="shared" ca="1" si="1"/>
        <v>51851823</v>
      </c>
      <c r="I20" s="41">
        <f t="shared" ca="1" si="2"/>
        <v>0</v>
      </c>
      <c r="J20" s="41">
        <f t="shared" ca="1" si="3"/>
        <v>0</v>
      </c>
      <c r="K20" s="42">
        <f t="shared" ca="1" si="0"/>
        <v>51851823</v>
      </c>
      <c r="L20" s="45"/>
      <c r="Q20" s="35"/>
      <c r="R20" s="44"/>
      <c r="S20" s="44"/>
      <c r="T20" s="44"/>
    </row>
    <row r="21" spans="1:20" s="46" customFormat="1" ht="28.8">
      <c r="A21" s="29">
        <v>6</v>
      </c>
      <c r="B21" s="96">
        <f t="shared" ca="1" si="4"/>
        <v>6</v>
      </c>
      <c r="C21" s="105" t="str">
        <f t="shared" ca="1" si="5"/>
        <v>Air Insulated CBOG Motorized+Metering;20KV;630A;Min-16KA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Cell</v>
      </c>
      <c r="F21" s="97">
        <f t="shared" ca="1" si="6"/>
        <v>1</v>
      </c>
      <c r="G21" s="40">
        <f ca="1">IF(ISERROR(OFFSET('HARGA SATUAN'!$Q$6,MATCH(C21,'HARGA SATUAN'!$C$7:$C$1922,0),0)),"",OFFSET('HARGA SATUAN'!$Q$6,MATCH(C21,'HARGA SATUAN'!$C$7:$C$1922,0),0))</f>
        <v>254142159</v>
      </c>
      <c r="H21" s="41">
        <f t="shared" ca="1" si="1"/>
        <v>254142159</v>
      </c>
      <c r="I21" s="41">
        <f t="shared" ca="1" si="2"/>
        <v>0</v>
      </c>
      <c r="J21" s="41">
        <f t="shared" ca="1" si="3"/>
        <v>0</v>
      </c>
      <c r="K21" s="42">
        <f t="shared" ca="1" si="0"/>
        <v>254142159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Trafo 1 Fasa CSP 50 kVA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Bh</v>
      </c>
      <c r="F22" s="97">
        <f t="shared" ca="1" si="6"/>
        <v>1</v>
      </c>
      <c r="G22" s="40">
        <f ca="1">IF(ISERROR(OFFSET('HARGA SATUAN'!$Q$6,MATCH(C22,'HARGA SATUAN'!$C$7:$C$1922,0),0)),"",OFFSET('HARGA SATUAN'!$Q$6,MATCH(C22,'HARGA SATUAN'!$C$7:$C$1922,0),0))</f>
        <v>34184115</v>
      </c>
      <c r="H22" s="41">
        <f t="shared" ca="1" si="1"/>
        <v>34184115</v>
      </c>
      <c r="I22" s="41">
        <f t="shared" ca="1" si="2"/>
        <v>0</v>
      </c>
      <c r="J22" s="41">
        <f t="shared" ca="1" si="3"/>
        <v>0</v>
      </c>
      <c r="K22" s="42">
        <f t="shared" ca="1" si="0"/>
        <v>34184115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Lightning Arester (Polymer) 21 KV, 10 KA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Bh</v>
      </c>
      <c r="F23" s="97">
        <f t="shared" ca="1" si="6"/>
        <v>3</v>
      </c>
      <c r="G23" s="40">
        <f ca="1">IF(ISERROR(OFFSET('HARGA SATUAN'!$Q$6,MATCH(C23,'HARGA SATUAN'!$C$7:$C$1922,0),0)),"",OFFSET('HARGA SATUAN'!$Q$6,MATCH(C23,'HARGA SATUAN'!$C$7:$C$1922,0),0))</f>
        <v>633818</v>
      </c>
      <c r="H23" s="41">
        <f t="shared" ca="1" si="1"/>
        <v>1901454</v>
      </c>
      <c r="I23" s="41">
        <f t="shared" ca="1" si="2"/>
        <v>0</v>
      </c>
      <c r="J23" s="41">
        <f t="shared" ca="1" si="3"/>
        <v>0</v>
      </c>
      <c r="K23" s="42">
        <f t="shared" ca="1" si="0"/>
        <v>1901454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Isolator Tumpu ( Pin Post ) 20 KV Porcelain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Bh</v>
      </c>
      <c r="F24" s="97">
        <f t="shared" ca="1" si="6"/>
        <v>11</v>
      </c>
      <c r="G24" s="40">
        <f ca="1">IF(ISERROR(OFFSET('HARGA SATUAN'!$Q$6,MATCH(C24,'HARGA SATUAN'!$C$7:$C$1922,0),0)),"",OFFSET('HARGA SATUAN'!$Q$6,MATCH(C24,'HARGA SATUAN'!$C$7:$C$1922,0),0))</f>
        <v>243753</v>
      </c>
      <c r="H24" s="41">
        <f t="shared" ca="1" si="1"/>
        <v>2681283</v>
      </c>
      <c r="I24" s="41">
        <f t="shared" ca="1" si="2"/>
        <v>0</v>
      </c>
      <c r="J24" s="41">
        <f t="shared" ca="1" si="3"/>
        <v>0</v>
      </c>
      <c r="K24" s="42">
        <f t="shared" ca="1" si="0"/>
        <v>2681283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>
        <f t="shared" ca="1" si="4"/>
        <v>10</v>
      </c>
      <c r="C25" s="105" t="str">
        <f t="shared" ca="1" si="5"/>
        <v>Isolator Tumpu ( Line Post ) 20 KV</v>
      </c>
      <c r="D25" s="97" t="str">
        <f ca="1">IF(ISERROR(OFFSET('HARGA SATUAN'!$E$6,MATCH(C25,'HARGA SATUAN'!$C$7:$C$1922,0),0)),"",OFFSET('HARGA SATUAN'!$E$6,MATCH(C25,'HARGA SATUAN'!$C$7:$C$1922,0),0))</f>
        <v>MDU-KD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97">
        <f t="shared" ca="1" si="6"/>
        <v>6</v>
      </c>
      <c r="G25" s="40">
        <f ca="1">IF(ISERROR(OFFSET('HARGA SATUAN'!$Q$6,MATCH(C25,'HARGA SATUAN'!$C$7:$C$1922,0),0)),"",OFFSET('HARGA SATUAN'!$Q$6,MATCH(C25,'HARGA SATUAN'!$C$7:$C$1922,0),0))</f>
        <v>235202</v>
      </c>
      <c r="H25" s="41">
        <f t="shared" ca="1" si="1"/>
        <v>1411212</v>
      </c>
      <c r="I25" s="41">
        <f t="shared" ca="1" si="2"/>
        <v>0</v>
      </c>
      <c r="J25" s="41">
        <f t="shared" ca="1" si="3"/>
        <v>0</v>
      </c>
      <c r="K25" s="42">
        <f t="shared" ca="1" si="0"/>
        <v>1411212</v>
      </c>
      <c r="L25" s="45"/>
      <c r="Q25" s="35"/>
      <c r="R25" s="44"/>
      <c r="S25" s="44"/>
      <c r="T25" s="44"/>
    </row>
    <row r="26" spans="1:20" s="46" customFormat="1" ht="28.8">
      <c r="A26" s="29">
        <v>11</v>
      </c>
      <c r="B26" s="96">
        <f t="shared" ca="1" si="4"/>
        <v>11</v>
      </c>
      <c r="C26" s="105" t="str">
        <f t="shared" ca="1" si="5"/>
        <v>Isolator Tarik ( Porcelain ) 20 KV + Primary Dead End Clamp 150-240 mm²</v>
      </c>
      <c r="D26" s="97" t="str">
        <f ca="1">IF(ISERROR(OFFSET('HARGA SATUAN'!$E$6,MATCH(C26,'HARGA SATUAN'!$C$7:$C$1922,0),0)),"",OFFSET('HARGA SATUAN'!$E$6,MATCH(C26,'HARGA SATUAN'!$C$7:$C$1922,0),0))</f>
        <v>MDU-KD</v>
      </c>
      <c r="E26" s="97" t="str">
        <f ca="1">IF(B26="+","Unit",IF(ISERROR(OFFSET('HARGA SATUAN'!$F$6,MATCH(C26,'HARGA SATUAN'!$C$7:$C$1922,0),0)),"",OFFSET('HARGA SATUAN'!$F$6,MATCH(C26,'HARGA SATUAN'!$C$7:$C$1922,0),0)))</f>
        <v>Set</v>
      </c>
      <c r="F26" s="97">
        <f t="shared" ca="1" si="6"/>
        <v>12</v>
      </c>
      <c r="G26" s="40">
        <f ca="1">IF(ISERROR(OFFSET('HARGA SATUAN'!$Q$6,MATCH(C26,'HARGA SATUAN'!$C$7:$C$1922,0),0)),"",OFFSET('HARGA SATUAN'!$Q$6,MATCH(C26,'HARGA SATUAN'!$C$7:$C$1922,0),0))</f>
        <v>557575</v>
      </c>
      <c r="H26" s="41">
        <f t="shared" ca="1" si="1"/>
        <v>6690900</v>
      </c>
      <c r="I26" s="41">
        <f t="shared" ca="1" si="2"/>
        <v>0</v>
      </c>
      <c r="J26" s="41">
        <f t="shared" ca="1" si="3"/>
        <v>0</v>
      </c>
      <c r="K26" s="42">
        <f t="shared" ca="1" si="0"/>
        <v>6690900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>
        <f t="shared" ca="1" si="4"/>
        <v>12</v>
      </c>
      <c r="C27" s="105" t="str">
        <f t="shared" ca="1" si="5"/>
        <v>AAAC 70 mm²</v>
      </c>
      <c r="D27" s="97" t="str">
        <f ca="1">IF(ISERROR(OFFSET('HARGA SATUAN'!$E$6,MATCH(C27,'HARGA SATUAN'!$C$7:$C$1922,0),0)),"",OFFSET('HARGA SATUAN'!$E$6,MATCH(C27,'HARGA SATUAN'!$C$7:$C$1922,0),0))</f>
        <v>MDU-KD</v>
      </c>
      <c r="E27" s="97" t="str">
        <f ca="1">IF(B27="+","Unit",IF(ISERROR(OFFSET('HARGA SATUAN'!$F$6,MATCH(C27,'HARGA SATUAN'!$C$7:$C$1922,0),0)),"",OFFSET('HARGA SATUAN'!$F$6,MATCH(C27,'HARGA SATUAN'!$C$7:$C$1922,0),0)))</f>
        <v>Mtr</v>
      </c>
      <c r="F27" s="97">
        <f t="shared" ca="1" si="6"/>
        <v>6</v>
      </c>
      <c r="G27" s="40">
        <f ca="1">IF(ISERROR(OFFSET('HARGA SATUAN'!$Q$6,MATCH(C27,'HARGA SATUAN'!$C$7:$C$1922,0),0)),"",OFFSET('HARGA SATUAN'!$Q$6,MATCH(C27,'HARGA SATUAN'!$C$7:$C$1922,0),0))</f>
        <v>13967</v>
      </c>
      <c r="H27" s="41">
        <f t="shared" ca="1" si="1"/>
        <v>83802</v>
      </c>
      <c r="I27" s="41">
        <f t="shared" ca="1" si="2"/>
        <v>0</v>
      </c>
      <c r="J27" s="41">
        <f t="shared" ca="1" si="3"/>
        <v>0</v>
      </c>
      <c r="K27" s="42">
        <f t="shared" ca="1" si="0"/>
        <v>83802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>
        <f t="shared" ca="1" si="4"/>
        <v>13</v>
      </c>
      <c r="C28" s="105" t="str">
        <f t="shared" ca="1" si="5"/>
        <v>AAAC 150 mm²</v>
      </c>
      <c r="D28" s="97" t="str">
        <f ca="1">IF(ISERROR(OFFSET('HARGA SATUAN'!$E$6,MATCH(C28,'HARGA SATUAN'!$C$7:$C$1922,0),0)),"",OFFSET('HARGA SATUAN'!$E$6,MATCH(C28,'HARGA SATUAN'!$C$7:$C$1922,0),0))</f>
        <v>MDU-KD</v>
      </c>
      <c r="E28" s="97" t="str">
        <f ca="1">IF(B28="+","Unit",IF(ISERROR(OFFSET('HARGA SATUAN'!$F$6,MATCH(C28,'HARGA SATUAN'!$C$7:$C$1922,0),0)),"",OFFSET('HARGA SATUAN'!$F$6,MATCH(C28,'HARGA SATUAN'!$C$7:$C$1922,0),0)))</f>
        <v>Mtr</v>
      </c>
      <c r="F28" s="97">
        <f t="shared" ca="1" si="6"/>
        <v>355.1</v>
      </c>
      <c r="G28" s="40">
        <f ca="1">IF(ISERROR(OFFSET('HARGA SATUAN'!$Q$6,MATCH(C28,'HARGA SATUAN'!$C$7:$C$1922,0),0)),"",OFFSET('HARGA SATUAN'!$Q$6,MATCH(C28,'HARGA SATUAN'!$C$7:$C$1922,0),0))</f>
        <v>24827</v>
      </c>
      <c r="H28" s="41">
        <f t="shared" ca="1" si="1"/>
        <v>8816067.7000000011</v>
      </c>
      <c r="I28" s="41">
        <f t="shared" ca="1" si="2"/>
        <v>0</v>
      </c>
      <c r="J28" s="41">
        <f t="shared" ca="1" si="3"/>
        <v>0</v>
      </c>
      <c r="K28" s="42">
        <f t="shared" ca="1" si="0"/>
        <v>8816067.7000000011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>
        <f t="shared" ca="1" si="4"/>
        <v>14</v>
      </c>
      <c r="C29" s="105" t="str">
        <f t="shared" ca="1" si="5"/>
        <v>AAAC 240 mm²</v>
      </c>
      <c r="D29" s="97" t="str">
        <f ca="1">IF(ISERROR(OFFSET('HARGA SATUAN'!$E$6,MATCH(C29,'HARGA SATUAN'!$C$7:$C$1922,0),0)),"",OFFSET('HARGA SATUAN'!$E$6,MATCH(C29,'HARGA SATUAN'!$C$7:$C$1922,0),0))</f>
        <v>MDU-KD</v>
      </c>
      <c r="E29" s="97" t="str">
        <f ca="1">IF(B29="+","Unit",IF(ISERROR(OFFSET('HARGA SATUAN'!$F$6,MATCH(C29,'HARGA SATUAN'!$C$7:$C$1922,0),0)),"",OFFSET('HARGA SATUAN'!$F$6,MATCH(C29,'HARGA SATUAN'!$C$7:$C$1922,0),0)))</f>
        <v>Mtr</v>
      </c>
      <c r="F29" s="97">
        <f t="shared" ca="1" si="6"/>
        <v>1065.3</v>
      </c>
      <c r="G29" s="40">
        <f ca="1">IF(ISERROR(OFFSET('HARGA SATUAN'!$Q$6,MATCH(C29,'HARGA SATUAN'!$C$7:$C$1922,0),0)),"",OFFSET('HARGA SATUAN'!$Q$6,MATCH(C29,'HARGA SATUAN'!$C$7:$C$1922,0),0))</f>
        <v>36183</v>
      </c>
      <c r="H29" s="41">
        <f t="shared" ca="1" si="1"/>
        <v>38545749.899999999</v>
      </c>
      <c r="I29" s="41">
        <f t="shared" ca="1" si="2"/>
        <v>0</v>
      </c>
      <c r="J29" s="41">
        <f t="shared" ca="1" si="3"/>
        <v>0</v>
      </c>
      <c r="K29" s="42">
        <f t="shared" ca="1" si="0"/>
        <v>38545749.899999999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>
        <f t="shared" ca="1" si="4"/>
        <v>15</v>
      </c>
      <c r="C30" s="105" t="str">
        <f t="shared" ca="1" si="5"/>
        <v>AAAC/S 70 mm²</v>
      </c>
      <c r="D30" s="97" t="str">
        <f ca="1">IF(ISERROR(OFFSET('HARGA SATUAN'!$E$6,MATCH(C30,'HARGA SATUAN'!$C$7:$C$1922,0),0)),"",OFFSET('HARGA SATUAN'!$E$6,MATCH(C30,'HARGA SATUAN'!$C$7:$C$1922,0),0))</f>
        <v>MDU-KD</v>
      </c>
      <c r="E30" s="97" t="str">
        <f ca="1">IF(B30="+","Unit",IF(ISERROR(OFFSET('HARGA SATUAN'!$F$6,MATCH(C30,'HARGA SATUAN'!$C$7:$C$1922,0),0)),"",OFFSET('HARGA SATUAN'!$F$6,MATCH(C30,'HARGA SATUAN'!$C$7:$C$1922,0),0)))</f>
        <v>Mtr</v>
      </c>
      <c r="F30" s="97">
        <f t="shared" ca="1" si="6"/>
        <v>12</v>
      </c>
      <c r="G30" s="40">
        <f ca="1">IF(ISERROR(OFFSET('HARGA SATUAN'!$Q$6,MATCH(C30,'HARGA SATUAN'!$C$7:$C$1922,0),0)),"",OFFSET('HARGA SATUAN'!$Q$6,MATCH(C30,'HARGA SATUAN'!$C$7:$C$1922,0),0))</f>
        <v>16324</v>
      </c>
      <c r="H30" s="41">
        <f t="shared" ca="1" si="1"/>
        <v>195888</v>
      </c>
      <c r="I30" s="41">
        <f t="shared" ca="1" si="2"/>
        <v>0</v>
      </c>
      <c r="J30" s="41">
        <f t="shared" ca="1" si="3"/>
        <v>0</v>
      </c>
      <c r="K30" s="42">
        <f t="shared" ca="1" si="0"/>
        <v>195888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>
        <f t="shared" ca="1" si="4"/>
        <v>16</v>
      </c>
      <c r="C31" s="105" t="str">
        <f t="shared" ca="1" si="5"/>
        <v>NFA2X-T 2 x 70 + N 50 mm²</v>
      </c>
      <c r="D31" s="97" t="str">
        <f ca="1">IF(ISERROR(OFFSET('HARGA SATUAN'!$E$6,MATCH(C31,'HARGA SATUAN'!$C$7:$C$1922,0),0)),"",OFFSET('HARGA SATUAN'!$E$6,MATCH(C31,'HARGA SATUAN'!$C$7:$C$1922,0),0))</f>
        <v>MDU-KD</v>
      </c>
      <c r="E31" s="97" t="str">
        <f ca="1">IF(B31="+","Unit",IF(ISERROR(OFFSET('HARGA SATUAN'!$F$6,MATCH(C31,'HARGA SATUAN'!$C$7:$C$1922,0),0)),"",OFFSET('HARGA SATUAN'!$F$6,MATCH(C31,'HARGA SATUAN'!$C$7:$C$1922,0),0)))</f>
        <v>Mtr</v>
      </c>
      <c r="F31" s="97">
        <f t="shared" ca="1" si="6"/>
        <v>2</v>
      </c>
      <c r="G31" s="40">
        <f ca="1">IF(ISERROR(OFFSET('HARGA SATUAN'!$Q$6,MATCH(C31,'HARGA SATUAN'!$C$7:$C$1922,0),0)),"",OFFSET('HARGA SATUAN'!$Q$6,MATCH(C31,'HARGA SATUAN'!$C$7:$C$1922,0),0))</f>
        <v>49525</v>
      </c>
      <c r="H31" s="41">
        <f t="shared" ca="1" si="1"/>
        <v>99050</v>
      </c>
      <c r="I31" s="41">
        <f t="shared" ca="1" si="2"/>
        <v>0</v>
      </c>
      <c r="J31" s="41">
        <f t="shared" ca="1" si="3"/>
        <v>0</v>
      </c>
      <c r="K31" s="42">
        <f t="shared" ca="1" si="0"/>
        <v>99050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>
        <f t="shared" ca="1" si="4"/>
        <v>17</v>
      </c>
      <c r="C32" s="105" t="str">
        <f t="shared" ca="1" si="5"/>
        <v>NFA2X 2 x 16 mm²</v>
      </c>
      <c r="D32" s="97" t="str">
        <f ca="1">IF(ISERROR(OFFSET('HARGA SATUAN'!$E$6,MATCH(C32,'HARGA SATUAN'!$C$7:$C$1922,0),0)),"",OFFSET('HARGA SATUAN'!$E$6,MATCH(C32,'HARGA SATUAN'!$C$7:$C$1922,0),0))</f>
        <v>MDU-KD</v>
      </c>
      <c r="E32" s="97" t="str">
        <f ca="1">IF(B32="+","Unit",IF(ISERROR(OFFSET('HARGA SATUAN'!$F$6,MATCH(C32,'HARGA SATUAN'!$C$7:$C$1922,0),0)),"",OFFSET('HARGA SATUAN'!$F$6,MATCH(C32,'HARGA SATUAN'!$C$7:$C$1922,0),0)))</f>
        <v>Mtr</v>
      </c>
      <c r="F32" s="97">
        <f t="shared" ca="1" si="6"/>
        <v>35</v>
      </c>
      <c r="G32" s="40">
        <f ca="1">IF(ISERROR(OFFSET('HARGA SATUAN'!$Q$6,MATCH(C32,'HARGA SATUAN'!$C$7:$C$1922,0),0)),"",OFFSET('HARGA SATUAN'!$Q$6,MATCH(C32,'HARGA SATUAN'!$C$7:$C$1922,0),0))</f>
        <v>7271</v>
      </c>
      <c r="H32" s="41">
        <f t="shared" ca="1" si="1"/>
        <v>254485</v>
      </c>
      <c r="I32" s="41">
        <f t="shared" ca="1" si="2"/>
        <v>0</v>
      </c>
      <c r="J32" s="41">
        <f t="shared" ca="1" si="3"/>
        <v>0</v>
      </c>
      <c r="K32" s="42">
        <f t="shared" ca="1" si="0"/>
        <v>254485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>
        <f t="shared" ca="1" si="4"/>
        <v>18</v>
      </c>
      <c r="C33" s="105" t="str">
        <f t="shared" ca="1" si="5"/>
        <v>Kabel NYY 1 x 70 mm²</v>
      </c>
      <c r="D33" s="97" t="str">
        <f ca="1">IF(ISERROR(OFFSET('HARGA SATUAN'!$E$6,MATCH(C33,'HARGA SATUAN'!$C$7:$C$1922,0),0)),"",OFFSET('HARGA SATUAN'!$E$6,MATCH(C33,'HARGA SATUAN'!$C$7:$C$1922,0),0))</f>
        <v>MDU-KD</v>
      </c>
      <c r="E33" s="97" t="str">
        <f ca="1">IF(B33="+","Unit",IF(ISERROR(OFFSET('HARGA SATUAN'!$F$6,MATCH(C33,'HARGA SATUAN'!$C$7:$C$1922,0),0)),"",OFFSET('HARGA SATUAN'!$F$6,MATCH(C33,'HARGA SATUAN'!$C$7:$C$1922,0),0)))</f>
        <v>Mtr</v>
      </c>
      <c r="F33" s="97">
        <f t="shared" ca="1" si="6"/>
        <v>30</v>
      </c>
      <c r="G33" s="40">
        <f ca="1">IF(ISERROR(OFFSET('HARGA SATUAN'!$Q$6,MATCH(C33,'HARGA SATUAN'!$C$7:$C$1922,0),0)),"",OFFSET('HARGA SATUAN'!$Q$6,MATCH(C33,'HARGA SATUAN'!$C$7:$C$1922,0),0))</f>
        <v>121773</v>
      </c>
      <c r="H33" s="41">
        <f t="shared" ca="1" si="1"/>
        <v>3653190</v>
      </c>
      <c r="I33" s="41">
        <f t="shared" ca="1" si="2"/>
        <v>0</v>
      </c>
      <c r="J33" s="41">
        <f t="shared" ca="1" si="3"/>
        <v>0</v>
      </c>
      <c r="K33" s="42">
        <f t="shared" ca="1" si="0"/>
        <v>3653190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>
        <f t="shared" ca="1" si="4"/>
        <v>19</v>
      </c>
      <c r="C34" s="105" t="str">
        <f t="shared" ca="1" si="5"/>
        <v>Kabel NA2XSEYBY 20 KV, 3 x 150 mm²</v>
      </c>
      <c r="D34" s="97" t="str">
        <f ca="1">IF(ISERROR(OFFSET('HARGA SATUAN'!$E$6,MATCH(C34,'HARGA SATUAN'!$C$7:$C$1922,0),0)),"",OFFSET('HARGA SATUAN'!$E$6,MATCH(C34,'HARGA SATUAN'!$C$7:$C$1922,0),0))</f>
        <v>MDU-KD</v>
      </c>
      <c r="E34" s="97" t="str">
        <f ca="1">IF(B34="+","Unit",IF(ISERROR(OFFSET('HARGA SATUAN'!$F$6,MATCH(C34,'HARGA SATUAN'!$C$7:$C$1922,0),0)),"",OFFSET('HARGA SATUAN'!$F$6,MATCH(C34,'HARGA SATUAN'!$C$7:$C$1922,0),0)))</f>
        <v>Mtr</v>
      </c>
      <c r="F34" s="97">
        <f t="shared" ca="1" si="6"/>
        <v>30</v>
      </c>
      <c r="G34" s="40">
        <f ca="1">IF(ISERROR(OFFSET('HARGA SATUAN'!$Q$6,MATCH(C34,'HARGA SATUAN'!$C$7:$C$1922,0),0)),"",OFFSET('HARGA SATUAN'!$Q$6,MATCH(C34,'HARGA SATUAN'!$C$7:$C$1922,0),0))</f>
        <v>445036</v>
      </c>
      <c r="H34" s="41">
        <f t="shared" ca="1" si="1"/>
        <v>13351080</v>
      </c>
      <c r="I34" s="41">
        <f t="shared" ca="1" si="2"/>
        <v>0</v>
      </c>
      <c r="J34" s="41">
        <f t="shared" ca="1" si="3"/>
        <v>0</v>
      </c>
      <c r="K34" s="42">
        <f t="shared" ca="1" si="0"/>
        <v>13351080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610" t="s">
        <v>693</v>
      </c>
      <c r="D168" s="610"/>
      <c r="E168" s="610"/>
      <c r="F168" s="610"/>
      <c r="G168" s="76" t="s">
        <v>9</v>
      </c>
      <c r="H168" s="54">
        <f ca="1">SUM(H14:H167)</f>
        <v>424823025.59999996</v>
      </c>
      <c r="I168" s="54">
        <f ca="1">SUM(I14:I167)</f>
        <v>0</v>
      </c>
      <c r="J168" s="54">
        <f ca="1">SUM(J14:J167)</f>
        <v>0</v>
      </c>
      <c r="K168" s="54">
        <f ca="1">SUM(K14:K167)</f>
        <v>424823025.59999996</v>
      </c>
      <c r="L168" s="43"/>
      <c r="R168" s="95"/>
      <c r="S168" s="95"/>
      <c r="T168" s="95"/>
    </row>
    <row r="169" spans="1:20" s="35" customFormat="1">
      <c r="A169" s="29"/>
      <c r="B169" s="55"/>
      <c r="C169" s="611" t="s">
        <v>426</v>
      </c>
      <c r="D169" s="611"/>
      <c r="E169" s="611"/>
      <c r="F169" s="611"/>
      <c r="G169" s="58" t="s">
        <v>9</v>
      </c>
      <c r="H169" s="59">
        <f ca="1">H168*0.1</f>
        <v>42482302.560000002</v>
      </c>
      <c r="I169" s="59">
        <f ca="1">I168*0.1</f>
        <v>0</v>
      </c>
      <c r="J169" s="59">
        <f ca="1">J168*0.1</f>
        <v>0</v>
      </c>
      <c r="K169" s="59">
        <f ca="1">K168*0.1</f>
        <v>42482302.560000002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602" t="s">
        <v>427</v>
      </c>
      <c r="D170" s="602"/>
      <c r="E170" s="602"/>
      <c r="F170" s="602"/>
      <c r="G170" s="60" t="s">
        <v>9</v>
      </c>
      <c r="H170" s="77">
        <f ca="1">SUM(H168:H169)</f>
        <v>467305328.15999997</v>
      </c>
      <c r="I170" s="77">
        <f ca="1">SUM(I168:I169)</f>
        <v>0</v>
      </c>
      <c r="J170" s="60">
        <f ca="1">SUM(J168:J169)</f>
        <v>0</v>
      </c>
      <c r="K170" s="60">
        <f ca="1">SUM(K168:K169)</f>
        <v>467305328.15999997</v>
      </c>
      <c r="L170" s="43"/>
      <c r="R170" s="95"/>
      <c r="S170" s="95"/>
      <c r="T170" s="95"/>
    </row>
    <row r="171" spans="1:20" s="35" customFormat="1">
      <c r="A171" s="29"/>
      <c r="B171" s="603" t="e">
        <f ca="1">"Terbilang : ( "&amp;L172&amp;" Rupiah )"</f>
        <v>#NAME?</v>
      </c>
      <c r="C171" s="604"/>
      <c r="D171" s="604"/>
      <c r="E171" s="604"/>
      <c r="F171" s="604"/>
      <c r="G171" s="604"/>
      <c r="H171" s="604"/>
      <c r="I171" s="604"/>
      <c r="J171" s="604"/>
      <c r="K171" s="605"/>
      <c r="L171" s="43"/>
      <c r="R171" s="57"/>
      <c r="S171" s="57"/>
      <c r="T171" s="57"/>
    </row>
    <row r="172" spans="1:20" s="35" customFormat="1">
      <c r="A172" s="29"/>
      <c r="B172" s="606"/>
      <c r="C172" s="607"/>
      <c r="D172" s="607"/>
      <c r="E172" s="607"/>
      <c r="F172" s="607"/>
      <c r="G172" s="607"/>
      <c r="H172" s="607"/>
      <c r="I172" s="607"/>
      <c r="J172" s="607"/>
      <c r="K172" s="608"/>
      <c r="L172" s="61" t="e">
        <f ca="1">PROPER([126]!terbilang(K170))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97"/>
      <c r="I175" s="597"/>
      <c r="J175" s="598"/>
      <c r="K175" s="598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97"/>
      <c r="I176" s="597"/>
      <c r="J176" s="598"/>
      <c r="K176" s="598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97"/>
      <c r="I177" s="597"/>
      <c r="J177" s="598"/>
      <c r="K177" s="598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97"/>
      <c r="I182" s="597"/>
      <c r="J182" s="598"/>
      <c r="K182" s="598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SUMIFS(RAB!$F$14:$F$203,RAB!$C$14:$C$203,C224)</f>
        <v>0</v>
      </c>
      <c r="E224" s="23">
        <f t="shared" ref="E224:E288" ca="1" si="21">IF(D224=0,0,1)</f>
        <v>0</v>
      </c>
      <c r="F224" s="23">
        <f ca="1">IF(D224=0,0,SUM($E$223:E224))</f>
        <v>0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SUMIFS(RAB!$F$14:$F$203,RAB!$C$14:$C$203,C225)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SUMIFS(RAB!$F$14:$F$203,RAB!$C$14:$C$203,C226)</f>
        <v>1</v>
      </c>
      <c r="E226" s="23">
        <f t="shared" ca="1" si="21"/>
        <v>1</v>
      </c>
      <c r="F226" s="23">
        <f ca="1">IF(D226=0,0,SUM($E$223:E226))</f>
        <v>1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SUMIFS(RAB!$F$14:$F$203,RAB!$C$14:$C$203,C227)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SUMIFS(RAB!$F$14:$F$203,RAB!$C$14:$C$203,C228)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SUMIFS(RAB!$F$14:$F$203,RAB!$C$14:$C$203,C229)</f>
        <v>1</v>
      </c>
      <c r="E229" s="23">
        <f t="shared" ca="1" si="21"/>
        <v>1</v>
      </c>
      <c r="F229" s="23">
        <f ca="1">IF(D229=0,0,SUM($E$223:E229))</f>
        <v>2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SUMIFS(RAB!$F$14:$F$203,RAB!$C$14:$C$203,C230)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SUMIFS(RAB!$F$14:$F$203,RAB!$C$14:$C$203,C231)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SUMIFS(RAB!$F$14:$F$203,RAB!$C$14:$C$203,C232)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SUMIFS(RAB!$F$14:$F$203,RAB!$C$14:$C$203,C233)</f>
        <v>0</v>
      </c>
      <c r="E233" s="23">
        <f t="shared" ca="1" si="21"/>
        <v>0</v>
      </c>
      <c r="F233" s="23">
        <f ca="1">IF(D233=0,0,SUM($E$223:E233))</f>
        <v>0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SUMIFS(RAB!$F$14:$F$203,RAB!$C$14:$C$203,C234)</f>
        <v>1</v>
      </c>
      <c r="E234" s="23">
        <f t="shared" ca="1" si="21"/>
        <v>1</v>
      </c>
      <c r="F234" s="23">
        <f ca="1">IF(D234=0,0,SUM($E$223:E234))</f>
        <v>3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SUMIFS(RAB!$F$14:$F$203,RAB!$C$14:$C$203,C235)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SUMIFS(RAB!$F$14:$F$203,RAB!$C$14:$C$203,C236)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SUMIFS(RAB!$F$14:$F$203,RAB!$C$14:$C$203,C237)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SUMIFS(RAB!$F$14:$F$203,RAB!$C$14:$C$203,C238)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SUMIFS(RAB!$F$14:$F$203,RAB!$C$14:$C$203,C239)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SUMIFS(RAB!$F$14:$F$203,RAB!$C$14:$C$203,C240)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SUMIFS(RAB!$F$14:$F$203,RAB!$C$14:$C$203,C241)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SUMIFS(RAB!$F$14:$F$203,RAB!$C$14:$C$203,C242)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SUMIFS(RAB!$F$14:$F$203,RAB!$C$14:$C$203,C243)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SUMIFS(RAB!$F$14:$F$203,RAB!$C$14:$C$203,C244)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SUMIFS(RAB!$F$14:$F$203,RAB!$C$14:$C$203,C245)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SUMIFS(RAB!$F$14:$F$203,RAB!$C$14:$C$203,C246)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SUMIFS(RAB!$F$14:$F$203,RAB!$C$14:$C$203,C247)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SUMIFS(RAB!$F$14:$F$203,RAB!$C$14:$C$203,C248)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SUMIFS(RAB!$F$14:$F$203,RAB!$C$14:$C$203,C249)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SUMIFS(RAB!$F$14:$F$203,RAB!$C$14:$C$203,C250)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SUMIFS(RAB!$F$14:$F$203,RAB!$C$14:$C$203,C251)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SUMIFS(RAB!$F$14:$F$203,RAB!$C$14:$C$203,C252)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SUMIFS(RAB!$F$14:$F$203,RAB!$C$14:$C$203,C253)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SUMIFS(RAB!$F$14:$F$203,RAB!$C$14:$C$203,C254)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SUMIFS(RAB!$F$14:$F$203,RAB!$C$14:$C$203,C255)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SUMIFS(RAB!$F$14:$F$203,RAB!$C$14:$C$203,C256)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SUMIFS(RAB!$F$14:$F$203,RAB!$C$14:$C$203,C257)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SUMIFS(RAB!$F$14:$F$203,RAB!$C$14:$C$203,C258)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SUMIFS(RAB!$F$14:$F$203,RAB!$C$14:$C$203,C259)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SUMIFS(RAB!$F$14:$F$203,RAB!$C$14:$C$203,C260)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SUMIFS(RAB!$F$14:$F$203,RAB!$C$14:$C$203,C261)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SUMIFS(RAB!$F$14:$F$203,RAB!$C$14:$C$203,C262)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SUMIFS(RAB!$F$14:$F$203,RAB!$C$14:$C$203,C263)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SUMIFS(RAB!$F$14:$F$203,RAB!$C$14:$C$203,C264)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SUMIFS(RAB!$F$14:$F$203,RAB!$C$14:$C$203,C265)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SUMIFS(RAB!$F$14:$F$203,RAB!$C$14:$C$203,C266)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SUMIFS(RAB!$F$14:$F$203,RAB!$C$14:$C$203,C267)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SUMIFS(RAB!$F$14:$F$203,RAB!$C$14:$C$203,C268)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SUMIFS(RAB!$F$14:$F$203,RAB!$C$14:$C$203,C269)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SUMIFS(RAB!$F$14:$F$203,RAB!$C$14:$C$203,C270)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SUMIFS(RAB!$F$14:$F$203,RAB!$C$14:$C$203,C271)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SUMIFS(RAB!$F$14:$F$203,RAB!$C$14:$C$203,C272)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SUMIFS(RAB!$F$14:$F$203,RAB!$C$14:$C$203,C273)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SUMIFS(RAB!$F$14:$F$203,RAB!$C$14:$C$203,C274)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SUMIFS(RAB!$F$14:$F$203,RAB!$C$14:$C$203,C275)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SUMIFS(RAB!$F$14:$F$203,RAB!$C$14:$C$203,C276)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SUMIFS(RAB!$F$14:$F$203,RAB!$C$14:$C$203,C277)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SUMIFS(RAB!$F$14:$F$203,RAB!$C$14:$C$203,C278)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SUMIFS(RAB!$F$14:$F$203,RAB!$C$14:$C$203,C279)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SUMIFS(RAB!$F$14:$F$203,RAB!$C$14:$C$203,C280)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SUMIFS(RAB!$F$14:$F$203,RAB!$C$14:$C$203,C281)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SUMIFS(RAB!$F$14:$F$203,RAB!$C$14:$C$203,C282)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SUMIFS(RAB!$F$14:$F$203,RAB!$C$14:$C$203,C283)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SUMIFS(RAB!$F$14:$F$203,RAB!$C$14:$C$203,C284)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SUMIFS(RAB!$F$14:$F$203,RAB!$C$14:$C$203,C285)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SUMIFS(RAB!$F$14:$F$203,RAB!$C$14:$C$203,C286)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SUMIFS(RAB!$F$14:$F$203,RAB!$C$14:$C$203,C287)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SUMIFS(RAB!$F$14:$F$203,RAB!$C$14:$C$203,C288)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SUMIFS(RAB!$F$14:$F$203,RAB!$C$14:$C$203,C289)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SUMIFS(RAB!$F$14:$F$203,RAB!$C$14:$C$203,C290)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SUMIFS(RAB!$F$14:$F$203,RAB!$C$14:$C$203,C291)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SUMIFS(RAB!$F$14:$F$203,RAB!$C$14:$C$203,C292)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SUMIFS(RAB!$F$14:$F$203,RAB!$C$14:$C$203,C293)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SUMIFS(RAB!$F$14:$F$203,RAB!$C$14:$C$203,C294)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SUMIFS(RAB!$F$14:$F$203,RAB!$C$14:$C$203,C295)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SUMIFS(RAB!$F$14:$F$203,RAB!$C$14:$C$203,C296)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SUMIFS(RAB!$F$14:$F$203,RAB!$C$14:$C$203,C297)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SUMIFS(RAB!$F$14:$F$203,RAB!$C$14:$C$203,C298)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SUMIFS(RAB!$F$14:$F$203,RAB!$C$14:$C$203,C299)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SUMIFS(RAB!$F$14:$F$203,RAB!$C$14:$C$203,C300)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SUMIFS(RAB!$F$14:$F$203,RAB!$C$14:$C$203,C301)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SUMIFS(RAB!$F$14:$F$203,RAB!$C$14:$C$203,C302)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SUMIFS(RAB!$F$14:$F$203,RAB!$C$14:$C$203,C303)</f>
        <v>1</v>
      </c>
      <c r="E303" s="23">
        <f t="shared" ca="1" si="22"/>
        <v>1</v>
      </c>
      <c r="F303" s="23">
        <f ca="1">IF(D303=0,0,SUM($E$223:E303))</f>
        <v>4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SUMIFS(RAB!$F$14:$F$203,RAB!$C$14:$C$203,C304)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SUMIFS(RAB!$F$14:$F$203,RAB!$C$14:$C$203,C305)</f>
        <v>1</v>
      </c>
      <c r="E305" s="23">
        <f t="shared" ca="1" si="22"/>
        <v>1</v>
      </c>
      <c r="F305" s="23">
        <f ca="1">IF(D305=0,0,SUM($E$223:E305))</f>
        <v>5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SUMIFS(RAB!$F$14:$F$203,RAB!$C$14:$C$203,C306)</f>
        <v>1</v>
      </c>
      <c r="E306" s="23">
        <f t="shared" ca="1" si="22"/>
        <v>1</v>
      </c>
      <c r="F306" s="23">
        <f ca="1">IF(D306=0,0,SUM($E$223:E306))</f>
        <v>6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SUMIFS(RAB!$F$14:$F$203,RAB!$C$14:$C$203,C307)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SUMIFS(RAB!$F$14:$F$203,RAB!$C$14:$C$203,C308)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SUMIFS(RAB!$F$14:$F$203,RAB!$C$14:$C$203,C309)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SUMIFS(RAB!$F$14:$F$203,RAB!$C$14:$C$203,C310)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SUMIFS(RAB!$F$14:$F$203,RAB!$C$14:$C$203,C311)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SUMIFS(RAB!$F$14:$F$203,RAB!$C$14:$C$203,C312)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SUMIFS(RAB!$F$14:$F$203,RAB!$C$14:$C$203,C313)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SUMIFS(RAB!$F$14:$F$203,RAB!$C$14:$C$203,C314)</f>
        <v>1</v>
      </c>
      <c r="E314" s="23">
        <f t="shared" ca="1" si="22"/>
        <v>1</v>
      </c>
      <c r="F314" s="23">
        <f ca="1">IF(D314=0,0,SUM($E$223:E314))</f>
        <v>7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SUMIFS(RAB!$F$14:$F$203,RAB!$C$14:$C$203,C315)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SUMIFS(RAB!$F$14:$F$203,RAB!$C$14:$C$203,C316)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SUMIFS(RAB!$F$14:$F$203,RAB!$C$14:$C$203,C317)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SUMIFS(RAB!$F$14:$F$203,RAB!$C$14:$C$203,C318)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SUMIFS(RAB!$F$14:$F$203,RAB!$C$14:$C$203,C319)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SUMIFS(RAB!$F$14:$F$203,RAB!$C$14:$C$203,C320)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SUMIFS(RAB!$F$14:$F$203,RAB!$C$14:$C$203,C321)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SUMIFS(RAB!$F$14:$F$203,RAB!$C$14:$C$203,C322)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SUMIFS(RAB!$F$14:$F$203,RAB!$C$14:$C$203,C323)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SUMIFS(RAB!$F$14:$F$203,RAB!$C$14:$C$203,C324)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SUMIFS(RAB!$F$14:$F$203,RAB!$C$14:$C$203,C325)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SUMIFS(RAB!$F$14:$F$203,RAB!$C$14:$C$203,C326)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SUMIFS(RAB!$F$14:$F$203,RAB!$C$14:$C$203,C327)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SUMIFS(RAB!$F$14:$F$203,RAB!$C$14:$C$203,C328)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SUMIFS(RAB!$F$14:$F$203,RAB!$C$14:$C$203,C329)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SUMIFS(RAB!$F$14:$F$203,RAB!$C$14:$C$203,C330)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SUMIFS(RAB!$F$14:$F$203,RAB!$C$14:$C$203,C331)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SUMIFS(RAB!$F$14:$F$203,RAB!$C$14:$C$203,C332)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SUMIFS(RAB!$F$14:$F$203,RAB!$C$14:$C$203,C333)</f>
        <v>3</v>
      </c>
      <c r="E333" s="23">
        <f t="shared" ca="1" si="22"/>
        <v>1</v>
      </c>
      <c r="F333" s="23">
        <f ca="1">IF(D333=0,0,SUM($E$223:E333))</f>
        <v>8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SUMIFS(RAB!$F$14:$F$203,RAB!$C$14:$C$203,C334)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SUMIFS(RAB!$F$14:$F$203,RAB!$C$14:$C$203,C335)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SUMIFS(RAB!$F$14:$F$203,RAB!$C$14:$C$203,C336)</f>
        <v>11</v>
      </c>
      <c r="E336" s="23">
        <f t="shared" ca="1" si="22"/>
        <v>1</v>
      </c>
      <c r="F336" s="23">
        <f ca="1">IF(D336=0,0,SUM($E$223:E336))</f>
        <v>9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SUMIFS(RAB!$F$14:$F$203,RAB!$C$14:$C$203,C337)</f>
        <v>6</v>
      </c>
      <c r="E337" s="23">
        <f t="shared" ca="1" si="22"/>
        <v>1</v>
      </c>
      <c r="F337" s="23">
        <f ca="1">IF(D337=0,0,SUM($E$223:E337))</f>
        <v>10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SUMIFS(RAB!$F$14:$F$203,RAB!$C$14:$C$203,C338)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SUMIFS(RAB!$F$14:$F$203,RAB!$C$14:$C$203,C339)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SUMIFS(RAB!$F$14:$F$203,RAB!$C$14:$C$203,C340)</f>
        <v>12</v>
      </c>
      <c r="E340" s="23">
        <f t="shared" ca="1" si="22"/>
        <v>1</v>
      </c>
      <c r="F340" s="23">
        <f ca="1">IF(D340=0,0,SUM($E$223:E340))</f>
        <v>11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SUMIFS(RAB!$F$14:$F$203,RAB!$C$14:$C$203,C341)</f>
        <v>0</v>
      </c>
      <c r="E341" s="23">
        <f t="shared" ca="1" si="22"/>
        <v>0</v>
      </c>
      <c r="F341" s="23">
        <f ca="1">IF(D341=0,0,SUM($E$223:E341))</f>
        <v>0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SUMIFS(RAB!$F$14:$F$203,RAB!$C$14:$C$203,C342)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SUMIFS(RAB!$F$14:$F$203,RAB!$C$14:$C$203,C343)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SUMIFS(RAB!$F$14:$F$203,RAB!$C$14:$C$203,C344)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SUMIFS(RAB!$F$14:$F$203,RAB!$C$14:$C$203,C345)</f>
        <v>6</v>
      </c>
      <c r="E345" s="23">
        <f t="shared" ca="1" si="22"/>
        <v>1</v>
      </c>
      <c r="F345" s="23">
        <f ca="1">IF(D345=0,0,SUM($E$223:E345))</f>
        <v>12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SUMIFS(RAB!$F$14:$F$203,RAB!$C$14:$C$203,C346)</f>
        <v>355.1</v>
      </c>
      <c r="E346" s="23">
        <f t="shared" ca="1" si="22"/>
        <v>1</v>
      </c>
      <c r="F346" s="23">
        <f ca="1">IF(D346=0,0,SUM($E$223:E346))</f>
        <v>13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SUMIFS(RAB!$F$14:$F$203,RAB!$C$14:$C$203,C347)</f>
        <v>1065.3</v>
      </c>
      <c r="E347" s="23">
        <f t="shared" ca="1" si="22"/>
        <v>1</v>
      </c>
      <c r="F347" s="23">
        <f ca="1">IF(D347=0,0,SUM($E$223:E347))</f>
        <v>14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SUMIFS(RAB!$F$14:$F$203,RAB!$C$14:$C$203,C348)</f>
        <v>12</v>
      </c>
      <c r="E348" s="23">
        <f t="shared" ca="1" si="22"/>
        <v>1</v>
      </c>
      <c r="F348" s="23">
        <f ca="1">IF(D348=0,0,SUM($E$223:E348))</f>
        <v>15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SUMIFS(RAB!$F$14:$F$203,RAB!$C$14:$C$203,C349)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SUMIFS(RAB!$F$14:$F$203,RAB!$C$14:$C$203,C350)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SUMIFS(RAB!$F$14:$F$203,RAB!$C$14:$C$203,C351)</f>
        <v>2</v>
      </c>
      <c r="E351" s="23">
        <f t="shared" ca="1" si="22"/>
        <v>1</v>
      </c>
      <c r="F351" s="23">
        <f ca="1">IF(D351=0,0,SUM($E$223:E351))</f>
        <v>16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SUMIFS(RAB!$F$14:$F$203,RAB!$C$14:$C$203,C352)</f>
        <v>0</v>
      </c>
      <c r="E352" s="23">
        <f t="shared" ca="1" si="22"/>
        <v>0</v>
      </c>
      <c r="F352" s="23">
        <f ca="1">IF(D352=0,0,SUM($E$223:E352))</f>
        <v>0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SUMIFS(RAB!$F$14:$F$203,RAB!$C$14:$C$203,C353)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SUMIFS(RAB!$F$14:$F$203,RAB!$C$14:$C$203,C354)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SUMIFS(RAB!$F$14:$F$203,RAB!$C$14:$C$203,C355)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SUMIFS(RAB!$F$14:$F$203,RAB!$C$14:$C$203,C356)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SUMIFS(RAB!$F$14:$F$203,RAB!$C$14:$C$203,C357)</f>
        <v>35</v>
      </c>
      <c r="E357" s="23">
        <f t="shared" ca="1" si="23"/>
        <v>1</v>
      </c>
      <c r="F357" s="23">
        <f ca="1">IF(D357=0,0,SUM($E$223:E357))</f>
        <v>17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SUMIFS(RAB!$F$14:$F$203,RAB!$C$14:$C$203,C358)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SUMIFS(RAB!$F$14:$F$203,RAB!$C$14:$C$203,C359)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SUMIFS(RAB!$F$14:$F$203,RAB!$C$14:$C$203,C360)</f>
        <v>30</v>
      </c>
      <c r="E360" s="23">
        <f t="shared" ca="1" si="23"/>
        <v>1</v>
      </c>
      <c r="F360" s="23">
        <f ca="1">IF(D360=0,0,SUM($E$223:E360))</f>
        <v>18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SUMIFS(RAB!$F$14:$F$203,RAB!$C$14:$C$203,C361)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SUMIFS(RAB!$F$14:$F$203,RAB!$C$14:$C$203,C362)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SUMIFS(RAB!$F$14:$F$203,RAB!$C$14:$C$203,C363)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SUMIFS(RAB!$F$14:$F$203,RAB!$C$14:$C$203,C364)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SUMIFS(RAB!$F$14:$F$203,RAB!$C$14:$C$203,C365)</f>
        <v>30</v>
      </c>
      <c r="E365" s="23">
        <f t="shared" ca="1" si="23"/>
        <v>1</v>
      </c>
      <c r="F365" s="23">
        <f ca="1">IF(D365=0,0,SUM($E$223:E365))</f>
        <v>19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SUMIFS(RAB!$F$14:$F$203,RAB!$C$14:$C$203,C366)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SUMIFS(RAB!$F$14:$F$203,RAB!$C$14:$C$203,C367)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SUMIFS(RAB!$F$14:$F$203,RAB!$C$14:$C$203,C368)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SUMIFS(RAB!$F$14:$F$203,RAB!$C$14:$C$203,C369)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SUMIFS(RAB!$F$14:$F$203,RAB!$C$14:$C$203,C370)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SUMIFS(RAB!$F$14:$F$203,RAB!$C$14:$C$203,C371)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SUMIFS(RAB!$F$14:$F$203,RAB!$C$14:$C$203,C372)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SUMIFS(RAB!$F$14:$F$203,RAB!$C$14:$C$203,C373)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1045" activePane="bottomRight" state="frozen"/>
      <selection activeCell="D209" sqref="D209"/>
      <selection pane="topRight" activeCell="D209" sqref="D209"/>
      <selection pane="bottomLeft" activeCell="D209" sqref="D209"/>
      <selection pane="bottomRight" activeCell="C1056" sqref="C1056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10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613" t="s">
        <v>41</v>
      </c>
      <c r="C2" s="613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11"/>
      <c r="S2" s="511"/>
      <c r="T2" s="511"/>
      <c r="U2" s="511"/>
      <c r="V2" s="511"/>
      <c r="W2" s="511"/>
      <c r="X2" s="511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12"/>
      <c r="S3" s="512"/>
      <c r="T3" s="512"/>
      <c r="U3" s="512"/>
      <c r="V3" s="512"/>
      <c r="W3" s="512"/>
      <c r="X3" s="512"/>
      <c r="Y3" s="153"/>
      <c r="Z3" s="153"/>
      <c r="AA3" s="153"/>
      <c r="AB3" s="153"/>
      <c r="AC3" s="153"/>
    </row>
    <row r="4" spans="1:35" s="12" customFormat="1" ht="60" customHeight="1">
      <c r="A4" s="10"/>
      <c r="B4" s="614" t="s">
        <v>23</v>
      </c>
      <c r="C4" s="615" t="s">
        <v>697</v>
      </c>
      <c r="D4" s="616" t="s">
        <v>2108</v>
      </c>
      <c r="E4" s="615" t="s">
        <v>42</v>
      </c>
      <c r="F4" s="614" t="s">
        <v>43</v>
      </c>
      <c r="G4" s="104" t="s">
        <v>1149</v>
      </c>
      <c r="H4" s="104" t="s">
        <v>1148</v>
      </c>
      <c r="I4" s="104" t="s">
        <v>1174</v>
      </c>
      <c r="J4" s="104" t="s">
        <v>2530</v>
      </c>
      <c r="K4" s="453" t="s">
        <v>2531</v>
      </c>
      <c r="L4" s="453" t="s">
        <v>2532</v>
      </c>
      <c r="M4" s="453" t="s">
        <v>2533</v>
      </c>
      <c r="N4" s="453" t="s">
        <v>2534</v>
      </c>
      <c r="O4" s="453" t="s">
        <v>2535</v>
      </c>
      <c r="P4" s="612" t="s">
        <v>710</v>
      </c>
      <c r="Q4" s="168" t="s">
        <v>443</v>
      </c>
      <c r="R4" s="513"/>
      <c r="S4" s="513"/>
      <c r="T4" s="513"/>
      <c r="U4" s="513"/>
      <c r="V4" s="513"/>
      <c r="W4" s="513"/>
      <c r="X4" s="513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614"/>
      <c r="C5" s="615"/>
      <c r="D5" s="617"/>
      <c r="E5" s="615"/>
      <c r="F5" s="614"/>
      <c r="G5" s="92"/>
      <c r="H5" s="92"/>
      <c r="I5" s="92"/>
      <c r="J5" s="92"/>
      <c r="K5" s="92"/>
      <c r="L5" s="92"/>
      <c r="M5" s="92"/>
      <c r="N5" s="92"/>
      <c r="O5" s="92"/>
      <c r="P5" s="612"/>
      <c r="Q5" s="168" t="s">
        <v>1174</v>
      </c>
      <c r="R5" s="514"/>
      <c r="S5" s="514"/>
      <c r="T5" s="514"/>
      <c r="U5" s="514"/>
      <c r="V5" s="514"/>
      <c r="W5" s="514"/>
      <c r="X5" s="514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15"/>
      <c r="S6" s="515">
        <f>MAX(T7:T1467)</f>
        <v>146</v>
      </c>
      <c r="T6" s="515"/>
      <c r="U6" s="515">
        <f>MAX(U7:U1467)</f>
        <v>666</v>
      </c>
      <c r="V6" s="515"/>
      <c r="W6" s="515"/>
      <c r="X6" s="515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15">
        <f t="shared" ref="R7:R70" si="0">IF(E7="MDU-KD",1,0)</f>
        <v>0</v>
      </c>
      <c r="S7" s="515">
        <f t="shared" ref="S7:S70" si="1">IF(E7="HDW",1,0)</f>
        <v>0</v>
      </c>
      <c r="T7" s="515">
        <f>IF(R7=1,SUM($R$6:R7),0)</f>
        <v>0</v>
      </c>
      <c r="U7" s="515">
        <f>IF(S7=1,SUM($S$6:S7),0)</f>
        <v>0</v>
      </c>
      <c r="V7" s="515">
        <f t="shared" ref="V7:V70" si="2">IF(T7=0,U7,T7)</f>
        <v>0</v>
      </c>
      <c r="W7" s="515">
        <f t="shared" ref="W7:W70" si="3">IF(F7=0,0,IF(LEFT(C7,11)="Tiang Beton",1,0))</f>
        <v>0</v>
      </c>
      <c r="X7" s="515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444</v>
      </c>
      <c r="C8" s="426" t="s">
        <v>1581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15">
        <f t="shared" si="0"/>
        <v>0</v>
      </c>
      <c r="S8" s="515">
        <f t="shared" si="1"/>
        <v>0</v>
      </c>
      <c r="T8" s="515">
        <f>IF(R8=1,SUM($R$6:R8),0)</f>
        <v>0</v>
      </c>
      <c r="U8" s="515">
        <f>IF(S8=1,SUM($S$6:S8),0)</f>
        <v>0</v>
      </c>
      <c r="V8" s="515">
        <f t="shared" si="2"/>
        <v>0</v>
      </c>
      <c r="W8" s="515">
        <f t="shared" si="3"/>
        <v>0</v>
      </c>
      <c r="X8" s="515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720</v>
      </c>
      <c r="C9" s="426" t="s">
        <v>445</v>
      </c>
      <c r="D9" s="426"/>
      <c r="E9" s="212"/>
      <c r="F9" s="213"/>
      <c r="G9" s="167">
        <f>(IF(E9="JASA",H9*'[127]DETAIL USULAN'!$K$58,0))+(IF(E9="HDW",H9*'[127]DETAIL USULAN'!$J$58,0))+(IF(E9="MDU",H9*'[127]DETAIL USULAN'!$I$58,0))+(IF(E9="MDU-KD",H9*'[127]DETAIL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15">
        <f t="shared" si="0"/>
        <v>0</v>
      </c>
      <c r="S9" s="515">
        <f t="shared" si="1"/>
        <v>0</v>
      </c>
      <c r="T9" s="515">
        <f>IF(R9=1,SUM($R$6:R9),0)</f>
        <v>0</v>
      </c>
      <c r="U9" s="515">
        <f>IF(S9=1,SUM($S$6:S9),0)</f>
        <v>0</v>
      </c>
      <c r="V9" s="515">
        <f t="shared" si="2"/>
        <v>0</v>
      </c>
      <c r="W9" s="515">
        <f t="shared" si="3"/>
        <v>0</v>
      </c>
      <c r="X9" s="515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446</v>
      </c>
      <c r="D10" s="105" t="s">
        <v>446</v>
      </c>
      <c r="E10" s="212" t="s">
        <v>44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15">
        <f t="shared" si="0"/>
        <v>1</v>
      </c>
      <c r="S10" s="515">
        <f t="shared" si="1"/>
        <v>0</v>
      </c>
      <c r="T10" s="515">
        <f>IF(R10=1,SUM($R$6:R10),0)</f>
        <v>1</v>
      </c>
      <c r="U10" s="515">
        <f>IF(S10=1,SUM($S$6:S10),0)</f>
        <v>0</v>
      </c>
      <c r="V10" s="515">
        <f t="shared" si="2"/>
        <v>1</v>
      </c>
      <c r="W10" s="515">
        <f t="shared" si="3"/>
        <v>0</v>
      </c>
      <c r="X10" s="515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447</v>
      </c>
      <c r="D11" s="105"/>
      <c r="E11" s="212" t="s">
        <v>44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15">
        <f t="shared" si="0"/>
        <v>1</v>
      </c>
      <c r="S11" s="515">
        <f t="shared" si="1"/>
        <v>0</v>
      </c>
      <c r="T11" s="515">
        <f>IF(R11=1,SUM($R$6:R11),0)</f>
        <v>2</v>
      </c>
      <c r="U11" s="515">
        <f>IF(S11=1,SUM($S$6:S11),0)</f>
        <v>0</v>
      </c>
      <c r="V11" s="515">
        <f t="shared" si="2"/>
        <v>2</v>
      </c>
      <c r="W11" s="515">
        <f t="shared" si="3"/>
        <v>0</v>
      </c>
      <c r="X11" s="515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448</v>
      </c>
      <c r="D12" s="105" t="s">
        <v>448</v>
      </c>
      <c r="E12" s="212" t="s">
        <v>44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15">
        <f t="shared" si="0"/>
        <v>1</v>
      </c>
      <c r="S12" s="515">
        <f t="shared" si="1"/>
        <v>0</v>
      </c>
      <c r="T12" s="515">
        <f>IF(R12=1,SUM($R$6:R12),0)</f>
        <v>3</v>
      </c>
      <c r="U12" s="515">
        <f>IF(S12=1,SUM($S$6:S12),0)</f>
        <v>0</v>
      </c>
      <c r="V12" s="515">
        <f t="shared" si="2"/>
        <v>3</v>
      </c>
      <c r="W12" s="515">
        <f t="shared" si="3"/>
        <v>0</v>
      </c>
      <c r="X12" s="515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811</v>
      </c>
      <c r="D13" s="105" t="s">
        <v>811</v>
      </c>
      <c r="E13" s="212" t="s">
        <v>45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15">
        <f t="shared" si="0"/>
        <v>0</v>
      </c>
      <c r="S13" s="515">
        <f t="shared" si="1"/>
        <v>1</v>
      </c>
      <c r="T13" s="515">
        <f>IF(R13=1,SUM($R$6:R13),0)</f>
        <v>0</v>
      </c>
      <c r="U13" s="515">
        <f>IF(S13=1,SUM($S$6:S13),0)</f>
        <v>147</v>
      </c>
      <c r="V13" s="515">
        <f t="shared" si="2"/>
        <v>147</v>
      </c>
      <c r="W13" s="515">
        <f t="shared" si="3"/>
        <v>0</v>
      </c>
      <c r="X13" s="515">
        <f>IF(W13=1,SUM($W$6:W13),0)</f>
        <v>0</v>
      </c>
      <c r="Y13" s="158"/>
      <c r="Z13" s="158"/>
      <c r="AA13" s="158"/>
      <c r="AB13" s="158"/>
      <c r="AC13" s="466" t="s">
        <v>2531</v>
      </c>
      <c r="AH13" s="150"/>
    </row>
    <row r="14" spans="1:35" ht="15" customHeight="1">
      <c r="A14" s="15"/>
      <c r="B14" s="169">
        <v>5</v>
      </c>
      <c r="C14" s="105" t="s">
        <v>810</v>
      </c>
      <c r="D14" s="105" t="s">
        <v>810</v>
      </c>
      <c r="E14" s="212" t="s">
        <v>44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15">
        <f t="shared" si="0"/>
        <v>1</v>
      </c>
      <c r="S14" s="515">
        <f t="shared" si="1"/>
        <v>0</v>
      </c>
      <c r="T14" s="515">
        <f>IF(R14=1,SUM($R$6:R14),0)</f>
        <v>4</v>
      </c>
      <c r="U14" s="515">
        <f>IF(S14=1,SUM($S$6:S14),0)</f>
        <v>0</v>
      </c>
      <c r="V14" s="515">
        <f t="shared" si="2"/>
        <v>4</v>
      </c>
      <c r="W14" s="515">
        <f t="shared" si="3"/>
        <v>0</v>
      </c>
      <c r="X14" s="515">
        <f>IF(W14=1,SUM($W$6:W14),0)</f>
        <v>0</v>
      </c>
      <c r="Y14" s="158"/>
      <c r="Z14" s="158"/>
      <c r="AA14" s="158"/>
      <c r="AB14" s="158"/>
      <c r="AC14" s="466" t="s">
        <v>2532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841</v>
      </c>
      <c r="D15" s="105" t="s">
        <v>841</v>
      </c>
      <c r="E15" s="212" t="s">
        <v>44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15">
        <f t="shared" si="0"/>
        <v>1</v>
      </c>
      <c r="S15" s="515">
        <f t="shared" si="1"/>
        <v>0</v>
      </c>
      <c r="T15" s="515">
        <f>IF(R15=1,SUM($R$6:R15),0)</f>
        <v>5</v>
      </c>
      <c r="U15" s="515">
        <f>IF(S15=1,SUM($S$6:S15),0)</f>
        <v>0</v>
      </c>
      <c r="V15" s="515">
        <f t="shared" si="2"/>
        <v>5</v>
      </c>
      <c r="W15" s="515">
        <f t="shared" si="3"/>
        <v>0</v>
      </c>
      <c r="X15" s="515">
        <f>IF(W15=1,SUM($W$6:W15),0)</f>
        <v>0</v>
      </c>
      <c r="Y15" s="158"/>
      <c r="Z15" s="158"/>
      <c r="AA15" s="158"/>
      <c r="AB15" s="158"/>
      <c r="AC15" s="466" t="s">
        <v>2533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842</v>
      </c>
      <c r="D16" s="105" t="s">
        <v>842</v>
      </c>
      <c r="E16" s="212" t="s">
        <v>44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15">
        <f t="shared" si="0"/>
        <v>1</v>
      </c>
      <c r="S16" s="515">
        <f t="shared" si="1"/>
        <v>0</v>
      </c>
      <c r="T16" s="515">
        <f>IF(R16=1,SUM($R$6:R16),0)</f>
        <v>6</v>
      </c>
      <c r="U16" s="515">
        <f>IF(S16=1,SUM($S$6:S16),0)</f>
        <v>0</v>
      </c>
      <c r="V16" s="515">
        <f t="shared" si="2"/>
        <v>6</v>
      </c>
      <c r="W16" s="515">
        <f t="shared" si="3"/>
        <v>0</v>
      </c>
      <c r="X16" s="515">
        <f>IF(W16=1,SUM($W$6:W16),0)</f>
        <v>0</v>
      </c>
      <c r="Y16" s="158"/>
      <c r="Z16" s="158"/>
      <c r="AA16" s="158"/>
      <c r="AB16" s="158"/>
      <c r="AC16" s="467" t="s">
        <v>2534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840</v>
      </c>
      <c r="D17" s="105" t="s">
        <v>840</v>
      </c>
      <c r="E17" s="212" t="s">
        <v>44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15">
        <f t="shared" si="0"/>
        <v>1</v>
      </c>
      <c r="S17" s="515">
        <f t="shared" si="1"/>
        <v>0</v>
      </c>
      <c r="T17" s="515">
        <f>IF(R17=1,SUM($R$6:R17),0)</f>
        <v>7</v>
      </c>
      <c r="U17" s="515">
        <f>IF(S17=1,SUM($S$6:S17),0)</f>
        <v>0</v>
      </c>
      <c r="V17" s="515">
        <f t="shared" si="2"/>
        <v>7</v>
      </c>
      <c r="W17" s="515">
        <f t="shared" si="3"/>
        <v>0</v>
      </c>
      <c r="X17" s="515">
        <f>IF(W17=1,SUM($W$6:W17),0)</f>
        <v>0</v>
      </c>
      <c r="Y17" s="158"/>
      <c r="Z17" s="158"/>
      <c r="AA17" s="158"/>
      <c r="AB17" s="158"/>
      <c r="AC17" s="466" t="s">
        <v>2535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812</v>
      </c>
      <c r="D18" s="105" t="s">
        <v>812</v>
      </c>
      <c r="E18" s="212" t="s">
        <v>45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15">
        <f t="shared" si="0"/>
        <v>0</v>
      </c>
      <c r="S18" s="515">
        <f t="shared" si="1"/>
        <v>1</v>
      </c>
      <c r="T18" s="515">
        <f>IF(R18=1,SUM($R$6:R18),0)</f>
        <v>0</v>
      </c>
      <c r="U18" s="515">
        <f>IF(S18=1,SUM($S$6:S18),0)</f>
        <v>148</v>
      </c>
      <c r="V18" s="515">
        <f t="shared" si="2"/>
        <v>148</v>
      </c>
      <c r="W18" s="515">
        <f t="shared" si="3"/>
        <v>0</v>
      </c>
      <c r="X18" s="515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449</v>
      </c>
      <c r="D19" s="105" t="s">
        <v>449</v>
      </c>
      <c r="E19" s="212" t="s">
        <v>44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15">
        <f t="shared" si="0"/>
        <v>1</v>
      </c>
      <c r="S19" s="515">
        <f t="shared" si="1"/>
        <v>0</v>
      </c>
      <c r="T19" s="515">
        <f>IF(R19=1,SUM($R$6:R19),0)</f>
        <v>8</v>
      </c>
      <c r="U19" s="515">
        <f>IF(S19=1,SUM($S$6:S19),0)</f>
        <v>0</v>
      </c>
      <c r="V19" s="515">
        <f t="shared" si="2"/>
        <v>8</v>
      </c>
      <c r="W19" s="515">
        <f t="shared" si="3"/>
        <v>0</v>
      </c>
      <c r="X19" s="515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450</v>
      </c>
      <c r="D20" s="105" t="s">
        <v>450</v>
      </c>
      <c r="E20" s="212" t="s">
        <v>44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15">
        <f t="shared" si="0"/>
        <v>1</v>
      </c>
      <c r="S20" s="515">
        <f t="shared" si="1"/>
        <v>0</v>
      </c>
      <c r="T20" s="515">
        <f>IF(R20=1,SUM($R$6:R20),0)</f>
        <v>9</v>
      </c>
      <c r="U20" s="515">
        <f>IF(S20=1,SUM($S$6:S20),0)</f>
        <v>0</v>
      </c>
      <c r="V20" s="515">
        <f t="shared" si="2"/>
        <v>9</v>
      </c>
      <c r="W20" s="515">
        <f t="shared" si="3"/>
        <v>0</v>
      </c>
      <c r="X20" s="515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451</v>
      </c>
      <c r="D21" s="105" t="s">
        <v>451</v>
      </c>
      <c r="E21" s="212" t="s">
        <v>44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15">
        <f t="shared" si="0"/>
        <v>1</v>
      </c>
      <c r="S21" s="515">
        <f t="shared" si="1"/>
        <v>0</v>
      </c>
      <c r="T21" s="515">
        <f>IF(R21=1,SUM($R$6:R21),0)</f>
        <v>10</v>
      </c>
      <c r="U21" s="515">
        <f>IF(S21=1,SUM($S$6:S21),0)</f>
        <v>0</v>
      </c>
      <c r="V21" s="515">
        <f t="shared" si="2"/>
        <v>10</v>
      </c>
      <c r="W21" s="515">
        <f t="shared" si="3"/>
        <v>0</v>
      </c>
      <c r="X21" s="515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452</v>
      </c>
      <c r="D22" s="105" t="s">
        <v>452</v>
      </c>
      <c r="E22" s="212" t="s">
        <v>44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15">
        <f t="shared" si="0"/>
        <v>1</v>
      </c>
      <c r="S22" s="515">
        <f t="shared" si="1"/>
        <v>0</v>
      </c>
      <c r="T22" s="515">
        <f>IF(R22=1,SUM($R$6:R22),0)</f>
        <v>11</v>
      </c>
      <c r="U22" s="515">
        <f>IF(S22=1,SUM($S$6:S22),0)</f>
        <v>0</v>
      </c>
      <c r="V22" s="515">
        <f t="shared" si="2"/>
        <v>11</v>
      </c>
      <c r="W22" s="515">
        <f t="shared" si="3"/>
        <v>0</v>
      </c>
      <c r="X22" s="515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453</v>
      </c>
      <c r="D23" s="105" t="s">
        <v>453</v>
      </c>
      <c r="E23" s="212" t="s">
        <v>44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15">
        <f t="shared" si="0"/>
        <v>1</v>
      </c>
      <c r="S23" s="515">
        <f t="shared" si="1"/>
        <v>0</v>
      </c>
      <c r="T23" s="515">
        <f>IF(R23=1,SUM($R$6:R23),0)</f>
        <v>12</v>
      </c>
      <c r="U23" s="515">
        <f>IF(S23=1,SUM($S$6:S23),0)</f>
        <v>0</v>
      </c>
      <c r="V23" s="515">
        <f t="shared" si="2"/>
        <v>12</v>
      </c>
      <c r="W23" s="515">
        <f t="shared" si="3"/>
        <v>0</v>
      </c>
      <c r="X23" s="515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454</v>
      </c>
      <c r="D24" s="105" t="s">
        <v>454</v>
      </c>
      <c r="E24" s="212" t="s">
        <v>44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15">
        <f t="shared" si="0"/>
        <v>1</v>
      </c>
      <c r="S24" s="515">
        <f t="shared" si="1"/>
        <v>0</v>
      </c>
      <c r="T24" s="515">
        <f>IF(R24=1,SUM($R$6:R24),0)</f>
        <v>13</v>
      </c>
      <c r="U24" s="515">
        <f>IF(S24=1,SUM($S$6:S24),0)</f>
        <v>0</v>
      </c>
      <c r="V24" s="515">
        <f t="shared" si="2"/>
        <v>13</v>
      </c>
      <c r="W24" s="515">
        <f t="shared" si="3"/>
        <v>0</v>
      </c>
      <c r="X24" s="515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455</v>
      </c>
      <c r="D25" s="105" t="s">
        <v>455</v>
      </c>
      <c r="E25" s="212" t="s">
        <v>44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15">
        <f t="shared" si="0"/>
        <v>1</v>
      </c>
      <c r="S25" s="515">
        <f t="shared" si="1"/>
        <v>0</v>
      </c>
      <c r="T25" s="515">
        <f>IF(R25=1,SUM($R$6:R25),0)</f>
        <v>14</v>
      </c>
      <c r="U25" s="515">
        <f>IF(S25=1,SUM($S$6:S25),0)</f>
        <v>0</v>
      </c>
      <c r="V25" s="515">
        <f t="shared" si="2"/>
        <v>14</v>
      </c>
      <c r="W25" s="515">
        <f t="shared" si="3"/>
        <v>0</v>
      </c>
      <c r="X25" s="515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456</v>
      </c>
      <c r="D26" s="105" t="s">
        <v>456</v>
      </c>
      <c r="E26" s="212" t="s">
        <v>44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15">
        <f t="shared" si="0"/>
        <v>1</v>
      </c>
      <c r="S26" s="515">
        <f t="shared" si="1"/>
        <v>0</v>
      </c>
      <c r="T26" s="515">
        <f>IF(R26=1,SUM($R$6:R26),0)</f>
        <v>15</v>
      </c>
      <c r="U26" s="515">
        <f>IF(S26=1,SUM($S$6:S26),0)</f>
        <v>0</v>
      </c>
      <c r="V26" s="515">
        <f t="shared" si="2"/>
        <v>15</v>
      </c>
      <c r="W26" s="515">
        <f t="shared" si="3"/>
        <v>0</v>
      </c>
      <c r="X26" s="515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457</v>
      </c>
      <c r="D27" s="105" t="s">
        <v>457</v>
      </c>
      <c r="E27" s="212" t="s">
        <v>44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15">
        <f t="shared" si="0"/>
        <v>1</v>
      </c>
      <c r="S27" s="515">
        <f t="shared" si="1"/>
        <v>0</v>
      </c>
      <c r="T27" s="515">
        <f>IF(R27=1,SUM($R$6:R27),0)</f>
        <v>16</v>
      </c>
      <c r="U27" s="515">
        <f>IF(S27=1,SUM($S$6:S27),0)</f>
        <v>0</v>
      </c>
      <c r="V27" s="515">
        <f t="shared" si="2"/>
        <v>16</v>
      </c>
      <c r="W27" s="515">
        <f t="shared" si="3"/>
        <v>0</v>
      </c>
      <c r="X27" s="515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458</v>
      </c>
      <c r="D28" s="105" t="s">
        <v>458</v>
      </c>
      <c r="E28" s="212" t="s">
        <v>44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15">
        <f t="shared" si="0"/>
        <v>1</v>
      </c>
      <c r="S28" s="515">
        <f t="shared" si="1"/>
        <v>0</v>
      </c>
      <c r="T28" s="515">
        <f>IF(R28=1,SUM($R$6:R28),0)</f>
        <v>17</v>
      </c>
      <c r="U28" s="515">
        <f>IF(S28=1,SUM($S$6:S28),0)</f>
        <v>0</v>
      </c>
      <c r="V28" s="515">
        <f t="shared" si="2"/>
        <v>17</v>
      </c>
      <c r="W28" s="515">
        <f t="shared" si="3"/>
        <v>0</v>
      </c>
      <c r="X28" s="515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459</v>
      </c>
      <c r="D29" s="105" t="s">
        <v>459</v>
      </c>
      <c r="E29" s="212" t="s">
        <v>44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15">
        <f t="shared" si="0"/>
        <v>1</v>
      </c>
      <c r="S29" s="515">
        <f t="shared" si="1"/>
        <v>0</v>
      </c>
      <c r="T29" s="515">
        <f>IF(R29=1,SUM($R$6:R29),0)</f>
        <v>18</v>
      </c>
      <c r="U29" s="515">
        <f>IF(S29=1,SUM($S$6:S29),0)</f>
        <v>0</v>
      </c>
      <c r="V29" s="515">
        <f t="shared" si="2"/>
        <v>18</v>
      </c>
      <c r="W29" s="515">
        <f t="shared" si="3"/>
        <v>0</v>
      </c>
      <c r="X29" s="515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460</v>
      </c>
      <c r="D30" s="105" t="s">
        <v>460</v>
      </c>
      <c r="E30" s="212" t="s">
        <v>44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15">
        <f t="shared" si="0"/>
        <v>1</v>
      </c>
      <c r="S30" s="515">
        <f t="shared" si="1"/>
        <v>0</v>
      </c>
      <c r="T30" s="515">
        <f>IF(R30=1,SUM($R$6:R30),0)</f>
        <v>19</v>
      </c>
      <c r="U30" s="515">
        <f>IF(S30=1,SUM($S$6:S30),0)</f>
        <v>0</v>
      </c>
      <c r="V30" s="515">
        <f t="shared" si="2"/>
        <v>19</v>
      </c>
      <c r="W30" s="515">
        <f t="shared" si="3"/>
        <v>0</v>
      </c>
      <c r="X30" s="515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461</v>
      </c>
      <c r="D31" s="105" t="s">
        <v>461</v>
      </c>
      <c r="E31" s="212" t="s">
        <v>44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15">
        <f t="shared" si="0"/>
        <v>1</v>
      </c>
      <c r="S31" s="515">
        <f t="shared" si="1"/>
        <v>0</v>
      </c>
      <c r="T31" s="515">
        <f>IF(R31=1,SUM($R$6:R31),0)</f>
        <v>20</v>
      </c>
      <c r="U31" s="515">
        <f>IF(S31=1,SUM($S$6:S31),0)</f>
        <v>0</v>
      </c>
      <c r="V31" s="515">
        <f t="shared" si="2"/>
        <v>20</v>
      </c>
      <c r="W31" s="515">
        <f t="shared" si="3"/>
        <v>0</v>
      </c>
      <c r="X31" s="515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462</v>
      </c>
      <c r="D32" s="105" t="s">
        <v>462</v>
      </c>
      <c r="E32" s="212" t="s">
        <v>44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15">
        <f t="shared" si="0"/>
        <v>1</v>
      </c>
      <c r="S32" s="515">
        <f t="shared" si="1"/>
        <v>0</v>
      </c>
      <c r="T32" s="515">
        <f>IF(R32=1,SUM($R$6:R32),0)</f>
        <v>21</v>
      </c>
      <c r="U32" s="515">
        <f>IF(S32=1,SUM($S$6:S32),0)</f>
        <v>0</v>
      </c>
      <c r="V32" s="515">
        <f t="shared" si="2"/>
        <v>21</v>
      </c>
      <c r="W32" s="515">
        <f t="shared" si="3"/>
        <v>0</v>
      </c>
      <c r="X32" s="515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1175</v>
      </c>
      <c r="D33" s="105" t="s">
        <v>1175</v>
      </c>
      <c r="E33" s="212" t="s">
        <v>45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15">
        <f t="shared" si="0"/>
        <v>0</v>
      </c>
      <c r="S33" s="515">
        <f t="shared" si="1"/>
        <v>1</v>
      </c>
      <c r="T33" s="515">
        <f>IF(R33=1,SUM($R$6:R33),0)</f>
        <v>0</v>
      </c>
      <c r="U33" s="515">
        <f>IF(S33=1,SUM($S$6:S33),0)</f>
        <v>149</v>
      </c>
      <c r="V33" s="515">
        <f t="shared" si="2"/>
        <v>149</v>
      </c>
      <c r="W33" s="515">
        <f t="shared" si="3"/>
        <v>0</v>
      </c>
      <c r="X33" s="515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1176</v>
      </c>
      <c r="D34" s="105" t="s">
        <v>1176</v>
      </c>
      <c r="E34" s="212" t="s">
        <v>45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15">
        <f t="shared" si="0"/>
        <v>0</v>
      </c>
      <c r="S34" s="515">
        <f t="shared" si="1"/>
        <v>1</v>
      </c>
      <c r="T34" s="515">
        <f>IF(R34=1,SUM($R$6:R34),0)</f>
        <v>0</v>
      </c>
      <c r="U34" s="515">
        <f>IF(S34=1,SUM($S$6:S34),0)</f>
        <v>150</v>
      </c>
      <c r="V34" s="515">
        <f t="shared" si="2"/>
        <v>150</v>
      </c>
      <c r="W34" s="515">
        <f t="shared" si="3"/>
        <v>0</v>
      </c>
      <c r="X34" s="515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463</v>
      </c>
      <c r="D35" s="105" t="s">
        <v>463</v>
      </c>
      <c r="E35" s="212" t="s">
        <v>45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15">
        <f t="shared" si="0"/>
        <v>0</v>
      </c>
      <c r="S35" s="515">
        <f t="shared" si="1"/>
        <v>1</v>
      </c>
      <c r="T35" s="515">
        <f>IF(R35=1,SUM($R$6:R35),0)</f>
        <v>0</v>
      </c>
      <c r="U35" s="515">
        <f>IF(S35=1,SUM($S$6:S35),0)</f>
        <v>151</v>
      </c>
      <c r="V35" s="515">
        <f t="shared" si="2"/>
        <v>151</v>
      </c>
      <c r="W35" s="515">
        <f t="shared" si="3"/>
        <v>0</v>
      </c>
      <c r="X35" s="515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464</v>
      </c>
      <c r="D36" s="105" t="s">
        <v>464</v>
      </c>
      <c r="E36" s="212" t="s">
        <v>45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15">
        <f t="shared" si="0"/>
        <v>0</v>
      </c>
      <c r="S36" s="515">
        <f t="shared" si="1"/>
        <v>1</v>
      </c>
      <c r="T36" s="515">
        <f>IF(R36=1,SUM($R$6:R36),0)</f>
        <v>0</v>
      </c>
      <c r="U36" s="515">
        <f>IF(S36=1,SUM($S$6:S36),0)</f>
        <v>152</v>
      </c>
      <c r="V36" s="515">
        <f t="shared" si="2"/>
        <v>152</v>
      </c>
      <c r="W36" s="515">
        <f t="shared" si="3"/>
        <v>0</v>
      </c>
      <c r="X36" s="515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465</v>
      </c>
      <c r="D37" s="105" t="s">
        <v>465</v>
      </c>
      <c r="E37" s="212" t="s">
        <v>45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15">
        <f t="shared" si="0"/>
        <v>0</v>
      </c>
      <c r="S37" s="515">
        <f t="shared" si="1"/>
        <v>1</v>
      </c>
      <c r="T37" s="515">
        <f>IF(R37=1,SUM($R$6:R37),0)</f>
        <v>0</v>
      </c>
      <c r="U37" s="515">
        <f>IF(S37=1,SUM($S$6:S37),0)</f>
        <v>153</v>
      </c>
      <c r="V37" s="515">
        <f t="shared" si="2"/>
        <v>153</v>
      </c>
      <c r="W37" s="515">
        <f t="shared" si="3"/>
        <v>0</v>
      </c>
      <c r="X37" s="515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466</v>
      </c>
      <c r="D38" s="105" t="s">
        <v>466</v>
      </c>
      <c r="E38" s="212" t="s">
        <v>45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15">
        <f t="shared" si="0"/>
        <v>0</v>
      </c>
      <c r="S38" s="515">
        <f t="shared" si="1"/>
        <v>1</v>
      </c>
      <c r="T38" s="515">
        <f>IF(R38=1,SUM($R$6:R38),0)</f>
        <v>0</v>
      </c>
      <c r="U38" s="515">
        <f>IF(S38=1,SUM($S$6:S38),0)</f>
        <v>154</v>
      </c>
      <c r="V38" s="515">
        <f t="shared" si="2"/>
        <v>154</v>
      </c>
      <c r="W38" s="515">
        <f t="shared" si="3"/>
        <v>0</v>
      </c>
      <c r="X38" s="515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1132</v>
      </c>
      <c r="D39" s="105" t="s">
        <v>1132</v>
      </c>
      <c r="E39" s="212" t="s">
        <v>45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15">
        <f t="shared" si="0"/>
        <v>0</v>
      </c>
      <c r="S39" s="515">
        <f t="shared" si="1"/>
        <v>1</v>
      </c>
      <c r="T39" s="515">
        <f>IF(R39=1,SUM($R$6:R39),0)</f>
        <v>0</v>
      </c>
      <c r="U39" s="515">
        <f>IF(S39=1,SUM($S$6:S39),0)</f>
        <v>155</v>
      </c>
      <c r="V39" s="515">
        <f t="shared" si="2"/>
        <v>155</v>
      </c>
      <c r="W39" s="515">
        <f t="shared" si="3"/>
        <v>0</v>
      </c>
      <c r="X39" s="515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1133</v>
      </c>
      <c r="D40" s="105" t="s">
        <v>1133</v>
      </c>
      <c r="E40" s="212" t="s">
        <v>45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15">
        <f t="shared" si="0"/>
        <v>0</v>
      </c>
      <c r="S40" s="515">
        <f t="shared" si="1"/>
        <v>1</v>
      </c>
      <c r="T40" s="515">
        <f>IF(R40=1,SUM($R$6:R40),0)</f>
        <v>0</v>
      </c>
      <c r="U40" s="515">
        <f>IF(S40=1,SUM($S$6:S40),0)</f>
        <v>156</v>
      </c>
      <c r="V40" s="515">
        <f t="shared" si="2"/>
        <v>156</v>
      </c>
      <c r="W40" s="515">
        <f t="shared" si="3"/>
        <v>0</v>
      </c>
      <c r="X40" s="515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1134</v>
      </c>
      <c r="D41" s="105" t="s">
        <v>1134</v>
      </c>
      <c r="E41" s="212" t="s">
        <v>45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15">
        <f t="shared" si="0"/>
        <v>0</v>
      </c>
      <c r="S41" s="515">
        <f t="shared" si="1"/>
        <v>1</v>
      </c>
      <c r="T41" s="515">
        <f>IF(R41=1,SUM($R$6:R41),0)</f>
        <v>0</v>
      </c>
      <c r="U41" s="515">
        <f>IF(S41=1,SUM($S$6:S41),0)</f>
        <v>157</v>
      </c>
      <c r="V41" s="515">
        <f t="shared" si="2"/>
        <v>157</v>
      </c>
      <c r="W41" s="515">
        <f t="shared" si="3"/>
        <v>0</v>
      </c>
      <c r="X41" s="515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1135</v>
      </c>
      <c r="D42" s="105" t="s">
        <v>1135</v>
      </c>
      <c r="E42" s="212" t="s">
        <v>45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15">
        <f t="shared" si="0"/>
        <v>0</v>
      </c>
      <c r="S42" s="515">
        <f t="shared" si="1"/>
        <v>1</v>
      </c>
      <c r="T42" s="515">
        <f>IF(R42=1,SUM($R$6:R42),0)</f>
        <v>0</v>
      </c>
      <c r="U42" s="515">
        <f>IF(S42=1,SUM($S$6:S42),0)</f>
        <v>158</v>
      </c>
      <c r="V42" s="515">
        <f t="shared" si="2"/>
        <v>158</v>
      </c>
      <c r="W42" s="515">
        <f t="shared" si="3"/>
        <v>0</v>
      </c>
      <c r="X42" s="515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1136</v>
      </c>
      <c r="D43" s="105" t="s">
        <v>1136</v>
      </c>
      <c r="E43" s="212" t="s">
        <v>45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15">
        <f t="shared" si="0"/>
        <v>0</v>
      </c>
      <c r="S43" s="515">
        <f t="shared" si="1"/>
        <v>1</v>
      </c>
      <c r="T43" s="515">
        <f>IF(R43=1,SUM($R$6:R43),0)</f>
        <v>0</v>
      </c>
      <c r="U43" s="515">
        <f>IF(S43=1,SUM($S$6:S43),0)</f>
        <v>159</v>
      </c>
      <c r="V43" s="515">
        <f t="shared" si="2"/>
        <v>159</v>
      </c>
      <c r="W43" s="515">
        <f t="shared" si="3"/>
        <v>0</v>
      </c>
      <c r="X43" s="515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1137</v>
      </c>
      <c r="D44" s="105" t="s">
        <v>1137</v>
      </c>
      <c r="E44" s="212" t="s">
        <v>45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15">
        <f t="shared" si="0"/>
        <v>0</v>
      </c>
      <c r="S44" s="515">
        <f t="shared" si="1"/>
        <v>1</v>
      </c>
      <c r="T44" s="515">
        <f>IF(R44=1,SUM($R$6:R44),0)</f>
        <v>0</v>
      </c>
      <c r="U44" s="515">
        <f>IF(S44=1,SUM($S$6:S44),0)</f>
        <v>160</v>
      </c>
      <c r="V44" s="515">
        <f t="shared" si="2"/>
        <v>160</v>
      </c>
      <c r="W44" s="515">
        <f t="shared" si="3"/>
        <v>0</v>
      </c>
      <c r="X44" s="515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1138</v>
      </c>
      <c r="D45" s="105" t="s">
        <v>1138</v>
      </c>
      <c r="E45" s="212" t="s">
        <v>45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15">
        <f t="shared" si="0"/>
        <v>0</v>
      </c>
      <c r="S45" s="515">
        <f t="shared" si="1"/>
        <v>1</v>
      </c>
      <c r="T45" s="515">
        <f>IF(R45=1,SUM($R$6:R45),0)</f>
        <v>0</v>
      </c>
      <c r="U45" s="515">
        <f>IF(S45=1,SUM($S$6:S45),0)</f>
        <v>161</v>
      </c>
      <c r="V45" s="515">
        <f t="shared" si="2"/>
        <v>161</v>
      </c>
      <c r="W45" s="515">
        <f t="shared" si="3"/>
        <v>0</v>
      </c>
      <c r="X45" s="515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1139</v>
      </c>
      <c r="D46" s="105" t="s">
        <v>1139</v>
      </c>
      <c r="E46" s="212" t="s">
        <v>45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15">
        <f t="shared" si="0"/>
        <v>0</v>
      </c>
      <c r="S46" s="515">
        <f t="shared" si="1"/>
        <v>1</v>
      </c>
      <c r="T46" s="515">
        <f>IF(R46=1,SUM($R$6:R46),0)</f>
        <v>0</v>
      </c>
      <c r="U46" s="515">
        <f>IF(S46=1,SUM($S$6:S46),0)</f>
        <v>162</v>
      </c>
      <c r="V46" s="515">
        <f t="shared" si="2"/>
        <v>162</v>
      </c>
      <c r="W46" s="515">
        <f t="shared" si="3"/>
        <v>0</v>
      </c>
      <c r="X46" s="515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2134</v>
      </c>
      <c r="D47" s="105" t="s">
        <v>1246</v>
      </c>
      <c r="E47" s="212" t="s">
        <v>45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15">
        <f t="shared" si="0"/>
        <v>0</v>
      </c>
      <c r="S47" s="515">
        <f t="shared" si="1"/>
        <v>1</v>
      </c>
      <c r="T47" s="515">
        <f>IF(R47=1,SUM($R$6:R47),0)</f>
        <v>0</v>
      </c>
      <c r="U47" s="515">
        <f>IF(S47=1,SUM($S$6:S47),0)</f>
        <v>163</v>
      </c>
      <c r="V47" s="515">
        <f t="shared" si="2"/>
        <v>163</v>
      </c>
      <c r="W47" s="515">
        <f t="shared" si="3"/>
        <v>0</v>
      </c>
      <c r="X47" s="515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2135</v>
      </c>
      <c r="D48" s="105" t="s">
        <v>1247</v>
      </c>
      <c r="E48" s="212" t="s">
        <v>45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15">
        <f t="shared" si="0"/>
        <v>0</v>
      </c>
      <c r="S48" s="515">
        <f t="shared" si="1"/>
        <v>1</v>
      </c>
      <c r="T48" s="515">
        <f>IF(R48=1,SUM($R$6:R48),0)</f>
        <v>0</v>
      </c>
      <c r="U48" s="515">
        <f>IF(S48=1,SUM($S$6:S48),0)</f>
        <v>164</v>
      </c>
      <c r="V48" s="515">
        <f t="shared" si="2"/>
        <v>164</v>
      </c>
      <c r="W48" s="515">
        <f t="shared" si="3"/>
        <v>0</v>
      </c>
      <c r="X48" s="515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965</v>
      </c>
      <c r="D49" s="105" t="s">
        <v>965</v>
      </c>
      <c r="E49" s="212" t="s">
        <v>44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15">
        <f t="shared" si="0"/>
        <v>1</v>
      </c>
      <c r="S49" s="515">
        <f t="shared" si="1"/>
        <v>0</v>
      </c>
      <c r="T49" s="515">
        <f>IF(R49=1,SUM($R$6:R49),0)</f>
        <v>22</v>
      </c>
      <c r="U49" s="515">
        <f>IF(S49=1,SUM($S$6:S49),0)</f>
        <v>0</v>
      </c>
      <c r="V49" s="515">
        <f t="shared" si="2"/>
        <v>22</v>
      </c>
      <c r="W49" s="515">
        <f t="shared" si="3"/>
        <v>0</v>
      </c>
      <c r="X49" s="515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966</v>
      </c>
      <c r="D50" s="105" t="s">
        <v>966</v>
      </c>
      <c r="E50" s="212" t="s">
        <v>44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15">
        <f t="shared" si="0"/>
        <v>1</v>
      </c>
      <c r="S50" s="515">
        <f t="shared" si="1"/>
        <v>0</v>
      </c>
      <c r="T50" s="515">
        <f>IF(R50=1,SUM($R$6:R50),0)</f>
        <v>23</v>
      </c>
      <c r="U50" s="515">
        <f>IF(S50=1,SUM($S$6:S50),0)</f>
        <v>0</v>
      </c>
      <c r="V50" s="515">
        <f t="shared" si="2"/>
        <v>23</v>
      </c>
      <c r="W50" s="515">
        <f t="shared" si="3"/>
        <v>0</v>
      </c>
      <c r="X50" s="515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967</v>
      </c>
      <c r="D51" s="105" t="s">
        <v>967</v>
      </c>
      <c r="E51" s="212" t="s">
        <v>44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15">
        <f t="shared" si="0"/>
        <v>1</v>
      </c>
      <c r="S51" s="515">
        <f t="shared" si="1"/>
        <v>0</v>
      </c>
      <c r="T51" s="515">
        <f>IF(R51=1,SUM($R$6:R51),0)</f>
        <v>24</v>
      </c>
      <c r="U51" s="515">
        <f>IF(S51=1,SUM($S$6:S51),0)</f>
        <v>0</v>
      </c>
      <c r="V51" s="515">
        <f t="shared" si="2"/>
        <v>24</v>
      </c>
      <c r="W51" s="515">
        <f t="shared" si="3"/>
        <v>0</v>
      </c>
      <c r="X51" s="515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1177</v>
      </c>
      <c r="D52" s="105" t="s">
        <v>1177</v>
      </c>
      <c r="E52" s="212" t="s">
        <v>44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15">
        <f t="shared" si="0"/>
        <v>1</v>
      </c>
      <c r="S52" s="515">
        <f t="shared" si="1"/>
        <v>0</v>
      </c>
      <c r="T52" s="515">
        <f>IF(R52=1,SUM($R$6:R52),0)</f>
        <v>25</v>
      </c>
      <c r="U52" s="515">
        <f>IF(S52=1,SUM($S$6:S52),0)</f>
        <v>0</v>
      </c>
      <c r="V52" s="515">
        <f t="shared" si="2"/>
        <v>25</v>
      </c>
      <c r="W52" s="515">
        <f t="shared" si="3"/>
        <v>0</v>
      </c>
      <c r="X52" s="515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968</v>
      </c>
      <c r="D53" s="105" t="s">
        <v>968</v>
      </c>
      <c r="E53" s="212" t="s">
        <v>44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15">
        <f t="shared" si="0"/>
        <v>1</v>
      </c>
      <c r="S53" s="515">
        <f t="shared" si="1"/>
        <v>0</v>
      </c>
      <c r="T53" s="515">
        <f>IF(R53=1,SUM($R$6:R53),0)</f>
        <v>26</v>
      </c>
      <c r="U53" s="515">
        <f>IF(S53=1,SUM($S$6:S53),0)</f>
        <v>0</v>
      </c>
      <c r="V53" s="515">
        <f t="shared" si="2"/>
        <v>26</v>
      </c>
      <c r="W53" s="515">
        <f t="shared" si="3"/>
        <v>0</v>
      </c>
      <c r="X53" s="515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969</v>
      </c>
      <c r="D54" s="105" t="s">
        <v>969</v>
      </c>
      <c r="E54" s="212" t="s">
        <v>44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15">
        <f t="shared" si="0"/>
        <v>1</v>
      </c>
      <c r="S54" s="515">
        <f t="shared" si="1"/>
        <v>0</v>
      </c>
      <c r="T54" s="515">
        <f>IF(R54=1,SUM($R$6:R54),0)</f>
        <v>27</v>
      </c>
      <c r="U54" s="515">
        <f>IF(S54=1,SUM($S$6:S54),0)</f>
        <v>0</v>
      </c>
      <c r="V54" s="515">
        <f t="shared" si="2"/>
        <v>27</v>
      </c>
      <c r="W54" s="515">
        <f t="shared" si="3"/>
        <v>0</v>
      </c>
      <c r="X54" s="515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970</v>
      </c>
      <c r="D55" s="105" t="s">
        <v>970</v>
      </c>
      <c r="E55" s="212" t="s">
        <v>44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15">
        <f t="shared" si="0"/>
        <v>1</v>
      </c>
      <c r="S55" s="515">
        <f t="shared" si="1"/>
        <v>0</v>
      </c>
      <c r="T55" s="515">
        <f>IF(R55=1,SUM($R$6:R55),0)</f>
        <v>28</v>
      </c>
      <c r="U55" s="515">
        <f>IF(S55=1,SUM($S$6:S55),0)</f>
        <v>0</v>
      </c>
      <c r="V55" s="515">
        <f t="shared" si="2"/>
        <v>28</v>
      </c>
      <c r="W55" s="515">
        <f t="shared" si="3"/>
        <v>0</v>
      </c>
      <c r="X55" s="515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971</v>
      </c>
      <c r="D56" s="105" t="s">
        <v>971</v>
      </c>
      <c r="E56" s="212" t="s">
        <v>44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15">
        <f t="shared" si="0"/>
        <v>1</v>
      </c>
      <c r="S56" s="515">
        <f t="shared" si="1"/>
        <v>0</v>
      </c>
      <c r="T56" s="515">
        <f>IF(R56=1,SUM($R$6:R56),0)</f>
        <v>29</v>
      </c>
      <c r="U56" s="515">
        <f>IF(S56=1,SUM($S$6:S56),0)</f>
        <v>0</v>
      </c>
      <c r="V56" s="515">
        <f t="shared" si="2"/>
        <v>29</v>
      </c>
      <c r="W56" s="515">
        <f t="shared" si="3"/>
        <v>0</v>
      </c>
      <c r="X56" s="515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972</v>
      </c>
      <c r="D57" s="105" t="s">
        <v>972</v>
      </c>
      <c r="E57" s="212" t="s">
        <v>44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15">
        <f t="shared" si="0"/>
        <v>1</v>
      </c>
      <c r="S57" s="515">
        <f t="shared" si="1"/>
        <v>0</v>
      </c>
      <c r="T57" s="515">
        <f>IF(R57=1,SUM($R$6:R57),0)</f>
        <v>30</v>
      </c>
      <c r="U57" s="515">
        <f>IF(S57=1,SUM($S$6:S57),0)</f>
        <v>0</v>
      </c>
      <c r="V57" s="515">
        <f t="shared" si="2"/>
        <v>30</v>
      </c>
      <c r="W57" s="515">
        <f t="shared" si="3"/>
        <v>0</v>
      </c>
      <c r="X57" s="515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973</v>
      </c>
      <c r="D58" s="105" t="s">
        <v>973</v>
      </c>
      <c r="E58" s="212" t="s">
        <v>44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15">
        <f t="shared" si="0"/>
        <v>1</v>
      </c>
      <c r="S58" s="515">
        <f t="shared" si="1"/>
        <v>0</v>
      </c>
      <c r="T58" s="515">
        <f>IF(R58=1,SUM($R$6:R58),0)</f>
        <v>31</v>
      </c>
      <c r="U58" s="515">
        <f>IF(S58=1,SUM($S$6:S58),0)</f>
        <v>0</v>
      </c>
      <c r="V58" s="515">
        <f t="shared" si="2"/>
        <v>31</v>
      </c>
      <c r="W58" s="515">
        <f t="shared" si="3"/>
        <v>0</v>
      </c>
      <c r="X58" s="515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974</v>
      </c>
      <c r="D59" s="105" t="s">
        <v>974</v>
      </c>
      <c r="E59" s="212" t="s">
        <v>44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15">
        <f t="shared" si="0"/>
        <v>1</v>
      </c>
      <c r="S59" s="515">
        <f t="shared" si="1"/>
        <v>0</v>
      </c>
      <c r="T59" s="515">
        <f>IF(R59=1,SUM($R$6:R59),0)</f>
        <v>32</v>
      </c>
      <c r="U59" s="515">
        <f>IF(S59=1,SUM($S$6:S59),0)</f>
        <v>0</v>
      </c>
      <c r="V59" s="515">
        <f t="shared" si="2"/>
        <v>32</v>
      </c>
      <c r="W59" s="515">
        <f t="shared" si="3"/>
        <v>0</v>
      </c>
      <c r="X59" s="515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975</v>
      </c>
      <c r="D60" s="105" t="s">
        <v>975</v>
      </c>
      <c r="E60" s="212" t="s">
        <v>44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15">
        <f t="shared" si="0"/>
        <v>1</v>
      </c>
      <c r="S60" s="515">
        <f t="shared" si="1"/>
        <v>0</v>
      </c>
      <c r="T60" s="515">
        <f>IF(R60=1,SUM($R$6:R60),0)</f>
        <v>33</v>
      </c>
      <c r="U60" s="515">
        <f>IF(S60=1,SUM($S$6:S60),0)</f>
        <v>0</v>
      </c>
      <c r="V60" s="515">
        <f t="shared" si="2"/>
        <v>33</v>
      </c>
      <c r="W60" s="515">
        <f t="shared" si="3"/>
        <v>0</v>
      </c>
      <c r="X60" s="515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976</v>
      </c>
      <c r="D61" s="105" t="s">
        <v>976</v>
      </c>
      <c r="E61" s="212" t="s">
        <v>44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15">
        <f t="shared" si="0"/>
        <v>1</v>
      </c>
      <c r="S61" s="515">
        <f t="shared" si="1"/>
        <v>0</v>
      </c>
      <c r="T61" s="515">
        <f>IF(R61=1,SUM($R$6:R61),0)</f>
        <v>34</v>
      </c>
      <c r="U61" s="515">
        <f>IF(S61=1,SUM($S$6:S61),0)</f>
        <v>0</v>
      </c>
      <c r="V61" s="515">
        <f t="shared" si="2"/>
        <v>34</v>
      </c>
      <c r="W61" s="515">
        <f t="shared" si="3"/>
        <v>0</v>
      </c>
      <c r="X61" s="515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977</v>
      </c>
      <c r="D62" s="105" t="s">
        <v>977</v>
      </c>
      <c r="E62" s="212" t="s">
        <v>44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15">
        <f t="shared" si="0"/>
        <v>1</v>
      </c>
      <c r="S62" s="515">
        <f t="shared" si="1"/>
        <v>0</v>
      </c>
      <c r="T62" s="515">
        <f>IF(R62=1,SUM($R$6:R62),0)</f>
        <v>35</v>
      </c>
      <c r="U62" s="515">
        <f>IF(S62=1,SUM($S$6:S62),0)</f>
        <v>0</v>
      </c>
      <c r="V62" s="515">
        <f t="shared" si="2"/>
        <v>35</v>
      </c>
      <c r="W62" s="515">
        <f t="shared" si="3"/>
        <v>0</v>
      </c>
      <c r="X62" s="515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978</v>
      </c>
      <c r="D63" s="105" t="s">
        <v>978</v>
      </c>
      <c r="E63" s="212" t="s">
        <v>44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15">
        <f t="shared" si="0"/>
        <v>1</v>
      </c>
      <c r="S63" s="515">
        <f t="shared" si="1"/>
        <v>0</v>
      </c>
      <c r="T63" s="515">
        <f>IF(R63=1,SUM($R$6:R63),0)</f>
        <v>36</v>
      </c>
      <c r="U63" s="515">
        <f>IF(S63=1,SUM($S$6:S63),0)</f>
        <v>0</v>
      </c>
      <c r="V63" s="515">
        <f t="shared" si="2"/>
        <v>36</v>
      </c>
      <c r="W63" s="515">
        <f t="shared" si="3"/>
        <v>0</v>
      </c>
      <c r="X63" s="515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979</v>
      </c>
      <c r="D64" s="105" t="s">
        <v>979</v>
      </c>
      <c r="E64" s="212" t="s">
        <v>44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15">
        <f t="shared" si="0"/>
        <v>1</v>
      </c>
      <c r="S64" s="515">
        <f t="shared" si="1"/>
        <v>0</v>
      </c>
      <c r="T64" s="515">
        <f>IF(R64=1,SUM($R$6:R64),0)</f>
        <v>37</v>
      </c>
      <c r="U64" s="515">
        <f>IF(S64=1,SUM($S$6:S64),0)</f>
        <v>0</v>
      </c>
      <c r="V64" s="515">
        <f t="shared" si="2"/>
        <v>37</v>
      </c>
      <c r="W64" s="515">
        <f t="shared" si="3"/>
        <v>0</v>
      </c>
      <c r="X64" s="515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980</v>
      </c>
      <c r="D65" s="105" t="s">
        <v>980</v>
      </c>
      <c r="E65" s="212" t="s">
        <v>44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15">
        <f t="shared" si="0"/>
        <v>1</v>
      </c>
      <c r="S65" s="515">
        <f t="shared" si="1"/>
        <v>0</v>
      </c>
      <c r="T65" s="515">
        <f>IF(R65=1,SUM($R$6:R65),0)</f>
        <v>38</v>
      </c>
      <c r="U65" s="515">
        <f>IF(S65=1,SUM($S$6:S65),0)</f>
        <v>0</v>
      </c>
      <c r="V65" s="515">
        <f t="shared" si="2"/>
        <v>38</v>
      </c>
      <c r="W65" s="515">
        <f t="shared" si="3"/>
        <v>0</v>
      </c>
      <c r="X65" s="515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981</v>
      </c>
      <c r="D66" s="105" t="s">
        <v>981</v>
      </c>
      <c r="E66" s="212" t="s">
        <v>44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15">
        <f t="shared" si="0"/>
        <v>1</v>
      </c>
      <c r="S66" s="515">
        <f t="shared" si="1"/>
        <v>0</v>
      </c>
      <c r="T66" s="515">
        <f>IF(R66=1,SUM($R$6:R66),0)</f>
        <v>39</v>
      </c>
      <c r="U66" s="515">
        <f>IF(S66=1,SUM($S$6:S66),0)</f>
        <v>0</v>
      </c>
      <c r="V66" s="515">
        <f t="shared" si="2"/>
        <v>39</v>
      </c>
      <c r="W66" s="515">
        <f t="shared" si="3"/>
        <v>0</v>
      </c>
      <c r="X66" s="515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982</v>
      </c>
      <c r="D67" s="105" t="s">
        <v>982</v>
      </c>
      <c r="E67" s="212" t="s">
        <v>44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15">
        <f t="shared" si="0"/>
        <v>1</v>
      </c>
      <c r="S67" s="515">
        <f t="shared" si="1"/>
        <v>0</v>
      </c>
      <c r="T67" s="515">
        <f>IF(R67=1,SUM($R$6:R67),0)</f>
        <v>40</v>
      </c>
      <c r="U67" s="515">
        <f>IF(S67=1,SUM($S$6:S67),0)</f>
        <v>0</v>
      </c>
      <c r="V67" s="515">
        <f t="shared" si="2"/>
        <v>40</v>
      </c>
      <c r="W67" s="515">
        <f t="shared" si="3"/>
        <v>0</v>
      </c>
      <c r="X67" s="515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983</v>
      </c>
      <c r="D68" s="105" t="s">
        <v>983</v>
      </c>
      <c r="E68" s="212" t="s">
        <v>44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15">
        <f t="shared" si="0"/>
        <v>1</v>
      </c>
      <c r="S68" s="515">
        <f t="shared" si="1"/>
        <v>0</v>
      </c>
      <c r="T68" s="515">
        <f>IF(R68=1,SUM($R$6:R68),0)</f>
        <v>41</v>
      </c>
      <c r="U68" s="515">
        <f>IF(S68=1,SUM($S$6:S68),0)</f>
        <v>0</v>
      </c>
      <c r="V68" s="515">
        <f t="shared" si="2"/>
        <v>41</v>
      </c>
      <c r="W68" s="515">
        <f t="shared" si="3"/>
        <v>0</v>
      </c>
      <c r="X68" s="515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984</v>
      </c>
      <c r="D69" s="105" t="s">
        <v>984</v>
      </c>
      <c r="E69" s="212" t="s">
        <v>44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15">
        <f t="shared" si="0"/>
        <v>1</v>
      </c>
      <c r="S69" s="515">
        <f t="shared" si="1"/>
        <v>0</v>
      </c>
      <c r="T69" s="515">
        <f>IF(R69=1,SUM($R$6:R69),0)</f>
        <v>42</v>
      </c>
      <c r="U69" s="515">
        <f>IF(S69=1,SUM($S$6:S69),0)</f>
        <v>0</v>
      </c>
      <c r="V69" s="515">
        <f t="shared" si="2"/>
        <v>42</v>
      </c>
      <c r="W69" s="515">
        <f t="shared" si="3"/>
        <v>0</v>
      </c>
      <c r="X69" s="515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985</v>
      </c>
      <c r="D70" s="105" t="s">
        <v>985</v>
      </c>
      <c r="E70" s="212" t="s">
        <v>44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15">
        <f t="shared" si="0"/>
        <v>1</v>
      </c>
      <c r="S70" s="515">
        <f t="shared" si="1"/>
        <v>0</v>
      </c>
      <c r="T70" s="515">
        <f>IF(R70=1,SUM($R$6:R70),0)</f>
        <v>43</v>
      </c>
      <c r="U70" s="515">
        <f>IF(S70=1,SUM($S$6:S70),0)</f>
        <v>0</v>
      </c>
      <c r="V70" s="515">
        <f t="shared" si="2"/>
        <v>43</v>
      </c>
      <c r="W70" s="515">
        <f t="shared" si="3"/>
        <v>0</v>
      </c>
      <c r="X70" s="515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986</v>
      </c>
      <c r="D71" s="105" t="s">
        <v>986</v>
      </c>
      <c r="E71" s="212" t="s">
        <v>44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15">
        <f t="shared" ref="R71:R134" si="70">IF(E71="MDU-KD",1,0)</f>
        <v>1</v>
      </c>
      <c r="S71" s="515">
        <f t="shared" ref="S71:S134" si="71">IF(E71="HDW",1,0)</f>
        <v>0</v>
      </c>
      <c r="T71" s="515">
        <f>IF(R71=1,SUM($R$6:R71),0)</f>
        <v>44</v>
      </c>
      <c r="U71" s="515">
        <f>IF(S71=1,SUM($S$6:S71),0)</f>
        <v>0</v>
      </c>
      <c r="V71" s="515">
        <f t="shared" ref="V71:V134" si="72">IF(T71=0,U71,T71)</f>
        <v>44</v>
      </c>
      <c r="W71" s="515">
        <f t="shared" ref="W71:W134" si="73">IF(F71=0,0,IF(LEFT(C71,11)="Tiang Beton",1,0))</f>
        <v>0</v>
      </c>
      <c r="X71" s="515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1023</v>
      </c>
      <c r="D72" s="105" t="s">
        <v>2109</v>
      </c>
      <c r="E72" s="212" t="s">
        <v>44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15">
        <f t="shared" si="70"/>
        <v>1</v>
      </c>
      <c r="S72" s="515">
        <f t="shared" si="71"/>
        <v>0</v>
      </c>
      <c r="T72" s="515">
        <f>IF(R72=1,SUM($R$6:R72),0)</f>
        <v>45</v>
      </c>
      <c r="U72" s="515">
        <f>IF(S72=1,SUM($S$6:S72),0)</f>
        <v>0</v>
      </c>
      <c r="V72" s="515">
        <f t="shared" si="72"/>
        <v>45</v>
      </c>
      <c r="W72" s="515">
        <f t="shared" si="73"/>
        <v>0</v>
      </c>
      <c r="X72" s="515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2136</v>
      </c>
      <c r="D73" s="105" t="s">
        <v>2110</v>
      </c>
      <c r="E73" s="212" t="s">
        <v>44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15">
        <f t="shared" si="70"/>
        <v>1</v>
      </c>
      <c r="S73" s="515">
        <f t="shared" si="71"/>
        <v>0</v>
      </c>
      <c r="T73" s="515">
        <f>IF(R73=1,SUM($R$6:R73),0)</f>
        <v>46</v>
      </c>
      <c r="U73" s="515">
        <f>IF(S73=1,SUM($S$6:S73),0)</f>
        <v>0</v>
      </c>
      <c r="V73" s="515">
        <f t="shared" si="72"/>
        <v>46</v>
      </c>
      <c r="W73" s="515">
        <f t="shared" si="73"/>
        <v>0</v>
      </c>
      <c r="X73" s="515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2137</v>
      </c>
      <c r="D74" s="105" t="s">
        <v>2111</v>
      </c>
      <c r="E74" s="212" t="s">
        <v>44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15">
        <f t="shared" si="70"/>
        <v>1</v>
      </c>
      <c r="S74" s="515">
        <f t="shared" si="71"/>
        <v>0</v>
      </c>
      <c r="T74" s="515">
        <f>IF(R74=1,SUM($R$6:R74),0)</f>
        <v>47</v>
      </c>
      <c r="U74" s="515">
        <f>IF(S74=1,SUM($S$6:S74),0)</f>
        <v>0</v>
      </c>
      <c r="V74" s="515">
        <f t="shared" si="72"/>
        <v>47</v>
      </c>
      <c r="W74" s="515">
        <f t="shared" si="73"/>
        <v>0</v>
      </c>
      <c r="X74" s="515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2138</v>
      </c>
      <c r="D75" s="105" t="s">
        <v>2112</v>
      </c>
      <c r="E75" s="212" t="s">
        <v>44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15">
        <f t="shared" si="70"/>
        <v>1</v>
      </c>
      <c r="S75" s="515">
        <f t="shared" si="71"/>
        <v>0</v>
      </c>
      <c r="T75" s="515">
        <f>IF(R75=1,SUM($R$6:R75),0)</f>
        <v>48</v>
      </c>
      <c r="U75" s="515">
        <f>IF(S75=1,SUM($S$6:S75),0)</f>
        <v>0</v>
      </c>
      <c r="V75" s="515">
        <f t="shared" si="72"/>
        <v>48</v>
      </c>
      <c r="W75" s="515">
        <f t="shared" si="73"/>
        <v>0</v>
      </c>
      <c r="X75" s="515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2139</v>
      </c>
      <c r="D76" s="105" t="s">
        <v>2113</v>
      </c>
      <c r="E76" s="212" t="s">
        <v>44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15">
        <f t="shared" si="70"/>
        <v>1</v>
      </c>
      <c r="S76" s="515">
        <f t="shared" si="71"/>
        <v>0</v>
      </c>
      <c r="T76" s="515">
        <f>IF(R76=1,SUM($R$6:R76),0)</f>
        <v>49</v>
      </c>
      <c r="U76" s="515">
        <f>IF(S76=1,SUM($S$6:S76),0)</f>
        <v>0</v>
      </c>
      <c r="V76" s="515">
        <f t="shared" si="72"/>
        <v>49</v>
      </c>
      <c r="W76" s="515">
        <f t="shared" si="73"/>
        <v>0</v>
      </c>
      <c r="X76" s="515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2140</v>
      </c>
      <c r="D77" s="105" t="s">
        <v>2114</v>
      </c>
      <c r="E77" s="212" t="s">
        <v>44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15">
        <f t="shared" si="70"/>
        <v>1</v>
      </c>
      <c r="S77" s="515">
        <f t="shared" si="71"/>
        <v>0</v>
      </c>
      <c r="T77" s="515">
        <f>IF(R77=1,SUM($R$6:R77),0)</f>
        <v>50</v>
      </c>
      <c r="U77" s="515">
        <f>IF(S77=1,SUM($S$6:S77),0)</f>
        <v>0</v>
      </c>
      <c r="V77" s="515">
        <f t="shared" si="72"/>
        <v>50</v>
      </c>
      <c r="W77" s="515">
        <f t="shared" si="73"/>
        <v>0</v>
      </c>
      <c r="X77" s="515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2141</v>
      </c>
      <c r="D78" s="105" t="s">
        <v>2115</v>
      </c>
      <c r="E78" s="212" t="s">
        <v>44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15">
        <f t="shared" si="70"/>
        <v>1</v>
      </c>
      <c r="S78" s="515">
        <f t="shared" si="71"/>
        <v>0</v>
      </c>
      <c r="T78" s="515">
        <f>IF(R78=1,SUM($R$6:R78),0)</f>
        <v>51</v>
      </c>
      <c r="U78" s="515">
        <f>IF(S78=1,SUM($S$6:S78),0)</f>
        <v>0</v>
      </c>
      <c r="V78" s="515">
        <f t="shared" si="72"/>
        <v>51</v>
      </c>
      <c r="W78" s="515">
        <f t="shared" si="73"/>
        <v>0</v>
      </c>
      <c r="X78" s="515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2142</v>
      </c>
      <c r="D79" s="105" t="s">
        <v>2116</v>
      </c>
      <c r="E79" s="212" t="s">
        <v>44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15">
        <f t="shared" si="70"/>
        <v>1</v>
      </c>
      <c r="S79" s="515">
        <f t="shared" si="71"/>
        <v>0</v>
      </c>
      <c r="T79" s="515">
        <f>IF(R79=1,SUM($R$6:R79),0)</f>
        <v>52</v>
      </c>
      <c r="U79" s="515">
        <f>IF(S79=1,SUM($S$6:S79),0)</f>
        <v>0</v>
      </c>
      <c r="V79" s="515">
        <f t="shared" si="72"/>
        <v>52</v>
      </c>
      <c r="W79" s="515">
        <f t="shared" si="73"/>
        <v>0</v>
      </c>
      <c r="X79" s="515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2143</v>
      </c>
      <c r="D80" s="105" t="s">
        <v>2117</v>
      </c>
      <c r="E80" s="212" t="s">
        <v>44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15">
        <f t="shared" si="70"/>
        <v>1</v>
      </c>
      <c r="S80" s="515">
        <f t="shared" si="71"/>
        <v>0</v>
      </c>
      <c r="T80" s="515">
        <f>IF(R80=1,SUM($R$6:R80),0)</f>
        <v>53</v>
      </c>
      <c r="U80" s="515">
        <f>IF(S80=1,SUM($S$6:S80),0)</f>
        <v>0</v>
      </c>
      <c r="V80" s="515">
        <f t="shared" si="72"/>
        <v>53</v>
      </c>
      <c r="W80" s="515">
        <f t="shared" si="73"/>
        <v>0</v>
      </c>
      <c r="X80" s="515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1024</v>
      </c>
      <c r="D81" s="105" t="s">
        <v>2118</v>
      </c>
      <c r="E81" s="212" t="s">
        <v>44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15">
        <f t="shared" si="70"/>
        <v>1</v>
      </c>
      <c r="S81" s="515">
        <f t="shared" si="71"/>
        <v>0</v>
      </c>
      <c r="T81" s="515">
        <f>IF(R81=1,SUM($R$6:R81),0)</f>
        <v>54</v>
      </c>
      <c r="U81" s="515">
        <f>IF(S81=1,SUM($S$6:S81),0)</f>
        <v>0</v>
      </c>
      <c r="V81" s="515">
        <f t="shared" si="72"/>
        <v>54</v>
      </c>
      <c r="W81" s="515">
        <f t="shared" si="73"/>
        <v>0</v>
      </c>
      <c r="X81" s="515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1025</v>
      </c>
      <c r="D82" s="105" t="s">
        <v>2119</v>
      </c>
      <c r="E82" s="212" t="s">
        <v>44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15">
        <f t="shared" si="70"/>
        <v>1</v>
      </c>
      <c r="S82" s="515">
        <f t="shared" si="71"/>
        <v>0</v>
      </c>
      <c r="T82" s="515">
        <f>IF(R82=1,SUM($R$6:R82),0)</f>
        <v>55</v>
      </c>
      <c r="U82" s="515">
        <f>IF(S82=1,SUM($S$6:S82),0)</f>
        <v>0</v>
      </c>
      <c r="V82" s="515">
        <f t="shared" si="72"/>
        <v>55</v>
      </c>
      <c r="W82" s="515">
        <f t="shared" si="73"/>
        <v>0</v>
      </c>
      <c r="X82" s="515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1026</v>
      </c>
      <c r="D83" s="105" t="s">
        <v>2120</v>
      </c>
      <c r="E83" s="212" t="s">
        <v>44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15">
        <f t="shared" si="70"/>
        <v>1</v>
      </c>
      <c r="S83" s="515">
        <f t="shared" si="71"/>
        <v>0</v>
      </c>
      <c r="T83" s="515">
        <f>IF(R83=1,SUM($R$6:R83),0)</f>
        <v>56</v>
      </c>
      <c r="U83" s="515">
        <f>IF(S83=1,SUM($S$6:S83),0)</f>
        <v>0</v>
      </c>
      <c r="V83" s="515">
        <f t="shared" si="72"/>
        <v>56</v>
      </c>
      <c r="W83" s="515">
        <f t="shared" si="73"/>
        <v>0</v>
      </c>
      <c r="X83" s="515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1027</v>
      </c>
      <c r="D84" s="105" t="s">
        <v>2121</v>
      </c>
      <c r="E84" s="212" t="s">
        <v>44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15">
        <f t="shared" si="70"/>
        <v>1</v>
      </c>
      <c r="S84" s="515">
        <f t="shared" si="71"/>
        <v>0</v>
      </c>
      <c r="T84" s="515">
        <f>IF(R84=1,SUM($R$6:R84),0)</f>
        <v>57</v>
      </c>
      <c r="U84" s="515">
        <f>IF(S84=1,SUM($S$6:S84),0)</f>
        <v>0</v>
      </c>
      <c r="V84" s="515">
        <f t="shared" si="72"/>
        <v>57</v>
      </c>
      <c r="W84" s="515">
        <f t="shared" si="73"/>
        <v>0</v>
      </c>
      <c r="X84" s="515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1028</v>
      </c>
      <c r="D85" s="105" t="s">
        <v>2122</v>
      </c>
      <c r="E85" s="212" t="s">
        <v>44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15">
        <f t="shared" si="70"/>
        <v>1</v>
      </c>
      <c r="S85" s="515">
        <f t="shared" si="71"/>
        <v>0</v>
      </c>
      <c r="T85" s="515">
        <f>IF(R85=1,SUM($R$6:R85),0)</f>
        <v>58</v>
      </c>
      <c r="U85" s="515">
        <f>IF(S85=1,SUM($S$6:S85),0)</f>
        <v>0</v>
      </c>
      <c r="V85" s="515">
        <f t="shared" si="72"/>
        <v>58</v>
      </c>
      <c r="W85" s="515">
        <f t="shared" si="73"/>
        <v>0</v>
      </c>
      <c r="X85" s="515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1029</v>
      </c>
      <c r="D86" s="105" t="s">
        <v>2123</v>
      </c>
      <c r="E86" s="212" t="s">
        <v>44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15">
        <f t="shared" si="70"/>
        <v>1</v>
      </c>
      <c r="S86" s="515">
        <f t="shared" si="71"/>
        <v>0</v>
      </c>
      <c r="T86" s="515">
        <f>IF(R86=1,SUM($R$6:R86),0)</f>
        <v>59</v>
      </c>
      <c r="U86" s="515">
        <f>IF(S86=1,SUM($S$6:S86),0)</f>
        <v>0</v>
      </c>
      <c r="V86" s="515">
        <f t="shared" si="72"/>
        <v>59</v>
      </c>
      <c r="W86" s="515">
        <f t="shared" si="73"/>
        <v>0</v>
      </c>
      <c r="X86" s="515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1030</v>
      </c>
      <c r="D87" s="105" t="s">
        <v>2124</v>
      </c>
      <c r="E87" s="212" t="s">
        <v>44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15">
        <f t="shared" si="70"/>
        <v>1</v>
      </c>
      <c r="S87" s="515">
        <f t="shared" si="71"/>
        <v>0</v>
      </c>
      <c r="T87" s="515">
        <f>IF(R87=1,SUM($R$6:R87),0)</f>
        <v>60</v>
      </c>
      <c r="U87" s="515">
        <f>IF(S87=1,SUM($S$6:S87),0)</f>
        <v>0</v>
      </c>
      <c r="V87" s="515">
        <f t="shared" si="72"/>
        <v>60</v>
      </c>
      <c r="W87" s="515">
        <f t="shared" si="73"/>
        <v>0</v>
      </c>
      <c r="X87" s="515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987</v>
      </c>
      <c r="D88" s="105" t="s">
        <v>987</v>
      </c>
      <c r="E88" s="212" t="s">
        <v>44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15">
        <f t="shared" si="70"/>
        <v>1</v>
      </c>
      <c r="S88" s="515">
        <f t="shared" si="71"/>
        <v>0</v>
      </c>
      <c r="T88" s="515">
        <f>IF(R88=1,SUM($R$6:R88),0)</f>
        <v>61</v>
      </c>
      <c r="U88" s="515">
        <f>IF(S88=1,SUM($S$6:S88),0)</f>
        <v>0</v>
      </c>
      <c r="V88" s="515">
        <f t="shared" si="72"/>
        <v>61</v>
      </c>
      <c r="W88" s="515">
        <f t="shared" si="73"/>
        <v>0</v>
      </c>
      <c r="X88" s="515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988</v>
      </c>
      <c r="D89" s="105" t="s">
        <v>988</v>
      </c>
      <c r="E89" s="212" t="s">
        <v>44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15">
        <f t="shared" si="70"/>
        <v>1</v>
      </c>
      <c r="S89" s="515">
        <f t="shared" si="71"/>
        <v>0</v>
      </c>
      <c r="T89" s="515">
        <f>IF(R89=1,SUM($R$6:R89),0)</f>
        <v>62</v>
      </c>
      <c r="U89" s="515">
        <f>IF(S89=1,SUM($S$6:S89),0)</f>
        <v>0</v>
      </c>
      <c r="V89" s="515">
        <f t="shared" si="72"/>
        <v>62</v>
      </c>
      <c r="W89" s="515">
        <f t="shared" si="73"/>
        <v>0</v>
      </c>
      <c r="X89" s="515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15">
        <f t="shared" si="70"/>
        <v>0</v>
      </c>
      <c r="S90" s="515">
        <f t="shared" si="71"/>
        <v>0</v>
      </c>
      <c r="T90" s="515">
        <f>IF(R90=1,SUM($R$6:R90),0)</f>
        <v>0</v>
      </c>
      <c r="U90" s="515">
        <f>IF(S90=1,SUM($S$6:S90),0)</f>
        <v>0</v>
      </c>
      <c r="V90" s="515">
        <f t="shared" si="72"/>
        <v>0</v>
      </c>
      <c r="W90" s="515">
        <f t="shared" si="73"/>
        <v>0</v>
      </c>
      <c r="X90" s="515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720</v>
      </c>
      <c r="C91" s="426" t="s">
        <v>468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15">
        <f t="shared" si="70"/>
        <v>0</v>
      </c>
      <c r="S91" s="515">
        <f t="shared" si="71"/>
        <v>0</v>
      </c>
      <c r="T91" s="515">
        <f>IF(R91=1,SUM($R$6:R91),0)</f>
        <v>0</v>
      </c>
      <c r="U91" s="515">
        <f>IF(S91=1,SUM($S$6:S91),0)</f>
        <v>0</v>
      </c>
      <c r="V91" s="515">
        <f t="shared" si="72"/>
        <v>0</v>
      </c>
      <c r="W91" s="515">
        <f t="shared" si="73"/>
        <v>0</v>
      </c>
      <c r="X91" s="515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1178</v>
      </c>
      <c r="D92" s="105" t="s">
        <v>1178</v>
      </c>
      <c r="E92" s="212" t="s">
        <v>44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15">
        <f t="shared" si="70"/>
        <v>1</v>
      </c>
      <c r="S92" s="515">
        <f t="shared" si="71"/>
        <v>0</v>
      </c>
      <c r="T92" s="515">
        <f>IF(R92=1,SUM($R$6:R92),0)</f>
        <v>63</v>
      </c>
      <c r="U92" s="515">
        <f>IF(S92=1,SUM($S$6:S92),0)</f>
        <v>0</v>
      </c>
      <c r="V92" s="515">
        <f t="shared" si="72"/>
        <v>63</v>
      </c>
      <c r="W92" s="515">
        <f t="shared" si="73"/>
        <v>0</v>
      </c>
      <c r="X92" s="515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469</v>
      </c>
      <c r="D93" s="105" t="s">
        <v>469</v>
      </c>
      <c r="E93" s="212" t="s">
        <v>44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15">
        <f t="shared" si="70"/>
        <v>1</v>
      </c>
      <c r="S93" s="515">
        <f t="shared" si="71"/>
        <v>0</v>
      </c>
      <c r="T93" s="515">
        <f>IF(R93=1,SUM($R$6:R93),0)</f>
        <v>64</v>
      </c>
      <c r="U93" s="515">
        <f>IF(S93=1,SUM($S$6:S93),0)</f>
        <v>0</v>
      </c>
      <c r="V93" s="515">
        <f t="shared" si="72"/>
        <v>64</v>
      </c>
      <c r="W93" s="515">
        <f t="shared" si="73"/>
        <v>0</v>
      </c>
      <c r="X93" s="515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470</v>
      </c>
      <c r="D94" s="105" t="s">
        <v>470</v>
      </c>
      <c r="E94" s="212" t="s">
        <v>44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15">
        <f t="shared" si="70"/>
        <v>1</v>
      </c>
      <c r="S94" s="515">
        <f t="shared" si="71"/>
        <v>0</v>
      </c>
      <c r="T94" s="515">
        <f>IF(R94=1,SUM($R$6:R94),0)</f>
        <v>65</v>
      </c>
      <c r="U94" s="515">
        <f>IF(S94=1,SUM($S$6:S94),0)</f>
        <v>0</v>
      </c>
      <c r="V94" s="515">
        <f t="shared" si="72"/>
        <v>65</v>
      </c>
      <c r="W94" s="515">
        <f t="shared" si="73"/>
        <v>0</v>
      </c>
      <c r="X94" s="515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471</v>
      </c>
      <c r="D95" s="105" t="s">
        <v>471</v>
      </c>
      <c r="E95" s="212" t="s">
        <v>44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15">
        <f t="shared" si="70"/>
        <v>1</v>
      </c>
      <c r="S95" s="515">
        <f t="shared" si="71"/>
        <v>0</v>
      </c>
      <c r="T95" s="515">
        <f>IF(R95=1,SUM($R$6:R95),0)</f>
        <v>66</v>
      </c>
      <c r="U95" s="515">
        <f>IF(S95=1,SUM($S$6:S95),0)</f>
        <v>0</v>
      </c>
      <c r="V95" s="515">
        <f t="shared" si="72"/>
        <v>66</v>
      </c>
      <c r="W95" s="515">
        <f t="shared" si="73"/>
        <v>0</v>
      </c>
      <c r="X95" s="515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472</v>
      </c>
      <c r="D96" s="105" t="s">
        <v>472</v>
      </c>
      <c r="E96" s="212" t="s">
        <v>44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15">
        <f t="shared" si="70"/>
        <v>1</v>
      </c>
      <c r="S96" s="515">
        <f t="shared" si="71"/>
        <v>0</v>
      </c>
      <c r="T96" s="515">
        <f>IF(R96=1,SUM($R$6:R96),0)</f>
        <v>67</v>
      </c>
      <c r="U96" s="515">
        <f>IF(S96=1,SUM($S$6:S96),0)</f>
        <v>0</v>
      </c>
      <c r="V96" s="515">
        <f t="shared" si="72"/>
        <v>67</v>
      </c>
      <c r="W96" s="515">
        <f t="shared" si="73"/>
        <v>0</v>
      </c>
      <c r="X96" s="515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473</v>
      </c>
      <c r="D97" s="105" t="s">
        <v>473</v>
      </c>
      <c r="E97" s="212" t="s">
        <v>44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15">
        <f t="shared" si="70"/>
        <v>1</v>
      </c>
      <c r="S97" s="515">
        <f t="shared" si="71"/>
        <v>0</v>
      </c>
      <c r="T97" s="515">
        <f>IF(R97=1,SUM($R$6:R97),0)</f>
        <v>68</v>
      </c>
      <c r="U97" s="515">
        <f>IF(S97=1,SUM($S$6:S97),0)</f>
        <v>0</v>
      </c>
      <c r="V97" s="515">
        <f t="shared" si="72"/>
        <v>68</v>
      </c>
      <c r="W97" s="515">
        <f t="shared" si="73"/>
        <v>0</v>
      </c>
      <c r="X97" s="515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474</v>
      </c>
      <c r="D98" s="105" t="s">
        <v>474</v>
      </c>
      <c r="E98" s="212" t="s">
        <v>44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15">
        <f t="shared" si="70"/>
        <v>1</v>
      </c>
      <c r="S98" s="515">
        <f t="shared" si="71"/>
        <v>0</v>
      </c>
      <c r="T98" s="515">
        <f>IF(R98=1,SUM($R$6:R98),0)</f>
        <v>69</v>
      </c>
      <c r="U98" s="515">
        <f>IF(S98=1,SUM($S$6:S98),0)</f>
        <v>0</v>
      </c>
      <c r="V98" s="515">
        <f t="shared" si="72"/>
        <v>69</v>
      </c>
      <c r="W98" s="515">
        <f t="shared" si="73"/>
        <v>0</v>
      </c>
      <c r="X98" s="515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475</v>
      </c>
      <c r="D99" s="105" t="s">
        <v>475</v>
      </c>
      <c r="E99" s="212" t="s">
        <v>44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15">
        <f t="shared" si="70"/>
        <v>1</v>
      </c>
      <c r="S99" s="515">
        <f t="shared" si="71"/>
        <v>0</v>
      </c>
      <c r="T99" s="515">
        <f>IF(R99=1,SUM($R$6:R99),0)</f>
        <v>70</v>
      </c>
      <c r="U99" s="515">
        <f>IF(S99=1,SUM($S$6:S99),0)</f>
        <v>0</v>
      </c>
      <c r="V99" s="515">
        <f t="shared" si="72"/>
        <v>70</v>
      </c>
      <c r="W99" s="515">
        <f t="shared" si="73"/>
        <v>0</v>
      </c>
      <c r="X99" s="515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476</v>
      </c>
      <c r="D100" s="105" t="s">
        <v>476</v>
      </c>
      <c r="E100" s="212" t="s">
        <v>44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15">
        <f t="shared" si="70"/>
        <v>1</v>
      </c>
      <c r="S100" s="515">
        <f t="shared" si="71"/>
        <v>0</v>
      </c>
      <c r="T100" s="515">
        <f>IF(R100=1,SUM($R$6:R100),0)</f>
        <v>71</v>
      </c>
      <c r="U100" s="515">
        <f>IF(S100=1,SUM($S$6:S100),0)</f>
        <v>0</v>
      </c>
      <c r="V100" s="515">
        <f t="shared" si="72"/>
        <v>71</v>
      </c>
      <c r="W100" s="515">
        <f t="shared" si="73"/>
        <v>0</v>
      </c>
      <c r="X100" s="515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477</v>
      </c>
      <c r="D101" s="105" t="s">
        <v>477</v>
      </c>
      <c r="E101" s="212" t="s">
        <v>44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15">
        <f t="shared" si="70"/>
        <v>1</v>
      </c>
      <c r="S101" s="515">
        <f t="shared" si="71"/>
        <v>0</v>
      </c>
      <c r="T101" s="515">
        <f>IF(R101=1,SUM($R$6:R101),0)</f>
        <v>72</v>
      </c>
      <c r="U101" s="515">
        <f>IF(S101=1,SUM($S$6:S101),0)</f>
        <v>0</v>
      </c>
      <c r="V101" s="515">
        <f t="shared" si="72"/>
        <v>72</v>
      </c>
      <c r="W101" s="515">
        <f t="shared" si="73"/>
        <v>0</v>
      </c>
      <c r="X101" s="515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478</v>
      </c>
      <c r="D102" s="105" t="s">
        <v>478</v>
      </c>
      <c r="E102" s="212" t="s">
        <v>44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15">
        <f t="shared" si="70"/>
        <v>1</v>
      </c>
      <c r="S102" s="515">
        <f t="shared" si="71"/>
        <v>0</v>
      </c>
      <c r="T102" s="515">
        <f>IF(R102=1,SUM($R$6:R102),0)</f>
        <v>73</v>
      </c>
      <c r="U102" s="515">
        <f>IF(S102=1,SUM($S$6:S102),0)</f>
        <v>0</v>
      </c>
      <c r="V102" s="515">
        <f t="shared" si="72"/>
        <v>73</v>
      </c>
      <c r="W102" s="515">
        <f t="shared" si="73"/>
        <v>0</v>
      </c>
      <c r="X102" s="515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479</v>
      </c>
      <c r="D103" s="105" t="s">
        <v>479</v>
      </c>
      <c r="E103" s="212" t="s">
        <v>44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15">
        <f t="shared" si="70"/>
        <v>1</v>
      </c>
      <c r="S103" s="515">
        <f t="shared" si="71"/>
        <v>0</v>
      </c>
      <c r="T103" s="515">
        <f>IF(R103=1,SUM($R$6:R103),0)</f>
        <v>74</v>
      </c>
      <c r="U103" s="515">
        <f>IF(S103=1,SUM($S$6:S103),0)</f>
        <v>0</v>
      </c>
      <c r="V103" s="515">
        <f t="shared" si="72"/>
        <v>74</v>
      </c>
      <c r="W103" s="515">
        <f t="shared" si="73"/>
        <v>0</v>
      </c>
      <c r="X103" s="515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480</v>
      </c>
      <c r="D104" s="105" t="s">
        <v>480</v>
      </c>
      <c r="E104" s="212" t="s">
        <v>44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15">
        <f t="shared" si="70"/>
        <v>1</v>
      </c>
      <c r="S104" s="515">
        <f t="shared" si="71"/>
        <v>0</v>
      </c>
      <c r="T104" s="515">
        <f>IF(R104=1,SUM($R$6:R104),0)</f>
        <v>75</v>
      </c>
      <c r="U104" s="515">
        <f>IF(S104=1,SUM($S$6:S104),0)</f>
        <v>0</v>
      </c>
      <c r="V104" s="515">
        <f t="shared" si="72"/>
        <v>75</v>
      </c>
      <c r="W104" s="515">
        <f t="shared" si="73"/>
        <v>0</v>
      </c>
      <c r="X104" s="515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481</v>
      </c>
      <c r="D105" s="105" t="s">
        <v>481</v>
      </c>
      <c r="E105" s="212" t="s">
        <v>44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15">
        <f t="shared" si="70"/>
        <v>1</v>
      </c>
      <c r="S105" s="515">
        <f t="shared" si="71"/>
        <v>0</v>
      </c>
      <c r="T105" s="515">
        <f>IF(R105=1,SUM($R$6:R105),0)</f>
        <v>76</v>
      </c>
      <c r="U105" s="515">
        <f>IF(S105=1,SUM($S$6:S105),0)</f>
        <v>0</v>
      </c>
      <c r="V105" s="515">
        <f t="shared" si="72"/>
        <v>76</v>
      </c>
      <c r="W105" s="515">
        <f t="shared" si="73"/>
        <v>0</v>
      </c>
      <c r="X105" s="515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482</v>
      </c>
      <c r="D106" s="105" t="s">
        <v>482</v>
      </c>
      <c r="E106" s="212" t="s">
        <v>44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15">
        <f t="shared" si="70"/>
        <v>1</v>
      </c>
      <c r="S106" s="515">
        <f t="shared" si="71"/>
        <v>0</v>
      </c>
      <c r="T106" s="515">
        <f>IF(R106=1,SUM($R$6:R106),0)</f>
        <v>77</v>
      </c>
      <c r="U106" s="515">
        <f>IF(S106=1,SUM($S$6:S106),0)</f>
        <v>0</v>
      </c>
      <c r="V106" s="515">
        <f t="shared" si="72"/>
        <v>77</v>
      </c>
      <c r="W106" s="515">
        <f t="shared" si="73"/>
        <v>0</v>
      </c>
      <c r="X106" s="515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483</v>
      </c>
      <c r="D107" s="105" t="s">
        <v>483</v>
      </c>
      <c r="E107" s="212" t="s">
        <v>44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15">
        <f t="shared" si="70"/>
        <v>1</v>
      </c>
      <c r="S107" s="515">
        <f t="shared" si="71"/>
        <v>0</v>
      </c>
      <c r="T107" s="515">
        <f>IF(R107=1,SUM($R$6:R107),0)</f>
        <v>78</v>
      </c>
      <c r="U107" s="515">
        <f>IF(S107=1,SUM($S$6:S107),0)</f>
        <v>0</v>
      </c>
      <c r="V107" s="515">
        <f t="shared" si="72"/>
        <v>78</v>
      </c>
      <c r="W107" s="515">
        <f t="shared" si="73"/>
        <v>0</v>
      </c>
      <c r="X107" s="515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484</v>
      </c>
      <c r="D108" s="105" t="s">
        <v>484</v>
      </c>
      <c r="E108" s="212" t="s">
        <v>44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15">
        <f t="shared" si="70"/>
        <v>1</v>
      </c>
      <c r="S108" s="515">
        <f t="shared" si="71"/>
        <v>0</v>
      </c>
      <c r="T108" s="515">
        <f>IF(R108=1,SUM($R$6:R108),0)</f>
        <v>79</v>
      </c>
      <c r="U108" s="515">
        <f>IF(S108=1,SUM($S$6:S108),0)</f>
        <v>0</v>
      </c>
      <c r="V108" s="515">
        <f t="shared" si="72"/>
        <v>79</v>
      </c>
      <c r="W108" s="515">
        <f t="shared" si="73"/>
        <v>0</v>
      </c>
      <c r="X108" s="515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485</v>
      </c>
      <c r="D109" s="105" t="s">
        <v>485</v>
      </c>
      <c r="E109" s="212" t="s">
        <v>44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15">
        <f t="shared" si="70"/>
        <v>1</v>
      </c>
      <c r="S109" s="515">
        <f t="shared" si="71"/>
        <v>0</v>
      </c>
      <c r="T109" s="515">
        <f>IF(R109=1,SUM($R$6:R109),0)</f>
        <v>80</v>
      </c>
      <c r="U109" s="515">
        <f>IF(S109=1,SUM($S$6:S109),0)</f>
        <v>0</v>
      </c>
      <c r="V109" s="515">
        <f t="shared" si="72"/>
        <v>80</v>
      </c>
      <c r="W109" s="515">
        <f t="shared" si="73"/>
        <v>0</v>
      </c>
      <c r="X109" s="515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133</v>
      </c>
      <c r="D110" s="105"/>
      <c r="E110" s="212" t="s">
        <v>45</v>
      </c>
      <c r="F110" s="213" t="s">
        <v>24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15">
        <f t="shared" si="70"/>
        <v>0</v>
      </c>
      <c r="S110" s="515">
        <f t="shared" si="71"/>
        <v>1</v>
      </c>
      <c r="T110" s="515">
        <f>IF(R110=1,SUM($R$6:R110),0)</f>
        <v>0</v>
      </c>
      <c r="U110" s="515">
        <f>IF(S110=1,SUM($S$6:S110),0)</f>
        <v>165</v>
      </c>
      <c r="V110" s="515">
        <f t="shared" si="72"/>
        <v>165</v>
      </c>
      <c r="W110" s="515">
        <f t="shared" si="73"/>
        <v>0</v>
      </c>
      <c r="X110" s="515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134</v>
      </c>
      <c r="D111" s="105"/>
      <c r="E111" s="212" t="s">
        <v>45</v>
      </c>
      <c r="F111" s="213" t="s">
        <v>24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15">
        <f t="shared" si="70"/>
        <v>0</v>
      </c>
      <c r="S111" s="515">
        <f t="shared" si="71"/>
        <v>1</v>
      </c>
      <c r="T111" s="515">
        <f>IF(R111=1,SUM($R$6:R111),0)</f>
        <v>0</v>
      </c>
      <c r="U111" s="515">
        <f>IF(S111=1,SUM($S$6:S111),0)</f>
        <v>166</v>
      </c>
      <c r="V111" s="515">
        <f t="shared" si="72"/>
        <v>166</v>
      </c>
      <c r="W111" s="515">
        <f t="shared" si="73"/>
        <v>0</v>
      </c>
      <c r="X111" s="515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2144</v>
      </c>
      <c r="D112" s="105"/>
      <c r="E112" s="212" t="s">
        <v>45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15">
        <f t="shared" si="70"/>
        <v>0</v>
      </c>
      <c r="S112" s="515">
        <f t="shared" si="71"/>
        <v>1</v>
      </c>
      <c r="T112" s="515">
        <f>IF(R112=1,SUM($R$6:R112),0)</f>
        <v>0</v>
      </c>
      <c r="U112" s="515">
        <f>IF(S112=1,SUM($S$6:S112),0)</f>
        <v>167</v>
      </c>
      <c r="V112" s="515">
        <f t="shared" si="72"/>
        <v>167</v>
      </c>
      <c r="W112" s="515">
        <f t="shared" si="73"/>
        <v>0</v>
      </c>
      <c r="X112" s="515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2145</v>
      </c>
      <c r="D113" s="105" t="s">
        <v>1204</v>
      </c>
      <c r="E113" s="212" t="s">
        <v>45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15">
        <f t="shared" si="70"/>
        <v>0</v>
      </c>
      <c r="S113" s="515">
        <f t="shared" si="71"/>
        <v>1</v>
      </c>
      <c r="T113" s="515">
        <f>IF(R113=1,SUM($R$6:R113),0)</f>
        <v>0</v>
      </c>
      <c r="U113" s="515">
        <f>IF(S113=1,SUM($S$6:S113),0)</f>
        <v>168</v>
      </c>
      <c r="V113" s="515">
        <f t="shared" si="72"/>
        <v>168</v>
      </c>
      <c r="W113" s="515">
        <f t="shared" si="73"/>
        <v>0</v>
      </c>
      <c r="X113" s="515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2146</v>
      </c>
      <c r="D114" s="105"/>
      <c r="E114" s="212" t="s">
        <v>45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15">
        <f t="shared" si="70"/>
        <v>0</v>
      </c>
      <c r="S114" s="515">
        <f t="shared" si="71"/>
        <v>1</v>
      </c>
      <c r="T114" s="515">
        <f>IF(R114=1,SUM($R$6:R114),0)</f>
        <v>0</v>
      </c>
      <c r="U114" s="515">
        <f>IF(S114=1,SUM($S$6:S114),0)</f>
        <v>169</v>
      </c>
      <c r="V114" s="515">
        <f t="shared" si="72"/>
        <v>169</v>
      </c>
      <c r="W114" s="515">
        <f t="shared" si="73"/>
        <v>0</v>
      </c>
      <c r="X114" s="515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49</v>
      </c>
      <c r="D115" s="105"/>
      <c r="E115" s="212" t="s">
        <v>45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15">
        <f t="shared" si="70"/>
        <v>0</v>
      </c>
      <c r="S115" s="515">
        <f t="shared" si="71"/>
        <v>1</v>
      </c>
      <c r="T115" s="515">
        <f>IF(R115=1,SUM($R$6:R115),0)</f>
        <v>0</v>
      </c>
      <c r="U115" s="515">
        <f>IF(S115=1,SUM($S$6:S115),0)</f>
        <v>170</v>
      </c>
      <c r="V115" s="515">
        <f t="shared" si="72"/>
        <v>170</v>
      </c>
      <c r="W115" s="515">
        <f t="shared" si="73"/>
        <v>0</v>
      </c>
      <c r="X115" s="515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39</v>
      </c>
      <c r="D116" s="105"/>
      <c r="E116" s="212" t="s">
        <v>45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15">
        <f t="shared" si="70"/>
        <v>0</v>
      </c>
      <c r="S116" s="515">
        <f t="shared" si="71"/>
        <v>1</v>
      </c>
      <c r="T116" s="515">
        <f>IF(R116=1,SUM($R$6:R116),0)</f>
        <v>0</v>
      </c>
      <c r="U116" s="515">
        <f>IF(S116=1,SUM($S$6:S116),0)</f>
        <v>171</v>
      </c>
      <c r="V116" s="515">
        <f t="shared" si="72"/>
        <v>171</v>
      </c>
      <c r="W116" s="515">
        <f t="shared" si="73"/>
        <v>0</v>
      </c>
      <c r="X116" s="515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2147</v>
      </c>
      <c r="D117" s="105"/>
      <c r="E117" s="212" t="s">
        <v>45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15">
        <f t="shared" si="70"/>
        <v>0</v>
      </c>
      <c r="S117" s="515">
        <f t="shared" si="71"/>
        <v>1</v>
      </c>
      <c r="T117" s="515">
        <f>IF(R117=1,SUM($R$6:R117),0)</f>
        <v>0</v>
      </c>
      <c r="U117" s="515">
        <f>IF(S117=1,SUM($S$6:S117),0)</f>
        <v>172</v>
      </c>
      <c r="V117" s="515">
        <f t="shared" si="72"/>
        <v>172</v>
      </c>
      <c r="W117" s="515">
        <f t="shared" si="73"/>
        <v>0</v>
      </c>
      <c r="X117" s="515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48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15">
        <f t="shared" si="70"/>
        <v>0</v>
      </c>
      <c r="S118" s="515">
        <f t="shared" si="71"/>
        <v>0</v>
      </c>
      <c r="T118" s="515">
        <f>IF(R118=1,SUM($R$6:R118),0)</f>
        <v>0</v>
      </c>
      <c r="U118" s="515">
        <f>IF(S118=1,SUM($S$6:S118),0)</f>
        <v>0</v>
      </c>
      <c r="V118" s="515">
        <f t="shared" si="72"/>
        <v>0</v>
      </c>
      <c r="W118" s="515">
        <f t="shared" si="73"/>
        <v>0</v>
      </c>
      <c r="X118" s="515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720</v>
      </c>
      <c r="C119" s="426" t="s">
        <v>838</v>
      </c>
      <c r="D119" s="426"/>
      <c r="E119" s="212" t="s">
        <v>48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15">
        <f t="shared" si="70"/>
        <v>0</v>
      </c>
      <c r="S119" s="515">
        <f t="shared" si="71"/>
        <v>0</v>
      </c>
      <c r="T119" s="515">
        <f>IF(R119=1,SUM($R$6:R119),0)</f>
        <v>0</v>
      </c>
      <c r="U119" s="515">
        <f>IF(S119=1,SUM($S$6:S119),0)</f>
        <v>0</v>
      </c>
      <c r="V119" s="515">
        <f t="shared" si="72"/>
        <v>0</v>
      </c>
      <c r="W119" s="515">
        <f t="shared" si="73"/>
        <v>0</v>
      </c>
      <c r="X119" s="515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839</v>
      </c>
      <c r="D120" s="426"/>
      <c r="E120" s="212" t="s">
        <v>45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15">
        <f t="shared" si="70"/>
        <v>0</v>
      </c>
      <c r="S120" s="515">
        <f t="shared" si="71"/>
        <v>1</v>
      </c>
      <c r="T120" s="515">
        <f>IF(R120=1,SUM($R$6:R120),0)</f>
        <v>0</v>
      </c>
      <c r="U120" s="515">
        <f>IF(S120=1,SUM($S$6:S120),0)</f>
        <v>173</v>
      </c>
      <c r="V120" s="515">
        <f t="shared" si="72"/>
        <v>173</v>
      </c>
      <c r="W120" s="515">
        <f t="shared" si="73"/>
        <v>0</v>
      </c>
      <c r="X120" s="515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698</v>
      </c>
      <c r="D121" s="105" t="s">
        <v>698</v>
      </c>
      <c r="E121" s="212" t="s">
        <v>44</v>
      </c>
      <c r="F121" s="213" t="s">
        <v>487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15">
        <f t="shared" si="70"/>
        <v>1</v>
      </c>
      <c r="S121" s="515">
        <f t="shared" si="71"/>
        <v>0</v>
      </c>
      <c r="T121" s="515">
        <f>IF(R121=1,SUM($R$6:R121),0)</f>
        <v>81</v>
      </c>
      <c r="U121" s="515">
        <f>IF(S121=1,SUM($S$6:S121),0)</f>
        <v>0</v>
      </c>
      <c r="V121" s="515">
        <f t="shared" si="72"/>
        <v>81</v>
      </c>
      <c r="W121" s="515">
        <f t="shared" si="73"/>
        <v>0</v>
      </c>
      <c r="X121" s="515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699</v>
      </c>
      <c r="D122" s="171" t="s">
        <v>699</v>
      </c>
      <c r="E122" s="212" t="s">
        <v>44</v>
      </c>
      <c r="F122" s="213" t="s">
        <v>487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15">
        <f t="shared" si="70"/>
        <v>1</v>
      </c>
      <c r="S122" s="515">
        <f t="shared" si="71"/>
        <v>0</v>
      </c>
      <c r="T122" s="515">
        <f>IF(R122=1,SUM($R$6:R122),0)</f>
        <v>82</v>
      </c>
      <c r="U122" s="515">
        <f>IF(S122=1,SUM($S$6:S122),0)</f>
        <v>0</v>
      </c>
      <c r="V122" s="515">
        <f t="shared" si="72"/>
        <v>82</v>
      </c>
      <c r="W122" s="515">
        <f t="shared" si="73"/>
        <v>0</v>
      </c>
      <c r="X122" s="515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700</v>
      </c>
      <c r="D123" s="105" t="s">
        <v>700</v>
      </c>
      <c r="E123" s="212" t="s">
        <v>44</v>
      </c>
      <c r="F123" s="213" t="s">
        <v>487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15">
        <f t="shared" si="70"/>
        <v>1</v>
      </c>
      <c r="S123" s="515">
        <f t="shared" si="71"/>
        <v>0</v>
      </c>
      <c r="T123" s="515">
        <f>IF(R123=1,SUM($R$6:R123),0)</f>
        <v>83</v>
      </c>
      <c r="U123" s="515">
        <f>IF(S123=1,SUM($S$6:S123),0)</f>
        <v>0</v>
      </c>
      <c r="V123" s="515">
        <f t="shared" si="72"/>
        <v>83</v>
      </c>
      <c r="W123" s="515">
        <f t="shared" si="73"/>
        <v>0</v>
      </c>
      <c r="X123" s="515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701</v>
      </c>
      <c r="D124" s="105" t="s">
        <v>701</v>
      </c>
      <c r="E124" s="212" t="s">
        <v>44</v>
      </c>
      <c r="F124" s="213" t="s">
        <v>487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15">
        <f t="shared" si="70"/>
        <v>1</v>
      </c>
      <c r="S124" s="515">
        <f t="shared" si="71"/>
        <v>0</v>
      </c>
      <c r="T124" s="515">
        <f>IF(R124=1,SUM($R$6:R124),0)</f>
        <v>84</v>
      </c>
      <c r="U124" s="515">
        <f>IF(S124=1,SUM($S$6:S124),0)</f>
        <v>0</v>
      </c>
      <c r="V124" s="515">
        <f t="shared" si="72"/>
        <v>84</v>
      </c>
      <c r="W124" s="515">
        <f t="shared" si="73"/>
        <v>0</v>
      </c>
      <c r="X124" s="515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702</v>
      </c>
      <c r="D125" s="105" t="s">
        <v>702</v>
      </c>
      <c r="E125" s="212" t="s">
        <v>44</v>
      </c>
      <c r="F125" s="213" t="s">
        <v>487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15">
        <f t="shared" si="70"/>
        <v>1</v>
      </c>
      <c r="S125" s="515">
        <f t="shared" si="71"/>
        <v>0</v>
      </c>
      <c r="T125" s="515">
        <f>IF(R125=1,SUM($R$6:R125),0)</f>
        <v>85</v>
      </c>
      <c r="U125" s="515">
        <f>IF(S125=1,SUM($S$6:S125),0)</f>
        <v>0</v>
      </c>
      <c r="V125" s="515">
        <f t="shared" si="72"/>
        <v>85</v>
      </c>
      <c r="W125" s="515">
        <f t="shared" si="73"/>
        <v>0</v>
      </c>
      <c r="X125" s="515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837</v>
      </c>
      <c r="D126" s="105" t="s">
        <v>837</v>
      </c>
      <c r="E126" s="212" t="s">
        <v>44</v>
      </c>
      <c r="F126" s="213" t="s">
        <v>487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15">
        <f t="shared" si="70"/>
        <v>1</v>
      </c>
      <c r="S126" s="515">
        <f t="shared" si="71"/>
        <v>0</v>
      </c>
      <c r="T126" s="515">
        <f>IF(R126=1,SUM($R$6:R126),0)</f>
        <v>86</v>
      </c>
      <c r="U126" s="515">
        <f>IF(S126=1,SUM($S$6:S126),0)</f>
        <v>0</v>
      </c>
      <c r="V126" s="515">
        <f t="shared" si="72"/>
        <v>86</v>
      </c>
      <c r="W126" s="515">
        <f t="shared" si="73"/>
        <v>0</v>
      </c>
      <c r="X126" s="515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1031</v>
      </c>
      <c r="D127" s="427"/>
      <c r="E127" s="212" t="s">
        <v>48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15">
        <f t="shared" si="70"/>
        <v>0</v>
      </c>
      <c r="S127" s="515">
        <f t="shared" si="71"/>
        <v>0</v>
      </c>
      <c r="T127" s="515">
        <f>IF(R127=1,SUM($R$6:R127),0)</f>
        <v>0</v>
      </c>
      <c r="U127" s="515">
        <f>IF(S127=1,SUM($S$6:S127),0)</f>
        <v>0</v>
      </c>
      <c r="V127" s="515">
        <f t="shared" si="72"/>
        <v>0</v>
      </c>
      <c r="W127" s="515">
        <f t="shared" si="73"/>
        <v>0</v>
      </c>
      <c r="X127" s="515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1032</v>
      </c>
      <c r="D128" s="171" t="s">
        <v>1032</v>
      </c>
      <c r="E128" s="212" t="s">
        <v>44</v>
      </c>
      <c r="F128" s="213" t="s">
        <v>487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15">
        <f t="shared" si="70"/>
        <v>1</v>
      </c>
      <c r="S128" s="515">
        <f t="shared" si="71"/>
        <v>0</v>
      </c>
      <c r="T128" s="515">
        <f>IF(R128=1,SUM($R$6:R128),0)</f>
        <v>87</v>
      </c>
      <c r="U128" s="515">
        <f>IF(S128=1,SUM($S$6:S128),0)</f>
        <v>0</v>
      </c>
      <c r="V128" s="515">
        <f t="shared" si="72"/>
        <v>87</v>
      </c>
      <c r="W128" s="515">
        <f t="shared" si="73"/>
        <v>0</v>
      </c>
      <c r="X128" s="515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1033</v>
      </c>
      <c r="D129" s="171" t="s">
        <v>1033</v>
      </c>
      <c r="E129" s="212" t="s">
        <v>44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15">
        <f t="shared" si="70"/>
        <v>1</v>
      </c>
      <c r="S129" s="515">
        <f t="shared" si="71"/>
        <v>0</v>
      </c>
      <c r="T129" s="515">
        <f>IF(R129=1,SUM($R$6:R129),0)</f>
        <v>88</v>
      </c>
      <c r="U129" s="515">
        <f>IF(S129=1,SUM($S$6:S129),0)</f>
        <v>0</v>
      </c>
      <c r="V129" s="515">
        <f t="shared" si="72"/>
        <v>88</v>
      </c>
      <c r="W129" s="515">
        <f t="shared" si="73"/>
        <v>0</v>
      </c>
      <c r="X129" s="515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1179</v>
      </c>
      <c r="D130" s="171" t="s">
        <v>1179</v>
      </c>
      <c r="E130" s="212" t="s">
        <v>45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15">
        <f t="shared" si="70"/>
        <v>0</v>
      </c>
      <c r="S130" s="515">
        <f t="shared" si="71"/>
        <v>1</v>
      </c>
      <c r="T130" s="515">
        <f>IF(R130=1,SUM($R$6:R130),0)</f>
        <v>0</v>
      </c>
      <c r="U130" s="515">
        <f>IF(S130=1,SUM($S$6:S130),0)</f>
        <v>174</v>
      </c>
      <c r="V130" s="515">
        <f t="shared" si="72"/>
        <v>174</v>
      </c>
      <c r="W130" s="515">
        <f t="shared" si="73"/>
        <v>0</v>
      </c>
      <c r="X130" s="515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1180</v>
      </c>
      <c r="D131" s="171" t="s">
        <v>1180</v>
      </c>
      <c r="E131" s="212" t="s">
        <v>45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15">
        <f t="shared" si="70"/>
        <v>0</v>
      </c>
      <c r="S131" s="515">
        <f t="shared" si="71"/>
        <v>1</v>
      </c>
      <c r="T131" s="515">
        <f>IF(R131=1,SUM($R$6:R131),0)</f>
        <v>0</v>
      </c>
      <c r="U131" s="515">
        <f>IF(S131=1,SUM($S$6:S131),0)</f>
        <v>175</v>
      </c>
      <c r="V131" s="515">
        <f t="shared" si="72"/>
        <v>175</v>
      </c>
      <c r="W131" s="515">
        <f t="shared" si="73"/>
        <v>0</v>
      </c>
      <c r="X131" s="515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15">
        <f t="shared" si="70"/>
        <v>0</v>
      </c>
      <c r="S132" s="515">
        <f t="shared" si="71"/>
        <v>0</v>
      </c>
      <c r="T132" s="515">
        <f>IF(R132=1,SUM($R$6:R132),0)</f>
        <v>0</v>
      </c>
      <c r="U132" s="515">
        <f>IF(S132=1,SUM($S$6:S132),0)</f>
        <v>0</v>
      </c>
      <c r="V132" s="515">
        <f t="shared" si="72"/>
        <v>0</v>
      </c>
      <c r="W132" s="515">
        <f t="shared" si="73"/>
        <v>0</v>
      </c>
      <c r="X132" s="515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720</v>
      </c>
      <c r="C133" s="426" t="s">
        <v>488</v>
      </c>
      <c r="D133" s="426"/>
      <c r="E133" s="212" t="s">
        <v>48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15">
        <f t="shared" si="70"/>
        <v>0</v>
      </c>
      <c r="S133" s="515">
        <f t="shared" si="71"/>
        <v>0</v>
      </c>
      <c r="T133" s="515">
        <f>IF(R133=1,SUM($R$6:R133),0)</f>
        <v>0</v>
      </c>
      <c r="U133" s="515">
        <f>IF(S133=1,SUM($S$6:S133),0)</f>
        <v>0</v>
      </c>
      <c r="V133" s="515">
        <f t="shared" si="72"/>
        <v>0</v>
      </c>
      <c r="W133" s="515">
        <f t="shared" si="73"/>
        <v>0</v>
      </c>
      <c r="X133" s="515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489</v>
      </c>
      <c r="D134" s="105" t="s">
        <v>489</v>
      </c>
      <c r="E134" s="212" t="s">
        <v>44</v>
      </c>
      <c r="F134" s="213" t="s">
        <v>487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15">
        <f t="shared" si="70"/>
        <v>1</v>
      </c>
      <c r="S134" s="515">
        <f t="shared" si="71"/>
        <v>0</v>
      </c>
      <c r="T134" s="515">
        <f>IF(R134=1,SUM($R$6:R134),0)</f>
        <v>89</v>
      </c>
      <c r="U134" s="515">
        <f>IF(S134=1,SUM($S$6:S134),0)</f>
        <v>0</v>
      </c>
      <c r="V134" s="515">
        <f t="shared" si="72"/>
        <v>89</v>
      </c>
      <c r="W134" s="515">
        <f t="shared" si="73"/>
        <v>0</v>
      </c>
      <c r="X134" s="515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490</v>
      </c>
      <c r="D135" s="105" t="s">
        <v>490</v>
      </c>
      <c r="E135" s="212" t="s">
        <v>44</v>
      </c>
      <c r="F135" s="213" t="s">
        <v>487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15">
        <f t="shared" ref="R135:R198" si="135">IF(E135="MDU-KD",1,0)</f>
        <v>1</v>
      </c>
      <c r="S135" s="515">
        <f t="shared" ref="S135:S198" si="136">IF(E135="HDW",1,0)</f>
        <v>0</v>
      </c>
      <c r="T135" s="515">
        <f>IF(R135=1,SUM($R$6:R135),0)</f>
        <v>90</v>
      </c>
      <c r="U135" s="515">
        <f>IF(S135=1,SUM($S$6:S135),0)</f>
        <v>0</v>
      </c>
      <c r="V135" s="515">
        <f t="shared" ref="V135:V198" si="137">IF(T135=0,U135,T135)</f>
        <v>90</v>
      </c>
      <c r="W135" s="515">
        <f t="shared" ref="W135:W198" si="138">IF(F135=0,0,IF(LEFT(C135,11)="Tiang Beton",1,0))</f>
        <v>0</v>
      </c>
      <c r="X135" s="515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813</v>
      </c>
      <c r="D136" s="105"/>
      <c r="E136" s="212" t="s">
        <v>45</v>
      </c>
      <c r="F136" s="213" t="s">
        <v>487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15">
        <f t="shared" si="135"/>
        <v>0</v>
      </c>
      <c r="S136" s="515">
        <f t="shared" si="136"/>
        <v>1</v>
      </c>
      <c r="T136" s="515">
        <f>IF(R136=1,SUM($R$6:R136),0)</f>
        <v>0</v>
      </c>
      <c r="U136" s="515">
        <f>IF(S136=1,SUM($S$6:S136),0)</f>
        <v>176</v>
      </c>
      <c r="V136" s="515">
        <f t="shared" si="137"/>
        <v>176</v>
      </c>
      <c r="W136" s="515">
        <f t="shared" si="138"/>
        <v>0</v>
      </c>
      <c r="X136" s="515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814</v>
      </c>
      <c r="D137" s="105"/>
      <c r="E137" s="212" t="s">
        <v>45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15">
        <f t="shared" si="135"/>
        <v>0</v>
      </c>
      <c r="S137" s="515">
        <f t="shared" si="136"/>
        <v>1</v>
      </c>
      <c r="T137" s="515">
        <f>IF(R137=1,SUM($R$6:R137),0)</f>
        <v>0</v>
      </c>
      <c r="U137" s="515">
        <f>IF(S137=1,SUM($S$6:S137),0)</f>
        <v>177</v>
      </c>
      <c r="V137" s="515">
        <f t="shared" si="137"/>
        <v>177</v>
      </c>
      <c r="W137" s="515">
        <f t="shared" si="138"/>
        <v>0</v>
      </c>
      <c r="X137" s="515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815</v>
      </c>
      <c r="D138" s="105"/>
      <c r="E138" s="212" t="s">
        <v>45</v>
      </c>
      <c r="F138" s="213" t="s">
        <v>24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15">
        <f t="shared" si="135"/>
        <v>0</v>
      </c>
      <c r="S138" s="515">
        <f t="shared" si="136"/>
        <v>1</v>
      </c>
      <c r="T138" s="515">
        <f>IF(R138=1,SUM($R$6:R138),0)</f>
        <v>0</v>
      </c>
      <c r="U138" s="515">
        <f>IF(S138=1,SUM($S$6:S138),0)</f>
        <v>178</v>
      </c>
      <c r="V138" s="515">
        <f t="shared" si="137"/>
        <v>178</v>
      </c>
      <c r="W138" s="515">
        <f t="shared" si="138"/>
        <v>0</v>
      </c>
      <c r="X138" s="515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48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15">
        <f t="shared" si="135"/>
        <v>0</v>
      </c>
      <c r="S139" s="515">
        <f t="shared" si="136"/>
        <v>0</v>
      </c>
      <c r="T139" s="515">
        <f>IF(R139=1,SUM($R$6:R139),0)</f>
        <v>0</v>
      </c>
      <c r="U139" s="515">
        <f>IF(S139=1,SUM($S$6:S139),0)</f>
        <v>0</v>
      </c>
      <c r="V139" s="515">
        <f t="shared" si="137"/>
        <v>0</v>
      </c>
      <c r="W139" s="515">
        <f t="shared" si="138"/>
        <v>0</v>
      </c>
      <c r="X139" s="515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720</v>
      </c>
      <c r="C140" s="426" t="s">
        <v>491</v>
      </c>
      <c r="D140" s="426"/>
      <c r="E140" s="212" t="s">
        <v>48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15">
        <f t="shared" si="135"/>
        <v>0</v>
      </c>
      <c r="S140" s="515">
        <f t="shared" si="136"/>
        <v>0</v>
      </c>
      <c r="T140" s="515">
        <f>IF(R140=1,SUM($R$6:R140),0)</f>
        <v>0</v>
      </c>
      <c r="U140" s="515">
        <f>IF(S140=1,SUM($S$6:S140),0)</f>
        <v>0</v>
      </c>
      <c r="V140" s="515">
        <f t="shared" si="137"/>
        <v>0</v>
      </c>
      <c r="W140" s="515">
        <f t="shared" si="138"/>
        <v>0</v>
      </c>
      <c r="X140" s="515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492</v>
      </c>
      <c r="D141" s="105" t="s">
        <v>492</v>
      </c>
      <c r="E141" s="212" t="s">
        <v>44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15">
        <f t="shared" si="135"/>
        <v>1</v>
      </c>
      <c r="S141" s="515">
        <f t="shared" si="136"/>
        <v>0</v>
      </c>
      <c r="T141" s="515">
        <f>IF(R141=1,SUM($R$6:R141),0)</f>
        <v>91</v>
      </c>
      <c r="U141" s="515">
        <f>IF(S141=1,SUM($S$6:S141),0)</f>
        <v>0</v>
      </c>
      <c r="V141" s="515">
        <f t="shared" si="137"/>
        <v>91</v>
      </c>
      <c r="W141" s="515">
        <f t="shared" si="138"/>
        <v>0</v>
      </c>
      <c r="X141" s="515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816</v>
      </c>
      <c r="D142" s="105" t="s">
        <v>816</v>
      </c>
      <c r="E142" s="212" t="s">
        <v>44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15">
        <f t="shared" si="135"/>
        <v>1</v>
      </c>
      <c r="S142" s="515">
        <f t="shared" si="136"/>
        <v>0</v>
      </c>
      <c r="T142" s="515">
        <f>IF(R142=1,SUM($R$6:R142),0)</f>
        <v>92</v>
      </c>
      <c r="U142" s="515">
        <f>IF(S142=1,SUM($S$6:S142),0)</f>
        <v>0</v>
      </c>
      <c r="V142" s="515">
        <f t="shared" si="137"/>
        <v>92</v>
      </c>
      <c r="W142" s="515">
        <f t="shared" si="138"/>
        <v>0</v>
      </c>
      <c r="X142" s="515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817</v>
      </c>
      <c r="D143" s="105" t="s">
        <v>817</v>
      </c>
      <c r="E143" s="212" t="s">
        <v>44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15">
        <f t="shared" si="135"/>
        <v>1</v>
      </c>
      <c r="S143" s="515">
        <f t="shared" si="136"/>
        <v>0</v>
      </c>
      <c r="T143" s="515">
        <f>IF(R143=1,SUM($R$6:R143),0)</f>
        <v>93</v>
      </c>
      <c r="U143" s="515">
        <f>IF(S143=1,SUM($S$6:S143),0)</f>
        <v>0</v>
      </c>
      <c r="V143" s="515">
        <f t="shared" si="137"/>
        <v>93</v>
      </c>
      <c r="W143" s="515">
        <f t="shared" si="138"/>
        <v>0</v>
      </c>
      <c r="X143" s="515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818</v>
      </c>
      <c r="D144" s="105" t="s">
        <v>818</v>
      </c>
      <c r="E144" s="212" t="s">
        <v>44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15">
        <f t="shared" si="135"/>
        <v>1</v>
      </c>
      <c r="S144" s="515">
        <f t="shared" si="136"/>
        <v>0</v>
      </c>
      <c r="T144" s="515">
        <f>IF(R144=1,SUM($R$6:R144),0)</f>
        <v>94</v>
      </c>
      <c r="U144" s="515">
        <f>IF(S144=1,SUM($S$6:S144),0)</f>
        <v>0</v>
      </c>
      <c r="V144" s="515">
        <f t="shared" si="137"/>
        <v>94</v>
      </c>
      <c r="W144" s="515">
        <f t="shared" si="138"/>
        <v>0</v>
      </c>
      <c r="X144" s="515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819</v>
      </c>
      <c r="D145" s="105"/>
      <c r="E145" s="212" t="s">
        <v>44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15">
        <f t="shared" si="135"/>
        <v>1</v>
      </c>
      <c r="S145" s="515">
        <f t="shared" si="136"/>
        <v>0</v>
      </c>
      <c r="T145" s="515">
        <f>IF(R145=1,SUM($R$6:R145),0)</f>
        <v>95</v>
      </c>
      <c r="U145" s="515">
        <f>IF(S145=1,SUM($S$6:S145),0)</f>
        <v>0</v>
      </c>
      <c r="V145" s="515">
        <f t="shared" si="137"/>
        <v>95</v>
      </c>
      <c r="W145" s="515">
        <f t="shared" si="138"/>
        <v>0</v>
      </c>
      <c r="X145" s="515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820</v>
      </c>
      <c r="D146" s="105"/>
      <c r="E146" s="212" t="s">
        <v>44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15">
        <f t="shared" si="135"/>
        <v>1</v>
      </c>
      <c r="S146" s="515">
        <f t="shared" si="136"/>
        <v>0</v>
      </c>
      <c r="T146" s="515">
        <f>IF(R146=1,SUM($R$6:R146),0)</f>
        <v>96</v>
      </c>
      <c r="U146" s="515">
        <f>IF(S146=1,SUM($S$6:S146),0)</f>
        <v>0</v>
      </c>
      <c r="V146" s="515">
        <f t="shared" si="137"/>
        <v>96</v>
      </c>
      <c r="W146" s="515">
        <f t="shared" si="138"/>
        <v>0</v>
      </c>
      <c r="X146" s="515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821</v>
      </c>
      <c r="D147" s="105"/>
      <c r="E147" s="212" t="s">
        <v>44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15">
        <f t="shared" si="135"/>
        <v>1</v>
      </c>
      <c r="S147" s="515">
        <f t="shared" si="136"/>
        <v>0</v>
      </c>
      <c r="T147" s="515">
        <f>IF(R147=1,SUM($R$6:R147),0)</f>
        <v>97</v>
      </c>
      <c r="U147" s="515">
        <f>IF(S147=1,SUM($S$6:S147),0)</f>
        <v>0</v>
      </c>
      <c r="V147" s="515">
        <f t="shared" si="137"/>
        <v>97</v>
      </c>
      <c r="W147" s="515">
        <f t="shared" si="138"/>
        <v>0</v>
      </c>
      <c r="X147" s="515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822</v>
      </c>
      <c r="D148" s="105"/>
      <c r="E148" s="212" t="s">
        <v>44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15">
        <f t="shared" si="135"/>
        <v>1</v>
      </c>
      <c r="S148" s="515">
        <f t="shared" si="136"/>
        <v>0</v>
      </c>
      <c r="T148" s="515">
        <f>IF(R148=1,SUM($R$6:R148),0)</f>
        <v>98</v>
      </c>
      <c r="U148" s="515">
        <f>IF(S148=1,SUM($S$6:S148),0)</f>
        <v>0</v>
      </c>
      <c r="V148" s="515">
        <f t="shared" si="137"/>
        <v>98</v>
      </c>
      <c r="W148" s="515">
        <f t="shared" si="138"/>
        <v>0</v>
      </c>
      <c r="X148" s="515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1083</v>
      </c>
      <c r="D149" s="105" t="s">
        <v>1083</v>
      </c>
      <c r="E149" s="212" t="s">
        <v>44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15">
        <f t="shared" si="135"/>
        <v>1</v>
      </c>
      <c r="S149" s="515">
        <f t="shared" si="136"/>
        <v>0</v>
      </c>
      <c r="T149" s="515">
        <f>IF(R149=1,SUM($R$6:R149),0)</f>
        <v>99</v>
      </c>
      <c r="U149" s="515">
        <f>IF(S149=1,SUM($S$6:S149),0)</f>
        <v>0</v>
      </c>
      <c r="V149" s="515">
        <f t="shared" si="137"/>
        <v>99</v>
      </c>
      <c r="W149" s="515">
        <f t="shared" si="138"/>
        <v>0</v>
      </c>
      <c r="X149" s="515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1140</v>
      </c>
      <c r="D150" s="105" t="s">
        <v>1140</v>
      </c>
      <c r="E150" s="212" t="s">
        <v>44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15">
        <f t="shared" si="135"/>
        <v>1</v>
      </c>
      <c r="S150" s="515">
        <f t="shared" si="136"/>
        <v>0</v>
      </c>
      <c r="T150" s="515">
        <f>IF(R150=1,SUM($R$6:R150),0)</f>
        <v>100</v>
      </c>
      <c r="U150" s="515">
        <f>IF(S150=1,SUM($S$6:S150),0)</f>
        <v>0</v>
      </c>
      <c r="V150" s="515">
        <f t="shared" si="137"/>
        <v>100</v>
      </c>
      <c r="W150" s="515">
        <f t="shared" si="138"/>
        <v>0</v>
      </c>
      <c r="X150" s="515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728</v>
      </c>
      <c r="D151" s="105" t="s">
        <v>728</v>
      </c>
      <c r="E151" s="212" t="s">
        <v>44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15">
        <f t="shared" si="135"/>
        <v>1</v>
      </c>
      <c r="S151" s="515">
        <f t="shared" si="136"/>
        <v>0</v>
      </c>
      <c r="T151" s="515">
        <f>IF(R151=1,SUM($R$6:R151),0)</f>
        <v>101</v>
      </c>
      <c r="U151" s="515">
        <f>IF(S151=1,SUM($S$6:S151),0)</f>
        <v>0</v>
      </c>
      <c r="V151" s="515">
        <f t="shared" si="137"/>
        <v>101</v>
      </c>
      <c r="W151" s="515">
        <f t="shared" si="138"/>
        <v>0</v>
      </c>
      <c r="X151" s="515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729</v>
      </c>
      <c r="D152" s="105" t="s">
        <v>729</v>
      </c>
      <c r="E152" s="212" t="s">
        <v>44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15">
        <f t="shared" si="135"/>
        <v>1</v>
      </c>
      <c r="S152" s="515">
        <f t="shared" si="136"/>
        <v>0</v>
      </c>
      <c r="T152" s="515">
        <f>IF(R152=1,SUM($R$6:R152),0)</f>
        <v>102</v>
      </c>
      <c r="U152" s="515">
        <f>IF(S152=1,SUM($S$6:S152),0)</f>
        <v>0</v>
      </c>
      <c r="V152" s="515">
        <f t="shared" si="137"/>
        <v>102</v>
      </c>
      <c r="W152" s="515">
        <f t="shared" si="138"/>
        <v>0</v>
      </c>
      <c r="X152" s="515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730</v>
      </c>
      <c r="D153" s="105" t="s">
        <v>730</v>
      </c>
      <c r="E153" s="212" t="s">
        <v>44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15">
        <f t="shared" si="135"/>
        <v>1</v>
      </c>
      <c r="S153" s="515">
        <f t="shared" si="136"/>
        <v>0</v>
      </c>
      <c r="T153" s="515">
        <f>IF(R153=1,SUM($R$6:R153),0)</f>
        <v>103</v>
      </c>
      <c r="U153" s="515">
        <f>IF(S153=1,SUM($S$6:S153),0)</f>
        <v>0</v>
      </c>
      <c r="V153" s="515">
        <f t="shared" si="137"/>
        <v>103</v>
      </c>
      <c r="W153" s="515">
        <f t="shared" si="138"/>
        <v>0</v>
      </c>
      <c r="X153" s="515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731</v>
      </c>
      <c r="D154" s="105" t="s">
        <v>731</v>
      </c>
      <c r="E154" s="212" t="s">
        <v>44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15">
        <f t="shared" si="135"/>
        <v>1</v>
      </c>
      <c r="S154" s="515">
        <f t="shared" si="136"/>
        <v>0</v>
      </c>
      <c r="T154" s="515">
        <f>IF(R154=1,SUM($R$6:R154),0)</f>
        <v>104</v>
      </c>
      <c r="U154" s="515">
        <f>IF(S154=1,SUM($S$6:S154),0)</f>
        <v>0</v>
      </c>
      <c r="V154" s="515">
        <f t="shared" si="137"/>
        <v>104</v>
      </c>
      <c r="W154" s="515">
        <f t="shared" si="138"/>
        <v>0</v>
      </c>
      <c r="X154" s="515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1141</v>
      </c>
      <c r="D155" s="170" t="s">
        <v>1141</v>
      </c>
      <c r="E155" s="212" t="s">
        <v>44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15">
        <f t="shared" si="135"/>
        <v>1</v>
      </c>
      <c r="S155" s="515">
        <f t="shared" si="136"/>
        <v>0</v>
      </c>
      <c r="T155" s="515">
        <f>IF(R155=1,SUM($R$6:R155),0)</f>
        <v>105</v>
      </c>
      <c r="U155" s="515">
        <f>IF(S155=1,SUM($S$6:S155),0)</f>
        <v>0</v>
      </c>
      <c r="V155" s="515">
        <f t="shared" si="137"/>
        <v>105</v>
      </c>
      <c r="W155" s="515">
        <f t="shared" si="138"/>
        <v>0</v>
      </c>
      <c r="X155" s="515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1181</v>
      </c>
      <c r="D156" s="412" t="s">
        <v>1181</v>
      </c>
      <c r="E156" s="413" t="s">
        <v>45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16">
        <f t="shared" si="135"/>
        <v>0</v>
      </c>
      <c r="S156" s="516">
        <f t="shared" si="136"/>
        <v>1</v>
      </c>
      <c r="T156" s="516">
        <f>IF(R156=1,SUM($R$6:R156),0)</f>
        <v>0</v>
      </c>
      <c r="U156" s="516">
        <f>IF(S156=1,SUM($S$6:S156),0)</f>
        <v>179</v>
      </c>
      <c r="V156" s="516">
        <f t="shared" si="137"/>
        <v>179</v>
      </c>
      <c r="W156" s="516">
        <f t="shared" si="138"/>
        <v>0</v>
      </c>
      <c r="X156" s="516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1182</v>
      </c>
      <c r="D157" s="412" t="s">
        <v>1182</v>
      </c>
      <c r="E157" s="413" t="s">
        <v>45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16">
        <f t="shared" si="135"/>
        <v>0</v>
      </c>
      <c r="S157" s="516">
        <f t="shared" si="136"/>
        <v>1</v>
      </c>
      <c r="T157" s="516">
        <f>IF(R157=1,SUM($R$6:R157),0)</f>
        <v>0</v>
      </c>
      <c r="U157" s="516">
        <f>IF(S157=1,SUM($S$6:S157),0)</f>
        <v>180</v>
      </c>
      <c r="V157" s="516">
        <f t="shared" si="137"/>
        <v>180</v>
      </c>
      <c r="W157" s="516">
        <f t="shared" si="138"/>
        <v>0</v>
      </c>
      <c r="X157" s="516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15">
        <f t="shared" si="135"/>
        <v>0</v>
      </c>
      <c r="S158" s="515">
        <f t="shared" si="136"/>
        <v>0</v>
      </c>
      <c r="T158" s="515">
        <f>IF(R158=1,SUM($R$6:R158),0)</f>
        <v>0</v>
      </c>
      <c r="U158" s="515">
        <f>IF(S158=1,SUM($S$6:S158),0)</f>
        <v>0</v>
      </c>
      <c r="V158" s="515">
        <f t="shared" si="137"/>
        <v>0</v>
      </c>
      <c r="W158" s="515">
        <f t="shared" si="138"/>
        <v>0</v>
      </c>
      <c r="X158" s="515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720</v>
      </c>
      <c r="C159" s="426" t="s">
        <v>493</v>
      </c>
      <c r="D159" s="426"/>
      <c r="E159" s="212" t="s">
        <v>48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15">
        <f t="shared" si="135"/>
        <v>0</v>
      </c>
      <c r="S159" s="515">
        <f t="shared" si="136"/>
        <v>0</v>
      </c>
      <c r="T159" s="515">
        <f>IF(R159=1,SUM($R$6:R159),0)</f>
        <v>0</v>
      </c>
      <c r="U159" s="515">
        <f>IF(S159=1,SUM($S$6:S159),0)</f>
        <v>0</v>
      </c>
      <c r="V159" s="515">
        <f t="shared" si="137"/>
        <v>0</v>
      </c>
      <c r="W159" s="515">
        <f t="shared" si="138"/>
        <v>0</v>
      </c>
      <c r="X159" s="515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50</v>
      </c>
      <c r="D160" s="105" t="s">
        <v>50</v>
      </c>
      <c r="E160" s="212" t="s">
        <v>45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15">
        <f t="shared" si="135"/>
        <v>0</v>
      </c>
      <c r="S160" s="515">
        <f t="shared" si="136"/>
        <v>1</v>
      </c>
      <c r="T160" s="515">
        <f>IF(R160=1,SUM($R$6:R160),0)</f>
        <v>0</v>
      </c>
      <c r="U160" s="515">
        <f>IF(S160=1,SUM($S$6:S160),0)</f>
        <v>181</v>
      </c>
      <c r="V160" s="515">
        <f t="shared" si="137"/>
        <v>181</v>
      </c>
      <c r="W160" s="515">
        <f t="shared" si="138"/>
        <v>0</v>
      </c>
      <c r="X160" s="515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495</v>
      </c>
      <c r="D161" s="105" t="s">
        <v>495</v>
      </c>
      <c r="E161" s="212" t="s">
        <v>45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15">
        <f t="shared" si="135"/>
        <v>0</v>
      </c>
      <c r="S161" s="515">
        <f t="shared" si="136"/>
        <v>1</v>
      </c>
      <c r="T161" s="515">
        <f>IF(R161=1,SUM($R$6:R161),0)</f>
        <v>0</v>
      </c>
      <c r="U161" s="515">
        <f>IF(S161=1,SUM($S$6:S161),0)</f>
        <v>182</v>
      </c>
      <c r="V161" s="515">
        <f t="shared" si="137"/>
        <v>182</v>
      </c>
      <c r="W161" s="515">
        <f t="shared" si="138"/>
        <v>0</v>
      </c>
      <c r="X161" s="515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496</v>
      </c>
      <c r="D162" s="105" t="s">
        <v>496</v>
      </c>
      <c r="E162" s="212" t="s">
        <v>45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15">
        <f t="shared" si="135"/>
        <v>0</v>
      </c>
      <c r="S162" s="515">
        <f t="shared" si="136"/>
        <v>1</v>
      </c>
      <c r="T162" s="515">
        <f>IF(R162=1,SUM($R$6:R162),0)</f>
        <v>0</v>
      </c>
      <c r="U162" s="515">
        <f>IF(S162=1,SUM($S$6:S162),0)</f>
        <v>183</v>
      </c>
      <c r="V162" s="515">
        <f t="shared" si="137"/>
        <v>183</v>
      </c>
      <c r="W162" s="515">
        <f t="shared" si="138"/>
        <v>0</v>
      </c>
      <c r="X162" s="515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51</v>
      </c>
      <c r="D163" s="105" t="s">
        <v>51</v>
      </c>
      <c r="E163" s="212" t="s">
        <v>45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15">
        <f t="shared" si="135"/>
        <v>0</v>
      </c>
      <c r="S163" s="515">
        <f t="shared" si="136"/>
        <v>1</v>
      </c>
      <c r="T163" s="515">
        <f>IF(R163=1,SUM($R$6:R163),0)</f>
        <v>0</v>
      </c>
      <c r="U163" s="515">
        <f>IF(S163=1,SUM($S$6:S163),0)</f>
        <v>184</v>
      </c>
      <c r="V163" s="515">
        <f t="shared" si="137"/>
        <v>184</v>
      </c>
      <c r="W163" s="515">
        <f t="shared" si="138"/>
        <v>0</v>
      </c>
      <c r="X163" s="515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52</v>
      </c>
      <c r="D164" s="105" t="s">
        <v>52</v>
      </c>
      <c r="E164" s="212" t="s">
        <v>45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15">
        <f t="shared" si="135"/>
        <v>0</v>
      </c>
      <c r="S164" s="515">
        <f t="shared" si="136"/>
        <v>1</v>
      </c>
      <c r="T164" s="515">
        <f>IF(R164=1,SUM($R$6:R164),0)</f>
        <v>0</v>
      </c>
      <c r="U164" s="515">
        <f>IF(S164=1,SUM($S$6:S164),0)</f>
        <v>185</v>
      </c>
      <c r="V164" s="515">
        <f t="shared" si="137"/>
        <v>185</v>
      </c>
      <c r="W164" s="515">
        <f t="shared" si="138"/>
        <v>0</v>
      </c>
      <c r="X164" s="515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53</v>
      </c>
      <c r="D165" s="105" t="s">
        <v>53</v>
      </c>
      <c r="E165" s="212" t="s">
        <v>45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15">
        <f t="shared" si="135"/>
        <v>0</v>
      </c>
      <c r="S165" s="515">
        <f t="shared" si="136"/>
        <v>1</v>
      </c>
      <c r="T165" s="515">
        <f>IF(R165=1,SUM($R$6:R165),0)</f>
        <v>0</v>
      </c>
      <c r="U165" s="515">
        <f>IF(S165=1,SUM($S$6:S165),0)</f>
        <v>186</v>
      </c>
      <c r="V165" s="515">
        <f t="shared" si="137"/>
        <v>186</v>
      </c>
      <c r="W165" s="515">
        <f t="shared" si="138"/>
        <v>0</v>
      </c>
      <c r="X165" s="515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497</v>
      </c>
      <c r="D166" s="105"/>
      <c r="E166" s="212" t="s">
        <v>45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15">
        <f t="shared" si="135"/>
        <v>0</v>
      </c>
      <c r="S166" s="515">
        <f t="shared" si="136"/>
        <v>1</v>
      </c>
      <c r="T166" s="515">
        <f>IF(R166=1,SUM($R$6:R166),0)</f>
        <v>0</v>
      </c>
      <c r="U166" s="515">
        <f>IF(S166=1,SUM($S$6:S166),0)</f>
        <v>187</v>
      </c>
      <c r="V166" s="515">
        <f t="shared" si="137"/>
        <v>187</v>
      </c>
      <c r="W166" s="515">
        <f t="shared" si="138"/>
        <v>0</v>
      </c>
      <c r="X166" s="515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54</v>
      </c>
      <c r="D167" s="105" t="s">
        <v>54</v>
      </c>
      <c r="E167" s="212" t="s">
        <v>45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15">
        <f t="shared" si="135"/>
        <v>0</v>
      </c>
      <c r="S167" s="515">
        <f t="shared" si="136"/>
        <v>1</v>
      </c>
      <c r="T167" s="515">
        <f>IF(R167=1,SUM($R$6:R167),0)</f>
        <v>0</v>
      </c>
      <c r="U167" s="515">
        <f>IF(S167=1,SUM($S$6:S167),0)</f>
        <v>188</v>
      </c>
      <c r="V167" s="515">
        <f t="shared" si="137"/>
        <v>188</v>
      </c>
      <c r="W167" s="515">
        <f t="shared" si="138"/>
        <v>0</v>
      </c>
      <c r="X167" s="515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1183</v>
      </c>
      <c r="D168" s="105" t="s">
        <v>1183</v>
      </c>
      <c r="E168" s="212" t="s">
        <v>45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15">
        <f t="shared" si="135"/>
        <v>0</v>
      </c>
      <c r="S168" s="515">
        <f t="shared" si="136"/>
        <v>1</v>
      </c>
      <c r="T168" s="515">
        <f>IF(R168=1,SUM($R$6:R168),0)</f>
        <v>0</v>
      </c>
      <c r="U168" s="515">
        <f>IF(S168=1,SUM($S$6:S168),0)</f>
        <v>189</v>
      </c>
      <c r="V168" s="515">
        <f t="shared" si="137"/>
        <v>189</v>
      </c>
      <c r="W168" s="515">
        <f t="shared" si="138"/>
        <v>0</v>
      </c>
      <c r="X168" s="515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55</v>
      </c>
      <c r="D169" s="105" t="s">
        <v>55</v>
      </c>
      <c r="E169" s="212" t="s">
        <v>45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15">
        <f t="shared" si="135"/>
        <v>0</v>
      </c>
      <c r="S169" s="515">
        <f t="shared" si="136"/>
        <v>1</v>
      </c>
      <c r="T169" s="515">
        <f>IF(R169=1,SUM($R$6:R169),0)</f>
        <v>0</v>
      </c>
      <c r="U169" s="515">
        <f>IF(S169=1,SUM($S$6:S169),0)</f>
        <v>190</v>
      </c>
      <c r="V169" s="515">
        <f t="shared" si="137"/>
        <v>190</v>
      </c>
      <c r="W169" s="515">
        <f t="shared" si="138"/>
        <v>0</v>
      </c>
      <c r="X169" s="515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56</v>
      </c>
      <c r="D170" s="105" t="s">
        <v>56</v>
      </c>
      <c r="E170" s="212" t="s">
        <v>45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15">
        <f t="shared" si="135"/>
        <v>0</v>
      </c>
      <c r="S170" s="515">
        <f t="shared" si="136"/>
        <v>1</v>
      </c>
      <c r="T170" s="515">
        <f>IF(R170=1,SUM($R$6:R170),0)</f>
        <v>0</v>
      </c>
      <c r="U170" s="515">
        <f>IF(S170=1,SUM($S$6:S170),0)</f>
        <v>191</v>
      </c>
      <c r="V170" s="515">
        <f t="shared" si="137"/>
        <v>191</v>
      </c>
      <c r="W170" s="515">
        <f t="shared" si="138"/>
        <v>0</v>
      </c>
      <c r="X170" s="515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57</v>
      </c>
      <c r="D171" s="105" t="s">
        <v>57</v>
      </c>
      <c r="E171" s="212" t="s">
        <v>45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15">
        <f t="shared" si="135"/>
        <v>0</v>
      </c>
      <c r="S171" s="515">
        <f t="shared" si="136"/>
        <v>1</v>
      </c>
      <c r="T171" s="515">
        <f>IF(R171=1,SUM($R$6:R171),0)</f>
        <v>0</v>
      </c>
      <c r="U171" s="515">
        <f>IF(S171=1,SUM($S$6:S171),0)</f>
        <v>192</v>
      </c>
      <c r="V171" s="515">
        <f t="shared" si="137"/>
        <v>192</v>
      </c>
      <c r="W171" s="515">
        <f t="shared" si="138"/>
        <v>0</v>
      </c>
      <c r="X171" s="515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58</v>
      </c>
      <c r="D172" s="105" t="s">
        <v>58</v>
      </c>
      <c r="E172" s="212" t="s">
        <v>45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15">
        <f t="shared" si="135"/>
        <v>0</v>
      </c>
      <c r="S172" s="515">
        <f t="shared" si="136"/>
        <v>1</v>
      </c>
      <c r="T172" s="515">
        <f>IF(R172=1,SUM($R$6:R172),0)</f>
        <v>0</v>
      </c>
      <c r="U172" s="515">
        <f>IF(S172=1,SUM($S$6:S172),0)</f>
        <v>193</v>
      </c>
      <c r="V172" s="515">
        <f t="shared" si="137"/>
        <v>193</v>
      </c>
      <c r="W172" s="515">
        <f t="shared" si="138"/>
        <v>0</v>
      </c>
      <c r="X172" s="515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59</v>
      </c>
      <c r="D173" s="105" t="s">
        <v>59</v>
      </c>
      <c r="E173" s="212" t="s">
        <v>45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15">
        <f t="shared" si="135"/>
        <v>0</v>
      </c>
      <c r="S173" s="515">
        <f t="shared" si="136"/>
        <v>1</v>
      </c>
      <c r="T173" s="515">
        <f>IF(R173=1,SUM($R$6:R173),0)</f>
        <v>0</v>
      </c>
      <c r="U173" s="515">
        <f>IF(S173=1,SUM($S$6:S173),0)</f>
        <v>194</v>
      </c>
      <c r="V173" s="515">
        <f t="shared" si="137"/>
        <v>194</v>
      </c>
      <c r="W173" s="515">
        <f t="shared" si="138"/>
        <v>0</v>
      </c>
      <c r="X173" s="515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2148</v>
      </c>
      <c r="D174" s="105" t="s">
        <v>1184</v>
      </c>
      <c r="E174" s="212" t="s">
        <v>45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15">
        <f t="shared" si="135"/>
        <v>0</v>
      </c>
      <c r="S174" s="515">
        <f t="shared" si="136"/>
        <v>1</v>
      </c>
      <c r="T174" s="515">
        <f>IF(R174=1,SUM($R$6:R174),0)</f>
        <v>0</v>
      </c>
      <c r="U174" s="515">
        <f>IF(S174=1,SUM($S$6:S174),0)</f>
        <v>195</v>
      </c>
      <c r="V174" s="515">
        <f t="shared" si="137"/>
        <v>195</v>
      </c>
      <c r="W174" s="515">
        <f t="shared" si="138"/>
        <v>0</v>
      </c>
      <c r="X174" s="515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2149</v>
      </c>
      <c r="D175" s="105" t="s">
        <v>1185</v>
      </c>
      <c r="E175" s="212" t="s">
        <v>45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15">
        <f t="shared" si="135"/>
        <v>0</v>
      </c>
      <c r="S175" s="515">
        <f t="shared" si="136"/>
        <v>1</v>
      </c>
      <c r="T175" s="515">
        <f>IF(R175=1,SUM($R$6:R175),0)</f>
        <v>0</v>
      </c>
      <c r="U175" s="515">
        <f>IF(S175=1,SUM($S$6:S175),0)</f>
        <v>196</v>
      </c>
      <c r="V175" s="515">
        <f t="shared" si="137"/>
        <v>196</v>
      </c>
      <c r="W175" s="515">
        <f t="shared" si="138"/>
        <v>0</v>
      </c>
      <c r="X175" s="515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500</v>
      </c>
      <c r="D176" s="105"/>
      <c r="E176" s="212" t="s">
        <v>45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15">
        <f t="shared" si="135"/>
        <v>0</v>
      </c>
      <c r="S176" s="515">
        <f t="shared" si="136"/>
        <v>1</v>
      </c>
      <c r="T176" s="515">
        <f>IF(R176=1,SUM($R$6:R176),0)</f>
        <v>0</v>
      </c>
      <c r="U176" s="515">
        <f>IF(S176=1,SUM($S$6:S176),0)</f>
        <v>197</v>
      </c>
      <c r="V176" s="515">
        <f t="shared" si="137"/>
        <v>197</v>
      </c>
      <c r="W176" s="515">
        <f t="shared" si="138"/>
        <v>0</v>
      </c>
      <c r="X176" s="515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501</v>
      </c>
      <c r="D177" s="105"/>
      <c r="E177" s="212" t="s">
        <v>45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15">
        <f t="shared" si="135"/>
        <v>0</v>
      </c>
      <c r="S177" s="515">
        <f t="shared" si="136"/>
        <v>1</v>
      </c>
      <c r="T177" s="515">
        <f>IF(R177=1,SUM($R$6:R177),0)</f>
        <v>0</v>
      </c>
      <c r="U177" s="515">
        <f>IF(S177=1,SUM($S$6:S177),0)</f>
        <v>198</v>
      </c>
      <c r="V177" s="515">
        <f t="shared" si="137"/>
        <v>198</v>
      </c>
      <c r="W177" s="515">
        <f t="shared" si="138"/>
        <v>0</v>
      </c>
      <c r="X177" s="515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502</v>
      </c>
      <c r="D178" s="105"/>
      <c r="E178" s="212" t="s">
        <v>45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15">
        <f t="shared" si="135"/>
        <v>0</v>
      </c>
      <c r="S178" s="515">
        <f t="shared" si="136"/>
        <v>1</v>
      </c>
      <c r="T178" s="515">
        <f>IF(R178=1,SUM($R$6:R178),0)</f>
        <v>0</v>
      </c>
      <c r="U178" s="515">
        <f>IF(S178=1,SUM($S$6:S178),0)</f>
        <v>199</v>
      </c>
      <c r="V178" s="515">
        <f t="shared" si="137"/>
        <v>199</v>
      </c>
      <c r="W178" s="515">
        <f t="shared" si="138"/>
        <v>0</v>
      </c>
      <c r="X178" s="515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498</v>
      </c>
      <c r="D179" s="105" t="s">
        <v>498</v>
      </c>
      <c r="E179" s="212" t="s">
        <v>45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15">
        <f t="shared" si="135"/>
        <v>0</v>
      </c>
      <c r="S179" s="515">
        <f t="shared" si="136"/>
        <v>1</v>
      </c>
      <c r="T179" s="515">
        <f>IF(R179=1,SUM($R$6:R179),0)</f>
        <v>0</v>
      </c>
      <c r="U179" s="515">
        <f>IF(S179=1,SUM($S$6:S179),0)</f>
        <v>200</v>
      </c>
      <c r="V179" s="515">
        <f t="shared" si="137"/>
        <v>200</v>
      </c>
      <c r="W179" s="515">
        <f t="shared" si="138"/>
        <v>0</v>
      </c>
      <c r="X179" s="515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499</v>
      </c>
      <c r="D180" s="105" t="s">
        <v>499</v>
      </c>
      <c r="E180" s="212" t="s">
        <v>45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15">
        <f t="shared" si="135"/>
        <v>0</v>
      </c>
      <c r="S180" s="515">
        <f t="shared" si="136"/>
        <v>1</v>
      </c>
      <c r="T180" s="515">
        <f>IF(R180=1,SUM($R$6:R180),0)</f>
        <v>0</v>
      </c>
      <c r="U180" s="515">
        <f>IF(S180=1,SUM($S$6:S180),0)</f>
        <v>201</v>
      </c>
      <c r="V180" s="515">
        <f t="shared" si="137"/>
        <v>201</v>
      </c>
      <c r="W180" s="515">
        <f t="shared" si="138"/>
        <v>0</v>
      </c>
      <c r="X180" s="515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503</v>
      </c>
      <c r="D181" s="105" t="s">
        <v>503</v>
      </c>
      <c r="E181" s="212" t="s">
        <v>45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15">
        <f t="shared" si="135"/>
        <v>0</v>
      </c>
      <c r="S181" s="515">
        <f t="shared" si="136"/>
        <v>1</v>
      </c>
      <c r="T181" s="515">
        <f>IF(R181=1,SUM($R$6:R181),0)</f>
        <v>0</v>
      </c>
      <c r="U181" s="515">
        <f>IF(S181=1,SUM($S$6:S181),0)</f>
        <v>202</v>
      </c>
      <c r="V181" s="515">
        <f t="shared" si="137"/>
        <v>202</v>
      </c>
      <c r="W181" s="515">
        <f t="shared" si="138"/>
        <v>0</v>
      </c>
      <c r="X181" s="515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504</v>
      </c>
      <c r="D182" s="105" t="s">
        <v>504</v>
      </c>
      <c r="E182" s="212" t="s">
        <v>45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15">
        <f t="shared" si="135"/>
        <v>0</v>
      </c>
      <c r="S182" s="515">
        <f t="shared" si="136"/>
        <v>1</v>
      </c>
      <c r="T182" s="515">
        <f>IF(R182=1,SUM($R$6:R182),0)</f>
        <v>0</v>
      </c>
      <c r="U182" s="515">
        <f>IF(S182=1,SUM($S$6:S182),0)</f>
        <v>203</v>
      </c>
      <c r="V182" s="515">
        <f t="shared" si="137"/>
        <v>203</v>
      </c>
      <c r="W182" s="515">
        <f t="shared" si="138"/>
        <v>0</v>
      </c>
      <c r="X182" s="515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505</v>
      </c>
      <c r="D183" s="105" t="s">
        <v>505</v>
      </c>
      <c r="E183" s="212" t="s">
        <v>45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15">
        <f t="shared" si="135"/>
        <v>0</v>
      </c>
      <c r="S183" s="515">
        <f t="shared" si="136"/>
        <v>1</v>
      </c>
      <c r="T183" s="515">
        <f>IF(R183=1,SUM($R$6:R183),0)</f>
        <v>0</v>
      </c>
      <c r="U183" s="515">
        <f>IF(S183=1,SUM($S$6:S183),0)</f>
        <v>204</v>
      </c>
      <c r="V183" s="515">
        <f t="shared" si="137"/>
        <v>204</v>
      </c>
      <c r="W183" s="515">
        <f t="shared" si="138"/>
        <v>0</v>
      </c>
      <c r="X183" s="515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506</v>
      </c>
      <c r="D184" s="105" t="s">
        <v>506</v>
      </c>
      <c r="E184" s="212" t="s">
        <v>45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15">
        <f t="shared" si="135"/>
        <v>0</v>
      </c>
      <c r="S184" s="515">
        <f t="shared" si="136"/>
        <v>1</v>
      </c>
      <c r="T184" s="515">
        <f>IF(R184=1,SUM($R$6:R184),0)</f>
        <v>0</v>
      </c>
      <c r="U184" s="515">
        <f>IF(S184=1,SUM($S$6:S184),0)</f>
        <v>205</v>
      </c>
      <c r="V184" s="515">
        <f t="shared" si="137"/>
        <v>205</v>
      </c>
      <c r="W184" s="515">
        <f t="shared" si="138"/>
        <v>0</v>
      </c>
      <c r="X184" s="515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507</v>
      </c>
      <c r="D185" s="105" t="s">
        <v>507</v>
      </c>
      <c r="E185" s="212" t="s">
        <v>45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15">
        <f t="shared" si="135"/>
        <v>0</v>
      </c>
      <c r="S185" s="515">
        <f t="shared" si="136"/>
        <v>1</v>
      </c>
      <c r="T185" s="515">
        <f>IF(R185=1,SUM($R$6:R185),0)</f>
        <v>0</v>
      </c>
      <c r="U185" s="515">
        <f>IF(S185=1,SUM($S$6:S185),0)</f>
        <v>206</v>
      </c>
      <c r="V185" s="515">
        <f t="shared" si="137"/>
        <v>206</v>
      </c>
      <c r="W185" s="515">
        <f t="shared" si="138"/>
        <v>0</v>
      </c>
      <c r="X185" s="515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508</v>
      </c>
      <c r="D186" s="105" t="s">
        <v>508</v>
      </c>
      <c r="E186" s="212" t="s">
        <v>45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15">
        <f t="shared" si="135"/>
        <v>0</v>
      </c>
      <c r="S186" s="515">
        <f t="shared" si="136"/>
        <v>1</v>
      </c>
      <c r="T186" s="515">
        <f>IF(R186=1,SUM($R$6:R186),0)</f>
        <v>0</v>
      </c>
      <c r="U186" s="515">
        <f>IF(S186=1,SUM($S$6:S186),0)</f>
        <v>207</v>
      </c>
      <c r="V186" s="515">
        <f t="shared" si="137"/>
        <v>207</v>
      </c>
      <c r="W186" s="515">
        <f t="shared" si="138"/>
        <v>0</v>
      </c>
      <c r="X186" s="515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509</v>
      </c>
      <c r="D187" s="105" t="s">
        <v>509</v>
      </c>
      <c r="E187" s="212" t="s">
        <v>45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15">
        <f t="shared" si="135"/>
        <v>0</v>
      </c>
      <c r="S187" s="515">
        <f t="shared" si="136"/>
        <v>1</v>
      </c>
      <c r="T187" s="515">
        <f>IF(R187=1,SUM($R$6:R187),0)</f>
        <v>0</v>
      </c>
      <c r="U187" s="515">
        <f>IF(S187=1,SUM($S$6:S187),0)</f>
        <v>208</v>
      </c>
      <c r="V187" s="515">
        <f t="shared" si="137"/>
        <v>208</v>
      </c>
      <c r="W187" s="515">
        <f t="shared" si="138"/>
        <v>0</v>
      </c>
      <c r="X187" s="515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510</v>
      </c>
      <c r="D188" s="105" t="s">
        <v>510</v>
      </c>
      <c r="E188" s="212" t="s">
        <v>45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15">
        <f t="shared" si="135"/>
        <v>0</v>
      </c>
      <c r="S188" s="515">
        <f t="shared" si="136"/>
        <v>1</v>
      </c>
      <c r="T188" s="515">
        <f>IF(R188=1,SUM($R$6:R188),0)</f>
        <v>0</v>
      </c>
      <c r="U188" s="515">
        <f>IF(S188=1,SUM($S$6:S188),0)</f>
        <v>209</v>
      </c>
      <c r="V188" s="515">
        <f t="shared" si="137"/>
        <v>209</v>
      </c>
      <c r="W188" s="515">
        <f t="shared" si="138"/>
        <v>0</v>
      </c>
      <c r="X188" s="515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511</v>
      </c>
      <c r="D189" s="105" t="s">
        <v>511</v>
      </c>
      <c r="E189" s="212" t="s">
        <v>45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15">
        <f t="shared" si="135"/>
        <v>0</v>
      </c>
      <c r="S189" s="515">
        <f t="shared" si="136"/>
        <v>1</v>
      </c>
      <c r="T189" s="515">
        <f>IF(R189=1,SUM($R$6:R189),0)</f>
        <v>0</v>
      </c>
      <c r="U189" s="515">
        <f>IF(S189=1,SUM($S$6:S189),0)</f>
        <v>210</v>
      </c>
      <c r="V189" s="515">
        <f t="shared" si="137"/>
        <v>210</v>
      </c>
      <c r="W189" s="515">
        <f t="shared" si="138"/>
        <v>0</v>
      </c>
      <c r="X189" s="515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2150</v>
      </c>
      <c r="D190" s="105" t="s">
        <v>1186</v>
      </c>
      <c r="E190" s="212" t="s">
        <v>45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15">
        <f t="shared" si="135"/>
        <v>0</v>
      </c>
      <c r="S190" s="515">
        <f t="shared" si="136"/>
        <v>1</v>
      </c>
      <c r="T190" s="515">
        <f>IF(R190=1,SUM($R$6:R190),0)</f>
        <v>0</v>
      </c>
      <c r="U190" s="515">
        <f>IF(S190=1,SUM($S$6:S190),0)</f>
        <v>211</v>
      </c>
      <c r="V190" s="515">
        <f t="shared" si="137"/>
        <v>211</v>
      </c>
      <c r="W190" s="515">
        <f t="shared" si="138"/>
        <v>0</v>
      </c>
      <c r="X190" s="515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60</v>
      </c>
      <c r="D191" s="105" t="s">
        <v>60</v>
      </c>
      <c r="E191" s="212" t="s">
        <v>45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15">
        <f t="shared" si="135"/>
        <v>0</v>
      </c>
      <c r="S191" s="515">
        <f t="shared" si="136"/>
        <v>1</v>
      </c>
      <c r="T191" s="515">
        <f>IF(R191=1,SUM($R$6:R191),0)</f>
        <v>0</v>
      </c>
      <c r="U191" s="515">
        <f>IF(S191=1,SUM($S$6:S191),0)</f>
        <v>212</v>
      </c>
      <c r="V191" s="515">
        <f t="shared" si="137"/>
        <v>212</v>
      </c>
      <c r="W191" s="515">
        <f t="shared" si="138"/>
        <v>0</v>
      </c>
      <c r="X191" s="515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48</v>
      </c>
      <c r="D192" s="105"/>
      <c r="E192" s="212" t="s">
        <v>48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15">
        <f t="shared" si="135"/>
        <v>0</v>
      </c>
      <c r="S192" s="515">
        <f t="shared" si="136"/>
        <v>0</v>
      </c>
      <c r="T192" s="515">
        <f>IF(R192=1,SUM($R$6:R192),0)</f>
        <v>0</v>
      </c>
      <c r="U192" s="515">
        <f>IF(S192=1,SUM($S$6:S192),0)</f>
        <v>0</v>
      </c>
      <c r="V192" s="515">
        <f t="shared" si="137"/>
        <v>0</v>
      </c>
      <c r="W192" s="515">
        <f t="shared" si="138"/>
        <v>0</v>
      </c>
      <c r="X192" s="515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720</v>
      </c>
      <c r="C193" s="426" t="s">
        <v>823</v>
      </c>
      <c r="D193" s="426"/>
      <c r="E193" s="212" t="s">
        <v>48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15">
        <f t="shared" si="135"/>
        <v>0</v>
      </c>
      <c r="S193" s="515">
        <f t="shared" si="136"/>
        <v>0</v>
      </c>
      <c r="T193" s="515">
        <f>IF(R193=1,SUM($R$6:R193),0)</f>
        <v>0</v>
      </c>
      <c r="U193" s="515">
        <f>IF(S193=1,SUM($S$6:S193),0)</f>
        <v>0</v>
      </c>
      <c r="V193" s="515">
        <f t="shared" si="137"/>
        <v>0</v>
      </c>
      <c r="W193" s="515">
        <f t="shared" si="138"/>
        <v>0</v>
      </c>
      <c r="X193" s="515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512</v>
      </c>
      <c r="D194" s="105" t="s">
        <v>512</v>
      </c>
      <c r="E194" s="212" t="s">
        <v>44</v>
      </c>
      <c r="F194" s="213" t="s">
        <v>24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15">
        <f t="shared" si="135"/>
        <v>1</v>
      </c>
      <c r="S194" s="515">
        <f t="shared" si="136"/>
        <v>0</v>
      </c>
      <c r="T194" s="515">
        <f>IF(R194=1,SUM($R$6:R194),0)</f>
        <v>106</v>
      </c>
      <c r="U194" s="515">
        <f>IF(S194=1,SUM($S$6:S194),0)</f>
        <v>0</v>
      </c>
      <c r="V194" s="515">
        <f t="shared" si="137"/>
        <v>106</v>
      </c>
      <c r="W194" s="515">
        <f t="shared" si="138"/>
        <v>0</v>
      </c>
      <c r="X194" s="515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513</v>
      </c>
      <c r="D195" s="105" t="s">
        <v>513</v>
      </c>
      <c r="E195" s="212" t="s">
        <v>44</v>
      </c>
      <c r="F195" s="213" t="s">
        <v>24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15">
        <f t="shared" si="135"/>
        <v>1</v>
      </c>
      <c r="S195" s="515">
        <f t="shared" si="136"/>
        <v>0</v>
      </c>
      <c r="T195" s="515">
        <f>IF(R195=1,SUM($R$6:R195),0)</f>
        <v>107</v>
      </c>
      <c r="U195" s="515">
        <f>IF(S195=1,SUM($S$6:S195),0)</f>
        <v>0</v>
      </c>
      <c r="V195" s="515">
        <f t="shared" si="137"/>
        <v>107</v>
      </c>
      <c r="W195" s="515">
        <f t="shared" si="138"/>
        <v>0</v>
      </c>
      <c r="X195" s="515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718</v>
      </c>
      <c r="D196" s="105" t="s">
        <v>718</v>
      </c>
      <c r="E196" s="212" t="s">
        <v>44</v>
      </c>
      <c r="F196" s="213" t="s">
        <v>24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15">
        <f t="shared" si="135"/>
        <v>1</v>
      </c>
      <c r="S196" s="515">
        <f t="shared" si="136"/>
        <v>0</v>
      </c>
      <c r="T196" s="515">
        <f>IF(R196=1,SUM($R$6:R196),0)</f>
        <v>108</v>
      </c>
      <c r="U196" s="515">
        <f>IF(S196=1,SUM($S$6:S196),0)</f>
        <v>0</v>
      </c>
      <c r="V196" s="515">
        <f t="shared" si="137"/>
        <v>108</v>
      </c>
      <c r="W196" s="515">
        <f t="shared" si="138"/>
        <v>0</v>
      </c>
      <c r="X196" s="515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1163</v>
      </c>
      <c r="D197" s="404"/>
      <c r="E197" s="212" t="s">
        <v>45</v>
      </c>
      <c r="F197" s="213" t="s">
        <v>24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15">
        <f t="shared" si="135"/>
        <v>0</v>
      </c>
      <c r="S197" s="515">
        <f t="shared" si="136"/>
        <v>1</v>
      </c>
      <c r="T197" s="515">
        <f>IF(R197=1,SUM($R$6:R197),0)</f>
        <v>0</v>
      </c>
      <c r="U197" s="515">
        <f>IF(S197=1,SUM($S$6:S197),0)</f>
        <v>213</v>
      </c>
      <c r="V197" s="515">
        <f t="shared" si="137"/>
        <v>213</v>
      </c>
      <c r="W197" s="515">
        <f t="shared" si="138"/>
        <v>0</v>
      </c>
      <c r="X197" s="515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2151</v>
      </c>
      <c r="D198" s="105" t="s">
        <v>1187</v>
      </c>
      <c r="E198" s="212" t="s">
        <v>45</v>
      </c>
      <c r="F198" s="213" t="s">
        <v>24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15">
        <f t="shared" si="135"/>
        <v>0</v>
      </c>
      <c r="S198" s="515">
        <f t="shared" si="136"/>
        <v>1</v>
      </c>
      <c r="T198" s="515">
        <f>IF(R198=1,SUM($R$6:R198),0)</f>
        <v>0</v>
      </c>
      <c r="U198" s="515">
        <f>IF(S198=1,SUM($S$6:S198),0)</f>
        <v>214</v>
      </c>
      <c r="V198" s="515">
        <f t="shared" si="137"/>
        <v>214</v>
      </c>
      <c r="W198" s="515">
        <f t="shared" si="138"/>
        <v>0</v>
      </c>
      <c r="X198" s="515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1142</v>
      </c>
      <c r="D199" s="105" t="s">
        <v>1142</v>
      </c>
      <c r="E199" s="212" t="s">
        <v>45</v>
      </c>
      <c r="F199" s="213" t="s">
        <v>24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15">
        <f t="shared" ref="R199:R262" si="200">IF(E199="MDU-KD",1,0)</f>
        <v>0</v>
      </c>
      <c r="S199" s="515">
        <f t="shared" ref="S199:S262" si="201">IF(E199="HDW",1,0)</f>
        <v>1</v>
      </c>
      <c r="T199" s="515">
        <f>IF(R199=1,SUM($R$6:R199),0)</f>
        <v>0</v>
      </c>
      <c r="U199" s="515">
        <f>IF(S199=1,SUM($S$6:S199),0)</f>
        <v>215</v>
      </c>
      <c r="V199" s="515">
        <f t="shared" ref="V199:V262" si="202">IF(T199=0,U199,T199)</f>
        <v>215</v>
      </c>
      <c r="W199" s="515">
        <f t="shared" ref="W199:W262" si="203">IF(F199=0,0,IF(LEFT(C199,11)="Tiang Beton",1,0))</f>
        <v>0</v>
      </c>
      <c r="X199" s="515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494</v>
      </c>
      <c r="D200" s="105" t="s">
        <v>494</v>
      </c>
      <c r="E200" s="212" t="s">
        <v>44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15">
        <f t="shared" si="200"/>
        <v>1</v>
      </c>
      <c r="S200" s="515">
        <f t="shared" si="201"/>
        <v>0</v>
      </c>
      <c r="T200" s="515">
        <f>IF(R200=1,SUM($R$6:R200),0)</f>
        <v>109</v>
      </c>
      <c r="U200" s="515">
        <f>IF(S200=1,SUM($S$6:S200),0)</f>
        <v>0</v>
      </c>
      <c r="V200" s="515">
        <f t="shared" si="202"/>
        <v>109</v>
      </c>
      <c r="W200" s="515">
        <f t="shared" si="203"/>
        <v>0</v>
      </c>
      <c r="X200" s="515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15">
        <f t="shared" si="200"/>
        <v>0</v>
      </c>
      <c r="S201" s="515">
        <f t="shared" si="201"/>
        <v>0</v>
      </c>
      <c r="T201" s="515">
        <f>IF(R201=1,SUM($R$6:R201),0)</f>
        <v>0</v>
      </c>
      <c r="U201" s="515">
        <f>IF(S201=1,SUM($S$6:S201),0)</f>
        <v>0</v>
      </c>
      <c r="V201" s="515">
        <f t="shared" si="202"/>
        <v>0</v>
      </c>
      <c r="W201" s="515">
        <f t="shared" si="203"/>
        <v>0</v>
      </c>
      <c r="X201" s="515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720</v>
      </c>
      <c r="C202" s="426" t="s">
        <v>514</v>
      </c>
      <c r="D202" s="426"/>
      <c r="E202" s="212" t="s">
        <v>48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15">
        <f t="shared" si="200"/>
        <v>0</v>
      </c>
      <c r="S202" s="515">
        <f t="shared" si="201"/>
        <v>0</v>
      </c>
      <c r="T202" s="515">
        <f>IF(R202=1,SUM($R$6:R202),0)</f>
        <v>0</v>
      </c>
      <c r="U202" s="515">
        <f>IF(S202=1,SUM($S$6:S202),0)</f>
        <v>0</v>
      </c>
      <c r="V202" s="515">
        <f t="shared" si="202"/>
        <v>0</v>
      </c>
      <c r="W202" s="515">
        <f t="shared" si="203"/>
        <v>0</v>
      </c>
      <c r="X202" s="515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515</v>
      </c>
      <c r="D203" s="105" t="s">
        <v>515</v>
      </c>
      <c r="E203" s="212" t="s">
        <v>44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15">
        <f t="shared" si="200"/>
        <v>1</v>
      </c>
      <c r="S203" s="515">
        <f t="shared" si="201"/>
        <v>0</v>
      </c>
      <c r="T203" s="515">
        <f>IF(R203=1,SUM($R$6:R203),0)</f>
        <v>110</v>
      </c>
      <c r="U203" s="515">
        <f>IF(S203=1,SUM($S$6:S203),0)</f>
        <v>0</v>
      </c>
      <c r="V203" s="515">
        <f t="shared" si="202"/>
        <v>110</v>
      </c>
      <c r="W203" s="515">
        <f t="shared" si="203"/>
        <v>0</v>
      </c>
      <c r="X203" s="515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516</v>
      </c>
      <c r="D204" s="105" t="s">
        <v>516</v>
      </c>
      <c r="E204" s="212" t="s">
        <v>44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15">
        <f t="shared" si="200"/>
        <v>1</v>
      </c>
      <c r="S204" s="515">
        <f t="shared" si="201"/>
        <v>0</v>
      </c>
      <c r="T204" s="515">
        <f>IF(R204=1,SUM($R$6:R204),0)</f>
        <v>111</v>
      </c>
      <c r="U204" s="515">
        <f>IF(S204=1,SUM($S$6:S204),0)</f>
        <v>0</v>
      </c>
      <c r="V204" s="515">
        <f t="shared" si="202"/>
        <v>111</v>
      </c>
      <c r="W204" s="515">
        <f t="shared" si="203"/>
        <v>0</v>
      </c>
      <c r="X204" s="515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103</v>
      </c>
      <c r="D205" s="105"/>
      <c r="E205" s="212" t="s">
        <v>45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15">
        <f t="shared" si="200"/>
        <v>0</v>
      </c>
      <c r="S205" s="515">
        <f t="shared" si="201"/>
        <v>1</v>
      </c>
      <c r="T205" s="515">
        <f>IF(R205=1,SUM($R$6:R205),0)</f>
        <v>0</v>
      </c>
      <c r="U205" s="515">
        <f>IF(S205=1,SUM($S$6:S205),0)</f>
        <v>216</v>
      </c>
      <c r="V205" s="515">
        <f t="shared" si="202"/>
        <v>216</v>
      </c>
      <c r="W205" s="515">
        <f t="shared" si="203"/>
        <v>0</v>
      </c>
      <c r="X205" s="515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104</v>
      </c>
      <c r="D206" s="105"/>
      <c r="E206" s="212" t="s">
        <v>45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15">
        <f t="shared" si="200"/>
        <v>0</v>
      </c>
      <c r="S206" s="515">
        <f t="shared" si="201"/>
        <v>1</v>
      </c>
      <c r="T206" s="515">
        <f>IF(R206=1,SUM($R$6:R206),0)</f>
        <v>0</v>
      </c>
      <c r="U206" s="515">
        <f>IF(S206=1,SUM($S$6:S206),0)</f>
        <v>217</v>
      </c>
      <c r="V206" s="515">
        <f t="shared" si="202"/>
        <v>217</v>
      </c>
      <c r="W206" s="515">
        <f t="shared" si="203"/>
        <v>0</v>
      </c>
      <c r="X206" s="515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2152</v>
      </c>
      <c r="D207" s="105" t="s">
        <v>1188</v>
      </c>
      <c r="E207" s="212" t="s">
        <v>45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15">
        <f t="shared" si="200"/>
        <v>0</v>
      </c>
      <c r="S207" s="515">
        <f t="shared" si="201"/>
        <v>1</v>
      </c>
      <c r="T207" s="515">
        <f>IF(R207=1,SUM($R$6:R207),0)</f>
        <v>0</v>
      </c>
      <c r="U207" s="515">
        <f>IF(S207=1,SUM($S$6:S207),0)</f>
        <v>218</v>
      </c>
      <c r="V207" s="515">
        <f t="shared" si="202"/>
        <v>218</v>
      </c>
      <c r="W207" s="515">
        <f t="shared" si="203"/>
        <v>0</v>
      </c>
      <c r="X207" s="515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15">
        <f t="shared" si="200"/>
        <v>0</v>
      </c>
      <c r="S208" s="515">
        <f t="shared" si="201"/>
        <v>0</v>
      </c>
      <c r="T208" s="515">
        <f>IF(R208=1,SUM($R$6:R208),0)</f>
        <v>0</v>
      </c>
      <c r="U208" s="515">
        <f>IF(S208=1,SUM($S$6:S208),0)</f>
        <v>0</v>
      </c>
      <c r="V208" s="515">
        <f t="shared" si="202"/>
        <v>0</v>
      </c>
      <c r="W208" s="515">
        <f t="shared" si="203"/>
        <v>0</v>
      </c>
      <c r="X208" s="515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720</v>
      </c>
      <c r="C209" s="426" t="s">
        <v>517</v>
      </c>
      <c r="D209" s="426"/>
      <c r="E209" s="212" t="s">
        <v>48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15">
        <f t="shared" si="200"/>
        <v>0</v>
      </c>
      <c r="S209" s="515">
        <f t="shared" si="201"/>
        <v>0</v>
      </c>
      <c r="T209" s="515">
        <f>IF(R209=1,SUM($R$6:R209),0)</f>
        <v>0</v>
      </c>
      <c r="U209" s="515">
        <f>IF(S209=1,SUM($S$6:S209),0)</f>
        <v>0</v>
      </c>
      <c r="V209" s="515">
        <f t="shared" si="202"/>
        <v>0</v>
      </c>
      <c r="W209" s="515">
        <f t="shared" si="203"/>
        <v>0</v>
      </c>
      <c r="X209" s="515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97</v>
      </c>
      <c r="D210" s="105" t="s">
        <v>97</v>
      </c>
      <c r="E210" s="212" t="s">
        <v>45</v>
      </c>
      <c r="F210" s="213" t="s">
        <v>96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15">
        <f t="shared" si="200"/>
        <v>0</v>
      </c>
      <c r="S210" s="515">
        <f t="shared" si="201"/>
        <v>1</v>
      </c>
      <c r="T210" s="515">
        <f>IF(R210=1,SUM($R$6:R210),0)</f>
        <v>0</v>
      </c>
      <c r="U210" s="515">
        <f>IF(S210=1,SUM($S$6:S210),0)</f>
        <v>219</v>
      </c>
      <c r="V210" s="515">
        <f t="shared" si="202"/>
        <v>219</v>
      </c>
      <c r="W210" s="515">
        <f>IF(F210=0,0,IF(LEFT(C210,11)="Tiang Beton",1,0))</f>
        <v>1</v>
      </c>
      <c r="X210" s="515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98</v>
      </c>
      <c r="D211" s="105" t="s">
        <v>98</v>
      </c>
      <c r="E211" s="212" t="s">
        <v>45</v>
      </c>
      <c r="F211" s="215" t="s">
        <v>96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15">
        <f t="shared" si="200"/>
        <v>0</v>
      </c>
      <c r="S211" s="515">
        <f t="shared" si="201"/>
        <v>1</v>
      </c>
      <c r="T211" s="515">
        <f>IF(R211=1,SUM($R$6:R211),0)</f>
        <v>0</v>
      </c>
      <c r="U211" s="515">
        <f>IF(S211=1,SUM($S$6:S211),0)</f>
        <v>220</v>
      </c>
      <c r="V211" s="515">
        <f t="shared" si="202"/>
        <v>220</v>
      </c>
      <c r="W211" s="515">
        <f t="shared" si="203"/>
        <v>1</v>
      </c>
      <c r="X211" s="515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99</v>
      </c>
      <c r="D212" s="105" t="s">
        <v>99</v>
      </c>
      <c r="E212" s="212" t="s">
        <v>45</v>
      </c>
      <c r="F212" s="213" t="s">
        <v>96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15">
        <f t="shared" si="200"/>
        <v>0</v>
      </c>
      <c r="S212" s="515">
        <f t="shared" si="201"/>
        <v>1</v>
      </c>
      <c r="T212" s="515">
        <f>IF(R212=1,SUM($R$6:R212),0)</f>
        <v>0</v>
      </c>
      <c r="U212" s="515">
        <f>IF(S212=1,SUM($S$6:S212),0)</f>
        <v>221</v>
      </c>
      <c r="V212" s="515">
        <f t="shared" si="202"/>
        <v>221</v>
      </c>
      <c r="W212" s="515">
        <f t="shared" si="203"/>
        <v>1</v>
      </c>
      <c r="X212" s="515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100</v>
      </c>
      <c r="D213" s="105" t="s">
        <v>100</v>
      </c>
      <c r="E213" s="212" t="s">
        <v>45</v>
      </c>
      <c r="F213" s="213" t="s">
        <v>96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15">
        <f t="shared" si="200"/>
        <v>0</v>
      </c>
      <c r="S213" s="515">
        <f t="shared" si="201"/>
        <v>1</v>
      </c>
      <c r="T213" s="515">
        <f>IF(R213=1,SUM($R$6:R213),0)</f>
        <v>0</v>
      </c>
      <c r="U213" s="515">
        <f>IF(S213=1,SUM($S$6:S213),0)</f>
        <v>222</v>
      </c>
      <c r="V213" s="515">
        <f t="shared" si="202"/>
        <v>222</v>
      </c>
      <c r="W213" s="515">
        <f t="shared" si="203"/>
        <v>1</v>
      </c>
      <c r="X213" s="515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101</v>
      </c>
      <c r="D214" s="105" t="s">
        <v>101</v>
      </c>
      <c r="E214" s="212" t="s">
        <v>45</v>
      </c>
      <c r="F214" s="213" t="s">
        <v>96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15">
        <f t="shared" si="200"/>
        <v>0</v>
      </c>
      <c r="S214" s="515">
        <f t="shared" si="201"/>
        <v>1</v>
      </c>
      <c r="T214" s="515">
        <f>IF(R214=1,SUM($R$6:R214),0)</f>
        <v>0</v>
      </c>
      <c r="U214" s="515">
        <f>IF(S214=1,SUM($S$6:S214),0)</f>
        <v>223</v>
      </c>
      <c r="V214" s="515">
        <f t="shared" si="202"/>
        <v>223</v>
      </c>
      <c r="W214" s="515">
        <f t="shared" si="203"/>
        <v>1</v>
      </c>
      <c r="X214" s="515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102</v>
      </c>
      <c r="D215" s="105" t="s">
        <v>102</v>
      </c>
      <c r="E215" s="212" t="s">
        <v>45</v>
      </c>
      <c r="F215" s="213" t="s">
        <v>96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15">
        <f t="shared" si="200"/>
        <v>0</v>
      </c>
      <c r="S215" s="515">
        <f t="shared" si="201"/>
        <v>1</v>
      </c>
      <c r="T215" s="515">
        <f>IF(R215=1,SUM($R$6:R215),0)</f>
        <v>0</v>
      </c>
      <c r="U215" s="515">
        <f>IF(S215=1,SUM($S$6:S215),0)</f>
        <v>224</v>
      </c>
      <c r="V215" s="515">
        <f t="shared" si="202"/>
        <v>224</v>
      </c>
      <c r="W215" s="515">
        <f t="shared" si="203"/>
        <v>1</v>
      </c>
      <c r="X215" s="515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47</v>
      </c>
      <c r="F216" s="213" t="s">
        <v>96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15">
        <f t="shared" si="200"/>
        <v>0</v>
      </c>
      <c r="S216" s="515">
        <f t="shared" si="201"/>
        <v>0</v>
      </c>
      <c r="T216" s="515">
        <f>IF(R216=1,SUM($R$6:R216),0)</f>
        <v>0</v>
      </c>
      <c r="U216" s="515">
        <f>IF(S216=1,SUM($S$6:S216),0)</f>
        <v>0</v>
      </c>
      <c r="V216" s="515">
        <f t="shared" si="202"/>
        <v>0</v>
      </c>
      <c r="W216" s="515">
        <f t="shared" si="203"/>
        <v>0</v>
      </c>
      <c r="X216" s="515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425</v>
      </c>
      <c r="D217" s="105" t="s">
        <v>425</v>
      </c>
      <c r="E217" s="212" t="s">
        <v>45</v>
      </c>
      <c r="F217" s="213" t="s">
        <v>24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15">
        <f t="shared" si="200"/>
        <v>0</v>
      </c>
      <c r="S217" s="515">
        <f t="shared" si="201"/>
        <v>1</v>
      </c>
      <c r="T217" s="515">
        <f>IF(R217=1,SUM($R$6:R217),0)</f>
        <v>0</v>
      </c>
      <c r="U217" s="515">
        <f>IF(S217=1,SUM($S$6:S217),0)</f>
        <v>225</v>
      </c>
      <c r="V217" s="515">
        <f t="shared" si="202"/>
        <v>225</v>
      </c>
      <c r="W217" s="515">
        <f t="shared" si="203"/>
        <v>0</v>
      </c>
      <c r="X217" s="515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2376</v>
      </c>
      <c r="D218" s="105"/>
      <c r="E218" s="212" t="s">
        <v>47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15">
        <f t="shared" si="200"/>
        <v>0</v>
      </c>
      <c r="S218" s="515">
        <f t="shared" si="201"/>
        <v>0</v>
      </c>
      <c r="T218" s="515">
        <f>IF(R218=1,SUM($R$6:R218),0)</f>
        <v>0</v>
      </c>
      <c r="U218" s="515">
        <f>IF(S218=1,SUM($S$6:S218),0)</f>
        <v>0</v>
      </c>
      <c r="V218" s="515">
        <f t="shared" si="202"/>
        <v>0</v>
      </c>
      <c r="W218" s="515">
        <f t="shared" si="203"/>
        <v>0</v>
      </c>
      <c r="X218" s="515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2377</v>
      </c>
      <c r="D219" s="105"/>
      <c r="E219" s="212" t="s">
        <v>47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15">
        <f t="shared" si="200"/>
        <v>0</v>
      </c>
      <c r="S219" s="515">
        <f t="shared" si="201"/>
        <v>0</v>
      </c>
      <c r="T219" s="515">
        <f>IF(R219=1,SUM($R$6:R219),0)</f>
        <v>0</v>
      </c>
      <c r="U219" s="515">
        <f>IF(S219=1,SUM($S$6:S219),0)</f>
        <v>0</v>
      </c>
      <c r="V219" s="515">
        <f t="shared" si="202"/>
        <v>0</v>
      </c>
      <c r="W219" s="515">
        <f t="shared" si="203"/>
        <v>0</v>
      </c>
      <c r="X219" s="515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15">
        <f t="shared" si="200"/>
        <v>0</v>
      </c>
      <c r="S220" s="515">
        <f t="shared" si="201"/>
        <v>0</v>
      </c>
      <c r="T220" s="515">
        <f>IF(R220=1,SUM($R$6:R220),0)</f>
        <v>0</v>
      </c>
      <c r="U220" s="515">
        <f>IF(S220=1,SUM($S$6:S220),0)</f>
        <v>0</v>
      </c>
      <c r="V220" s="515">
        <f t="shared" si="202"/>
        <v>0</v>
      </c>
      <c r="W220" s="515">
        <f t="shared" si="203"/>
        <v>0</v>
      </c>
      <c r="X220" s="515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720</v>
      </c>
      <c r="C221" s="426" t="s">
        <v>518</v>
      </c>
      <c r="D221" s="426"/>
      <c r="E221" s="212" t="s">
        <v>48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15">
        <f t="shared" si="200"/>
        <v>0</v>
      </c>
      <c r="S221" s="515">
        <f t="shared" si="201"/>
        <v>0</v>
      </c>
      <c r="T221" s="515">
        <f>IF(R221=1,SUM($R$6:R221),0)</f>
        <v>0</v>
      </c>
      <c r="U221" s="515">
        <f>IF(S221=1,SUM($S$6:S221),0)</f>
        <v>0</v>
      </c>
      <c r="V221" s="515">
        <f t="shared" si="202"/>
        <v>0</v>
      </c>
      <c r="W221" s="515">
        <f t="shared" si="203"/>
        <v>0</v>
      </c>
      <c r="X221" s="515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1155</v>
      </c>
      <c r="D222" s="422" t="s">
        <v>1155</v>
      </c>
      <c r="E222" s="212" t="s">
        <v>44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15">
        <f t="shared" si="200"/>
        <v>1</v>
      </c>
      <c r="S222" s="515">
        <f t="shared" si="201"/>
        <v>0</v>
      </c>
      <c r="T222" s="515">
        <f>IF(R222=1,SUM($R$6:R222),0)</f>
        <v>112</v>
      </c>
      <c r="U222" s="515">
        <f>IF(S222=1,SUM($S$6:S222),0)</f>
        <v>0</v>
      </c>
      <c r="V222" s="515">
        <f t="shared" si="202"/>
        <v>112</v>
      </c>
      <c r="W222" s="515">
        <f t="shared" si="203"/>
        <v>0</v>
      </c>
      <c r="X222" s="515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1189</v>
      </c>
      <c r="D223" s="422" t="s">
        <v>1189</v>
      </c>
      <c r="E223" s="212" t="s">
        <v>44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15">
        <f t="shared" si="200"/>
        <v>1</v>
      </c>
      <c r="S223" s="515">
        <f t="shared" si="201"/>
        <v>0</v>
      </c>
      <c r="T223" s="515">
        <f>IF(R223=1,SUM($R$6:R223),0)</f>
        <v>113</v>
      </c>
      <c r="U223" s="515">
        <f>IF(S223=1,SUM($S$6:S223),0)</f>
        <v>0</v>
      </c>
      <c r="V223" s="515">
        <f t="shared" si="202"/>
        <v>113</v>
      </c>
      <c r="W223" s="515">
        <f t="shared" si="203"/>
        <v>0</v>
      </c>
      <c r="X223" s="515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1154</v>
      </c>
      <c r="D224" s="422" t="s">
        <v>1154</v>
      </c>
      <c r="E224" s="212" t="s">
        <v>44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15">
        <f t="shared" si="200"/>
        <v>1</v>
      </c>
      <c r="S224" s="515">
        <f t="shared" si="201"/>
        <v>0</v>
      </c>
      <c r="T224" s="515">
        <f>IF(R224=1,SUM($R$6:R224),0)</f>
        <v>114</v>
      </c>
      <c r="U224" s="515">
        <f>IF(S224=1,SUM($S$6:S224),0)</f>
        <v>0</v>
      </c>
      <c r="V224" s="515">
        <f t="shared" si="202"/>
        <v>114</v>
      </c>
      <c r="W224" s="515">
        <f t="shared" si="203"/>
        <v>0</v>
      </c>
      <c r="X224" s="515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1190</v>
      </c>
      <c r="D225" s="422" t="s">
        <v>1190</v>
      </c>
      <c r="E225" s="212" t="s">
        <v>44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15">
        <f t="shared" si="200"/>
        <v>1</v>
      </c>
      <c r="S225" s="515">
        <f t="shared" si="201"/>
        <v>0</v>
      </c>
      <c r="T225" s="515">
        <f>IF(R225=1,SUM($R$6:R225),0)</f>
        <v>115</v>
      </c>
      <c r="U225" s="515">
        <f>IF(S225=1,SUM($S$6:S225),0)</f>
        <v>0</v>
      </c>
      <c r="V225" s="515">
        <f t="shared" si="202"/>
        <v>115</v>
      </c>
      <c r="W225" s="515">
        <f t="shared" si="203"/>
        <v>0</v>
      </c>
      <c r="X225" s="515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1143</v>
      </c>
      <c r="D226" s="423" t="s">
        <v>1143</v>
      </c>
      <c r="E226" s="212" t="s">
        <v>44</v>
      </c>
      <c r="F226" s="213" t="s">
        <v>24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15">
        <f t="shared" si="200"/>
        <v>1</v>
      </c>
      <c r="S226" s="515">
        <f t="shared" si="201"/>
        <v>0</v>
      </c>
      <c r="T226" s="515">
        <f>IF(R226=1,SUM($R$6:R226),0)</f>
        <v>116</v>
      </c>
      <c r="U226" s="515">
        <f>IF(S226=1,SUM($S$6:S226),0)</f>
        <v>0</v>
      </c>
      <c r="V226" s="515">
        <f t="shared" si="202"/>
        <v>116</v>
      </c>
      <c r="W226" s="515">
        <f t="shared" si="203"/>
        <v>0</v>
      </c>
      <c r="X226" s="515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1162</v>
      </c>
      <c r="D227" s="422" t="s">
        <v>1162</v>
      </c>
      <c r="E227" s="212" t="s">
        <v>44</v>
      </c>
      <c r="F227" s="213" t="s">
        <v>24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15">
        <f t="shared" si="200"/>
        <v>1</v>
      </c>
      <c r="S227" s="515">
        <f t="shared" si="201"/>
        <v>0</v>
      </c>
      <c r="T227" s="515">
        <f>IF(R227=1,SUM($R$6:R227),0)</f>
        <v>117</v>
      </c>
      <c r="U227" s="515">
        <f>IF(S227=1,SUM($S$6:S227),0)</f>
        <v>0</v>
      </c>
      <c r="V227" s="515">
        <f t="shared" si="202"/>
        <v>117</v>
      </c>
      <c r="W227" s="515">
        <f t="shared" si="203"/>
        <v>0</v>
      </c>
      <c r="X227" s="515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1191</v>
      </c>
      <c r="D228" s="422" t="s">
        <v>1191</v>
      </c>
      <c r="E228" s="212" t="s">
        <v>44</v>
      </c>
      <c r="F228" s="213" t="s">
        <v>24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15">
        <f t="shared" si="200"/>
        <v>1</v>
      </c>
      <c r="S228" s="515">
        <f t="shared" si="201"/>
        <v>0</v>
      </c>
      <c r="T228" s="515">
        <f>IF(R228=1,SUM($R$6:R228),0)</f>
        <v>118</v>
      </c>
      <c r="U228" s="515">
        <f>IF(S228=1,SUM($S$6:S228),0)</f>
        <v>0</v>
      </c>
      <c r="V228" s="515">
        <f t="shared" si="202"/>
        <v>118</v>
      </c>
      <c r="W228" s="515">
        <f t="shared" si="203"/>
        <v>0</v>
      </c>
      <c r="X228" s="515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1144</v>
      </c>
      <c r="D229" s="423" t="s">
        <v>1144</v>
      </c>
      <c r="E229" s="212" t="s">
        <v>44</v>
      </c>
      <c r="F229" s="213" t="s">
        <v>24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15">
        <f t="shared" si="200"/>
        <v>1</v>
      </c>
      <c r="S229" s="515">
        <f t="shared" si="201"/>
        <v>0</v>
      </c>
      <c r="T229" s="515">
        <f>IF(R229=1,SUM($R$6:R229),0)</f>
        <v>119</v>
      </c>
      <c r="U229" s="515">
        <f>IF(S229=1,SUM($S$6:S229),0)</f>
        <v>0</v>
      </c>
      <c r="V229" s="515">
        <f t="shared" si="202"/>
        <v>119</v>
      </c>
      <c r="W229" s="515">
        <f t="shared" si="203"/>
        <v>0</v>
      </c>
      <c r="X229" s="515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1192</v>
      </c>
      <c r="D230" s="423" t="s">
        <v>1192</v>
      </c>
      <c r="E230" s="212" t="s">
        <v>44</v>
      </c>
      <c r="F230" s="213" t="s">
        <v>24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15">
        <f t="shared" si="200"/>
        <v>1</v>
      </c>
      <c r="S230" s="515">
        <f t="shared" si="201"/>
        <v>0</v>
      </c>
      <c r="T230" s="515">
        <f>IF(R230=1,SUM($R$6:R230),0)</f>
        <v>120</v>
      </c>
      <c r="U230" s="515">
        <f>IF(S230=1,SUM($S$6:S230),0)</f>
        <v>0</v>
      </c>
      <c r="V230" s="515">
        <f t="shared" si="202"/>
        <v>120</v>
      </c>
      <c r="W230" s="515">
        <f t="shared" si="203"/>
        <v>0</v>
      </c>
      <c r="X230" s="515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1193</v>
      </c>
      <c r="D231" s="423" t="s">
        <v>1193</v>
      </c>
      <c r="E231" s="212" t="s">
        <v>44</v>
      </c>
      <c r="F231" s="213" t="s">
        <v>24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15">
        <f t="shared" si="200"/>
        <v>1</v>
      </c>
      <c r="S231" s="515">
        <f t="shared" si="201"/>
        <v>0</v>
      </c>
      <c r="T231" s="515">
        <f>IF(R231=1,SUM($R$6:R231),0)</f>
        <v>121</v>
      </c>
      <c r="U231" s="515">
        <f>IF(S231=1,SUM($S$6:S231),0)</f>
        <v>0</v>
      </c>
      <c r="V231" s="515">
        <f t="shared" si="202"/>
        <v>121</v>
      </c>
      <c r="W231" s="515">
        <f t="shared" si="203"/>
        <v>0</v>
      </c>
      <c r="X231" s="515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48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15">
        <f t="shared" si="200"/>
        <v>0</v>
      </c>
      <c r="S232" s="515">
        <f t="shared" si="201"/>
        <v>0</v>
      </c>
      <c r="T232" s="515">
        <f>IF(R232=1,SUM($R$6:R232),0)</f>
        <v>0</v>
      </c>
      <c r="U232" s="515">
        <f>IF(S232=1,SUM($S$6:S232),0)</f>
        <v>0</v>
      </c>
      <c r="V232" s="515">
        <f t="shared" si="202"/>
        <v>0</v>
      </c>
      <c r="W232" s="515">
        <f t="shared" si="203"/>
        <v>0</v>
      </c>
      <c r="X232" s="515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720</v>
      </c>
      <c r="C233" s="426" t="s">
        <v>532</v>
      </c>
      <c r="D233" s="426"/>
      <c r="E233" s="212" t="s">
        <v>48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15">
        <f t="shared" si="200"/>
        <v>0</v>
      </c>
      <c r="S233" s="515">
        <f t="shared" si="201"/>
        <v>0</v>
      </c>
      <c r="T233" s="515">
        <f>IF(R233=1,SUM($R$6:R233),0)</f>
        <v>0</v>
      </c>
      <c r="U233" s="515">
        <f>IF(S233=1,SUM($S$6:S233),0)</f>
        <v>0</v>
      </c>
      <c r="V233" s="515">
        <f t="shared" si="202"/>
        <v>0</v>
      </c>
      <c r="W233" s="515">
        <f t="shared" si="203"/>
        <v>0</v>
      </c>
      <c r="X233" s="515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533</v>
      </c>
      <c r="D234" s="105"/>
      <c r="E234" s="212" t="s">
        <v>45</v>
      </c>
      <c r="F234" s="213" t="s">
        <v>24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15">
        <f t="shared" si="200"/>
        <v>0</v>
      </c>
      <c r="S234" s="515">
        <f t="shared" si="201"/>
        <v>1</v>
      </c>
      <c r="T234" s="515">
        <f>IF(R234=1,SUM($R$6:R234),0)</f>
        <v>0</v>
      </c>
      <c r="U234" s="515">
        <f>IF(S234=1,SUM($S$6:S234),0)</f>
        <v>226</v>
      </c>
      <c r="V234" s="515">
        <f t="shared" si="202"/>
        <v>226</v>
      </c>
      <c r="W234" s="515">
        <f t="shared" si="203"/>
        <v>0</v>
      </c>
      <c r="X234" s="515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105</v>
      </c>
      <c r="D235" s="105"/>
      <c r="E235" s="212" t="s">
        <v>45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15">
        <f t="shared" si="200"/>
        <v>0</v>
      </c>
      <c r="S235" s="515">
        <f t="shared" si="201"/>
        <v>1</v>
      </c>
      <c r="T235" s="515">
        <f>IF(R235=1,SUM($R$6:R235),0)</f>
        <v>0</v>
      </c>
      <c r="U235" s="515">
        <f>IF(S235=1,SUM($S$6:S235),0)</f>
        <v>227</v>
      </c>
      <c r="V235" s="515">
        <f t="shared" si="202"/>
        <v>227</v>
      </c>
      <c r="W235" s="515">
        <f t="shared" si="203"/>
        <v>0</v>
      </c>
      <c r="X235" s="515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106</v>
      </c>
      <c r="D236" s="105"/>
      <c r="E236" s="212" t="s">
        <v>45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15">
        <f t="shared" si="200"/>
        <v>0</v>
      </c>
      <c r="S236" s="515">
        <f t="shared" si="201"/>
        <v>1</v>
      </c>
      <c r="T236" s="515">
        <f>IF(R236=1,SUM($R$6:R236),0)</f>
        <v>0</v>
      </c>
      <c r="U236" s="515">
        <f>IF(S236=1,SUM($S$6:S236),0)</f>
        <v>228</v>
      </c>
      <c r="V236" s="515">
        <f t="shared" si="202"/>
        <v>228</v>
      </c>
      <c r="W236" s="515">
        <f t="shared" si="203"/>
        <v>0</v>
      </c>
      <c r="X236" s="515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15">
        <f t="shared" si="200"/>
        <v>0</v>
      </c>
      <c r="S237" s="515">
        <f t="shared" si="201"/>
        <v>0</v>
      </c>
      <c r="T237" s="515">
        <f>IF(R237=1,SUM($R$6:R237),0)</f>
        <v>0</v>
      </c>
      <c r="U237" s="515">
        <f>IF(S237=1,SUM($S$6:S237),0)</f>
        <v>0</v>
      </c>
      <c r="V237" s="515">
        <f t="shared" si="202"/>
        <v>0</v>
      </c>
      <c r="W237" s="515">
        <f t="shared" si="203"/>
        <v>0</v>
      </c>
      <c r="X237" s="515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720</v>
      </c>
      <c r="C238" s="426" t="s">
        <v>1582</v>
      </c>
      <c r="D238" s="426"/>
      <c r="E238" s="212" t="s">
        <v>48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15">
        <f t="shared" si="200"/>
        <v>0</v>
      </c>
      <c r="S238" s="515">
        <f t="shared" si="201"/>
        <v>0</v>
      </c>
      <c r="T238" s="515">
        <f>IF(R238=1,SUM($R$6:R238),0)</f>
        <v>0</v>
      </c>
      <c r="U238" s="515">
        <f>IF(S238=1,SUM($S$6:S238),0)</f>
        <v>0</v>
      </c>
      <c r="V238" s="515">
        <f t="shared" si="202"/>
        <v>0</v>
      </c>
      <c r="W238" s="515">
        <f t="shared" si="203"/>
        <v>0</v>
      </c>
      <c r="X238" s="515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61</v>
      </c>
      <c r="D239" s="105" t="s">
        <v>61</v>
      </c>
      <c r="E239" s="212" t="s">
        <v>44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15">
        <f t="shared" si="200"/>
        <v>1</v>
      </c>
      <c r="S239" s="515">
        <f t="shared" si="201"/>
        <v>0</v>
      </c>
      <c r="T239" s="515">
        <f>IF(R239=1,SUM($R$6:R239),0)</f>
        <v>122</v>
      </c>
      <c r="U239" s="515">
        <f>IF(S239=1,SUM($S$6:S239),0)</f>
        <v>0</v>
      </c>
      <c r="V239" s="515">
        <f t="shared" si="202"/>
        <v>122</v>
      </c>
      <c r="W239" s="515">
        <f t="shared" si="203"/>
        <v>0</v>
      </c>
      <c r="X239" s="515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62</v>
      </c>
      <c r="D240" s="105" t="s">
        <v>62</v>
      </c>
      <c r="E240" s="212" t="s">
        <v>44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15">
        <f t="shared" si="200"/>
        <v>1</v>
      </c>
      <c r="S240" s="515">
        <f t="shared" si="201"/>
        <v>0</v>
      </c>
      <c r="T240" s="515">
        <f>IF(R240=1,SUM($R$6:R240),0)</f>
        <v>123</v>
      </c>
      <c r="U240" s="515">
        <f>IF(S240=1,SUM($S$6:S240),0)</f>
        <v>0</v>
      </c>
      <c r="V240" s="515">
        <f t="shared" si="202"/>
        <v>123</v>
      </c>
      <c r="W240" s="515">
        <f t="shared" si="203"/>
        <v>0</v>
      </c>
      <c r="X240" s="515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63</v>
      </c>
      <c r="D241" s="105" t="s">
        <v>63</v>
      </c>
      <c r="E241" s="212" t="s">
        <v>44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15">
        <f t="shared" si="200"/>
        <v>1</v>
      </c>
      <c r="S241" s="515">
        <f t="shared" si="201"/>
        <v>0</v>
      </c>
      <c r="T241" s="515">
        <f>IF(R241=1,SUM($R$6:R241),0)</f>
        <v>124</v>
      </c>
      <c r="U241" s="515">
        <f>IF(S241=1,SUM($S$6:S241),0)</f>
        <v>0</v>
      </c>
      <c r="V241" s="515">
        <f t="shared" si="202"/>
        <v>124</v>
      </c>
      <c r="W241" s="515">
        <f t="shared" si="203"/>
        <v>0</v>
      </c>
      <c r="X241" s="515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64</v>
      </c>
      <c r="D242" s="105" t="s">
        <v>64</v>
      </c>
      <c r="E242" s="212" t="s">
        <v>44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15">
        <f t="shared" si="200"/>
        <v>1</v>
      </c>
      <c r="S242" s="515">
        <f t="shared" si="201"/>
        <v>0</v>
      </c>
      <c r="T242" s="515">
        <f>IF(R242=1,SUM($R$6:R242),0)</f>
        <v>125</v>
      </c>
      <c r="U242" s="515">
        <f>IF(S242=1,SUM($S$6:S242),0)</f>
        <v>0</v>
      </c>
      <c r="V242" s="515">
        <f t="shared" si="202"/>
        <v>125</v>
      </c>
      <c r="W242" s="515">
        <f t="shared" si="203"/>
        <v>0</v>
      </c>
      <c r="X242" s="515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65</v>
      </c>
      <c r="D243" s="105" t="s">
        <v>65</v>
      </c>
      <c r="E243" s="212" t="s">
        <v>44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15">
        <f t="shared" si="200"/>
        <v>1</v>
      </c>
      <c r="S243" s="515">
        <f t="shared" si="201"/>
        <v>0</v>
      </c>
      <c r="T243" s="515">
        <f>IF(R243=1,SUM($R$6:R243),0)</f>
        <v>126</v>
      </c>
      <c r="U243" s="515">
        <f>IF(S243=1,SUM($S$6:S243),0)</f>
        <v>0</v>
      </c>
      <c r="V243" s="515">
        <f t="shared" si="202"/>
        <v>126</v>
      </c>
      <c r="W243" s="515">
        <f t="shared" si="203"/>
        <v>0</v>
      </c>
      <c r="X243" s="515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66</v>
      </c>
      <c r="D244" s="105" t="s">
        <v>66</v>
      </c>
      <c r="E244" s="212" t="s">
        <v>44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15">
        <f t="shared" si="200"/>
        <v>1</v>
      </c>
      <c r="S244" s="515">
        <f t="shared" si="201"/>
        <v>0</v>
      </c>
      <c r="T244" s="515">
        <f>IF(R244=1,SUM($R$6:R244),0)</f>
        <v>127</v>
      </c>
      <c r="U244" s="515">
        <f>IF(S244=1,SUM($S$6:S244),0)</f>
        <v>0</v>
      </c>
      <c r="V244" s="515">
        <f t="shared" si="202"/>
        <v>127</v>
      </c>
      <c r="W244" s="515">
        <f t="shared" si="203"/>
        <v>0</v>
      </c>
      <c r="X244" s="515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48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15">
        <f t="shared" si="200"/>
        <v>0</v>
      </c>
      <c r="S245" s="515">
        <f t="shared" si="201"/>
        <v>0</v>
      </c>
      <c r="T245" s="515">
        <f>IF(R245=1,SUM($R$6:R245),0)</f>
        <v>0</v>
      </c>
      <c r="U245" s="515">
        <f>IF(S245=1,SUM($S$6:S245),0)</f>
        <v>0</v>
      </c>
      <c r="V245" s="515">
        <f t="shared" si="202"/>
        <v>0</v>
      </c>
      <c r="W245" s="515">
        <f t="shared" si="203"/>
        <v>0</v>
      </c>
      <c r="X245" s="515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720</v>
      </c>
      <c r="C246" s="426" t="s">
        <v>519</v>
      </c>
      <c r="D246" s="426"/>
      <c r="E246" s="212" t="s">
        <v>48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15">
        <f t="shared" si="200"/>
        <v>0</v>
      </c>
      <c r="S246" s="515">
        <f t="shared" si="201"/>
        <v>0</v>
      </c>
      <c r="T246" s="515">
        <f>IF(R246=1,SUM($R$6:R246),0)</f>
        <v>0</v>
      </c>
      <c r="U246" s="515">
        <f>IF(S246=1,SUM($S$6:S246),0)</f>
        <v>0</v>
      </c>
      <c r="V246" s="515">
        <f t="shared" si="202"/>
        <v>0</v>
      </c>
      <c r="W246" s="515">
        <f t="shared" si="203"/>
        <v>0</v>
      </c>
      <c r="X246" s="515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1158</v>
      </c>
      <c r="D247" s="105"/>
      <c r="E247" s="212" t="s">
        <v>44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15">
        <f t="shared" si="200"/>
        <v>1</v>
      </c>
      <c r="S247" s="515">
        <f t="shared" si="201"/>
        <v>0</v>
      </c>
      <c r="T247" s="515">
        <f>IF(R247=1,SUM($R$6:R247),0)</f>
        <v>128</v>
      </c>
      <c r="U247" s="515">
        <f>IF(S247=1,SUM($S$6:S247),0)</f>
        <v>0</v>
      </c>
      <c r="V247" s="515">
        <f t="shared" si="202"/>
        <v>128</v>
      </c>
      <c r="W247" s="515">
        <f t="shared" si="203"/>
        <v>0</v>
      </c>
      <c r="X247" s="515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1034</v>
      </c>
      <c r="D248" s="105" t="s">
        <v>1034</v>
      </c>
      <c r="E248" s="212" t="s">
        <v>44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15">
        <f t="shared" si="200"/>
        <v>1</v>
      </c>
      <c r="S248" s="515">
        <f t="shared" si="201"/>
        <v>0</v>
      </c>
      <c r="T248" s="515">
        <f>IF(R248=1,SUM($R$6:R248),0)</f>
        <v>129</v>
      </c>
      <c r="U248" s="515">
        <f>IF(S248=1,SUM($S$6:S248),0)</f>
        <v>0</v>
      </c>
      <c r="V248" s="515">
        <f t="shared" si="202"/>
        <v>129</v>
      </c>
      <c r="W248" s="515">
        <f t="shared" si="203"/>
        <v>0</v>
      </c>
      <c r="X248" s="515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2153</v>
      </c>
      <c r="D249" s="105" t="s">
        <v>1194</v>
      </c>
      <c r="E249" s="212" t="s">
        <v>44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15">
        <f t="shared" si="200"/>
        <v>1</v>
      </c>
      <c r="S249" s="515">
        <f t="shared" si="201"/>
        <v>0</v>
      </c>
      <c r="T249" s="515">
        <f>IF(R249=1,SUM($R$6:R249),0)</f>
        <v>130</v>
      </c>
      <c r="U249" s="515">
        <f>IF(S249=1,SUM($S$6:S249),0)</f>
        <v>0</v>
      </c>
      <c r="V249" s="515">
        <f t="shared" si="202"/>
        <v>130</v>
      </c>
      <c r="W249" s="515">
        <f t="shared" si="203"/>
        <v>0</v>
      </c>
      <c r="X249" s="515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1160</v>
      </c>
      <c r="D250" s="105"/>
      <c r="E250" s="212" t="s">
        <v>44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15">
        <f t="shared" si="200"/>
        <v>1</v>
      </c>
      <c r="S250" s="515">
        <f t="shared" si="201"/>
        <v>0</v>
      </c>
      <c r="T250" s="515">
        <f>IF(R250=1,SUM($R$6:R250),0)</f>
        <v>131</v>
      </c>
      <c r="U250" s="515">
        <f>IF(S250=1,SUM($S$6:S250),0)</f>
        <v>0</v>
      </c>
      <c r="V250" s="515">
        <f t="shared" si="202"/>
        <v>131</v>
      </c>
      <c r="W250" s="515">
        <f t="shared" si="203"/>
        <v>0</v>
      </c>
      <c r="X250" s="515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2154</v>
      </c>
      <c r="D251" s="105" t="s">
        <v>1195</v>
      </c>
      <c r="E251" s="212" t="s">
        <v>44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15">
        <f t="shared" si="200"/>
        <v>1</v>
      </c>
      <c r="S251" s="515">
        <f t="shared" si="201"/>
        <v>0</v>
      </c>
      <c r="T251" s="515">
        <f>IF(R251=1,SUM($R$6:R251),0)</f>
        <v>132</v>
      </c>
      <c r="U251" s="515">
        <f>IF(S251=1,SUM($S$6:S251),0)</f>
        <v>0</v>
      </c>
      <c r="V251" s="515">
        <f t="shared" si="202"/>
        <v>132</v>
      </c>
      <c r="W251" s="515">
        <f t="shared" si="203"/>
        <v>0</v>
      </c>
      <c r="X251" s="515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69</v>
      </c>
      <c r="D252" s="105" t="s">
        <v>69</v>
      </c>
      <c r="E252" s="212" t="s">
        <v>44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15">
        <f t="shared" si="200"/>
        <v>1</v>
      </c>
      <c r="S252" s="515">
        <f t="shared" si="201"/>
        <v>0</v>
      </c>
      <c r="T252" s="515">
        <f>IF(R252=1,SUM($R$6:R252),0)</f>
        <v>133</v>
      </c>
      <c r="U252" s="515">
        <f>IF(S252=1,SUM($S$6:S252),0)</f>
        <v>0</v>
      </c>
      <c r="V252" s="515">
        <f t="shared" si="202"/>
        <v>133</v>
      </c>
      <c r="W252" s="515">
        <f t="shared" si="203"/>
        <v>0</v>
      </c>
      <c r="X252" s="515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70</v>
      </c>
      <c r="D253" s="105" t="s">
        <v>70</v>
      </c>
      <c r="E253" s="212" t="s">
        <v>44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15">
        <f t="shared" si="200"/>
        <v>1</v>
      </c>
      <c r="S253" s="515">
        <f t="shared" si="201"/>
        <v>0</v>
      </c>
      <c r="T253" s="515">
        <f>IF(R253=1,SUM($R$6:R253),0)</f>
        <v>134</v>
      </c>
      <c r="U253" s="515">
        <f>IF(S253=1,SUM($S$6:S253),0)</f>
        <v>0</v>
      </c>
      <c r="V253" s="515">
        <f t="shared" si="202"/>
        <v>134</v>
      </c>
      <c r="W253" s="515">
        <f t="shared" si="203"/>
        <v>0</v>
      </c>
      <c r="X253" s="515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71</v>
      </c>
      <c r="D254" s="105"/>
      <c r="E254" s="212" t="s">
        <v>45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15">
        <f t="shared" si="200"/>
        <v>0</v>
      </c>
      <c r="S254" s="515">
        <f t="shared" si="201"/>
        <v>1</v>
      </c>
      <c r="T254" s="515">
        <f>IF(R254=1,SUM($R$6:R254),0)</f>
        <v>0</v>
      </c>
      <c r="U254" s="515">
        <f>IF(S254=1,SUM($S$6:S254),0)</f>
        <v>229</v>
      </c>
      <c r="V254" s="515">
        <f t="shared" si="202"/>
        <v>229</v>
      </c>
      <c r="W254" s="515">
        <f t="shared" si="203"/>
        <v>0</v>
      </c>
      <c r="X254" s="515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72</v>
      </c>
      <c r="D255" s="105"/>
      <c r="E255" s="212" t="s">
        <v>45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15">
        <f t="shared" si="200"/>
        <v>0</v>
      </c>
      <c r="S255" s="515">
        <f t="shared" si="201"/>
        <v>1</v>
      </c>
      <c r="T255" s="515">
        <f>IF(R255=1,SUM($R$6:R255),0)</f>
        <v>0</v>
      </c>
      <c r="U255" s="515">
        <f>IF(S255=1,SUM($S$6:S255),0)</f>
        <v>230</v>
      </c>
      <c r="V255" s="515">
        <f t="shared" si="202"/>
        <v>230</v>
      </c>
      <c r="W255" s="515">
        <f t="shared" si="203"/>
        <v>0</v>
      </c>
      <c r="X255" s="515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73</v>
      </c>
      <c r="D256" s="105" t="s">
        <v>73</v>
      </c>
      <c r="E256" s="212" t="s">
        <v>44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15">
        <f t="shared" si="200"/>
        <v>1</v>
      </c>
      <c r="S256" s="515">
        <f t="shared" si="201"/>
        <v>0</v>
      </c>
      <c r="T256" s="515">
        <f>IF(R256=1,SUM($R$6:R256),0)</f>
        <v>135</v>
      </c>
      <c r="U256" s="515">
        <f>IF(S256=1,SUM($S$6:S256),0)</f>
        <v>0</v>
      </c>
      <c r="V256" s="515">
        <f t="shared" si="202"/>
        <v>135</v>
      </c>
      <c r="W256" s="515">
        <f t="shared" si="203"/>
        <v>0</v>
      </c>
      <c r="X256" s="515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74</v>
      </c>
      <c r="D257" s="105"/>
      <c r="E257" s="212" t="s">
        <v>45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15">
        <f t="shared" si="200"/>
        <v>0</v>
      </c>
      <c r="S257" s="515">
        <f t="shared" si="201"/>
        <v>1</v>
      </c>
      <c r="T257" s="515">
        <f>IF(R257=1,SUM($R$6:R257),0)</f>
        <v>0</v>
      </c>
      <c r="U257" s="515">
        <f>IF(S257=1,SUM($S$6:S257),0)</f>
        <v>231</v>
      </c>
      <c r="V257" s="515">
        <f t="shared" si="202"/>
        <v>231</v>
      </c>
      <c r="W257" s="515">
        <f t="shared" si="203"/>
        <v>0</v>
      </c>
      <c r="X257" s="515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75</v>
      </c>
      <c r="D258" s="105"/>
      <c r="E258" s="212" t="s">
        <v>44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15">
        <f t="shared" si="200"/>
        <v>1</v>
      </c>
      <c r="S258" s="515">
        <f t="shared" si="201"/>
        <v>0</v>
      </c>
      <c r="T258" s="515">
        <f>IF(R258=1,SUM($R$6:R258),0)</f>
        <v>136</v>
      </c>
      <c r="U258" s="515">
        <f>IF(S258=1,SUM($S$6:S258),0)</f>
        <v>0</v>
      </c>
      <c r="V258" s="515">
        <f t="shared" si="202"/>
        <v>136</v>
      </c>
      <c r="W258" s="515">
        <f t="shared" si="203"/>
        <v>0</v>
      </c>
      <c r="X258" s="515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1084</v>
      </c>
      <c r="D259" s="105" t="s">
        <v>1084</v>
      </c>
      <c r="E259" s="212" t="s">
        <v>45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15">
        <f t="shared" si="200"/>
        <v>0</v>
      </c>
      <c r="S259" s="515">
        <f t="shared" si="201"/>
        <v>1</v>
      </c>
      <c r="T259" s="515">
        <f>IF(R259=1,SUM($R$6:R259),0)</f>
        <v>0</v>
      </c>
      <c r="U259" s="515">
        <f>IF(S259=1,SUM($S$6:S259),0)</f>
        <v>232</v>
      </c>
      <c r="V259" s="515">
        <f t="shared" si="202"/>
        <v>232</v>
      </c>
      <c r="W259" s="515">
        <f t="shared" si="203"/>
        <v>0</v>
      </c>
      <c r="X259" s="515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1196</v>
      </c>
      <c r="D260" s="105" t="s">
        <v>1196</v>
      </c>
      <c r="E260" s="212" t="s">
        <v>45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15">
        <f t="shared" si="200"/>
        <v>0</v>
      </c>
      <c r="S260" s="515">
        <f t="shared" si="201"/>
        <v>1</v>
      </c>
      <c r="T260" s="515">
        <f>IF(R260=1,SUM($R$6:R260),0)</f>
        <v>0</v>
      </c>
      <c r="U260" s="515">
        <f>IF(S260=1,SUM($S$6:S260),0)</f>
        <v>233</v>
      </c>
      <c r="V260" s="515">
        <f t="shared" si="202"/>
        <v>233</v>
      </c>
      <c r="W260" s="515">
        <f t="shared" si="203"/>
        <v>0</v>
      </c>
      <c r="X260" s="515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1197</v>
      </c>
      <c r="D261" s="105" t="s">
        <v>1197</v>
      </c>
      <c r="E261" s="212" t="s">
        <v>45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15">
        <f t="shared" si="200"/>
        <v>0</v>
      </c>
      <c r="S261" s="515">
        <f t="shared" si="201"/>
        <v>1</v>
      </c>
      <c r="T261" s="515">
        <f>IF(R261=1,SUM($R$6:R261),0)</f>
        <v>0</v>
      </c>
      <c r="U261" s="515">
        <f>IF(S261=1,SUM($S$6:S261),0)</f>
        <v>234</v>
      </c>
      <c r="V261" s="515">
        <f t="shared" si="202"/>
        <v>234</v>
      </c>
      <c r="W261" s="515">
        <f t="shared" si="203"/>
        <v>0</v>
      </c>
      <c r="X261" s="515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1198</v>
      </c>
      <c r="D262" s="105" t="s">
        <v>1198</v>
      </c>
      <c r="E262" s="212" t="s">
        <v>45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15">
        <f t="shared" si="200"/>
        <v>0</v>
      </c>
      <c r="S262" s="515">
        <f t="shared" si="201"/>
        <v>1</v>
      </c>
      <c r="T262" s="515">
        <f>IF(R262=1,SUM($R$6:R262),0)</f>
        <v>0</v>
      </c>
      <c r="U262" s="515">
        <f>IF(S262=1,SUM($S$6:S262),0)</f>
        <v>235</v>
      </c>
      <c r="V262" s="515">
        <f t="shared" si="202"/>
        <v>235</v>
      </c>
      <c r="W262" s="515">
        <f t="shared" si="203"/>
        <v>0</v>
      </c>
      <c r="X262" s="515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1199</v>
      </c>
      <c r="D263" s="105" t="s">
        <v>1199</v>
      </c>
      <c r="E263" s="212" t="s">
        <v>45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15">
        <f t="shared" ref="R263:R326" si="259">IF(E263="MDU-KD",1,0)</f>
        <v>0</v>
      </c>
      <c r="S263" s="515">
        <f t="shared" ref="S263:S326" si="260">IF(E263="HDW",1,0)</f>
        <v>1</v>
      </c>
      <c r="T263" s="515">
        <f>IF(R263=1,SUM($R$6:R263),0)</f>
        <v>0</v>
      </c>
      <c r="U263" s="515">
        <f>IF(S263=1,SUM($S$6:S263),0)</f>
        <v>236</v>
      </c>
      <c r="V263" s="515">
        <f t="shared" ref="V263:V326" si="261">IF(T263=0,U263,T263)</f>
        <v>236</v>
      </c>
      <c r="W263" s="515">
        <f t="shared" ref="W263:W326" si="262">IF(F263=0,0,IF(LEFT(C263,11)="Tiang Beton",1,0))</f>
        <v>0</v>
      </c>
      <c r="X263" s="515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1200</v>
      </c>
      <c r="D264" s="105" t="s">
        <v>1200</v>
      </c>
      <c r="E264" s="212" t="s">
        <v>45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15">
        <f t="shared" si="259"/>
        <v>0</v>
      </c>
      <c r="S264" s="515">
        <f t="shared" si="260"/>
        <v>1</v>
      </c>
      <c r="T264" s="515">
        <f>IF(R264=1,SUM($R$6:R264),0)</f>
        <v>0</v>
      </c>
      <c r="U264" s="515">
        <f>IF(S264=1,SUM($S$6:S264),0)</f>
        <v>237</v>
      </c>
      <c r="V264" s="515">
        <f t="shared" si="261"/>
        <v>237</v>
      </c>
      <c r="W264" s="515">
        <f t="shared" si="262"/>
        <v>0</v>
      </c>
      <c r="X264" s="515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520</v>
      </c>
      <c r="D265" s="105" t="s">
        <v>520</v>
      </c>
      <c r="E265" s="212" t="s">
        <v>45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15">
        <f t="shared" si="259"/>
        <v>0</v>
      </c>
      <c r="S265" s="515">
        <f t="shared" si="260"/>
        <v>1</v>
      </c>
      <c r="T265" s="515">
        <f>IF(R265=1,SUM($R$6:R265),0)</f>
        <v>0</v>
      </c>
      <c r="U265" s="515">
        <f>IF(S265=1,SUM($S$6:S265),0)</f>
        <v>238</v>
      </c>
      <c r="V265" s="515">
        <f t="shared" si="261"/>
        <v>238</v>
      </c>
      <c r="W265" s="515">
        <f t="shared" si="262"/>
        <v>0</v>
      </c>
      <c r="X265" s="515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1201</v>
      </c>
      <c r="D266" s="105" t="s">
        <v>1201</v>
      </c>
      <c r="E266" s="212" t="s">
        <v>45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15">
        <f t="shared" si="259"/>
        <v>0</v>
      </c>
      <c r="S266" s="515">
        <f t="shared" si="260"/>
        <v>1</v>
      </c>
      <c r="T266" s="515">
        <f>IF(R266=1,SUM($R$6:R266),0)</f>
        <v>0</v>
      </c>
      <c r="U266" s="515">
        <f>IF(S266=1,SUM($S$6:S266),0)</f>
        <v>239</v>
      </c>
      <c r="V266" s="515">
        <f t="shared" si="261"/>
        <v>239</v>
      </c>
      <c r="W266" s="515">
        <f t="shared" si="262"/>
        <v>0</v>
      </c>
      <c r="X266" s="515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1202</v>
      </c>
      <c r="D267" s="105" t="s">
        <v>1202</v>
      </c>
      <c r="E267" s="212" t="s">
        <v>45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15">
        <f t="shared" si="259"/>
        <v>0</v>
      </c>
      <c r="S267" s="515">
        <f t="shared" si="260"/>
        <v>1</v>
      </c>
      <c r="T267" s="515">
        <f>IF(R267=1,SUM($R$6:R267),0)</f>
        <v>0</v>
      </c>
      <c r="U267" s="515">
        <f>IF(S267=1,SUM($S$6:S267),0)</f>
        <v>240</v>
      </c>
      <c r="V267" s="515">
        <f t="shared" si="261"/>
        <v>240</v>
      </c>
      <c r="W267" s="515">
        <f t="shared" si="262"/>
        <v>0</v>
      </c>
      <c r="X267" s="515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1203</v>
      </c>
      <c r="D268" s="105" t="s">
        <v>1203</v>
      </c>
      <c r="E268" s="212" t="s">
        <v>45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15">
        <f t="shared" si="259"/>
        <v>0</v>
      </c>
      <c r="S268" s="515">
        <f t="shared" si="260"/>
        <v>1</v>
      </c>
      <c r="T268" s="515">
        <f>IF(R268=1,SUM($R$6:R268),0)</f>
        <v>0</v>
      </c>
      <c r="U268" s="515">
        <f>IF(S268=1,SUM($S$6:S268),0)</f>
        <v>241</v>
      </c>
      <c r="V268" s="515">
        <f t="shared" si="261"/>
        <v>241</v>
      </c>
      <c r="W268" s="515">
        <f t="shared" si="262"/>
        <v>0</v>
      </c>
      <c r="X268" s="515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521</v>
      </c>
      <c r="D269" s="105" t="s">
        <v>521</v>
      </c>
      <c r="E269" s="212" t="s">
        <v>45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15">
        <f t="shared" si="259"/>
        <v>0</v>
      </c>
      <c r="S269" s="515">
        <f t="shared" si="260"/>
        <v>1</v>
      </c>
      <c r="T269" s="515">
        <f>IF(R269=1,SUM($R$6:R269),0)</f>
        <v>0</v>
      </c>
      <c r="U269" s="515">
        <f>IF(S269=1,SUM($S$6:S269),0)</f>
        <v>242</v>
      </c>
      <c r="V269" s="515">
        <f t="shared" si="261"/>
        <v>242</v>
      </c>
      <c r="W269" s="515">
        <f t="shared" si="262"/>
        <v>0</v>
      </c>
      <c r="X269" s="515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522</v>
      </c>
      <c r="D270" s="105" t="s">
        <v>522</v>
      </c>
      <c r="E270" s="212" t="s">
        <v>45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15">
        <f t="shared" si="259"/>
        <v>0</v>
      </c>
      <c r="S270" s="515">
        <f t="shared" si="260"/>
        <v>1</v>
      </c>
      <c r="T270" s="515">
        <f>IF(R270=1,SUM($R$6:R270),0)</f>
        <v>0</v>
      </c>
      <c r="U270" s="515">
        <f>IF(S270=1,SUM($S$6:S270),0)</f>
        <v>243</v>
      </c>
      <c r="V270" s="515">
        <f t="shared" si="261"/>
        <v>243</v>
      </c>
      <c r="W270" s="515">
        <f t="shared" si="262"/>
        <v>0</v>
      </c>
      <c r="X270" s="515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523</v>
      </c>
      <c r="D271" s="105" t="s">
        <v>523</v>
      </c>
      <c r="E271" s="212" t="s">
        <v>45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15">
        <f t="shared" si="259"/>
        <v>0</v>
      </c>
      <c r="S271" s="515">
        <f t="shared" si="260"/>
        <v>1</v>
      </c>
      <c r="T271" s="515">
        <f>IF(R271=1,SUM($R$6:R271),0)</f>
        <v>0</v>
      </c>
      <c r="U271" s="515">
        <f>IF(S271=1,SUM($S$6:S271),0)</f>
        <v>244</v>
      </c>
      <c r="V271" s="515">
        <f t="shared" si="261"/>
        <v>244</v>
      </c>
      <c r="W271" s="515">
        <f t="shared" si="262"/>
        <v>0</v>
      </c>
      <c r="X271" s="515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76</v>
      </c>
      <c r="D272" s="105" t="s">
        <v>76</v>
      </c>
      <c r="E272" s="212" t="s">
        <v>44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15">
        <f t="shared" si="259"/>
        <v>1</v>
      </c>
      <c r="S272" s="515">
        <f t="shared" si="260"/>
        <v>0</v>
      </c>
      <c r="T272" s="515">
        <f>IF(R272=1,SUM($R$6:R272),0)</f>
        <v>137</v>
      </c>
      <c r="U272" s="515">
        <f>IF(S272=1,SUM($S$6:S272),0)</f>
        <v>0</v>
      </c>
      <c r="V272" s="515">
        <f t="shared" si="261"/>
        <v>137</v>
      </c>
      <c r="W272" s="515">
        <f t="shared" si="262"/>
        <v>0</v>
      </c>
      <c r="X272" s="515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77</v>
      </c>
      <c r="D273" s="105" t="s">
        <v>77</v>
      </c>
      <c r="E273" s="212" t="s">
        <v>44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15">
        <f t="shared" si="259"/>
        <v>1</v>
      </c>
      <c r="S273" s="515">
        <f t="shared" si="260"/>
        <v>0</v>
      </c>
      <c r="T273" s="515">
        <f>IF(R273=1,SUM($R$6:R273),0)</f>
        <v>138</v>
      </c>
      <c r="U273" s="515">
        <f>IF(S273=1,SUM($S$6:S273),0)</f>
        <v>0</v>
      </c>
      <c r="V273" s="515">
        <f t="shared" si="261"/>
        <v>138</v>
      </c>
      <c r="W273" s="515">
        <f t="shared" si="262"/>
        <v>0</v>
      </c>
      <c r="X273" s="515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78</v>
      </c>
      <c r="D274" s="105" t="s">
        <v>78</v>
      </c>
      <c r="E274" s="212" t="s">
        <v>44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15">
        <f t="shared" si="259"/>
        <v>1</v>
      </c>
      <c r="S274" s="515">
        <f t="shared" si="260"/>
        <v>0</v>
      </c>
      <c r="T274" s="515">
        <f>IF(R274=1,SUM($R$6:R274),0)</f>
        <v>139</v>
      </c>
      <c r="U274" s="515">
        <f>IF(S274=1,SUM($S$6:S274),0)</f>
        <v>0</v>
      </c>
      <c r="V274" s="515">
        <f t="shared" si="261"/>
        <v>139</v>
      </c>
      <c r="W274" s="515">
        <f t="shared" si="262"/>
        <v>0</v>
      </c>
      <c r="X274" s="515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79</v>
      </c>
      <c r="D275" s="105" t="s">
        <v>79</v>
      </c>
      <c r="E275" s="212" t="s">
        <v>44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15">
        <f t="shared" si="259"/>
        <v>1</v>
      </c>
      <c r="S275" s="515">
        <f t="shared" si="260"/>
        <v>0</v>
      </c>
      <c r="T275" s="515">
        <f>IF(R275=1,SUM($R$6:R275),0)</f>
        <v>140</v>
      </c>
      <c r="U275" s="515">
        <f>IF(S275=1,SUM($S$6:S275),0)</f>
        <v>0</v>
      </c>
      <c r="V275" s="515">
        <f t="shared" si="261"/>
        <v>140</v>
      </c>
      <c r="W275" s="515">
        <f t="shared" si="262"/>
        <v>0</v>
      </c>
      <c r="X275" s="515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524</v>
      </c>
      <c r="D276" s="105"/>
      <c r="E276" s="212" t="s">
        <v>45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15">
        <f t="shared" si="259"/>
        <v>0</v>
      </c>
      <c r="S276" s="515">
        <f t="shared" si="260"/>
        <v>1</v>
      </c>
      <c r="T276" s="515">
        <f>IF(R276=1,SUM($R$6:R276),0)</f>
        <v>0</v>
      </c>
      <c r="U276" s="515">
        <f>IF(S276=1,SUM($S$6:S276),0)</f>
        <v>245</v>
      </c>
      <c r="V276" s="515">
        <f t="shared" si="261"/>
        <v>245</v>
      </c>
      <c r="W276" s="515">
        <f t="shared" si="262"/>
        <v>0</v>
      </c>
      <c r="X276" s="515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525</v>
      </c>
      <c r="D277" s="105"/>
      <c r="E277" s="212" t="s">
        <v>45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15">
        <f t="shared" si="259"/>
        <v>0</v>
      </c>
      <c r="S277" s="515">
        <f t="shared" si="260"/>
        <v>1</v>
      </c>
      <c r="T277" s="515">
        <f>IF(R277=1,SUM($R$6:R277),0)</f>
        <v>0</v>
      </c>
      <c r="U277" s="515">
        <f>IF(S277=1,SUM($S$6:S277),0)</f>
        <v>246</v>
      </c>
      <c r="V277" s="515">
        <f t="shared" si="261"/>
        <v>246</v>
      </c>
      <c r="W277" s="515">
        <f t="shared" si="262"/>
        <v>0</v>
      </c>
      <c r="X277" s="515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526</v>
      </c>
      <c r="D278" s="105" t="s">
        <v>526</v>
      </c>
      <c r="E278" s="212" t="s">
        <v>44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15">
        <f t="shared" si="259"/>
        <v>1</v>
      </c>
      <c r="S278" s="515">
        <f t="shared" si="260"/>
        <v>0</v>
      </c>
      <c r="T278" s="515">
        <f>IF(R278=1,SUM($R$6:R278),0)</f>
        <v>141</v>
      </c>
      <c r="U278" s="515">
        <f>IF(S278=1,SUM($S$6:S278),0)</f>
        <v>0</v>
      </c>
      <c r="V278" s="515">
        <f t="shared" si="261"/>
        <v>141</v>
      </c>
      <c r="W278" s="515">
        <f t="shared" si="262"/>
        <v>0</v>
      </c>
      <c r="X278" s="515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527</v>
      </c>
      <c r="D279" s="105" t="s">
        <v>527</v>
      </c>
      <c r="E279" s="212" t="s">
        <v>45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15">
        <f t="shared" si="259"/>
        <v>0</v>
      </c>
      <c r="S279" s="515">
        <f t="shared" si="260"/>
        <v>1</v>
      </c>
      <c r="T279" s="515">
        <f>IF(R279=1,SUM($R$6:R279),0)</f>
        <v>0</v>
      </c>
      <c r="U279" s="515">
        <f>IF(S279=1,SUM($S$6:S279),0)</f>
        <v>247</v>
      </c>
      <c r="V279" s="515">
        <f t="shared" si="261"/>
        <v>247</v>
      </c>
      <c r="W279" s="515">
        <f t="shared" si="262"/>
        <v>0</v>
      </c>
      <c r="X279" s="515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80</v>
      </c>
      <c r="D280" s="105"/>
      <c r="E280" s="212" t="s">
        <v>45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15">
        <f t="shared" si="259"/>
        <v>0</v>
      </c>
      <c r="S280" s="515">
        <f t="shared" si="260"/>
        <v>1</v>
      </c>
      <c r="T280" s="515">
        <f>IF(R280=1,SUM($R$6:R280),0)</f>
        <v>0</v>
      </c>
      <c r="U280" s="515">
        <f>IF(S280=1,SUM($S$6:S280),0)</f>
        <v>248</v>
      </c>
      <c r="V280" s="515">
        <f t="shared" si="261"/>
        <v>248</v>
      </c>
      <c r="W280" s="515">
        <f t="shared" si="262"/>
        <v>0</v>
      </c>
      <c r="X280" s="515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81</v>
      </c>
      <c r="D281" s="105"/>
      <c r="E281" s="212" t="s">
        <v>45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15">
        <f t="shared" si="259"/>
        <v>0</v>
      </c>
      <c r="S281" s="515">
        <f t="shared" si="260"/>
        <v>1</v>
      </c>
      <c r="T281" s="515">
        <f>IF(R281=1,SUM($R$6:R281),0)</f>
        <v>0</v>
      </c>
      <c r="U281" s="515">
        <f>IF(S281=1,SUM($S$6:S281),0)</f>
        <v>249</v>
      </c>
      <c r="V281" s="515">
        <f t="shared" si="261"/>
        <v>249</v>
      </c>
      <c r="W281" s="515">
        <f t="shared" si="262"/>
        <v>0</v>
      </c>
      <c r="X281" s="515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82</v>
      </c>
      <c r="D282" s="105"/>
      <c r="E282" s="212" t="s">
        <v>45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15">
        <f t="shared" si="259"/>
        <v>0</v>
      </c>
      <c r="S282" s="515">
        <f t="shared" si="260"/>
        <v>1</v>
      </c>
      <c r="T282" s="515">
        <f>IF(R282=1,SUM($R$6:R282),0)</f>
        <v>0</v>
      </c>
      <c r="U282" s="515">
        <f>IF(S282=1,SUM($S$6:S282),0)</f>
        <v>250</v>
      </c>
      <c r="V282" s="515">
        <f t="shared" si="261"/>
        <v>250</v>
      </c>
      <c r="W282" s="515">
        <f t="shared" si="262"/>
        <v>0</v>
      </c>
      <c r="X282" s="515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83</v>
      </c>
      <c r="D283" s="105"/>
      <c r="E283" s="212" t="s">
        <v>45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15">
        <f t="shared" si="259"/>
        <v>0</v>
      </c>
      <c r="S283" s="515">
        <f t="shared" si="260"/>
        <v>1</v>
      </c>
      <c r="T283" s="515">
        <f>IF(R283=1,SUM($R$6:R283),0)</f>
        <v>0</v>
      </c>
      <c r="U283" s="515">
        <f>IF(S283=1,SUM($S$6:S283),0)</f>
        <v>251</v>
      </c>
      <c r="V283" s="515">
        <f t="shared" si="261"/>
        <v>251</v>
      </c>
      <c r="W283" s="515">
        <f t="shared" si="262"/>
        <v>0</v>
      </c>
      <c r="X283" s="515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528</v>
      </c>
      <c r="D284" s="105"/>
      <c r="E284" s="212" t="s">
        <v>45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15">
        <f t="shared" si="259"/>
        <v>0</v>
      </c>
      <c r="S284" s="515">
        <f t="shared" si="260"/>
        <v>1</v>
      </c>
      <c r="T284" s="515">
        <f>IF(R284=1,SUM($R$6:R284),0)</f>
        <v>0</v>
      </c>
      <c r="U284" s="515">
        <f>IF(S284=1,SUM($S$6:S284),0)</f>
        <v>252</v>
      </c>
      <c r="V284" s="515">
        <f t="shared" si="261"/>
        <v>252</v>
      </c>
      <c r="W284" s="515">
        <f t="shared" si="262"/>
        <v>0</v>
      </c>
      <c r="X284" s="515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529</v>
      </c>
      <c r="D285" s="105"/>
      <c r="E285" s="212" t="s">
        <v>45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15">
        <f t="shared" si="259"/>
        <v>0</v>
      </c>
      <c r="S285" s="515">
        <f t="shared" si="260"/>
        <v>1</v>
      </c>
      <c r="T285" s="515">
        <f>IF(R285=1,SUM($R$6:R285),0)</f>
        <v>0</v>
      </c>
      <c r="U285" s="515">
        <f>IF(S285=1,SUM($S$6:S285),0)</f>
        <v>253</v>
      </c>
      <c r="V285" s="515">
        <f t="shared" si="261"/>
        <v>253</v>
      </c>
      <c r="W285" s="515">
        <f t="shared" si="262"/>
        <v>0</v>
      </c>
      <c r="X285" s="515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86</v>
      </c>
      <c r="D286" s="105"/>
      <c r="E286" s="212" t="s">
        <v>45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15">
        <f t="shared" si="259"/>
        <v>0</v>
      </c>
      <c r="S286" s="515">
        <f t="shared" si="260"/>
        <v>1</v>
      </c>
      <c r="T286" s="515">
        <f>IF(R286=1,SUM($R$6:R286),0)</f>
        <v>0</v>
      </c>
      <c r="U286" s="515">
        <f>IF(S286=1,SUM($S$6:S286),0)</f>
        <v>254</v>
      </c>
      <c r="V286" s="515">
        <f t="shared" si="261"/>
        <v>254</v>
      </c>
      <c r="W286" s="515">
        <f t="shared" si="262"/>
        <v>0</v>
      </c>
      <c r="X286" s="515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87</v>
      </c>
      <c r="D287" s="105"/>
      <c r="E287" s="212" t="s">
        <v>45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15">
        <f t="shared" si="259"/>
        <v>0</v>
      </c>
      <c r="S287" s="515">
        <f t="shared" si="260"/>
        <v>1</v>
      </c>
      <c r="T287" s="515">
        <f>IF(R287=1,SUM($R$6:R287),0)</f>
        <v>0</v>
      </c>
      <c r="U287" s="515">
        <f>IF(S287=1,SUM($S$6:S287),0)</f>
        <v>255</v>
      </c>
      <c r="V287" s="515">
        <f t="shared" si="261"/>
        <v>255</v>
      </c>
      <c r="W287" s="515">
        <f t="shared" si="262"/>
        <v>0</v>
      </c>
      <c r="X287" s="515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530</v>
      </c>
      <c r="D288" s="105" t="s">
        <v>530</v>
      </c>
      <c r="E288" s="212" t="s">
        <v>44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15">
        <f t="shared" si="259"/>
        <v>1</v>
      </c>
      <c r="S288" s="515">
        <f t="shared" si="260"/>
        <v>0</v>
      </c>
      <c r="T288" s="515">
        <f>IF(R288=1,SUM($R$6:R288),0)</f>
        <v>142</v>
      </c>
      <c r="U288" s="515">
        <f>IF(S288=1,SUM($S$6:S288),0)</f>
        <v>0</v>
      </c>
      <c r="V288" s="515">
        <f t="shared" si="261"/>
        <v>142</v>
      </c>
      <c r="W288" s="515">
        <f t="shared" si="262"/>
        <v>0</v>
      </c>
      <c r="X288" s="515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84</v>
      </c>
      <c r="D289" s="105" t="s">
        <v>84</v>
      </c>
      <c r="E289" s="212" t="s">
        <v>44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15">
        <f t="shared" si="259"/>
        <v>1</v>
      </c>
      <c r="S289" s="515">
        <f t="shared" si="260"/>
        <v>0</v>
      </c>
      <c r="T289" s="515">
        <f>IF(R289=1,SUM($R$6:R289),0)</f>
        <v>143</v>
      </c>
      <c r="U289" s="515">
        <f>IF(S289=1,SUM($S$6:S289),0)</f>
        <v>0</v>
      </c>
      <c r="V289" s="515">
        <f t="shared" si="261"/>
        <v>143</v>
      </c>
      <c r="W289" s="515">
        <f t="shared" si="262"/>
        <v>0</v>
      </c>
      <c r="X289" s="515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85</v>
      </c>
      <c r="D290" s="105" t="s">
        <v>85</v>
      </c>
      <c r="E290" s="212" t="s">
        <v>44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15">
        <f t="shared" si="259"/>
        <v>1</v>
      </c>
      <c r="S290" s="515">
        <f t="shared" si="260"/>
        <v>0</v>
      </c>
      <c r="T290" s="515">
        <f>IF(R290=1,SUM($R$6:R290),0)</f>
        <v>144</v>
      </c>
      <c r="U290" s="515">
        <f>IF(S290=1,SUM($S$6:S290),0)</f>
        <v>0</v>
      </c>
      <c r="V290" s="515">
        <f t="shared" si="261"/>
        <v>144</v>
      </c>
      <c r="W290" s="515">
        <f t="shared" si="262"/>
        <v>0</v>
      </c>
      <c r="X290" s="515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88</v>
      </c>
      <c r="D291" s="105" t="s">
        <v>88</v>
      </c>
      <c r="E291" s="212" t="s">
        <v>45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15">
        <f t="shared" si="259"/>
        <v>0</v>
      </c>
      <c r="S291" s="515">
        <f t="shared" si="260"/>
        <v>1</v>
      </c>
      <c r="T291" s="515">
        <f>IF(R291=1,SUM($R$6:R291),0)</f>
        <v>0</v>
      </c>
      <c r="U291" s="515">
        <f>IF(S291=1,SUM($S$6:S291),0)</f>
        <v>256</v>
      </c>
      <c r="V291" s="515">
        <f t="shared" si="261"/>
        <v>256</v>
      </c>
      <c r="W291" s="515">
        <f t="shared" si="262"/>
        <v>0</v>
      </c>
      <c r="X291" s="515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89</v>
      </c>
      <c r="D292" s="105" t="s">
        <v>89</v>
      </c>
      <c r="E292" s="212" t="s">
        <v>45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15">
        <f t="shared" si="259"/>
        <v>0</v>
      </c>
      <c r="S292" s="515">
        <f t="shared" si="260"/>
        <v>1</v>
      </c>
      <c r="T292" s="515">
        <f>IF(R292=1,SUM($R$6:R292),0)</f>
        <v>0</v>
      </c>
      <c r="U292" s="515">
        <f>IF(S292=1,SUM($S$6:S292),0)</f>
        <v>257</v>
      </c>
      <c r="V292" s="515">
        <f t="shared" si="261"/>
        <v>257</v>
      </c>
      <c r="W292" s="515">
        <f t="shared" si="262"/>
        <v>0</v>
      </c>
      <c r="X292" s="515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90</v>
      </c>
      <c r="D293" s="105" t="s">
        <v>90</v>
      </c>
      <c r="E293" s="212" t="s">
        <v>45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15">
        <f t="shared" si="259"/>
        <v>0</v>
      </c>
      <c r="S293" s="515">
        <f t="shared" si="260"/>
        <v>1</v>
      </c>
      <c r="T293" s="515">
        <f>IF(R293=1,SUM($R$6:R293),0)</f>
        <v>0</v>
      </c>
      <c r="U293" s="515">
        <f>IF(S293=1,SUM($S$6:S293),0)</f>
        <v>258</v>
      </c>
      <c r="V293" s="515">
        <f t="shared" si="261"/>
        <v>258</v>
      </c>
      <c r="W293" s="515">
        <f t="shared" si="262"/>
        <v>0</v>
      </c>
      <c r="X293" s="515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91</v>
      </c>
      <c r="D294" s="105" t="s">
        <v>91</v>
      </c>
      <c r="E294" s="212" t="s">
        <v>45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15">
        <f t="shared" si="259"/>
        <v>0</v>
      </c>
      <c r="S294" s="515">
        <f t="shared" si="260"/>
        <v>1</v>
      </c>
      <c r="T294" s="515">
        <f>IF(R294=1,SUM($R$6:R294),0)</f>
        <v>0</v>
      </c>
      <c r="U294" s="515">
        <f>IF(S294=1,SUM($S$6:S294),0)</f>
        <v>259</v>
      </c>
      <c r="V294" s="515">
        <f t="shared" si="261"/>
        <v>259</v>
      </c>
      <c r="W294" s="515">
        <f t="shared" si="262"/>
        <v>0</v>
      </c>
      <c r="X294" s="515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92</v>
      </c>
      <c r="D295" s="105" t="s">
        <v>92</v>
      </c>
      <c r="E295" s="212" t="s">
        <v>45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15">
        <f t="shared" si="259"/>
        <v>0</v>
      </c>
      <c r="S295" s="515">
        <f t="shared" si="260"/>
        <v>1</v>
      </c>
      <c r="T295" s="515">
        <f>IF(R295=1,SUM($R$6:R295),0)</f>
        <v>0</v>
      </c>
      <c r="U295" s="515">
        <f>IF(S295=1,SUM($S$6:S295),0)</f>
        <v>260</v>
      </c>
      <c r="V295" s="515">
        <f t="shared" si="261"/>
        <v>260</v>
      </c>
      <c r="W295" s="515">
        <f t="shared" si="262"/>
        <v>0</v>
      </c>
      <c r="X295" s="515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93</v>
      </c>
      <c r="D296" s="105" t="s">
        <v>93</v>
      </c>
      <c r="E296" s="212" t="s">
        <v>45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15">
        <f t="shared" si="259"/>
        <v>0</v>
      </c>
      <c r="S296" s="515">
        <f t="shared" si="260"/>
        <v>1</v>
      </c>
      <c r="T296" s="515">
        <f>IF(R296=1,SUM($R$6:R296),0)</f>
        <v>0</v>
      </c>
      <c r="U296" s="515">
        <f>IF(S296=1,SUM($S$6:S296),0)</f>
        <v>261</v>
      </c>
      <c r="V296" s="515">
        <f t="shared" si="261"/>
        <v>261</v>
      </c>
      <c r="W296" s="515">
        <f t="shared" si="262"/>
        <v>0</v>
      </c>
      <c r="X296" s="515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428</v>
      </c>
      <c r="D297" s="105" t="s">
        <v>428</v>
      </c>
      <c r="E297" s="212" t="s">
        <v>45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15">
        <f t="shared" si="259"/>
        <v>0</v>
      </c>
      <c r="S297" s="515">
        <f t="shared" si="260"/>
        <v>1</v>
      </c>
      <c r="T297" s="515">
        <f>IF(R297=1,SUM($R$6:R297),0)</f>
        <v>0</v>
      </c>
      <c r="U297" s="515">
        <f>IF(S297=1,SUM($S$6:S297),0)</f>
        <v>262</v>
      </c>
      <c r="V297" s="515">
        <f t="shared" si="261"/>
        <v>262</v>
      </c>
      <c r="W297" s="515">
        <f t="shared" si="262"/>
        <v>0</v>
      </c>
      <c r="X297" s="515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94</v>
      </c>
      <c r="D298" s="105" t="s">
        <v>94</v>
      </c>
      <c r="E298" s="212" t="s">
        <v>45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15">
        <f t="shared" si="259"/>
        <v>0</v>
      </c>
      <c r="S298" s="515">
        <f t="shared" si="260"/>
        <v>1</v>
      </c>
      <c r="T298" s="515">
        <f>IF(R298=1,SUM($R$6:R298),0)</f>
        <v>0</v>
      </c>
      <c r="U298" s="515">
        <f>IF(S298=1,SUM($S$6:S298),0)</f>
        <v>263</v>
      </c>
      <c r="V298" s="515">
        <f t="shared" si="261"/>
        <v>263</v>
      </c>
      <c r="W298" s="515">
        <f t="shared" si="262"/>
        <v>0</v>
      </c>
      <c r="X298" s="515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95</v>
      </c>
      <c r="D299" s="105" t="s">
        <v>95</v>
      </c>
      <c r="E299" s="212" t="s">
        <v>45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15">
        <f t="shared" si="259"/>
        <v>0</v>
      </c>
      <c r="S299" s="515">
        <f t="shared" si="260"/>
        <v>1</v>
      </c>
      <c r="T299" s="515">
        <f>IF(R299=1,SUM($R$6:R299),0)</f>
        <v>0</v>
      </c>
      <c r="U299" s="515">
        <f>IF(S299=1,SUM($S$6:S299),0)</f>
        <v>264</v>
      </c>
      <c r="V299" s="515">
        <f t="shared" si="261"/>
        <v>264</v>
      </c>
      <c r="W299" s="515">
        <f t="shared" si="262"/>
        <v>0</v>
      </c>
      <c r="X299" s="515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67</v>
      </c>
      <c r="D300" s="105" t="s">
        <v>67</v>
      </c>
      <c r="E300" s="212" t="s">
        <v>44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15">
        <f t="shared" si="259"/>
        <v>1</v>
      </c>
      <c r="S300" s="515">
        <f t="shared" si="260"/>
        <v>0</v>
      </c>
      <c r="T300" s="515">
        <f>IF(R300=1,SUM($R$6:R300),0)</f>
        <v>145</v>
      </c>
      <c r="U300" s="515">
        <f>IF(S300=1,SUM($S$6:S300),0)</f>
        <v>0</v>
      </c>
      <c r="V300" s="515">
        <f t="shared" si="261"/>
        <v>145</v>
      </c>
      <c r="W300" s="515">
        <f t="shared" si="262"/>
        <v>0</v>
      </c>
      <c r="X300" s="515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68</v>
      </c>
      <c r="D301" s="105" t="s">
        <v>68</v>
      </c>
      <c r="E301" s="212" t="s">
        <v>44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15">
        <f t="shared" si="259"/>
        <v>1</v>
      </c>
      <c r="S301" s="515">
        <f t="shared" si="260"/>
        <v>0</v>
      </c>
      <c r="T301" s="515">
        <f>IF(R301=1,SUM($R$6:R301),0)</f>
        <v>146</v>
      </c>
      <c r="U301" s="515">
        <f>IF(S301=1,SUM($S$6:S301),0)</f>
        <v>0</v>
      </c>
      <c r="V301" s="515">
        <f t="shared" si="261"/>
        <v>146</v>
      </c>
      <c r="W301" s="515">
        <f t="shared" si="262"/>
        <v>0</v>
      </c>
      <c r="X301" s="515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48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15">
        <f t="shared" si="259"/>
        <v>0</v>
      </c>
      <c r="S302" s="515">
        <f t="shared" si="260"/>
        <v>0</v>
      </c>
      <c r="T302" s="515">
        <f>IF(R302=1,SUM($R$6:R302),0)</f>
        <v>0</v>
      </c>
      <c r="U302" s="515">
        <f>IF(S302=1,SUM($S$6:S302),0)</f>
        <v>0</v>
      </c>
      <c r="V302" s="515">
        <f t="shared" si="261"/>
        <v>0</v>
      </c>
      <c r="W302" s="515">
        <f t="shared" si="262"/>
        <v>0</v>
      </c>
      <c r="X302" s="515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720</v>
      </c>
      <c r="C303" s="426" t="s">
        <v>531</v>
      </c>
      <c r="D303" s="426"/>
      <c r="E303" s="212" t="s">
        <v>48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15">
        <f t="shared" si="259"/>
        <v>0</v>
      </c>
      <c r="S303" s="515">
        <f t="shared" si="260"/>
        <v>0</v>
      </c>
      <c r="T303" s="515">
        <f>IF(R303=1,SUM($R$6:R303),0)</f>
        <v>0</v>
      </c>
      <c r="U303" s="515">
        <f>IF(S303=1,SUM($S$6:S303),0)</f>
        <v>0</v>
      </c>
      <c r="V303" s="515">
        <f t="shared" si="261"/>
        <v>0</v>
      </c>
      <c r="W303" s="515">
        <f t="shared" si="262"/>
        <v>0</v>
      </c>
      <c r="X303" s="515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2155</v>
      </c>
      <c r="D304" s="105" t="s">
        <v>1205</v>
      </c>
      <c r="E304" s="212" t="s">
        <v>45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15">
        <f t="shared" si="259"/>
        <v>0</v>
      </c>
      <c r="S304" s="515">
        <f t="shared" si="260"/>
        <v>1</v>
      </c>
      <c r="T304" s="515">
        <f>IF(R304=1,SUM($R$6:R304),0)</f>
        <v>0</v>
      </c>
      <c r="U304" s="515">
        <f>IF(S304=1,SUM($S$6:S304),0)</f>
        <v>265</v>
      </c>
      <c r="V304" s="515">
        <f t="shared" si="261"/>
        <v>265</v>
      </c>
      <c r="W304" s="515">
        <f t="shared" si="262"/>
        <v>0</v>
      </c>
      <c r="X304" s="515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2156</v>
      </c>
      <c r="D305" s="105" t="s">
        <v>1206</v>
      </c>
      <c r="E305" s="212" t="s">
        <v>45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15">
        <f t="shared" si="259"/>
        <v>0</v>
      </c>
      <c r="S305" s="515">
        <f t="shared" si="260"/>
        <v>1</v>
      </c>
      <c r="T305" s="515">
        <f>IF(R305=1,SUM($R$6:R305),0)</f>
        <v>0</v>
      </c>
      <c r="U305" s="515">
        <f>IF(S305=1,SUM($S$6:S305),0)</f>
        <v>266</v>
      </c>
      <c r="V305" s="515">
        <f t="shared" si="261"/>
        <v>266</v>
      </c>
      <c r="W305" s="515">
        <f t="shared" si="262"/>
        <v>0</v>
      </c>
      <c r="X305" s="515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1159</v>
      </c>
      <c r="D306" s="105"/>
      <c r="E306" s="212" t="s">
        <v>45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15">
        <f t="shared" si="259"/>
        <v>0</v>
      </c>
      <c r="S306" s="515">
        <f t="shared" si="260"/>
        <v>1</v>
      </c>
      <c r="T306" s="515">
        <f>IF(R306=1,SUM($R$6:R306),0)</f>
        <v>0</v>
      </c>
      <c r="U306" s="515">
        <f>IF(S306=1,SUM($S$6:S306),0)</f>
        <v>267</v>
      </c>
      <c r="V306" s="515">
        <f t="shared" si="261"/>
        <v>267</v>
      </c>
      <c r="W306" s="515">
        <f t="shared" si="262"/>
        <v>0</v>
      </c>
      <c r="X306" s="515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2158</v>
      </c>
      <c r="D307" s="105" t="s">
        <v>1207</v>
      </c>
      <c r="E307" s="212" t="s">
        <v>45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15">
        <f t="shared" si="259"/>
        <v>0</v>
      </c>
      <c r="S307" s="515">
        <f t="shared" si="260"/>
        <v>1</v>
      </c>
      <c r="T307" s="515">
        <f>IF(R307=1,SUM($R$6:R307),0)</f>
        <v>0</v>
      </c>
      <c r="U307" s="515">
        <f>IF(S307=1,SUM($S$6:S307),0)</f>
        <v>268</v>
      </c>
      <c r="V307" s="515">
        <f t="shared" si="261"/>
        <v>268</v>
      </c>
      <c r="W307" s="515">
        <f t="shared" si="262"/>
        <v>0</v>
      </c>
      <c r="X307" s="515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2159</v>
      </c>
      <c r="D308" s="105" t="s">
        <v>1208</v>
      </c>
      <c r="E308" s="212" t="s">
        <v>45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15">
        <f t="shared" si="259"/>
        <v>0</v>
      </c>
      <c r="S308" s="515">
        <f t="shared" si="260"/>
        <v>1</v>
      </c>
      <c r="T308" s="515">
        <f>IF(R308=1,SUM($R$6:R308),0)</f>
        <v>0</v>
      </c>
      <c r="U308" s="515">
        <f>IF(S308=1,SUM($S$6:S308),0)</f>
        <v>269</v>
      </c>
      <c r="V308" s="515">
        <f t="shared" si="261"/>
        <v>269</v>
      </c>
      <c r="W308" s="515">
        <f t="shared" si="262"/>
        <v>0</v>
      </c>
      <c r="X308" s="515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2160</v>
      </c>
      <c r="D309" s="105" t="s">
        <v>1209</v>
      </c>
      <c r="E309" s="212" t="s">
        <v>45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15">
        <f t="shared" si="259"/>
        <v>0</v>
      </c>
      <c r="S309" s="515">
        <f t="shared" si="260"/>
        <v>1</v>
      </c>
      <c r="T309" s="515">
        <f>IF(R309=1,SUM($R$6:R309),0)</f>
        <v>0</v>
      </c>
      <c r="U309" s="515">
        <f>IF(S309=1,SUM($S$6:S309),0)</f>
        <v>270</v>
      </c>
      <c r="V309" s="515">
        <f t="shared" si="261"/>
        <v>270</v>
      </c>
      <c r="W309" s="515">
        <f t="shared" si="262"/>
        <v>0</v>
      </c>
      <c r="X309" s="515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2161</v>
      </c>
      <c r="D310" s="105" t="s">
        <v>1210</v>
      </c>
      <c r="E310" s="212" t="s">
        <v>45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15">
        <f t="shared" si="259"/>
        <v>0</v>
      </c>
      <c r="S310" s="515">
        <f t="shared" si="260"/>
        <v>1</v>
      </c>
      <c r="T310" s="515">
        <f>IF(R310=1,SUM($R$6:R310),0)</f>
        <v>0</v>
      </c>
      <c r="U310" s="515">
        <f>IF(S310=1,SUM($S$6:S310),0)</f>
        <v>271</v>
      </c>
      <c r="V310" s="515">
        <f t="shared" si="261"/>
        <v>271</v>
      </c>
      <c r="W310" s="515">
        <f t="shared" si="262"/>
        <v>0</v>
      </c>
      <c r="X310" s="515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2162</v>
      </c>
      <c r="D311" s="105" t="s">
        <v>1211</v>
      </c>
      <c r="E311" s="212" t="s">
        <v>45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15">
        <f t="shared" si="259"/>
        <v>0</v>
      </c>
      <c r="S311" s="515">
        <f t="shared" si="260"/>
        <v>1</v>
      </c>
      <c r="T311" s="515">
        <f>IF(R311=1,SUM($R$6:R311),0)</f>
        <v>0</v>
      </c>
      <c r="U311" s="515">
        <f>IF(S311=1,SUM($S$6:S311),0)</f>
        <v>272</v>
      </c>
      <c r="V311" s="515">
        <f t="shared" si="261"/>
        <v>272</v>
      </c>
      <c r="W311" s="515">
        <f t="shared" si="262"/>
        <v>0</v>
      </c>
      <c r="X311" s="515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2163</v>
      </c>
      <c r="D312" s="105" t="s">
        <v>1212</v>
      </c>
      <c r="E312" s="212" t="s">
        <v>45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15">
        <f t="shared" si="259"/>
        <v>0</v>
      </c>
      <c r="S312" s="515">
        <f t="shared" si="260"/>
        <v>1</v>
      </c>
      <c r="T312" s="515">
        <f>IF(R312=1,SUM($R$6:R312),0)</f>
        <v>0</v>
      </c>
      <c r="U312" s="515">
        <f>IF(S312=1,SUM($S$6:S312),0)</f>
        <v>273</v>
      </c>
      <c r="V312" s="515">
        <f t="shared" si="261"/>
        <v>273</v>
      </c>
      <c r="W312" s="515">
        <f t="shared" si="262"/>
        <v>0</v>
      </c>
      <c r="X312" s="515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2164</v>
      </c>
      <c r="D313" s="105" t="s">
        <v>1213</v>
      </c>
      <c r="E313" s="212" t="s">
        <v>45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15">
        <f t="shared" si="259"/>
        <v>0</v>
      </c>
      <c r="S313" s="515">
        <f t="shared" si="260"/>
        <v>1</v>
      </c>
      <c r="T313" s="515">
        <f>IF(R313=1,SUM($R$6:R313),0)</f>
        <v>0</v>
      </c>
      <c r="U313" s="515">
        <f>IF(S313=1,SUM($S$6:S313),0)</f>
        <v>274</v>
      </c>
      <c r="V313" s="515">
        <f t="shared" si="261"/>
        <v>274</v>
      </c>
      <c r="W313" s="515">
        <f t="shared" si="262"/>
        <v>0</v>
      </c>
      <c r="X313" s="515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2165</v>
      </c>
      <c r="D314" s="404" t="s">
        <v>1165</v>
      </c>
      <c r="E314" s="212" t="s">
        <v>45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15">
        <f t="shared" si="259"/>
        <v>0</v>
      </c>
      <c r="S314" s="515">
        <f t="shared" si="260"/>
        <v>1</v>
      </c>
      <c r="T314" s="515">
        <f>IF(R314=1,SUM($R$6:R314),0)</f>
        <v>0</v>
      </c>
      <c r="U314" s="515">
        <f>IF(S314=1,SUM($S$6:S314),0)</f>
        <v>275</v>
      </c>
      <c r="V314" s="515">
        <f t="shared" si="261"/>
        <v>275</v>
      </c>
      <c r="W314" s="515">
        <f t="shared" si="262"/>
        <v>0</v>
      </c>
      <c r="X314" s="515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2166</v>
      </c>
      <c r="D315" s="105" t="s">
        <v>1214</v>
      </c>
      <c r="E315" s="212" t="s">
        <v>45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15">
        <f t="shared" si="259"/>
        <v>0</v>
      </c>
      <c r="S315" s="515">
        <f t="shared" si="260"/>
        <v>1</v>
      </c>
      <c r="T315" s="515">
        <f>IF(R315=1,SUM($R$6:R315),0)</f>
        <v>0</v>
      </c>
      <c r="U315" s="515">
        <f>IF(S315=1,SUM($S$6:S315),0)</f>
        <v>276</v>
      </c>
      <c r="V315" s="515">
        <f t="shared" si="261"/>
        <v>276</v>
      </c>
      <c r="W315" s="515">
        <f t="shared" si="262"/>
        <v>0</v>
      </c>
      <c r="X315" s="515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2167</v>
      </c>
      <c r="D316" s="105" t="s">
        <v>1215</v>
      </c>
      <c r="E316" s="212" t="s">
        <v>45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15">
        <f t="shared" si="259"/>
        <v>0</v>
      </c>
      <c r="S316" s="515">
        <f t="shared" si="260"/>
        <v>1</v>
      </c>
      <c r="T316" s="515">
        <f>IF(R316=1,SUM($R$6:R316),0)</f>
        <v>0</v>
      </c>
      <c r="U316" s="515">
        <f>IF(S316=1,SUM($S$6:S316),0)</f>
        <v>277</v>
      </c>
      <c r="V316" s="515">
        <f t="shared" si="261"/>
        <v>277</v>
      </c>
      <c r="W316" s="515">
        <f t="shared" si="262"/>
        <v>0</v>
      </c>
      <c r="X316" s="515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2168</v>
      </c>
      <c r="D317" s="105" t="s">
        <v>1216</v>
      </c>
      <c r="E317" s="212" t="s">
        <v>45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15">
        <f t="shared" si="259"/>
        <v>0</v>
      </c>
      <c r="S317" s="515">
        <f t="shared" si="260"/>
        <v>1</v>
      </c>
      <c r="T317" s="515">
        <f>IF(R317=1,SUM($R$6:R317),0)</f>
        <v>0</v>
      </c>
      <c r="U317" s="515">
        <f>IF(S317=1,SUM($S$6:S317),0)</f>
        <v>278</v>
      </c>
      <c r="V317" s="515">
        <f t="shared" si="261"/>
        <v>278</v>
      </c>
      <c r="W317" s="515">
        <f t="shared" si="262"/>
        <v>0</v>
      </c>
      <c r="X317" s="515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2169</v>
      </c>
      <c r="D318" s="105" t="s">
        <v>1217</v>
      </c>
      <c r="E318" s="212" t="s">
        <v>45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15">
        <f t="shared" si="259"/>
        <v>0</v>
      </c>
      <c r="S318" s="515">
        <f t="shared" si="260"/>
        <v>1</v>
      </c>
      <c r="T318" s="515">
        <f>IF(R318=1,SUM($R$6:R318),0)</f>
        <v>0</v>
      </c>
      <c r="U318" s="515">
        <f>IF(S318=1,SUM($S$6:S318),0)</f>
        <v>279</v>
      </c>
      <c r="V318" s="515">
        <f t="shared" si="261"/>
        <v>279</v>
      </c>
      <c r="W318" s="515">
        <f t="shared" si="262"/>
        <v>0</v>
      </c>
      <c r="X318" s="515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2157</v>
      </c>
      <c r="D319" s="105" t="s">
        <v>1218</v>
      </c>
      <c r="E319" s="212" t="s">
        <v>45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15">
        <f t="shared" si="259"/>
        <v>0</v>
      </c>
      <c r="S319" s="515">
        <f t="shared" si="260"/>
        <v>1</v>
      </c>
      <c r="T319" s="515">
        <f>IF(R319=1,SUM($R$6:R319),0)</f>
        <v>0</v>
      </c>
      <c r="U319" s="515">
        <f>IF(S319=1,SUM($S$6:S319),0)</f>
        <v>280</v>
      </c>
      <c r="V319" s="515">
        <f t="shared" si="261"/>
        <v>280</v>
      </c>
      <c r="W319" s="515">
        <f t="shared" si="262"/>
        <v>0</v>
      </c>
      <c r="X319" s="515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2170</v>
      </c>
      <c r="D320" s="105" t="s">
        <v>1219</v>
      </c>
      <c r="E320" s="212" t="s">
        <v>45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15">
        <f t="shared" si="259"/>
        <v>0</v>
      </c>
      <c r="S320" s="515">
        <f t="shared" si="260"/>
        <v>1</v>
      </c>
      <c r="T320" s="515">
        <f>IF(R320=1,SUM($R$6:R320),0)</f>
        <v>0</v>
      </c>
      <c r="U320" s="515">
        <f>IF(S320=1,SUM($S$6:S320),0)</f>
        <v>281</v>
      </c>
      <c r="V320" s="515">
        <f t="shared" si="261"/>
        <v>281</v>
      </c>
      <c r="W320" s="515">
        <f t="shared" si="262"/>
        <v>0</v>
      </c>
      <c r="X320" s="515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2171</v>
      </c>
      <c r="D321" s="105" t="s">
        <v>1220</v>
      </c>
      <c r="E321" s="212" t="s">
        <v>45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15">
        <f t="shared" si="259"/>
        <v>0</v>
      </c>
      <c r="S321" s="515">
        <f t="shared" si="260"/>
        <v>1</v>
      </c>
      <c r="T321" s="515">
        <f>IF(R321=1,SUM($R$6:R321),0)</f>
        <v>0</v>
      </c>
      <c r="U321" s="515">
        <f>IF(S321=1,SUM($S$6:S321),0)</f>
        <v>282</v>
      </c>
      <c r="V321" s="515">
        <f t="shared" si="261"/>
        <v>282</v>
      </c>
      <c r="W321" s="515">
        <f t="shared" si="262"/>
        <v>0</v>
      </c>
      <c r="X321" s="515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2172</v>
      </c>
      <c r="D322" s="105" t="s">
        <v>1221</v>
      </c>
      <c r="E322" s="212" t="s">
        <v>45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15">
        <f t="shared" si="259"/>
        <v>0</v>
      </c>
      <c r="S322" s="515">
        <f t="shared" si="260"/>
        <v>1</v>
      </c>
      <c r="T322" s="515">
        <f>IF(R322=1,SUM($R$6:R322),0)</f>
        <v>0</v>
      </c>
      <c r="U322" s="515">
        <f>IF(S322=1,SUM($S$6:S322),0)</f>
        <v>283</v>
      </c>
      <c r="V322" s="515">
        <f t="shared" si="261"/>
        <v>283</v>
      </c>
      <c r="W322" s="515">
        <f t="shared" si="262"/>
        <v>0</v>
      </c>
      <c r="X322" s="515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2173</v>
      </c>
      <c r="D323" s="105" t="s">
        <v>1222</v>
      </c>
      <c r="E323" s="212" t="s">
        <v>45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15">
        <f t="shared" si="259"/>
        <v>0</v>
      </c>
      <c r="S323" s="515">
        <f t="shared" si="260"/>
        <v>1</v>
      </c>
      <c r="T323" s="515">
        <f>IF(R323=1,SUM($R$6:R323),0)</f>
        <v>0</v>
      </c>
      <c r="U323" s="515">
        <f>IF(S323=1,SUM($S$6:S323),0)</f>
        <v>284</v>
      </c>
      <c r="V323" s="515">
        <f t="shared" si="261"/>
        <v>284</v>
      </c>
      <c r="W323" s="515">
        <f t="shared" si="262"/>
        <v>0</v>
      </c>
      <c r="X323" s="515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2174</v>
      </c>
      <c r="D324" s="105" t="s">
        <v>1223</v>
      </c>
      <c r="E324" s="212" t="s">
        <v>45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15">
        <f t="shared" si="259"/>
        <v>0</v>
      </c>
      <c r="S324" s="515">
        <f t="shared" si="260"/>
        <v>1</v>
      </c>
      <c r="T324" s="515">
        <f>IF(R324=1,SUM($R$6:R324),0)</f>
        <v>0</v>
      </c>
      <c r="U324" s="515">
        <f>IF(S324=1,SUM($S$6:S324),0)</f>
        <v>285</v>
      </c>
      <c r="V324" s="515">
        <f t="shared" si="261"/>
        <v>285</v>
      </c>
      <c r="W324" s="515">
        <f t="shared" si="262"/>
        <v>0</v>
      </c>
      <c r="X324" s="515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2178</v>
      </c>
      <c r="D325" s="105" t="s">
        <v>1224</v>
      </c>
      <c r="E325" s="212" t="s">
        <v>45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15">
        <f t="shared" si="259"/>
        <v>0</v>
      </c>
      <c r="S325" s="515">
        <f t="shared" si="260"/>
        <v>1</v>
      </c>
      <c r="T325" s="515">
        <f>IF(R325=1,SUM($R$6:R325),0)</f>
        <v>0</v>
      </c>
      <c r="U325" s="515">
        <f>IF(S325=1,SUM($S$6:S325),0)</f>
        <v>286</v>
      </c>
      <c r="V325" s="515">
        <f t="shared" si="261"/>
        <v>286</v>
      </c>
      <c r="W325" s="515">
        <f t="shared" si="262"/>
        <v>0</v>
      </c>
      <c r="X325" s="515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2175</v>
      </c>
      <c r="D326" s="105" t="s">
        <v>1225</v>
      </c>
      <c r="E326" s="212" t="s">
        <v>45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15">
        <f t="shared" si="259"/>
        <v>0</v>
      </c>
      <c r="S326" s="515">
        <f t="shared" si="260"/>
        <v>1</v>
      </c>
      <c r="T326" s="515">
        <f>IF(R326=1,SUM($R$6:R326),0)</f>
        <v>0</v>
      </c>
      <c r="U326" s="515">
        <f>IF(S326=1,SUM($S$6:S326),0)</f>
        <v>287</v>
      </c>
      <c r="V326" s="515">
        <f t="shared" si="261"/>
        <v>287</v>
      </c>
      <c r="W326" s="515">
        <f t="shared" si="262"/>
        <v>0</v>
      </c>
      <c r="X326" s="515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2176</v>
      </c>
      <c r="D327" s="105" t="s">
        <v>1226</v>
      </c>
      <c r="E327" s="212" t="s">
        <v>45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15">
        <f t="shared" ref="R327:R390" si="328">IF(E327="MDU-KD",1,0)</f>
        <v>0</v>
      </c>
      <c r="S327" s="515">
        <f t="shared" ref="S327:S390" si="329">IF(E327="HDW",1,0)</f>
        <v>1</v>
      </c>
      <c r="T327" s="515">
        <f>IF(R327=1,SUM($R$6:R327),0)</f>
        <v>0</v>
      </c>
      <c r="U327" s="515">
        <f>IF(S327=1,SUM($S$6:S327),0)</f>
        <v>288</v>
      </c>
      <c r="V327" s="515">
        <f t="shared" ref="V327:V390" si="330">IF(T327=0,U327,T327)</f>
        <v>288</v>
      </c>
      <c r="W327" s="515">
        <f t="shared" ref="W327:W390" si="331">IF(F327=0,0,IF(LEFT(C327,11)="Tiang Beton",1,0))</f>
        <v>0</v>
      </c>
      <c r="X327" s="515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2177</v>
      </c>
      <c r="D328" s="105" t="s">
        <v>1227</v>
      </c>
      <c r="E328" s="212" t="s">
        <v>45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15">
        <f t="shared" si="328"/>
        <v>0</v>
      </c>
      <c r="S328" s="515">
        <f t="shared" si="329"/>
        <v>1</v>
      </c>
      <c r="T328" s="515">
        <f>IF(R328=1,SUM($R$6:R328),0)</f>
        <v>0</v>
      </c>
      <c r="U328" s="515">
        <f>IF(S328=1,SUM($S$6:S328),0)</f>
        <v>289</v>
      </c>
      <c r="V328" s="515">
        <f t="shared" si="330"/>
        <v>289</v>
      </c>
      <c r="W328" s="515">
        <f t="shared" si="331"/>
        <v>0</v>
      </c>
      <c r="X328" s="515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1164</v>
      </c>
      <c r="D329" s="404" t="s">
        <v>1164</v>
      </c>
      <c r="E329" s="212" t="s">
        <v>45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15">
        <f t="shared" si="328"/>
        <v>0</v>
      </c>
      <c r="S329" s="515">
        <f t="shared" si="329"/>
        <v>1</v>
      </c>
      <c r="T329" s="515">
        <f>IF(R329=1,SUM($R$6:R329),0)</f>
        <v>0</v>
      </c>
      <c r="U329" s="515">
        <f>IF(S329=1,SUM($S$6:S329),0)</f>
        <v>290</v>
      </c>
      <c r="V329" s="515">
        <f t="shared" si="330"/>
        <v>290</v>
      </c>
      <c r="W329" s="515">
        <f t="shared" si="331"/>
        <v>0</v>
      </c>
      <c r="X329" s="515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2179</v>
      </c>
      <c r="D330" s="105" t="s">
        <v>1228</v>
      </c>
      <c r="E330" s="212" t="s">
        <v>45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15">
        <f t="shared" si="328"/>
        <v>0</v>
      </c>
      <c r="S330" s="515">
        <f t="shared" si="329"/>
        <v>1</v>
      </c>
      <c r="T330" s="515">
        <f>IF(R330=1,SUM($R$6:R330),0)</f>
        <v>0</v>
      </c>
      <c r="U330" s="515">
        <f>IF(S330=1,SUM($S$6:S330),0)</f>
        <v>291</v>
      </c>
      <c r="V330" s="515">
        <f t="shared" si="330"/>
        <v>291</v>
      </c>
      <c r="W330" s="515">
        <f t="shared" si="331"/>
        <v>0</v>
      </c>
      <c r="X330" s="515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2180</v>
      </c>
      <c r="D331" s="105" t="s">
        <v>1229</v>
      </c>
      <c r="E331" s="212" t="s">
        <v>45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15">
        <f t="shared" si="328"/>
        <v>0</v>
      </c>
      <c r="S331" s="515">
        <f t="shared" si="329"/>
        <v>1</v>
      </c>
      <c r="T331" s="515">
        <f>IF(R331=1,SUM($R$6:R331),0)</f>
        <v>0</v>
      </c>
      <c r="U331" s="515">
        <f>IF(S331=1,SUM($S$6:S331),0)</f>
        <v>292</v>
      </c>
      <c r="V331" s="515">
        <f t="shared" si="330"/>
        <v>292</v>
      </c>
      <c r="W331" s="515">
        <f t="shared" si="331"/>
        <v>0</v>
      </c>
      <c r="X331" s="515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2181</v>
      </c>
      <c r="D332" s="105" t="s">
        <v>1230</v>
      </c>
      <c r="E332" s="212" t="s">
        <v>45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15">
        <f t="shared" si="328"/>
        <v>0</v>
      </c>
      <c r="S332" s="515">
        <f t="shared" si="329"/>
        <v>1</v>
      </c>
      <c r="T332" s="515">
        <f>IF(R332=1,SUM($R$6:R332),0)</f>
        <v>0</v>
      </c>
      <c r="U332" s="515">
        <f>IF(S332=1,SUM($S$6:S332),0)</f>
        <v>293</v>
      </c>
      <c r="V332" s="515">
        <f t="shared" si="330"/>
        <v>293</v>
      </c>
      <c r="W332" s="515">
        <f t="shared" si="331"/>
        <v>0</v>
      </c>
      <c r="X332" s="515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2182</v>
      </c>
      <c r="D333" s="105" t="s">
        <v>1231</v>
      </c>
      <c r="E333" s="212" t="s">
        <v>45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15">
        <f t="shared" si="328"/>
        <v>0</v>
      </c>
      <c r="S333" s="515">
        <f t="shared" si="329"/>
        <v>1</v>
      </c>
      <c r="T333" s="515">
        <f>IF(R333=1,SUM($R$6:R333),0)</f>
        <v>0</v>
      </c>
      <c r="U333" s="515">
        <f>IF(S333=1,SUM($S$6:S333),0)</f>
        <v>294</v>
      </c>
      <c r="V333" s="515">
        <f t="shared" si="330"/>
        <v>294</v>
      </c>
      <c r="W333" s="515">
        <f t="shared" si="331"/>
        <v>0</v>
      </c>
      <c r="X333" s="515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2183</v>
      </c>
      <c r="D334" s="105" t="s">
        <v>1232</v>
      </c>
      <c r="E334" s="212" t="s">
        <v>45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15">
        <f t="shared" si="328"/>
        <v>0</v>
      </c>
      <c r="S334" s="515">
        <f t="shared" si="329"/>
        <v>1</v>
      </c>
      <c r="T334" s="515">
        <f>IF(R334=1,SUM($R$6:R334),0)</f>
        <v>0</v>
      </c>
      <c r="U334" s="515">
        <f>IF(S334=1,SUM($S$6:S334),0)</f>
        <v>295</v>
      </c>
      <c r="V334" s="515">
        <f t="shared" si="330"/>
        <v>295</v>
      </c>
      <c r="W334" s="515">
        <f t="shared" si="331"/>
        <v>0</v>
      </c>
      <c r="X334" s="515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1233</v>
      </c>
      <c r="D335" s="105" t="s">
        <v>1233</v>
      </c>
      <c r="E335" s="212" t="s">
        <v>45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15">
        <f t="shared" si="328"/>
        <v>0</v>
      </c>
      <c r="S335" s="515">
        <f t="shared" si="329"/>
        <v>1</v>
      </c>
      <c r="T335" s="515">
        <f>IF(R335=1,SUM($R$6:R335),0)</f>
        <v>0</v>
      </c>
      <c r="U335" s="515">
        <f>IF(S335=1,SUM($S$6:S335),0)</f>
        <v>296</v>
      </c>
      <c r="V335" s="515">
        <f t="shared" si="330"/>
        <v>296</v>
      </c>
      <c r="W335" s="515">
        <f t="shared" si="331"/>
        <v>0</v>
      </c>
      <c r="X335" s="515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2184</v>
      </c>
      <c r="D336" s="105" t="s">
        <v>1234</v>
      </c>
      <c r="E336" s="212" t="s">
        <v>45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15">
        <f t="shared" si="328"/>
        <v>0</v>
      </c>
      <c r="S336" s="515">
        <f t="shared" si="329"/>
        <v>1</v>
      </c>
      <c r="T336" s="515">
        <f>IF(R336=1,SUM($R$6:R336),0)</f>
        <v>0</v>
      </c>
      <c r="U336" s="515">
        <f>IF(S336=1,SUM($S$6:S336),0)</f>
        <v>297</v>
      </c>
      <c r="V336" s="515">
        <f t="shared" si="330"/>
        <v>297</v>
      </c>
      <c r="W336" s="515">
        <f t="shared" si="331"/>
        <v>0</v>
      </c>
      <c r="X336" s="515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2185</v>
      </c>
      <c r="D337" s="105" t="s">
        <v>1235</v>
      </c>
      <c r="E337" s="212" t="s">
        <v>45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15">
        <f t="shared" si="328"/>
        <v>0</v>
      </c>
      <c r="S337" s="515">
        <f t="shared" si="329"/>
        <v>1</v>
      </c>
      <c r="T337" s="515">
        <f>IF(R337=1,SUM($R$6:R337),0)</f>
        <v>0</v>
      </c>
      <c r="U337" s="515">
        <f>IF(S337=1,SUM($S$6:S337),0)</f>
        <v>298</v>
      </c>
      <c r="V337" s="515">
        <f t="shared" si="330"/>
        <v>298</v>
      </c>
      <c r="W337" s="515">
        <f t="shared" si="331"/>
        <v>0</v>
      </c>
      <c r="X337" s="515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2186</v>
      </c>
      <c r="D338" s="105" t="s">
        <v>1236</v>
      </c>
      <c r="E338" s="212" t="s">
        <v>45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15">
        <f t="shared" si="328"/>
        <v>0</v>
      </c>
      <c r="S338" s="515">
        <f t="shared" si="329"/>
        <v>1</v>
      </c>
      <c r="T338" s="515">
        <f>IF(R338=1,SUM($R$6:R338),0)</f>
        <v>0</v>
      </c>
      <c r="U338" s="515">
        <f>IF(S338=1,SUM($S$6:S338),0)</f>
        <v>299</v>
      </c>
      <c r="V338" s="515">
        <f t="shared" si="330"/>
        <v>299</v>
      </c>
      <c r="W338" s="515">
        <f t="shared" si="331"/>
        <v>0</v>
      </c>
      <c r="X338" s="515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1161</v>
      </c>
      <c r="D339" s="105" t="s">
        <v>1161</v>
      </c>
      <c r="E339" s="212" t="s">
        <v>45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15">
        <f t="shared" si="328"/>
        <v>0</v>
      </c>
      <c r="S339" s="515">
        <f t="shared" si="329"/>
        <v>1</v>
      </c>
      <c r="T339" s="515">
        <f>IF(R339=1,SUM($R$6:R339),0)</f>
        <v>0</v>
      </c>
      <c r="U339" s="515">
        <f>IF(S339=1,SUM($S$6:S339),0)</f>
        <v>300</v>
      </c>
      <c r="V339" s="515">
        <f t="shared" si="330"/>
        <v>300</v>
      </c>
      <c r="W339" s="515">
        <f t="shared" si="331"/>
        <v>0</v>
      </c>
      <c r="X339" s="515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1237</v>
      </c>
      <c r="D340" s="105" t="s">
        <v>1237</v>
      </c>
      <c r="E340" s="212" t="s">
        <v>45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10">
        <f t="shared" si="328"/>
        <v>0</v>
      </c>
      <c r="S340" s="510">
        <f t="shared" si="329"/>
        <v>1</v>
      </c>
      <c r="T340" s="510">
        <f>IF(R340=1,SUM($R$6:R340),0)</f>
        <v>0</v>
      </c>
      <c r="U340" s="510">
        <f>IF(S340=1,SUM($S$6:S340),0)</f>
        <v>301</v>
      </c>
      <c r="V340" s="510">
        <f t="shared" si="330"/>
        <v>301</v>
      </c>
      <c r="W340" s="510">
        <f t="shared" si="331"/>
        <v>0</v>
      </c>
      <c r="X340" s="510">
        <f>IF(W340=1,SUM($W$6:W340),0)</f>
        <v>0</v>
      </c>
    </row>
    <row r="341" spans="1:34" ht="15" customHeight="1">
      <c r="A341" s="15"/>
      <c r="B341" s="169">
        <v>38</v>
      </c>
      <c r="C341" s="105" t="s">
        <v>2187</v>
      </c>
      <c r="D341" s="105" t="s">
        <v>1238</v>
      </c>
      <c r="E341" s="212" t="s">
        <v>45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15">
        <f t="shared" si="328"/>
        <v>0</v>
      </c>
      <c r="S341" s="515">
        <f t="shared" si="329"/>
        <v>1</v>
      </c>
      <c r="T341" s="515">
        <f>IF(R341=1,SUM($R$6:R341),0)</f>
        <v>0</v>
      </c>
      <c r="U341" s="515">
        <f>IF(S341=1,SUM($S$6:S341),0)</f>
        <v>302</v>
      </c>
      <c r="V341" s="515">
        <f t="shared" si="330"/>
        <v>302</v>
      </c>
      <c r="W341" s="515">
        <f t="shared" si="331"/>
        <v>0</v>
      </c>
      <c r="X341" s="515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1239</v>
      </c>
      <c r="D342" s="105" t="s">
        <v>1239</v>
      </c>
      <c r="E342" s="212" t="s">
        <v>45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10">
        <f t="shared" si="328"/>
        <v>0</v>
      </c>
      <c r="S342" s="510">
        <f t="shared" si="329"/>
        <v>1</v>
      </c>
      <c r="T342" s="510">
        <f>IF(R342=1,SUM($R$6:R342),0)</f>
        <v>0</v>
      </c>
      <c r="U342" s="510">
        <f>IF(S342=1,SUM($S$6:S342),0)</f>
        <v>303</v>
      </c>
      <c r="V342" s="510">
        <f t="shared" si="330"/>
        <v>303</v>
      </c>
      <c r="W342" s="510">
        <f t="shared" si="331"/>
        <v>0</v>
      </c>
      <c r="X342" s="510">
        <f>IF(W342=1,SUM($W$6:W342),0)</f>
        <v>0</v>
      </c>
    </row>
    <row r="343" spans="1:34" ht="15" customHeight="1">
      <c r="A343" s="15"/>
      <c r="B343" s="169">
        <v>40</v>
      </c>
      <c r="C343" s="105" t="s">
        <v>2188</v>
      </c>
      <c r="D343" s="105" t="s">
        <v>1240</v>
      </c>
      <c r="E343" s="212" t="s">
        <v>45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15">
        <f t="shared" si="328"/>
        <v>0</v>
      </c>
      <c r="S343" s="515">
        <f t="shared" si="329"/>
        <v>1</v>
      </c>
      <c r="T343" s="515">
        <f>IF(R343=1,SUM($R$6:R343),0)</f>
        <v>0</v>
      </c>
      <c r="U343" s="515">
        <f>IF(S343=1,SUM($S$6:S343),0)</f>
        <v>304</v>
      </c>
      <c r="V343" s="515">
        <f t="shared" si="330"/>
        <v>304</v>
      </c>
      <c r="W343" s="515">
        <f t="shared" si="331"/>
        <v>0</v>
      </c>
      <c r="X343" s="515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2189</v>
      </c>
      <c r="D344" s="105" t="s">
        <v>1241</v>
      </c>
      <c r="E344" s="212" t="s">
        <v>45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15">
        <f t="shared" si="328"/>
        <v>0</v>
      </c>
      <c r="S344" s="515">
        <f t="shared" si="329"/>
        <v>1</v>
      </c>
      <c r="T344" s="515">
        <f>IF(R344=1,SUM($R$6:R344),0)</f>
        <v>0</v>
      </c>
      <c r="U344" s="515">
        <f>IF(S344=1,SUM($S$6:S344),0)</f>
        <v>305</v>
      </c>
      <c r="V344" s="515">
        <f t="shared" si="330"/>
        <v>305</v>
      </c>
      <c r="W344" s="515">
        <f t="shared" si="331"/>
        <v>0</v>
      </c>
      <c r="X344" s="515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2190</v>
      </c>
      <c r="D345" s="105" t="s">
        <v>1242</v>
      </c>
      <c r="E345" s="212" t="s">
        <v>45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15">
        <f t="shared" si="328"/>
        <v>0</v>
      </c>
      <c r="S345" s="515">
        <f t="shared" si="329"/>
        <v>1</v>
      </c>
      <c r="T345" s="515">
        <f>IF(R345=1,SUM($R$6:R345),0)</f>
        <v>0</v>
      </c>
      <c r="U345" s="515">
        <f>IF(S345=1,SUM($S$6:S345),0)</f>
        <v>306</v>
      </c>
      <c r="V345" s="515">
        <f t="shared" si="330"/>
        <v>306</v>
      </c>
      <c r="W345" s="515">
        <f t="shared" si="331"/>
        <v>0</v>
      </c>
      <c r="X345" s="515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2191</v>
      </c>
      <c r="D346" s="105" t="s">
        <v>1243</v>
      </c>
      <c r="E346" s="212" t="s">
        <v>45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15">
        <f t="shared" si="328"/>
        <v>0</v>
      </c>
      <c r="S346" s="515">
        <f t="shared" si="329"/>
        <v>1</v>
      </c>
      <c r="T346" s="515">
        <f>IF(R346=1,SUM($R$6:R346),0)</f>
        <v>0</v>
      </c>
      <c r="U346" s="515">
        <f>IF(S346=1,SUM($S$6:S346),0)</f>
        <v>307</v>
      </c>
      <c r="V346" s="515">
        <f t="shared" si="330"/>
        <v>307</v>
      </c>
      <c r="W346" s="515">
        <f t="shared" si="331"/>
        <v>0</v>
      </c>
      <c r="X346" s="515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2192</v>
      </c>
      <c r="D347" s="105" t="s">
        <v>1244</v>
      </c>
      <c r="E347" s="212" t="s">
        <v>45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15">
        <f t="shared" si="328"/>
        <v>0</v>
      </c>
      <c r="S347" s="515">
        <f t="shared" si="329"/>
        <v>1</v>
      </c>
      <c r="T347" s="515">
        <f>IF(R347=1,SUM($R$6:R347),0)</f>
        <v>0</v>
      </c>
      <c r="U347" s="515">
        <f>IF(S347=1,SUM($S$6:S347),0)</f>
        <v>308</v>
      </c>
      <c r="V347" s="515">
        <f t="shared" si="330"/>
        <v>308</v>
      </c>
      <c r="W347" s="515">
        <f t="shared" si="331"/>
        <v>0</v>
      </c>
      <c r="X347" s="515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2193</v>
      </c>
      <c r="D348" s="105" t="s">
        <v>1245</v>
      </c>
      <c r="E348" s="212" t="s">
        <v>45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15">
        <f t="shared" si="328"/>
        <v>0</v>
      </c>
      <c r="S348" s="515">
        <f t="shared" si="329"/>
        <v>1</v>
      </c>
      <c r="T348" s="515">
        <f>IF(R348=1,SUM($R$6:R348),0)</f>
        <v>0</v>
      </c>
      <c r="U348" s="515">
        <f>IF(S348=1,SUM($S$6:S348),0)</f>
        <v>309</v>
      </c>
      <c r="V348" s="515">
        <f t="shared" si="330"/>
        <v>309</v>
      </c>
      <c r="W348" s="515">
        <f t="shared" si="331"/>
        <v>0</v>
      </c>
      <c r="X348" s="515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48</v>
      </c>
      <c r="D349" s="105"/>
      <c r="E349" s="212" t="s">
        <v>48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15">
        <f t="shared" si="328"/>
        <v>0</v>
      </c>
      <c r="S349" s="515">
        <f t="shared" si="329"/>
        <v>0</v>
      </c>
      <c r="T349" s="515">
        <f>IF(R349=1,SUM($R$6:R349),0)</f>
        <v>0</v>
      </c>
      <c r="U349" s="515">
        <f>IF(S349=1,SUM($S$6:S349),0)</f>
        <v>0</v>
      </c>
      <c r="V349" s="515">
        <f t="shared" si="330"/>
        <v>0</v>
      </c>
      <c r="W349" s="515">
        <f t="shared" si="331"/>
        <v>0</v>
      </c>
      <c r="X349" s="515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720</v>
      </c>
      <c r="C350" s="426" t="s">
        <v>534</v>
      </c>
      <c r="D350" s="426"/>
      <c r="E350" s="212" t="s">
        <v>48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15">
        <f t="shared" si="328"/>
        <v>0</v>
      </c>
      <c r="S350" s="515">
        <f t="shared" si="329"/>
        <v>0</v>
      </c>
      <c r="T350" s="515">
        <f>IF(R350=1,SUM($R$6:R350),0)</f>
        <v>0</v>
      </c>
      <c r="U350" s="515">
        <f>IF(S350=1,SUM($S$6:S350),0)</f>
        <v>0</v>
      </c>
      <c r="V350" s="515">
        <f t="shared" si="330"/>
        <v>0</v>
      </c>
      <c r="W350" s="515">
        <f t="shared" si="331"/>
        <v>0</v>
      </c>
      <c r="X350" s="515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107</v>
      </c>
      <c r="D351" s="105" t="s">
        <v>107</v>
      </c>
      <c r="E351" s="212" t="s">
        <v>45</v>
      </c>
      <c r="F351" s="420" t="s">
        <v>108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15">
        <f t="shared" si="328"/>
        <v>0</v>
      </c>
      <c r="S351" s="515">
        <f t="shared" si="329"/>
        <v>1</v>
      </c>
      <c r="T351" s="515">
        <f>IF(R351=1,SUM($R$6:R351),0)</f>
        <v>0</v>
      </c>
      <c r="U351" s="515">
        <f>IF(S351=1,SUM($S$6:S351),0)</f>
        <v>310</v>
      </c>
      <c r="V351" s="515">
        <f t="shared" si="330"/>
        <v>310</v>
      </c>
      <c r="W351" s="515">
        <f t="shared" si="331"/>
        <v>0</v>
      </c>
      <c r="X351" s="515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109</v>
      </c>
      <c r="D352" s="105" t="s">
        <v>109</v>
      </c>
      <c r="E352" s="212" t="s">
        <v>45</v>
      </c>
      <c r="F352" s="420" t="s">
        <v>110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15">
        <f t="shared" si="328"/>
        <v>0</v>
      </c>
      <c r="S352" s="515">
        <f t="shared" si="329"/>
        <v>1</v>
      </c>
      <c r="T352" s="515">
        <f>IF(R352=1,SUM($R$6:R352),0)</f>
        <v>0</v>
      </c>
      <c r="U352" s="515">
        <f>IF(S352=1,SUM($S$6:S352),0)</f>
        <v>311</v>
      </c>
      <c r="V352" s="515">
        <f t="shared" si="330"/>
        <v>311</v>
      </c>
      <c r="W352" s="515">
        <f t="shared" si="331"/>
        <v>0</v>
      </c>
      <c r="X352" s="515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826</v>
      </c>
      <c r="D353" s="105" t="s">
        <v>826</v>
      </c>
      <c r="E353" s="212" t="s">
        <v>45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15">
        <f t="shared" si="328"/>
        <v>0</v>
      </c>
      <c r="S353" s="515">
        <f t="shared" si="329"/>
        <v>1</v>
      </c>
      <c r="T353" s="515">
        <f>IF(R353=1,SUM($R$6:R353),0)</f>
        <v>0</v>
      </c>
      <c r="U353" s="515">
        <f>IF(S353=1,SUM($S$6:S353),0)</f>
        <v>312</v>
      </c>
      <c r="V353" s="515">
        <f t="shared" si="330"/>
        <v>312</v>
      </c>
      <c r="W353" s="515">
        <f t="shared" si="331"/>
        <v>0</v>
      </c>
      <c r="X353" s="515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824</v>
      </c>
      <c r="D354" s="105" t="s">
        <v>824</v>
      </c>
      <c r="E354" s="212" t="s">
        <v>45</v>
      </c>
      <c r="F354" s="420" t="s">
        <v>24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15">
        <f t="shared" si="328"/>
        <v>0</v>
      </c>
      <c r="S354" s="515">
        <f t="shared" si="329"/>
        <v>1</v>
      </c>
      <c r="T354" s="515">
        <f>IF(R354=1,SUM($R$6:R354),0)</f>
        <v>0</v>
      </c>
      <c r="U354" s="515">
        <f>IF(S354=1,SUM($S$6:S354),0)</f>
        <v>313</v>
      </c>
      <c r="V354" s="515">
        <f t="shared" si="330"/>
        <v>313</v>
      </c>
      <c r="W354" s="515">
        <f t="shared" si="331"/>
        <v>0</v>
      </c>
      <c r="X354" s="515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825</v>
      </c>
      <c r="D355" s="105"/>
      <c r="E355" s="212" t="s">
        <v>45</v>
      </c>
      <c r="F355" s="420" t="s">
        <v>24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15">
        <f t="shared" si="328"/>
        <v>0</v>
      </c>
      <c r="S355" s="515">
        <f t="shared" si="329"/>
        <v>1</v>
      </c>
      <c r="T355" s="515">
        <f>IF(R355=1,SUM($R$6:R355),0)</f>
        <v>0</v>
      </c>
      <c r="U355" s="515">
        <f>IF(S355=1,SUM($S$6:S355),0)</f>
        <v>314</v>
      </c>
      <c r="V355" s="515">
        <f t="shared" si="330"/>
        <v>314</v>
      </c>
      <c r="W355" s="515">
        <f t="shared" si="331"/>
        <v>0</v>
      </c>
      <c r="X355" s="515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111</v>
      </c>
      <c r="D356" s="105"/>
      <c r="E356" s="212" t="s">
        <v>45</v>
      </c>
      <c r="F356" s="420" t="s">
        <v>24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15">
        <f t="shared" si="328"/>
        <v>0</v>
      </c>
      <c r="S356" s="515">
        <f t="shared" si="329"/>
        <v>1</v>
      </c>
      <c r="T356" s="515">
        <f>IF(R356=1,SUM($R$6:R356),0)</f>
        <v>0</v>
      </c>
      <c r="U356" s="515">
        <f>IF(S356=1,SUM($S$6:S356),0)</f>
        <v>315</v>
      </c>
      <c r="V356" s="515">
        <f t="shared" si="330"/>
        <v>315</v>
      </c>
      <c r="W356" s="515">
        <f t="shared" si="331"/>
        <v>0</v>
      </c>
      <c r="X356" s="515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112</v>
      </c>
      <c r="D357" s="105"/>
      <c r="E357" s="212" t="s">
        <v>45</v>
      </c>
      <c r="F357" s="420" t="s">
        <v>24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15">
        <f t="shared" si="328"/>
        <v>0</v>
      </c>
      <c r="S357" s="515">
        <f t="shared" si="329"/>
        <v>1</v>
      </c>
      <c r="T357" s="515">
        <f>IF(R357=1,SUM($R$6:R357),0)</f>
        <v>0</v>
      </c>
      <c r="U357" s="515">
        <f>IF(S357=1,SUM($S$6:S357),0)</f>
        <v>316</v>
      </c>
      <c r="V357" s="515">
        <f t="shared" si="330"/>
        <v>316</v>
      </c>
      <c r="W357" s="515">
        <f t="shared" si="331"/>
        <v>0</v>
      </c>
      <c r="X357" s="515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113</v>
      </c>
      <c r="D358" s="105"/>
      <c r="E358" s="212" t="s">
        <v>45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15">
        <f t="shared" si="328"/>
        <v>0</v>
      </c>
      <c r="S358" s="515">
        <f t="shared" si="329"/>
        <v>1</v>
      </c>
      <c r="T358" s="515">
        <f>IF(R358=1,SUM($R$6:R358),0)</f>
        <v>0</v>
      </c>
      <c r="U358" s="515">
        <f>IF(S358=1,SUM($S$6:S358),0)</f>
        <v>317</v>
      </c>
      <c r="V358" s="515">
        <f t="shared" si="330"/>
        <v>317</v>
      </c>
      <c r="W358" s="515">
        <f t="shared" si="331"/>
        <v>0</v>
      </c>
      <c r="X358" s="515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535</v>
      </c>
      <c r="D359" s="105"/>
      <c r="E359" s="212" t="s">
        <v>45</v>
      </c>
      <c r="F359" s="420" t="s">
        <v>24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15">
        <f t="shared" si="328"/>
        <v>0</v>
      </c>
      <c r="S359" s="515">
        <f t="shared" si="329"/>
        <v>1</v>
      </c>
      <c r="T359" s="515">
        <f>IF(R359=1,SUM($R$6:R359),0)</f>
        <v>0</v>
      </c>
      <c r="U359" s="515">
        <f>IF(S359=1,SUM($S$6:S359),0)</f>
        <v>318</v>
      </c>
      <c r="V359" s="515">
        <f t="shared" si="330"/>
        <v>318</v>
      </c>
      <c r="W359" s="515">
        <f t="shared" si="331"/>
        <v>0</v>
      </c>
      <c r="X359" s="515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114</v>
      </c>
      <c r="D360" s="105"/>
      <c r="E360" s="212" t="s">
        <v>45</v>
      </c>
      <c r="F360" s="420" t="s">
        <v>24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15">
        <f t="shared" si="328"/>
        <v>0</v>
      </c>
      <c r="S360" s="515">
        <f t="shared" si="329"/>
        <v>1</v>
      </c>
      <c r="T360" s="515">
        <f>IF(R360=1,SUM($R$6:R360),0)</f>
        <v>0</v>
      </c>
      <c r="U360" s="515">
        <f>IF(S360=1,SUM($S$6:S360),0)</f>
        <v>319</v>
      </c>
      <c r="V360" s="515">
        <f t="shared" si="330"/>
        <v>319</v>
      </c>
      <c r="W360" s="515">
        <f t="shared" si="331"/>
        <v>0</v>
      </c>
      <c r="X360" s="515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2194</v>
      </c>
      <c r="D361" s="105"/>
      <c r="E361" s="212" t="s">
        <v>45</v>
      </c>
      <c r="F361" s="420" t="s">
        <v>24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15">
        <f t="shared" si="328"/>
        <v>0</v>
      </c>
      <c r="S361" s="515">
        <f t="shared" si="329"/>
        <v>1</v>
      </c>
      <c r="T361" s="515">
        <f>IF(R361=1,SUM($R$6:R361),0)</f>
        <v>0</v>
      </c>
      <c r="U361" s="515">
        <f>IF(S361=1,SUM($S$6:S361),0)</f>
        <v>320</v>
      </c>
      <c r="V361" s="515">
        <f t="shared" si="330"/>
        <v>320</v>
      </c>
      <c r="W361" s="515">
        <f t="shared" si="331"/>
        <v>0</v>
      </c>
      <c r="X361" s="515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2195</v>
      </c>
      <c r="D362" s="105"/>
      <c r="E362" s="212" t="s">
        <v>45</v>
      </c>
      <c r="F362" s="420" t="s">
        <v>24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15">
        <f t="shared" si="328"/>
        <v>0</v>
      </c>
      <c r="S362" s="515">
        <f t="shared" si="329"/>
        <v>1</v>
      </c>
      <c r="T362" s="515">
        <f>IF(R362=1,SUM($R$6:R362),0)</f>
        <v>0</v>
      </c>
      <c r="U362" s="515">
        <f>IF(S362=1,SUM($S$6:S362),0)</f>
        <v>321</v>
      </c>
      <c r="V362" s="515">
        <f t="shared" si="330"/>
        <v>321</v>
      </c>
      <c r="W362" s="515">
        <f t="shared" si="331"/>
        <v>0</v>
      </c>
      <c r="X362" s="515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2197</v>
      </c>
      <c r="D363" s="105" t="s">
        <v>1248</v>
      </c>
      <c r="E363" s="212" t="s">
        <v>45</v>
      </c>
      <c r="F363" s="420" t="s">
        <v>24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15">
        <f t="shared" si="328"/>
        <v>0</v>
      </c>
      <c r="S363" s="515">
        <f t="shared" si="329"/>
        <v>1</v>
      </c>
      <c r="T363" s="515">
        <f>IF(R363=1,SUM($R$6:R363),0)</f>
        <v>0</v>
      </c>
      <c r="U363" s="515">
        <f>IF(S363=1,SUM($S$6:S363),0)</f>
        <v>322</v>
      </c>
      <c r="V363" s="515">
        <f t="shared" si="330"/>
        <v>322</v>
      </c>
      <c r="W363" s="515">
        <f t="shared" si="331"/>
        <v>0</v>
      </c>
      <c r="X363" s="515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2198</v>
      </c>
      <c r="D364" s="105" t="s">
        <v>1249</v>
      </c>
      <c r="E364" s="212" t="s">
        <v>45</v>
      </c>
      <c r="F364" s="420" t="s">
        <v>24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15">
        <f t="shared" si="328"/>
        <v>0</v>
      </c>
      <c r="S364" s="515">
        <f t="shared" si="329"/>
        <v>1</v>
      </c>
      <c r="T364" s="515">
        <f>IF(R364=1,SUM($R$6:R364),0)</f>
        <v>0</v>
      </c>
      <c r="U364" s="515">
        <f>IF(S364=1,SUM($S$6:S364),0)</f>
        <v>323</v>
      </c>
      <c r="V364" s="515">
        <f t="shared" si="330"/>
        <v>323</v>
      </c>
      <c r="W364" s="515">
        <f t="shared" si="331"/>
        <v>0</v>
      </c>
      <c r="X364" s="515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2196</v>
      </c>
      <c r="D365" s="105"/>
      <c r="E365" s="212" t="s">
        <v>45</v>
      </c>
      <c r="F365" s="420" t="s">
        <v>24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15">
        <f t="shared" si="328"/>
        <v>0</v>
      </c>
      <c r="S365" s="515">
        <f t="shared" si="329"/>
        <v>1</v>
      </c>
      <c r="T365" s="515">
        <f>IF(R365=1,SUM($R$6:R365),0)</f>
        <v>0</v>
      </c>
      <c r="U365" s="515">
        <f>IF(S365=1,SUM($S$6:S365),0)</f>
        <v>324</v>
      </c>
      <c r="V365" s="515">
        <f t="shared" si="330"/>
        <v>324</v>
      </c>
      <c r="W365" s="515">
        <f t="shared" si="331"/>
        <v>0</v>
      </c>
      <c r="X365" s="515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2199</v>
      </c>
      <c r="D366" s="105" t="s">
        <v>1250</v>
      </c>
      <c r="E366" s="212" t="s">
        <v>45</v>
      </c>
      <c r="F366" s="420" t="s">
        <v>24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15">
        <f t="shared" si="328"/>
        <v>0</v>
      </c>
      <c r="S366" s="515">
        <f t="shared" si="329"/>
        <v>1</v>
      </c>
      <c r="T366" s="515">
        <f>IF(R366=1,SUM($R$6:R366),0)</f>
        <v>0</v>
      </c>
      <c r="U366" s="515">
        <f>IF(S366=1,SUM($S$6:S366),0)</f>
        <v>325</v>
      </c>
      <c r="V366" s="515">
        <f t="shared" si="330"/>
        <v>325</v>
      </c>
      <c r="W366" s="515">
        <f t="shared" si="331"/>
        <v>0</v>
      </c>
      <c r="X366" s="515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2200</v>
      </c>
      <c r="D367" s="105" t="s">
        <v>1251</v>
      </c>
      <c r="E367" s="212" t="s">
        <v>45</v>
      </c>
      <c r="F367" s="420" t="s">
        <v>24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15">
        <f t="shared" si="328"/>
        <v>0</v>
      </c>
      <c r="S367" s="515">
        <f t="shared" si="329"/>
        <v>1</v>
      </c>
      <c r="T367" s="515">
        <f>IF(R367=1,SUM($R$6:R367),0)</f>
        <v>0</v>
      </c>
      <c r="U367" s="515">
        <f>IF(S367=1,SUM($S$6:S367),0)</f>
        <v>326</v>
      </c>
      <c r="V367" s="515">
        <f t="shared" si="330"/>
        <v>326</v>
      </c>
      <c r="W367" s="515">
        <f t="shared" si="331"/>
        <v>0</v>
      </c>
      <c r="X367" s="515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2201</v>
      </c>
      <c r="D368" s="105"/>
      <c r="E368" s="212" t="s">
        <v>45</v>
      </c>
      <c r="F368" s="420" t="s">
        <v>24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15">
        <f t="shared" si="328"/>
        <v>0</v>
      </c>
      <c r="S368" s="515">
        <f t="shared" si="329"/>
        <v>1</v>
      </c>
      <c r="T368" s="515">
        <f>IF(R368=1,SUM($R$6:R368),0)</f>
        <v>0</v>
      </c>
      <c r="U368" s="515">
        <f>IF(S368=1,SUM($S$6:S368),0)</f>
        <v>327</v>
      </c>
      <c r="V368" s="515">
        <f t="shared" si="330"/>
        <v>327</v>
      </c>
      <c r="W368" s="515">
        <f t="shared" si="331"/>
        <v>0</v>
      </c>
      <c r="X368" s="515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2203</v>
      </c>
      <c r="D369" s="105"/>
      <c r="E369" s="212" t="s">
        <v>45</v>
      </c>
      <c r="F369" s="420" t="s">
        <v>24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15">
        <f t="shared" si="328"/>
        <v>0</v>
      </c>
      <c r="S369" s="515">
        <f t="shared" si="329"/>
        <v>1</v>
      </c>
      <c r="T369" s="515">
        <f>IF(R369=1,SUM($R$6:R369),0)</f>
        <v>0</v>
      </c>
      <c r="U369" s="515">
        <f>IF(S369=1,SUM($S$6:S369),0)</f>
        <v>328</v>
      </c>
      <c r="V369" s="515">
        <f t="shared" si="330"/>
        <v>328</v>
      </c>
      <c r="W369" s="515">
        <f t="shared" si="331"/>
        <v>0</v>
      </c>
      <c r="X369" s="515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2202</v>
      </c>
      <c r="D370" s="105"/>
      <c r="E370" s="212" t="s">
        <v>45</v>
      </c>
      <c r="F370" s="420" t="s">
        <v>24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15">
        <f t="shared" si="328"/>
        <v>0</v>
      </c>
      <c r="S370" s="515">
        <f t="shared" si="329"/>
        <v>1</v>
      </c>
      <c r="T370" s="515">
        <f>IF(R370=1,SUM($R$6:R370),0)</f>
        <v>0</v>
      </c>
      <c r="U370" s="515">
        <f>IF(S370=1,SUM($S$6:S370),0)</f>
        <v>329</v>
      </c>
      <c r="V370" s="515">
        <f t="shared" si="330"/>
        <v>329</v>
      </c>
      <c r="W370" s="515">
        <f t="shared" si="331"/>
        <v>0</v>
      </c>
      <c r="X370" s="515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116</v>
      </c>
      <c r="D371" s="105" t="s">
        <v>116</v>
      </c>
      <c r="E371" s="212" t="s">
        <v>45</v>
      </c>
      <c r="F371" s="420" t="s">
        <v>24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15">
        <f t="shared" si="328"/>
        <v>0</v>
      </c>
      <c r="S371" s="515">
        <f t="shared" si="329"/>
        <v>1</v>
      </c>
      <c r="T371" s="515">
        <f>IF(R371=1,SUM($R$6:R371),0)</f>
        <v>0</v>
      </c>
      <c r="U371" s="515">
        <f>IF(S371=1,SUM($S$6:S371),0)</f>
        <v>330</v>
      </c>
      <c r="V371" s="515">
        <f t="shared" si="330"/>
        <v>330</v>
      </c>
      <c r="W371" s="515">
        <f t="shared" si="331"/>
        <v>0</v>
      </c>
      <c r="X371" s="515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115</v>
      </c>
      <c r="D372" s="105" t="s">
        <v>115</v>
      </c>
      <c r="E372" s="212" t="s">
        <v>45</v>
      </c>
      <c r="F372" s="420" t="s">
        <v>24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15">
        <f t="shared" si="328"/>
        <v>0</v>
      </c>
      <c r="S372" s="515">
        <f t="shared" si="329"/>
        <v>1</v>
      </c>
      <c r="T372" s="515">
        <f>IF(R372=1,SUM($R$6:R372),0)</f>
        <v>0</v>
      </c>
      <c r="U372" s="515">
        <f>IF(S372=1,SUM($S$6:S372),0)</f>
        <v>331</v>
      </c>
      <c r="V372" s="515">
        <f t="shared" si="330"/>
        <v>331</v>
      </c>
      <c r="W372" s="515">
        <f t="shared" si="331"/>
        <v>0</v>
      </c>
      <c r="X372" s="515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117</v>
      </c>
      <c r="D373" s="105" t="s">
        <v>117</v>
      </c>
      <c r="E373" s="212" t="s">
        <v>45</v>
      </c>
      <c r="F373" s="420" t="s">
        <v>24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15">
        <f t="shared" si="328"/>
        <v>0</v>
      </c>
      <c r="S373" s="515">
        <f t="shared" si="329"/>
        <v>1</v>
      </c>
      <c r="T373" s="515">
        <f>IF(R373=1,SUM($R$6:R373),0)</f>
        <v>0</v>
      </c>
      <c r="U373" s="515">
        <f>IF(S373=1,SUM($S$6:S373),0)</f>
        <v>332</v>
      </c>
      <c r="V373" s="515">
        <f t="shared" si="330"/>
        <v>332</v>
      </c>
      <c r="W373" s="515">
        <f t="shared" si="331"/>
        <v>0</v>
      </c>
      <c r="X373" s="515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118</v>
      </c>
      <c r="D374" s="105" t="s">
        <v>118</v>
      </c>
      <c r="E374" s="212" t="s">
        <v>45</v>
      </c>
      <c r="F374" s="420" t="s">
        <v>24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15">
        <f t="shared" si="328"/>
        <v>0</v>
      </c>
      <c r="S374" s="515">
        <f t="shared" si="329"/>
        <v>1</v>
      </c>
      <c r="T374" s="515">
        <f>IF(R374=1,SUM($R$6:R374),0)</f>
        <v>0</v>
      </c>
      <c r="U374" s="515">
        <f>IF(S374=1,SUM($S$6:S374),0)</f>
        <v>333</v>
      </c>
      <c r="V374" s="515">
        <f t="shared" si="330"/>
        <v>333</v>
      </c>
      <c r="W374" s="515">
        <f t="shared" si="331"/>
        <v>0</v>
      </c>
      <c r="X374" s="515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429</v>
      </c>
      <c r="D375" s="105" t="s">
        <v>429</v>
      </c>
      <c r="E375" s="212" t="s">
        <v>45</v>
      </c>
      <c r="F375" s="420" t="s">
        <v>24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15">
        <f t="shared" si="328"/>
        <v>0</v>
      </c>
      <c r="S375" s="515">
        <f t="shared" si="329"/>
        <v>1</v>
      </c>
      <c r="T375" s="515">
        <f>IF(R375=1,SUM($R$6:R375),0)</f>
        <v>0</v>
      </c>
      <c r="U375" s="515">
        <f>IF(S375=1,SUM($S$6:S375),0)</f>
        <v>334</v>
      </c>
      <c r="V375" s="515">
        <f t="shared" si="330"/>
        <v>334</v>
      </c>
      <c r="W375" s="515">
        <f t="shared" si="331"/>
        <v>0</v>
      </c>
      <c r="X375" s="515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119</v>
      </c>
      <c r="D376" s="105" t="s">
        <v>119</v>
      </c>
      <c r="E376" s="212" t="s">
        <v>45</v>
      </c>
      <c r="F376" s="420" t="s">
        <v>24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15">
        <f t="shared" si="328"/>
        <v>0</v>
      </c>
      <c r="S376" s="515">
        <f t="shared" si="329"/>
        <v>1</v>
      </c>
      <c r="T376" s="515">
        <f>IF(R376=1,SUM($R$6:R376),0)</f>
        <v>0</v>
      </c>
      <c r="U376" s="515">
        <f>IF(S376=1,SUM($S$6:S376),0)</f>
        <v>335</v>
      </c>
      <c r="V376" s="515">
        <f t="shared" si="330"/>
        <v>335</v>
      </c>
      <c r="W376" s="515">
        <f t="shared" si="331"/>
        <v>0</v>
      </c>
      <c r="X376" s="515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120</v>
      </c>
      <c r="D377" s="105" t="s">
        <v>120</v>
      </c>
      <c r="E377" s="212" t="s">
        <v>45</v>
      </c>
      <c r="F377" s="420" t="s">
        <v>24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15">
        <f t="shared" si="328"/>
        <v>0</v>
      </c>
      <c r="S377" s="515">
        <f t="shared" si="329"/>
        <v>1</v>
      </c>
      <c r="T377" s="515">
        <f>IF(R377=1,SUM($R$6:R377),0)</f>
        <v>0</v>
      </c>
      <c r="U377" s="515">
        <f>IF(S377=1,SUM($S$6:S377),0)</f>
        <v>336</v>
      </c>
      <c r="V377" s="515">
        <f t="shared" si="330"/>
        <v>336</v>
      </c>
      <c r="W377" s="515">
        <f t="shared" si="331"/>
        <v>0</v>
      </c>
      <c r="X377" s="515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121</v>
      </c>
      <c r="D378" s="105" t="s">
        <v>121</v>
      </c>
      <c r="E378" s="212" t="s">
        <v>45</v>
      </c>
      <c r="F378" s="420" t="s">
        <v>24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15">
        <f t="shared" si="328"/>
        <v>0</v>
      </c>
      <c r="S378" s="515">
        <f t="shared" si="329"/>
        <v>1</v>
      </c>
      <c r="T378" s="515">
        <f>IF(R378=1,SUM($R$6:R378),0)</f>
        <v>0</v>
      </c>
      <c r="U378" s="515">
        <f>IF(S378=1,SUM($S$6:S378),0)</f>
        <v>337</v>
      </c>
      <c r="V378" s="515">
        <f t="shared" si="330"/>
        <v>337</v>
      </c>
      <c r="W378" s="515">
        <f t="shared" si="331"/>
        <v>0</v>
      </c>
      <c r="X378" s="515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122</v>
      </c>
      <c r="D379" s="105" t="s">
        <v>122</v>
      </c>
      <c r="E379" s="212" t="s">
        <v>45</v>
      </c>
      <c r="F379" s="420" t="s">
        <v>24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15">
        <f t="shared" si="328"/>
        <v>0</v>
      </c>
      <c r="S379" s="515">
        <f t="shared" si="329"/>
        <v>1</v>
      </c>
      <c r="T379" s="515">
        <f>IF(R379=1,SUM($R$6:R379),0)</f>
        <v>0</v>
      </c>
      <c r="U379" s="515">
        <f>IF(S379=1,SUM($S$6:S379),0)</f>
        <v>338</v>
      </c>
      <c r="V379" s="515">
        <f t="shared" si="330"/>
        <v>338</v>
      </c>
      <c r="W379" s="515">
        <f t="shared" si="331"/>
        <v>0</v>
      </c>
      <c r="X379" s="515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123</v>
      </c>
      <c r="D380" s="105" t="s">
        <v>123</v>
      </c>
      <c r="E380" s="212" t="s">
        <v>45</v>
      </c>
      <c r="F380" s="420" t="s">
        <v>24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15">
        <f t="shared" si="328"/>
        <v>0</v>
      </c>
      <c r="S380" s="515">
        <f t="shared" si="329"/>
        <v>1</v>
      </c>
      <c r="T380" s="515">
        <f>IF(R380=1,SUM($R$6:R380),0)</f>
        <v>0</v>
      </c>
      <c r="U380" s="515">
        <f>IF(S380=1,SUM($S$6:S380),0)</f>
        <v>339</v>
      </c>
      <c r="V380" s="515">
        <f t="shared" si="330"/>
        <v>339</v>
      </c>
      <c r="W380" s="515">
        <f t="shared" si="331"/>
        <v>0</v>
      </c>
      <c r="X380" s="515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124</v>
      </c>
      <c r="D381" s="105" t="s">
        <v>124</v>
      </c>
      <c r="E381" s="212" t="s">
        <v>45</v>
      </c>
      <c r="F381" s="420" t="s">
        <v>24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15">
        <f t="shared" si="328"/>
        <v>0</v>
      </c>
      <c r="S381" s="515">
        <f t="shared" si="329"/>
        <v>1</v>
      </c>
      <c r="T381" s="515">
        <f>IF(R381=1,SUM($R$6:R381),0)</f>
        <v>0</v>
      </c>
      <c r="U381" s="515">
        <f>IF(S381=1,SUM($S$6:S381),0)</f>
        <v>340</v>
      </c>
      <c r="V381" s="515">
        <f t="shared" si="330"/>
        <v>340</v>
      </c>
      <c r="W381" s="515">
        <f t="shared" si="331"/>
        <v>0</v>
      </c>
      <c r="X381" s="515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125</v>
      </c>
      <c r="D382" s="105" t="s">
        <v>125</v>
      </c>
      <c r="E382" s="212" t="s">
        <v>45</v>
      </c>
      <c r="F382" s="420" t="s">
        <v>24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15">
        <f t="shared" si="328"/>
        <v>0</v>
      </c>
      <c r="S382" s="515">
        <f t="shared" si="329"/>
        <v>1</v>
      </c>
      <c r="T382" s="515">
        <f>IF(R382=1,SUM($R$6:R382),0)</f>
        <v>0</v>
      </c>
      <c r="U382" s="515">
        <f>IF(S382=1,SUM($S$6:S382),0)</f>
        <v>341</v>
      </c>
      <c r="V382" s="515">
        <f t="shared" si="330"/>
        <v>341</v>
      </c>
      <c r="W382" s="515">
        <f t="shared" si="331"/>
        <v>0</v>
      </c>
      <c r="X382" s="515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126</v>
      </c>
      <c r="D383" s="105" t="s">
        <v>126</v>
      </c>
      <c r="E383" s="212" t="s">
        <v>45</v>
      </c>
      <c r="F383" s="420" t="s">
        <v>24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15">
        <f t="shared" si="328"/>
        <v>0</v>
      </c>
      <c r="S383" s="515">
        <f t="shared" si="329"/>
        <v>1</v>
      </c>
      <c r="T383" s="515">
        <f>IF(R383=1,SUM($R$6:R383),0)</f>
        <v>0</v>
      </c>
      <c r="U383" s="515">
        <f>IF(S383=1,SUM($S$6:S383),0)</f>
        <v>342</v>
      </c>
      <c r="V383" s="515">
        <f t="shared" si="330"/>
        <v>342</v>
      </c>
      <c r="W383" s="515">
        <f t="shared" si="331"/>
        <v>0</v>
      </c>
      <c r="X383" s="515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1035</v>
      </c>
      <c r="D384" s="105"/>
      <c r="E384" s="212" t="s">
        <v>45</v>
      </c>
      <c r="F384" s="420" t="s">
        <v>24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15">
        <f t="shared" si="328"/>
        <v>0</v>
      </c>
      <c r="S384" s="515">
        <f t="shared" si="329"/>
        <v>1</v>
      </c>
      <c r="T384" s="515">
        <f>IF(R384=1,SUM($R$6:R384),0)</f>
        <v>0</v>
      </c>
      <c r="U384" s="515">
        <f>IF(S384=1,SUM($S$6:S384),0)</f>
        <v>343</v>
      </c>
      <c r="V384" s="515">
        <f t="shared" si="330"/>
        <v>343</v>
      </c>
      <c r="W384" s="515">
        <f t="shared" si="331"/>
        <v>0</v>
      </c>
      <c r="X384" s="515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127</v>
      </c>
      <c r="D385" s="105" t="s">
        <v>127</v>
      </c>
      <c r="E385" s="212" t="s">
        <v>45</v>
      </c>
      <c r="F385" s="420" t="s">
        <v>24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15">
        <f t="shared" si="328"/>
        <v>0</v>
      </c>
      <c r="S385" s="515">
        <f t="shared" si="329"/>
        <v>1</v>
      </c>
      <c r="T385" s="515">
        <f>IF(R385=1,SUM($R$6:R385),0)</f>
        <v>0</v>
      </c>
      <c r="U385" s="515">
        <f>IF(S385=1,SUM($S$6:S385),0)</f>
        <v>344</v>
      </c>
      <c r="V385" s="515">
        <f t="shared" si="330"/>
        <v>344</v>
      </c>
      <c r="W385" s="515">
        <f t="shared" si="331"/>
        <v>0</v>
      </c>
      <c r="X385" s="515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430</v>
      </c>
      <c r="D386" s="105" t="s">
        <v>430</v>
      </c>
      <c r="E386" s="212" t="s">
        <v>45</v>
      </c>
      <c r="F386" s="420" t="s">
        <v>24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15">
        <f t="shared" si="328"/>
        <v>0</v>
      </c>
      <c r="S386" s="515">
        <f t="shared" si="329"/>
        <v>1</v>
      </c>
      <c r="T386" s="515">
        <f>IF(R386=1,SUM($R$6:R386),0)</f>
        <v>0</v>
      </c>
      <c r="U386" s="515">
        <f>IF(S386=1,SUM($S$6:S386),0)</f>
        <v>345</v>
      </c>
      <c r="V386" s="515">
        <f t="shared" si="330"/>
        <v>345</v>
      </c>
      <c r="W386" s="515">
        <f t="shared" si="331"/>
        <v>0</v>
      </c>
      <c r="X386" s="515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128</v>
      </c>
      <c r="D387" s="105" t="s">
        <v>128</v>
      </c>
      <c r="E387" s="212" t="s">
        <v>45</v>
      </c>
      <c r="F387" s="213" t="s">
        <v>24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15">
        <f t="shared" si="328"/>
        <v>0</v>
      </c>
      <c r="S387" s="515">
        <f t="shared" si="329"/>
        <v>1</v>
      </c>
      <c r="T387" s="515">
        <f>IF(R387=1,SUM($R$6:R387),0)</f>
        <v>0</v>
      </c>
      <c r="U387" s="515">
        <f>IF(S387=1,SUM($S$6:S387),0)</f>
        <v>346</v>
      </c>
      <c r="V387" s="515">
        <f t="shared" si="330"/>
        <v>346</v>
      </c>
      <c r="W387" s="515">
        <f t="shared" si="331"/>
        <v>0</v>
      </c>
      <c r="X387" s="515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129</v>
      </c>
      <c r="D388" s="105" t="s">
        <v>129</v>
      </c>
      <c r="E388" s="212" t="s">
        <v>45</v>
      </c>
      <c r="F388" s="213" t="s">
        <v>24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15">
        <f t="shared" si="328"/>
        <v>0</v>
      </c>
      <c r="S388" s="515">
        <f t="shared" si="329"/>
        <v>1</v>
      </c>
      <c r="T388" s="515">
        <f>IF(R388=1,SUM($R$6:R388),0)</f>
        <v>0</v>
      </c>
      <c r="U388" s="515">
        <f>IF(S388=1,SUM($S$6:S388),0)</f>
        <v>347</v>
      </c>
      <c r="V388" s="515">
        <f t="shared" si="330"/>
        <v>347</v>
      </c>
      <c r="W388" s="515">
        <f t="shared" si="331"/>
        <v>0</v>
      </c>
      <c r="X388" s="515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130</v>
      </c>
      <c r="D389" s="105" t="s">
        <v>130</v>
      </c>
      <c r="E389" s="212" t="s">
        <v>45</v>
      </c>
      <c r="F389" s="213" t="s">
        <v>24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15">
        <f t="shared" si="328"/>
        <v>0</v>
      </c>
      <c r="S389" s="515">
        <f t="shared" si="329"/>
        <v>1</v>
      </c>
      <c r="T389" s="515">
        <f>IF(R389=1,SUM($R$6:R389),0)</f>
        <v>0</v>
      </c>
      <c r="U389" s="515">
        <f>IF(S389=1,SUM($S$6:S389),0)</f>
        <v>348</v>
      </c>
      <c r="V389" s="515">
        <f t="shared" si="330"/>
        <v>348</v>
      </c>
      <c r="W389" s="515">
        <f t="shared" si="331"/>
        <v>0</v>
      </c>
      <c r="X389" s="515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131</v>
      </c>
      <c r="D390" s="105"/>
      <c r="E390" s="212" t="s">
        <v>45</v>
      </c>
      <c r="F390" s="213" t="s">
        <v>24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15">
        <f t="shared" si="328"/>
        <v>0</v>
      </c>
      <c r="S390" s="515">
        <f t="shared" si="329"/>
        <v>1</v>
      </c>
      <c r="T390" s="515">
        <f>IF(R390=1,SUM($R$6:R390),0)</f>
        <v>0</v>
      </c>
      <c r="U390" s="515">
        <f>IF(S390=1,SUM($S$6:S390),0)</f>
        <v>349</v>
      </c>
      <c r="V390" s="515">
        <f t="shared" si="330"/>
        <v>349</v>
      </c>
      <c r="W390" s="515">
        <f t="shared" si="331"/>
        <v>0</v>
      </c>
      <c r="X390" s="515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132</v>
      </c>
      <c r="D391" s="105"/>
      <c r="E391" s="212" t="s">
        <v>45</v>
      </c>
      <c r="F391" s="213" t="s">
        <v>24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15">
        <f t="shared" ref="R391:R454" si="397">IF(E391="MDU-KD",1,0)</f>
        <v>0</v>
      </c>
      <c r="S391" s="515">
        <f t="shared" ref="S391:S454" si="398">IF(E391="HDW",1,0)</f>
        <v>1</v>
      </c>
      <c r="T391" s="515">
        <f>IF(R391=1,SUM($R$6:R391),0)</f>
        <v>0</v>
      </c>
      <c r="U391" s="515">
        <f>IF(S391=1,SUM($S$6:S391),0)</f>
        <v>350</v>
      </c>
      <c r="V391" s="515">
        <f t="shared" ref="V391:V454" si="399">IF(T391=0,U391,T391)</f>
        <v>350</v>
      </c>
      <c r="W391" s="515">
        <f t="shared" ref="W391:W454" si="400">IF(F391=0,0,IF(LEFT(C391,11)="Tiang Beton",1,0))</f>
        <v>0</v>
      </c>
      <c r="X391" s="515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135</v>
      </c>
      <c r="D392" s="105" t="s">
        <v>135</v>
      </c>
      <c r="E392" s="212" t="s">
        <v>45</v>
      </c>
      <c r="F392" s="213" t="s">
        <v>24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15">
        <f t="shared" si="397"/>
        <v>0</v>
      </c>
      <c r="S392" s="515">
        <f t="shared" si="398"/>
        <v>1</v>
      </c>
      <c r="T392" s="515">
        <f>IF(R392=1,SUM($R$6:R392),0)</f>
        <v>0</v>
      </c>
      <c r="U392" s="515">
        <f>IF(S392=1,SUM($S$6:S392),0)</f>
        <v>351</v>
      </c>
      <c r="V392" s="515">
        <f t="shared" si="399"/>
        <v>351</v>
      </c>
      <c r="W392" s="515">
        <f t="shared" si="400"/>
        <v>0</v>
      </c>
      <c r="X392" s="515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136</v>
      </c>
      <c r="D393" s="105" t="s">
        <v>136</v>
      </c>
      <c r="E393" s="212" t="s">
        <v>45</v>
      </c>
      <c r="F393" s="213" t="s">
        <v>96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15">
        <f t="shared" si="397"/>
        <v>0</v>
      </c>
      <c r="S393" s="515">
        <f t="shared" si="398"/>
        <v>1</v>
      </c>
      <c r="T393" s="515">
        <f>IF(R393=1,SUM($R$6:R393),0)</f>
        <v>0</v>
      </c>
      <c r="U393" s="515">
        <f>IF(S393=1,SUM($S$6:S393),0)</f>
        <v>352</v>
      </c>
      <c r="V393" s="515">
        <f t="shared" si="399"/>
        <v>352</v>
      </c>
      <c r="W393" s="515">
        <f t="shared" si="400"/>
        <v>0</v>
      </c>
      <c r="X393" s="515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536</v>
      </c>
      <c r="D394" s="105"/>
      <c r="E394" s="212" t="s">
        <v>45</v>
      </c>
      <c r="F394" s="213" t="s">
        <v>96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15">
        <f t="shared" si="397"/>
        <v>0</v>
      </c>
      <c r="S394" s="515">
        <f t="shared" si="398"/>
        <v>1</v>
      </c>
      <c r="T394" s="515">
        <f>IF(R394=1,SUM($R$6:R394),0)</f>
        <v>0</v>
      </c>
      <c r="U394" s="515">
        <f>IF(S394=1,SUM($S$6:S394),0)</f>
        <v>353</v>
      </c>
      <c r="V394" s="515">
        <f t="shared" si="399"/>
        <v>353</v>
      </c>
      <c r="W394" s="515">
        <f t="shared" si="400"/>
        <v>0</v>
      </c>
      <c r="X394" s="515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48</v>
      </c>
      <c r="D395" s="105"/>
      <c r="E395" s="212" t="s">
        <v>48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15">
        <f t="shared" si="397"/>
        <v>0</v>
      </c>
      <c r="S395" s="515">
        <f t="shared" si="398"/>
        <v>0</v>
      </c>
      <c r="T395" s="515">
        <f>IF(R395=1,SUM($R$6:R395),0)</f>
        <v>0</v>
      </c>
      <c r="U395" s="515">
        <f>IF(S395=1,SUM($S$6:S395),0)</f>
        <v>0</v>
      </c>
      <c r="V395" s="515">
        <f t="shared" si="399"/>
        <v>0</v>
      </c>
      <c r="W395" s="515">
        <f t="shared" si="400"/>
        <v>0</v>
      </c>
      <c r="X395" s="515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720</v>
      </c>
      <c r="C396" s="426" t="s">
        <v>537</v>
      </c>
      <c r="D396" s="426"/>
      <c r="E396" s="212" t="s">
        <v>48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15">
        <f t="shared" si="397"/>
        <v>0</v>
      </c>
      <c r="S396" s="515">
        <f t="shared" si="398"/>
        <v>0</v>
      </c>
      <c r="T396" s="515">
        <f>IF(R396=1,SUM($R$6:R396),0)</f>
        <v>0</v>
      </c>
      <c r="U396" s="515">
        <f>IF(S396=1,SUM($S$6:S396),0)</f>
        <v>0</v>
      </c>
      <c r="V396" s="515">
        <f t="shared" si="399"/>
        <v>0</v>
      </c>
      <c r="W396" s="515">
        <f t="shared" si="400"/>
        <v>0</v>
      </c>
      <c r="X396" s="515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137</v>
      </c>
      <c r="D397" s="105" t="s">
        <v>137</v>
      </c>
      <c r="E397" s="212" t="s">
        <v>45</v>
      </c>
      <c r="F397" s="213" t="s">
        <v>24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15">
        <f t="shared" si="397"/>
        <v>0</v>
      </c>
      <c r="S397" s="515">
        <f t="shared" si="398"/>
        <v>1</v>
      </c>
      <c r="T397" s="515">
        <f>IF(R397=1,SUM($R$6:R397),0)</f>
        <v>0</v>
      </c>
      <c r="U397" s="515">
        <f>IF(S397=1,SUM($S$6:S397),0)</f>
        <v>354</v>
      </c>
      <c r="V397" s="515">
        <f t="shared" si="399"/>
        <v>354</v>
      </c>
      <c r="W397" s="515">
        <f t="shared" si="400"/>
        <v>0</v>
      </c>
      <c r="X397" s="515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138</v>
      </c>
      <c r="D398" s="105" t="s">
        <v>138</v>
      </c>
      <c r="E398" s="212" t="s">
        <v>45</v>
      </c>
      <c r="F398" s="213" t="s">
        <v>24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15">
        <f t="shared" si="397"/>
        <v>0</v>
      </c>
      <c r="S398" s="515">
        <f t="shared" si="398"/>
        <v>1</v>
      </c>
      <c r="T398" s="515">
        <f>IF(R398=1,SUM($R$6:R398),0)</f>
        <v>0</v>
      </c>
      <c r="U398" s="515">
        <f>IF(S398=1,SUM($S$6:S398),0)</f>
        <v>355</v>
      </c>
      <c r="V398" s="515">
        <f t="shared" si="399"/>
        <v>355</v>
      </c>
      <c r="W398" s="515">
        <f t="shared" si="400"/>
        <v>0</v>
      </c>
      <c r="X398" s="515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139</v>
      </c>
      <c r="D399" s="105" t="s">
        <v>139</v>
      </c>
      <c r="E399" s="212" t="s">
        <v>45</v>
      </c>
      <c r="F399" s="213" t="s">
        <v>24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15">
        <f t="shared" si="397"/>
        <v>0</v>
      </c>
      <c r="S399" s="515">
        <f t="shared" si="398"/>
        <v>1</v>
      </c>
      <c r="T399" s="515">
        <f>IF(R399=1,SUM($R$6:R399),0)</f>
        <v>0</v>
      </c>
      <c r="U399" s="515">
        <f>IF(S399=1,SUM($S$6:S399),0)</f>
        <v>356</v>
      </c>
      <c r="V399" s="515">
        <f t="shared" si="399"/>
        <v>356</v>
      </c>
      <c r="W399" s="515">
        <f t="shared" si="400"/>
        <v>0</v>
      </c>
      <c r="X399" s="515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140</v>
      </c>
      <c r="D400" s="105" t="s">
        <v>140</v>
      </c>
      <c r="E400" s="212" t="s">
        <v>45</v>
      </c>
      <c r="F400" s="213" t="s">
        <v>24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15">
        <f t="shared" si="397"/>
        <v>0</v>
      </c>
      <c r="S400" s="515">
        <f t="shared" si="398"/>
        <v>1</v>
      </c>
      <c r="T400" s="515">
        <f>IF(R400=1,SUM($R$6:R400),0)</f>
        <v>0</v>
      </c>
      <c r="U400" s="515">
        <f>IF(S400=1,SUM($S$6:S400),0)</f>
        <v>357</v>
      </c>
      <c r="V400" s="515">
        <f t="shared" si="399"/>
        <v>357</v>
      </c>
      <c r="W400" s="515">
        <f t="shared" si="400"/>
        <v>0</v>
      </c>
      <c r="X400" s="515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141</v>
      </c>
      <c r="D401" s="105" t="s">
        <v>141</v>
      </c>
      <c r="E401" s="212" t="s">
        <v>45</v>
      </c>
      <c r="F401" s="213" t="s">
        <v>24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15">
        <f t="shared" si="397"/>
        <v>0</v>
      </c>
      <c r="S401" s="515">
        <f t="shared" si="398"/>
        <v>1</v>
      </c>
      <c r="T401" s="515">
        <f>IF(R401=1,SUM($R$6:R401),0)</f>
        <v>0</v>
      </c>
      <c r="U401" s="515">
        <f>IF(S401=1,SUM($S$6:S401),0)</f>
        <v>358</v>
      </c>
      <c r="V401" s="515">
        <f t="shared" si="399"/>
        <v>358</v>
      </c>
      <c r="W401" s="515">
        <f t="shared" si="400"/>
        <v>0</v>
      </c>
      <c r="X401" s="515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142</v>
      </c>
      <c r="D402" s="105" t="s">
        <v>142</v>
      </c>
      <c r="E402" s="212" t="s">
        <v>45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15">
        <f t="shared" si="397"/>
        <v>0</v>
      </c>
      <c r="S402" s="515">
        <f t="shared" si="398"/>
        <v>1</v>
      </c>
      <c r="T402" s="515">
        <f>IF(R402=1,SUM($R$6:R402),0)</f>
        <v>0</v>
      </c>
      <c r="U402" s="515">
        <f>IF(S402=1,SUM($S$6:S402),0)</f>
        <v>359</v>
      </c>
      <c r="V402" s="515">
        <f t="shared" si="399"/>
        <v>359</v>
      </c>
      <c r="W402" s="515">
        <f t="shared" si="400"/>
        <v>0</v>
      </c>
      <c r="X402" s="515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30</v>
      </c>
      <c r="D403" s="105" t="s">
        <v>30</v>
      </c>
      <c r="E403" s="212" t="s">
        <v>45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15">
        <f t="shared" si="397"/>
        <v>0</v>
      </c>
      <c r="S403" s="515">
        <f t="shared" si="398"/>
        <v>1</v>
      </c>
      <c r="T403" s="515">
        <f>IF(R403=1,SUM($R$6:R403),0)</f>
        <v>0</v>
      </c>
      <c r="U403" s="515">
        <f>IF(S403=1,SUM($S$6:S403),0)</f>
        <v>360</v>
      </c>
      <c r="V403" s="515">
        <f t="shared" si="399"/>
        <v>360</v>
      </c>
      <c r="W403" s="515">
        <f t="shared" si="400"/>
        <v>0</v>
      </c>
      <c r="X403" s="515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143</v>
      </c>
      <c r="D404" s="105" t="s">
        <v>143</v>
      </c>
      <c r="E404" s="212" t="s">
        <v>45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15">
        <f t="shared" si="397"/>
        <v>0</v>
      </c>
      <c r="S404" s="515">
        <f t="shared" si="398"/>
        <v>1</v>
      </c>
      <c r="T404" s="515">
        <f>IF(R404=1,SUM($R$6:R404),0)</f>
        <v>0</v>
      </c>
      <c r="U404" s="515">
        <f>IF(S404=1,SUM($S$6:S404),0)</f>
        <v>361</v>
      </c>
      <c r="V404" s="515">
        <f t="shared" si="399"/>
        <v>361</v>
      </c>
      <c r="W404" s="515">
        <f t="shared" si="400"/>
        <v>0</v>
      </c>
      <c r="X404" s="515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144</v>
      </c>
      <c r="D405" s="105" t="s">
        <v>144</v>
      </c>
      <c r="E405" s="212" t="s">
        <v>45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15">
        <f t="shared" si="397"/>
        <v>0</v>
      </c>
      <c r="S405" s="515">
        <f t="shared" si="398"/>
        <v>1</v>
      </c>
      <c r="T405" s="515">
        <f>IF(R405=1,SUM($R$6:R405),0)</f>
        <v>0</v>
      </c>
      <c r="U405" s="515">
        <f>IF(S405=1,SUM($S$6:S405),0)</f>
        <v>362</v>
      </c>
      <c r="V405" s="515">
        <f t="shared" si="399"/>
        <v>362</v>
      </c>
      <c r="W405" s="515">
        <f t="shared" si="400"/>
        <v>0</v>
      </c>
      <c r="X405" s="515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145</v>
      </c>
      <c r="D406" s="105" t="s">
        <v>145</v>
      </c>
      <c r="E406" s="212" t="s">
        <v>45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15">
        <f t="shared" si="397"/>
        <v>0</v>
      </c>
      <c r="S406" s="515">
        <f t="shared" si="398"/>
        <v>1</v>
      </c>
      <c r="T406" s="515">
        <f>IF(R406=1,SUM($R$6:R406),0)</f>
        <v>0</v>
      </c>
      <c r="U406" s="515">
        <f>IF(S406=1,SUM($S$6:S406),0)</f>
        <v>363</v>
      </c>
      <c r="V406" s="515">
        <f t="shared" si="399"/>
        <v>363</v>
      </c>
      <c r="W406" s="515">
        <f t="shared" si="400"/>
        <v>0</v>
      </c>
      <c r="X406" s="515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146</v>
      </c>
      <c r="D407" s="105" t="s">
        <v>146</v>
      </c>
      <c r="E407" s="212" t="s">
        <v>45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15">
        <f t="shared" si="397"/>
        <v>0</v>
      </c>
      <c r="S407" s="515">
        <f t="shared" si="398"/>
        <v>1</v>
      </c>
      <c r="T407" s="515">
        <f>IF(R407=1,SUM($R$6:R407),0)</f>
        <v>0</v>
      </c>
      <c r="U407" s="515">
        <f>IF(S407=1,SUM($S$6:S407),0)</f>
        <v>364</v>
      </c>
      <c r="V407" s="515">
        <f t="shared" si="399"/>
        <v>364</v>
      </c>
      <c r="W407" s="515">
        <f t="shared" si="400"/>
        <v>0</v>
      </c>
      <c r="X407" s="515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2204</v>
      </c>
      <c r="D408" s="105" t="s">
        <v>1252</v>
      </c>
      <c r="E408" s="212" t="s">
        <v>45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15">
        <f t="shared" si="397"/>
        <v>0</v>
      </c>
      <c r="S408" s="515">
        <f t="shared" si="398"/>
        <v>1</v>
      </c>
      <c r="T408" s="515">
        <f>IF(R408=1,SUM($R$6:R408),0)</f>
        <v>0</v>
      </c>
      <c r="U408" s="515">
        <f>IF(S408=1,SUM($S$6:S408),0)</f>
        <v>365</v>
      </c>
      <c r="V408" s="515">
        <f t="shared" si="399"/>
        <v>365</v>
      </c>
      <c r="W408" s="515">
        <f t="shared" si="400"/>
        <v>0</v>
      </c>
      <c r="X408" s="515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151</v>
      </c>
      <c r="D409" s="105" t="s">
        <v>151</v>
      </c>
      <c r="E409" s="212" t="s">
        <v>45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15">
        <f t="shared" si="397"/>
        <v>0</v>
      </c>
      <c r="S409" s="515">
        <f t="shared" si="398"/>
        <v>1</v>
      </c>
      <c r="T409" s="515">
        <f>IF(R409=1,SUM($R$6:R409),0)</f>
        <v>0</v>
      </c>
      <c r="U409" s="515">
        <f>IF(S409=1,SUM($S$6:S409),0)</f>
        <v>366</v>
      </c>
      <c r="V409" s="515">
        <f t="shared" si="399"/>
        <v>366</v>
      </c>
      <c r="W409" s="515">
        <f t="shared" si="400"/>
        <v>0</v>
      </c>
      <c r="X409" s="515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150</v>
      </c>
      <c r="D410" s="105" t="s">
        <v>150</v>
      </c>
      <c r="E410" s="212" t="s">
        <v>45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15">
        <f t="shared" si="397"/>
        <v>0</v>
      </c>
      <c r="S410" s="515">
        <f t="shared" si="398"/>
        <v>1</v>
      </c>
      <c r="T410" s="515">
        <f>IF(R410=1,SUM($R$6:R410),0)</f>
        <v>0</v>
      </c>
      <c r="U410" s="515">
        <f>IF(S410=1,SUM($S$6:S410),0)</f>
        <v>367</v>
      </c>
      <c r="V410" s="515">
        <f t="shared" si="399"/>
        <v>367</v>
      </c>
      <c r="W410" s="515">
        <f t="shared" si="400"/>
        <v>0</v>
      </c>
      <c r="X410" s="515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148</v>
      </c>
      <c r="D411" s="105" t="s">
        <v>148</v>
      </c>
      <c r="E411" s="212" t="s">
        <v>45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15">
        <f t="shared" si="397"/>
        <v>0</v>
      </c>
      <c r="S411" s="515">
        <f t="shared" si="398"/>
        <v>1</v>
      </c>
      <c r="T411" s="515">
        <f>IF(R411=1,SUM($R$6:R411),0)</f>
        <v>0</v>
      </c>
      <c r="U411" s="515">
        <f>IF(S411=1,SUM($S$6:S411),0)</f>
        <v>368</v>
      </c>
      <c r="V411" s="515">
        <f t="shared" si="399"/>
        <v>368</v>
      </c>
      <c r="W411" s="515">
        <f t="shared" si="400"/>
        <v>0</v>
      </c>
      <c r="X411" s="515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149</v>
      </c>
      <c r="D412" s="105" t="s">
        <v>149</v>
      </c>
      <c r="E412" s="212" t="s">
        <v>45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15">
        <f t="shared" si="397"/>
        <v>0</v>
      </c>
      <c r="S412" s="515">
        <f t="shared" si="398"/>
        <v>1</v>
      </c>
      <c r="T412" s="515">
        <f>IF(R412=1,SUM($R$6:R412),0)</f>
        <v>0</v>
      </c>
      <c r="U412" s="515">
        <f>IF(S412=1,SUM($S$6:S412),0)</f>
        <v>369</v>
      </c>
      <c r="V412" s="515">
        <f t="shared" si="399"/>
        <v>369</v>
      </c>
      <c r="W412" s="515">
        <f t="shared" si="400"/>
        <v>0</v>
      </c>
      <c r="X412" s="515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147</v>
      </c>
      <c r="D413" s="105" t="s">
        <v>147</v>
      </c>
      <c r="E413" s="212" t="s">
        <v>45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15">
        <f t="shared" si="397"/>
        <v>0</v>
      </c>
      <c r="S413" s="515">
        <f t="shared" si="398"/>
        <v>1</v>
      </c>
      <c r="T413" s="515">
        <f>IF(R413=1,SUM($R$6:R413),0)</f>
        <v>0</v>
      </c>
      <c r="U413" s="515">
        <f>IF(S413=1,SUM($S$6:S413),0)</f>
        <v>370</v>
      </c>
      <c r="V413" s="515">
        <f t="shared" si="399"/>
        <v>370</v>
      </c>
      <c r="W413" s="515">
        <f t="shared" si="400"/>
        <v>0</v>
      </c>
      <c r="X413" s="515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152</v>
      </c>
      <c r="D414" s="105" t="s">
        <v>152</v>
      </c>
      <c r="E414" s="212" t="s">
        <v>45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15">
        <f t="shared" si="397"/>
        <v>0</v>
      </c>
      <c r="S414" s="515">
        <f t="shared" si="398"/>
        <v>1</v>
      </c>
      <c r="T414" s="515">
        <f>IF(R414=1,SUM($R$6:R414),0)</f>
        <v>0</v>
      </c>
      <c r="U414" s="515">
        <f>IF(S414=1,SUM($S$6:S414),0)</f>
        <v>371</v>
      </c>
      <c r="V414" s="515">
        <f t="shared" si="399"/>
        <v>371</v>
      </c>
      <c r="W414" s="515">
        <f t="shared" si="400"/>
        <v>0</v>
      </c>
      <c r="X414" s="515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1253</v>
      </c>
      <c r="D415" s="105" t="s">
        <v>1253</v>
      </c>
      <c r="E415" s="212" t="s">
        <v>45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15">
        <f t="shared" si="397"/>
        <v>0</v>
      </c>
      <c r="S415" s="515">
        <f t="shared" si="398"/>
        <v>1</v>
      </c>
      <c r="T415" s="515">
        <f>IF(R415=1,SUM($R$6:R415),0)</f>
        <v>0</v>
      </c>
      <c r="U415" s="515">
        <f>IF(S415=1,SUM($S$6:S415),0)</f>
        <v>372</v>
      </c>
      <c r="V415" s="515">
        <f t="shared" si="399"/>
        <v>372</v>
      </c>
      <c r="W415" s="515">
        <f t="shared" si="400"/>
        <v>0</v>
      </c>
      <c r="X415" s="515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155</v>
      </c>
      <c r="D416" s="105" t="s">
        <v>155</v>
      </c>
      <c r="E416" s="212" t="s">
        <v>45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15">
        <f t="shared" si="397"/>
        <v>0</v>
      </c>
      <c r="S416" s="515">
        <f t="shared" si="398"/>
        <v>1</v>
      </c>
      <c r="T416" s="515">
        <f>IF(R416=1,SUM($R$6:R416),0)</f>
        <v>0</v>
      </c>
      <c r="U416" s="515">
        <f>IF(S416=1,SUM($S$6:S416),0)</f>
        <v>373</v>
      </c>
      <c r="V416" s="515">
        <f t="shared" si="399"/>
        <v>373</v>
      </c>
      <c r="W416" s="515">
        <f t="shared" si="400"/>
        <v>0</v>
      </c>
      <c r="X416" s="515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156</v>
      </c>
      <c r="D417" s="105" t="s">
        <v>156</v>
      </c>
      <c r="E417" s="212" t="s">
        <v>45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15">
        <f t="shared" si="397"/>
        <v>0</v>
      </c>
      <c r="S417" s="515">
        <f t="shared" si="398"/>
        <v>1</v>
      </c>
      <c r="T417" s="515">
        <f>IF(R417=1,SUM($R$6:R417),0)</f>
        <v>0</v>
      </c>
      <c r="U417" s="515">
        <f>IF(S417=1,SUM($S$6:S417),0)</f>
        <v>374</v>
      </c>
      <c r="V417" s="515">
        <f t="shared" si="399"/>
        <v>374</v>
      </c>
      <c r="W417" s="515">
        <f t="shared" si="400"/>
        <v>0</v>
      </c>
      <c r="X417" s="515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28</v>
      </c>
      <c r="D418" s="105" t="s">
        <v>28</v>
      </c>
      <c r="E418" s="212" t="s">
        <v>45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15">
        <f t="shared" si="397"/>
        <v>0</v>
      </c>
      <c r="S418" s="515">
        <f t="shared" si="398"/>
        <v>1</v>
      </c>
      <c r="T418" s="515">
        <f>IF(R418=1,SUM($R$6:R418),0)</f>
        <v>0</v>
      </c>
      <c r="U418" s="515">
        <f>IF(S418=1,SUM($S$6:S418),0)</f>
        <v>375</v>
      </c>
      <c r="V418" s="515">
        <f t="shared" si="399"/>
        <v>375</v>
      </c>
      <c r="W418" s="515">
        <f t="shared" si="400"/>
        <v>0</v>
      </c>
      <c r="X418" s="515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154</v>
      </c>
      <c r="D419" s="105" t="s">
        <v>154</v>
      </c>
      <c r="E419" s="212" t="s">
        <v>45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15">
        <f t="shared" si="397"/>
        <v>0</v>
      </c>
      <c r="S419" s="515">
        <f t="shared" si="398"/>
        <v>1</v>
      </c>
      <c r="T419" s="515">
        <f>IF(R419=1,SUM($R$6:R419),0)</f>
        <v>0</v>
      </c>
      <c r="U419" s="515">
        <f>IF(S419=1,SUM($S$6:S419),0)</f>
        <v>376</v>
      </c>
      <c r="V419" s="515">
        <f t="shared" si="399"/>
        <v>376</v>
      </c>
      <c r="W419" s="515">
        <f t="shared" si="400"/>
        <v>0</v>
      </c>
      <c r="X419" s="515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153</v>
      </c>
      <c r="D420" s="105" t="s">
        <v>153</v>
      </c>
      <c r="E420" s="212" t="s">
        <v>45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15">
        <f t="shared" si="397"/>
        <v>0</v>
      </c>
      <c r="S420" s="515">
        <f t="shared" si="398"/>
        <v>1</v>
      </c>
      <c r="T420" s="515">
        <f>IF(R420=1,SUM($R$6:R420),0)</f>
        <v>0</v>
      </c>
      <c r="U420" s="515">
        <f>IF(S420=1,SUM($S$6:S420),0)</f>
        <v>377</v>
      </c>
      <c r="V420" s="515">
        <f t="shared" si="399"/>
        <v>377</v>
      </c>
      <c r="W420" s="515">
        <f t="shared" si="400"/>
        <v>0</v>
      </c>
      <c r="X420" s="515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159</v>
      </c>
      <c r="D421" s="105" t="s">
        <v>159</v>
      </c>
      <c r="E421" s="212" t="s">
        <v>45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15">
        <f t="shared" si="397"/>
        <v>0</v>
      </c>
      <c r="S421" s="515">
        <f t="shared" si="398"/>
        <v>1</v>
      </c>
      <c r="T421" s="515">
        <f>IF(R421=1,SUM($R$6:R421),0)</f>
        <v>0</v>
      </c>
      <c r="U421" s="515">
        <f>IF(S421=1,SUM($S$6:S421),0)</f>
        <v>378</v>
      </c>
      <c r="V421" s="515">
        <f t="shared" si="399"/>
        <v>378</v>
      </c>
      <c r="W421" s="515">
        <f t="shared" si="400"/>
        <v>0</v>
      </c>
      <c r="X421" s="515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160</v>
      </c>
      <c r="D422" s="105" t="s">
        <v>160</v>
      </c>
      <c r="E422" s="212" t="s">
        <v>45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15">
        <f t="shared" si="397"/>
        <v>0</v>
      </c>
      <c r="S422" s="515">
        <f t="shared" si="398"/>
        <v>1</v>
      </c>
      <c r="T422" s="515">
        <f>IF(R422=1,SUM($R$6:R422),0)</f>
        <v>0</v>
      </c>
      <c r="U422" s="515">
        <f>IF(S422=1,SUM($S$6:S422),0)</f>
        <v>379</v>
      </c>
      <c r="V422" s="515">
        <f t="shared" si="399"/>
        <v>379</v>
      </c>
      <c r="W422" s="515">
        <f t="shared" si="400"/>
        <v>0</v>
      </c>
      <c r="X422" s="515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157</v>
      </c>
      <c r="D423" s="105" t="s">
        <v>157</v>
      </c>
      <c r="E423" s="212" t="s">
        <v>45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15">
        <f t="shared" si="397"/>
        <v>0</v>
      </c>
      <c r="S423" s="515">
        <f t="shared" si="398"/>
        <v>1</v>
      </c>
      <c r="T423" s="515">
        <f>IF(R423=1,SUM($R$6:R423),0)</f>
        <v>0</v>
      </c>
      <c r="U423" s="515">
        <f>IF(S423=1,SUM($S$6:S423),0)</f>
        <v>380</v>
      </c>
      <c r="V423" s="515">
        <f t="shared" si="399"/>
        <v>380</v>
      </c>
      <c r="W423" s="515">
        <f t="shared" si="400"/>
        <v>0</v>
      </c>
      <c r="X423" s="515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158</v>
      </c>
      <c r="D424" s="105" t="s">
        <v>158</v>
      </c>
      <c r="E424" s="212" t="s">
        <v>45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15">
        <f t="shared" si="397"/>
        <v>0</v>
      </c>
      <c r="S424" s="515">
        <f t="shared" si="398"/>
        <v>1</v>
      </c>
      <c r="T424" s="515">
        <f>IF(R424=1,SUM($R$6:R424),0)</f>
        <v>0</v>
      </c>
      <c r="U424" s="515">
        <f>IF(S424=1,SUM($S$6:S424),0)</f>
        <v>381</v>
      </c>
      <c r="V424" s="515">
        <f t="shared" si="399"/>
        <v>381</v>
      </c>
      <c r="W424" s="515">
        <f t="shared" si="400"/>
        <v>0</v>
      </c>
      <c r="X424" s="515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161</v>
      </c>
      <c r="D425" s="105" t="s">
        <v>161</v>
      </c>
      <c r="E425" s="212" t="s">
        <v>45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15">
        <f t="shared" si="397"/>
        <v>0</v>
      </c>
      <c r="S425" s="515">
        <f t="shared" si="398"/>
        <v>1</v>
      </c>
      <c r="T425" s="515">
        <f>IF(R425=1,SUM($R$6:R425),0)</f>
        <v>0</v>
      </c>
      <c r="U425" s="515">
        <f>IF(S425=1,SUM($S$6:S425),0)</f>
        <v>382</v>
      </c>
      <c r="V425" s="515">
        <f t="shared" si="399"/>
        <v>382</v>
      </c>
      <c r="W425" s="515">
        <f t="shared" si="400"/>
        <v>0</v>
      </c>
      <c r="X425" s="515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162</v>
      </c>
      <c r="D426" s="105" t="s">
        <v>162</v>
      </c>
      <c r="E426" s="212" t="s">
        <v>45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15">
        <f t="shared" si="397"/>
        <v>0</v>
      </c>
      <c r="S426" s="515">
        <f t="shared" si="398"/>
        <v>1</v>
      </c>
      <c r="T426" s="515">
        <f>IF(R426=1,SUM($R$6:R426),0)</f>
        <v>0</v>
      </c>
      <c r="U426" s="515">
        <f>IF(S426=1,SUM($S$6:S426),0)</f>
        <v>383</v>
      </c>
      <c r="V426" s="515">
        <f t="shared" si="399"/>
        <v>383</v>
      </c>
      <c r="W426" s="515">
        <f t="shared" si="400"/>
        <v>0</v>
      </c>
      <c r="X426" s="515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538</v>
      </c>
      <c r="D427" s="105" t="s">
        <v>538</v>
      </c>
      <c r="E427" s="212" t="s">
        <v>45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15">
        <f t="shared" si="397"/>
        <v>0</v>
      </c>
      <c r="S427" s="515">
        <f t="shared" si="398"/>
        <v>1</v>
      </c>
      <c r="T427" s="515">
        <f>IF(R427=1,SUM($R$6:R427),0)</f>
        <v>0</v>
      </c>
      <c r="U427" s="515">
        <f>IF(S427=1,SUM($S$6:S427),0)</f>
        <v>384</v>
      </c>
      <c r="V427" s="515">
        <f t="shared" si="399"/>
        <v>384</v>
      </c>
      <c r="W427" s="515">
        <f t="shared" si="400"/>
        <v>0</v>
      </c>
      <c r="X427" s="515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163</v>
      </c>
      <c r="D428" s="105" t="s">
        <v>163</v>
      </c>
      <c r="E428" s="212" t="s">
        <v>45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15">
        <f t="shared" si="397"/>
        <v>0</v>
      </c>
      <c r="S428" s="515">
        <f t="shared" si="398"/>
        <v>1</v>
      </c>
      <c r="T428" s="515">
        <f>IF(R428=1,SUM($R$6:R428),0)</f>
        <v>0</v>
      </c>
      <c r="U428" s="515">
        <f>IF(S428=1,SUM($S$6:S428),0)</f>
        <v>385</v>
      </c>
      <c r="V428" s="515">
        <f t="shared" si="399"/>
        <v>385</v>
      </c>
      <c r="W428" s="515">
        <f t="shared" si="400"/>
        <v>0</v>
      </c>
      <c r="X428" s="515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164</v>
      </c>
      <c r="D429" s="105" t="s">
        <v>164</v>
      </c>
      <c r="E429" s="212" t="s">
        <v>45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15">
        <f t="shared" si="397"/>
        <v>0</v>
      </c>
      <c r="S429" s="515">
        <f t="shared" si="398"/>
        <v>1</v>
      </c>
      <c r="T429" s="515">
        <f>IF(R429=1,SUM($R$6:R429),0)</f>
        <v>0</v>
      </c>
      <c r="U429" s="515">
        <f>IF(S429=1,SUM($S$6:S429),0)</f>
        <v>386</v>
      </c>
      <c r="V429" s="515">
        <f t="shared" si="399"/>
        <v>386</v>
      </c>
      <c r="W429" s="515">
        <f t="shared" si="400"/>
        <v>0</v>
      </c>
      <c r="X429" s="515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165</v>
      </c>
      <c r="D430" s="105" t="s">
        <v>165</v>
      </c>
      <c r="E430" s="212" t="s">
        <v>45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15">
        <f t="shared" si="397"/>
        <v>0</v>
      </c>
      <c r="S430" s="515">
        <f t="shared" si="398"/>
        <v>1</v>
      </c>
      <c r="T430" s="515">
        <f>IF(R430=1,SUM($R$6:R430),0)</f>
        <v>0</v>
      </c>
      <c r="U430" s="515">
        <f>IF(S430=1,SUM($S$6:S430),0)</f>
        <v>387</v>
      </c>
      <c r="V430" s="515">
        <f t="shared" si="399"/>
        <v>387</v>
      </c>
      <c r="W430" s="515">
        <f t="shared" si="400"/>
        <v>0</v>
      </c>
      <c r="X430" s="515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539</v>
      </c>
      <c r="D431" s="105"/>
      <c r="E431" s="212" t="s">
        <v>45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15">
        <f t="shared" si="397"/>
        <v>0</v>
      </c>
      <c r="S431" s="515">
        <f t="shared" si="398"/>
        <v>1</v>
      </c>
      <c r="T431" s="515">
        <f>IF(R431=1,SUM($R$6:R431),0)</f>
        <v>0</v>
      </c>
      <c r="U431" s="515">
        <f>IF(S431=1,SUM($S$6:S431),0)</f>
        <v>388</v>
      </c>
      <c r="V431" s="515">
        <f t="shared" si="399"/>
        <v>388</v>
      </c>
      <c r="W431" s="515">
        <f t="shared" si="400"/>
        <v>0</v>
      </c>
      <c r="X431" s="515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166</v>
      </c>
      <c r="D432" s="105" t="s">
        <v>166</v>
      </c>
      <c r="E432" s="212" t="s">
        <v>45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15">
        <f t="shared" si="397"/>
        <v>0</v>
      </c>
      <c r="S432" s="515">
        <f t="shared" si="398"/>
        <v>1</v>
      </c>
      <c r="T432" s="515">
        <f>IF(R432=1,SUM($R$6:R432),0)</f>
        <v>0</v>
      </c>
      <c r="U432" s="515">
        <f>IF(S432=1,SUM($S$6:S432),0)</f>
        <v>389</v>
      </c>
      <c r="V432" s="515">
        <f t="shared" si="399"/>
        <v>389</v>
      </c>
      <c r="W432" s="515">
        <f t="shared" si="400"/>
        <v>0</v>
      </c>
      <c r="X432" s="515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167</v>
      </c>
      <c r="D433" s="105" t="s">
        <v>167</v>
      </c>
      <c r="E433" s="212" t="s">
        <v>45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15">
        <f t="shared" si="397"/>
        <v>0</v>
      </c>
      <c r="S433" s="515">
        <f t="shared" si="398"/>
        <v>1</v>
      </c>
      <c r="T433" s="515">
        <f>IF(R433=1,SUM($R$6:R433),0)</f>
        <v>0</v>
      </c>
      <c r="U433" s="515">
        <f>IF(S433=1,SUM($S$6:S433),0)</f>
        <v>390</v>
      </c>
      <c r="V433" s="515">
        <f t="shared" si="399"/>
        <v>390</v>
      </c>
      <c r="W433" s="515">
        <f t="shared" si="400"/>
        <v>0</v>
      </c>
      <c r="X433" s="515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168</v>
      </c>
      <c r="D434" s="105" t="s">
        <v>168</v>
      </c>
      <c r="E434" s="212" t="s">
        <v>45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15">
        <f t="shared" si="397"/>
        <v>0</v>
      </c>
      <c r="S434" s="515">
        <f t="shared" si="398"/>
        <v>1</v>
      </c>
      <c r="T434" s="515">
        <f>IF(R434=1,SUM($R$6:R434),0)</f>
        <v>0</v>
      </c>
      <c r="U434" s="515">
        <f>IF(S434=1,SUM($S$6:S434),0)</f>
        <v>391</v>
      </c>
      <c r="V434" s="515">
        <f t="shared" si="399"/>
        <v>391</v>
      </c>
      <c r="W434" s="515">
        <f t="shared" si="400"/>
        <v>0</v>
      </c>
      <c r="X434" s="515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1256</v>
      </c>
      <c r="D435" s="105" t="s">
        <v>1256</v>
      </c>
      <c r="E435" s="212" t="s">
        <v>45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15">
        <f t="shared" si="397"/>
        <v>0</v>
      </c>
      <c r="S435" s="515">
        <f t="shared" si="398"/>
        <v>1</v>
      </c>
      <c r="T435" s="515">
        <f>IF(R435=1,SUM($R$6:R435),0)</f>
        <v>0</v>
      </c>
      <c r="U435" s="515">
        <f>IF(S435=1,SUM($S$6:S435),0)</f>
        <v>392</v>
      </c>
      <c r="V435" s="515">
        <f t="shared" si="399"/>
        <v>392</v>
      </c>
      <c r="W435" s="515">
        <f t="shared" si="400"/>
        <v>0</v>
      </c>
      <c r="X435" s="515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1257</v>
      </c>
      <c r="D436" s="105" t="s">
        <v>1257</v>
      </c>
      <c r="E436" s="212" t="s">
        <v>45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15">
        <f t="shared" si="397"/>
        <v>0</v>
      </c>
      <c r="S436" s="515">
        <f t="shared" si="398"/>
        <v>1</v>
      </c>
      <c r="T436" s="515">
        <f>IF(R436=1,SUM($R$6:R436),0)</f>
        <v>0</v>
      </c>
      <c r="U436" s="515">
        <f>IF(S436=1,SUM($S$6:S436),0)</f>
        <v>393</v>
      </c>
      <c r="V436" s="515">
        <f t="shared" si="399"/>
        <v>393</v>
      </c>
      <c r="W436" s="515">
        <f t="shared" si="400"/>
        <v>0</v>
      </c>
      <c r="X436" s="515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1258</v>
      </c>
      <c r="D437" s="105" t="s">
        <v>1258</v>
      </c>
      <c r="E437" s="212" t="s">
        <v>45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15">
        <f t="shared" si="397"/>
        <v>0</v>
      </c>
      <c r="S437" s="515">
        <f t="shared" si="398"/>
        <v>1</v>
      </c>
      <c r="T437" s="515">
        <f>IF(R437=1,SUM($R$6:R437),0)</f>
        <v>0</v>
      </c>
      <c r="U437" s="515">
        <f>IF(S437=1,SUM($S$6:S437),0)</f>
        <v>394</v>
      </c>
      <c r="V437" s="515">
        <f t="shared" si="399"/>
        <v>394</v>
      </c>
      <c r="W437" s="515">
        <f t="shared" si="400"/>
        <v>0</v>
      </c>
      <c r="X437" s="515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1254</v>
      </c>
      <c r="D438" s="105" t="s">
        <v>1254</v>
      </c>
      <c r="E438" s="212" t="s">
        <v>45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15">
        <f t="shared" si="397"/>
        <v>0</v>
      </c>
      <c r="S438" s="515">
        <f t="shared" si="398"/>
        <v>1</v>
      </c>
      <c r="T438" s="515">
        <f>IF(R438=1,SUM($R$6:R438),0)</f>
        <v>0</v>
      </c>
      <c r="U438" s="515">
        <f>IF(S438=1,SUM($S$6:S438),0)</f>
        <v>395</v>
      </c>
      <c r="V438" s="515">
        <f t="shared" si="399"/>
        <v>395</v>
      </c>
      <c r="W438" s="515">
        <f t="shared" si="400"/>
        <v>0</v>
      </c>
      <c r="X438" s="515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1255</v>
      </c>
      <c r="D439" s="105" t="s">
        <v>1255</v>
      </c>
      <c r="E439" s="212" t="s">
        <v>45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15">
        <f t="shared" si="397"/>
        <v>0</v>
      </c>
      <c r="S439" s="515">
        <f t="shared" si="398"/>
        <v>1</v>
      </c>
      <c r="T439" s="515">
        <f>IF(R439=1,SUM($R$6:R439),0)</f>
        <v>0</v>
      </c>
      <c r="U439" s="515">
        <f>IF(S439=1,SUM($S$6:S439),0)</f>
        <v>396</v>
      </c>
      <c r="V439" s="515">
        <f t="shared" si="399"/>
        <v>396</v>
      </c>
      <c r="W439" s="515">
        <f t="shared" si="400"/>
        <v>0</v>
      </c>
      <c r="X439" s="515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171</v>
      </c>
      <c r="D440" s="105"/>
      <c r="E440" s="212" t="s">
        <v>45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15">
        <f t="shared" si="397"/>
        <v>0</v>
      </c>
      <c r="S440" s="515">
        <f t="shared" si="398"/>
        <v>1</v>
      </c>
      <c r="T440" s="515">
        <f>IF(R440=1,SUM($R$6:R440),0)</f>
        <v>0</v>
      </c>
      <c r="U440" s="515">
        <f>IF(S440=1,SUM($S$6:S440),0)</f>
        <v>397</v>
      </c>
      <c r="V440" s="515">
        <f t="shared" si="399"/>
        <v>397</v>
      </c>
      <c r="W440" s="515">
        <f t="shared" si="400"/>
        <v>0</v>
      </c>
      <c r="X440" s="515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173</v>
      </c>
      <c r="D441" s="105"/>
      <c r="E441" s="212" t="s">
        <v>45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15">
        <f t="shared" si="397"/>
        <v>0</v>
      </c>
      <c r="S441" s="515">
        <f t="shared" si="398"/>
        <v>1</v>
      </c>
      <c r="T441" s="515">
        <f>IF(R441=1,SUM($R$6:R441),0)</f>
        <v>0</v>
      </c>
      <c r="U441" s="515">
        <f>IF(S441=1,SUM($S$6:S441),0)</f>
        <v>398</v>
      </c>
      <c r="V441" s="515">
        <f t="shared" si="399"/>
        <v>398</v>
      </c>
      <c r="W441" s="515">
        <f t="shared" si="400"/>
        <v>0</v>
      </c>
      <c r="X441" s="515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172</v>
      </c>
      <c r="D442" s="105"/>
      <c r="E442" s="212" t="s">
        <v>45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15">
        <f t="shared" si="397"/>
        <v>0</v>
      </c>
      <c r="S442" s="515">
        <f t="shared" si="398"/>
        <v>1</v>
      </c>
      <c r="T442" s="515">
        <f>IF(R442=1,SUM($R$6:R442),0)</f>
        <v>0</v>
      </c>
      <c r="U442" s="515">
        <f>IF(S442=1,SUM($S$6:S442),0)</f>
        <v>399</v>
      </c>
      <c r="V442" s="515">
        <f t="shared" si="399"/>
        <v>399</v>
      </c>
      <c r="W442" s="515">
        <f t="shared" si="400"/>
        <v>0</v>
      </c>
      <c r="X442" s="515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827</v>
      </c>
      <c r="D443" s="105"/>
      <c r="E443" s="212" t="s">
        <v>45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15">
        <f t="shared" si="397"/>
        <v>0</v>
      </c>
      <c r="S443" s="515">
        <f t="shared" si="398"/>
        <v>1</v>
      </c>
      <c r="T443" s="515">
        <f>IF(R443=1,SUM($R$6:R443),0)</f>
        <v>0</v>
      </c>
      <c r="U443" s="515">
        <f>IF(S443=1,SUM($S$6:S443),0)</f>
        <v>400</v>
      </c>
      <c r="V443" s="515">
        <f t="shared" si="399"/>
        <v>400</v>
      </c>
      <c r="W443" s="515">
        <f t="shared" si="400"/>
        <v>0</v>
      </c>
      <c r="X443" s="515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169</v>
      </c>
      <c r="D444" s="105"/>
      <c r="E444" s="212" t="s">
        <v>45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15">
        <f t="shared" si="397"/>
        <v>0</v>
      </c>
      <c r="S444" s="515">
        <f t="shared" si="398"/>
        <v>1</v>
      </c>
      <c r="T444" s="515">
        <f>IF(R444=1,SUM($R$6:R444),0)</f>
        <v>0</v>
      </c>
      <c r="U444" s="515">
        <f>IF(S444=1,SUM($S$6:S444),0)</f>
        <v>401</v>
      </c>
      <c r="V444" s="515">
        <f t="shared" si="399"/>
        <v>401</v>
      </c>
      <c r="W444" s="515">
        <f t="shared" si="400"/>
        <v>0</v>
      </c>
      <c r="X444" s="515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170</v>
      </c>
      <c r="D445" s="105"/>
      <c r="E445" s="212" t="s">
        <v>45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15">
        <f t="shared" si="397"/>
        <v>0</v>
      </c>
      <c r="S445" s="515">
        <f t="shared" si="398"/>
        <v>1</v>
      </c>
      <c r="T445" s="515">
        <f>IF(R445=1,SUM($R$6:R445),0)</f>
        <v>0</v>
      </c>
      <c r="U445" s="515">
        <f>IF(S445=1,SUM($S$6:S445),0)</f>
        <v>402</v>
      </c>
      <c r="V445" s="515">
        <f t="shared" si="399"/>
        <v>402</v>
      </c>
      <c r="W445" s="515">
        <f t="shared" si="400"/>
        <v>0</v>
      </c>
      <c r="X445" s="515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174</v>
      </c>
      <c r="D446" s="105" t="s">
        <v>174</v>
      </c>
      <c r="E446" s="212" t="s">
        <v>45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15">
        <f t="shared" si="397"/>
        <v>0</v>
      </c>
      <c r="S446" s="515">
        <f t="shared" si="398"/>
        <v>1</v>
      </c>
      <c r="T446" s="515">
        <f>IF(R446=1,SUM($R$6:R446),0)</f>
        <v>0</v>
      </c>
      <c r="U446" s="515">
        <f>IF(S446=1,SUM($S$6:S446),0)</f>
        <v>403</v>
      </c>
      <c r="V446" s="515">
        <f t="shared" si="399"/>
        <v>403</v>
      </c>
      <c r="W446" s="515">
        <f t="shared" si="400"/>
        <v>0</v>
      </c>
      <c r="X446" s="515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175</v>
      </c>
      <c r="D447" s="105" t="s">
        <v>175</v>
      </c>
      <c r="E447" s="212" t="s">
        <v>45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15">
        <f t="shared" si="397"/>
        <v>0</v>
      </c>
      <c r="S447" s="515">
        <f t="shared" si="398"/>
        <v>1</v>
      </c>
      <c r="T447" s="515">
        <f>IF(R447=1,SUM($R$6:R447),0)</f>
        <v>0</v>
      </c>
      <c r="U447" s="515">
        <f>IF(S447=1,SUM($S$6:S447),0)</f>
        <v>404</v>
      </c>
      <c r="V447" s="515">
        <f t="shared" si="399"/>
        <v>404</v>
      </c>
      <c r="W447" s="515">
        <f t="shared" si="400"/>
        <v>0</v>
      </c>
      <c r="X447" s="515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176</v>
      </c>
      <c r="D448" s="105" t="s">
        <v>176</v>
      </c>
      <c r="E448" s="212" t="s">
        <v>45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15">
        <f t="shared" si="397"/>
        <v>0</v>
      </c>
      <c r="S448" s="515">
        <f t="shared" si="398"/>
        <v>1</v>
      </c>
      <c r="T448" s="515">
        <f>IF(R448=1,SUM($R$6:R448),0)</f>
        <v>0</v>
      </c>
      <c r="U448" s="515">
        <f>IF(S448=1,SUM($S$6:S448),0)</f>
        <v>405</v>
      </c>
      <c r="V448" s="515">
        <f t="shared" si="399"/>
        <v>405</v>
      </c>
      <c r="W448" s="515">
        <f t="shared" si="400"/>
        <v>0</v>
      </c>
      <c r="X448" s="515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177</v>
      </c>
      <c r="D449" s="105" t="s">
        <v>177</v>
      </c>
      <c r="E449" s="212" t="s">
        <v>45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15">
        <f t="shared" si="397"/>
        <v>0</v>
      </c>
      <c r="S449" s="515">
        <f t="shared" si="398"/>
        <v>1</v>
      </c>
      <c r="T449" s="515">
        <f>IF(R449=1,SUM($R$6:R449),0)</f>
        <v>0</v>
      </c>
      <c r="U449" s="515">
        <f>IF(S449=1,SUM($S$6:S449),0)</f>
        <v>406</v>
      </c>
      <c r="V449" s="515">
        <f t="shared" si="399"/>
        <v>406</v>
      </c>
      <c r="W449" s="515">
        <f t="shared" si="400"/>
        <v>0</v>
      </c>
      <c r="X449" s="515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178</v>
      </c>
      <c r="D450" s="105" t="s">
        <v>178</v>
      </c>
      <c r="E450" s="212" t="s">
        <v>45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15">
        <f t="shared" si="397"/>
        <v>0</v>
      </c>
      <c r="S450" s="515">
        <f t="shared" si="398"/>
        <v>1</v>
      </c>
      <c r="T450" s="515">
        <f>IF(R450=1,SUM($R$6:R450),0)</f>
        <v>0</v>
      </c>
      <c r="U450" s="515">
        <f>IF(S450=1,SUM($S$6:S450),0)</f>
        <v>407</v>
      </c>
      <c r="V450" s="515">
        <f t="shared" si="399"/>
        <v>407</v>
      </c>
      <c r="W450" s="515">
        <f t="shared" si="400"/>
        <v>0</v>
      </c>
      <c r="X450" s="515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540</v>
      </c>
      <c r="D451" s="105" t="s">
        <v>540</v>
      </c>
      <c r="E451" s="212" t="s">
        <v>45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15">
        <f t="shared" si="397"/>
        <v>0</v>
      </c>
      <c r="S451" s="515">
        <f t="shared" si="398"/>
        <v>1</v>
      </c>
      <c r="T451" s="515">
        <f>IF(R451=1,SUM($R$6:R451),0)</f>
        <v>0</v>
      </c>
      <c r="U451" s="515">
        <f>IF(S451=1,SUM($S$6:S451),0)</f>
        <v>408</v>
      </c>
      <c r="V451" s="515">
        <f t="shared" si="399"/>
        <v>408</v>
      </c>
      <c r="W451" s="515">
        <f t="shared" si="400"/>
        <v>0</v>
      </c>
      <c r="X451" s="515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541</v>
      </c>
      <c r="D452" s="105" t="s">
        <v>541</v>
      </c>
      <c r="E452" s="212" t="s">
        <v>45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15">
        <f t="shared" si="397"/>
        <v>0</v>
      </c>
      <c r="S452" s="515">
        <f t="shared" si="398"/>
        <v>1</v>
      </c>
      <c r="T452" s="515">
        <f>IF(R452=1,SUM($R$6:R452),0)</f>
        <v>0</v>
      </c>
      <c r="U452" s="515">
        <f>IF(S452=1,SUM($S$6:S452),0)</f>
        <v>409</v>
      </c>
      <c r="V452" s="515">
        <f t="shared" si="399"/>
        <v>409</v>
      </c>
      <c r="W452" s="515">
        <f t="shared" si="400"/>
        <v>0</v>
      </c>
      <c r="X452" s="515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542</v>
      </c>
      <c r="D453" s="105" t="s">
        <v>542</v>
      </c>
      <c r="E453" s="212" t="s">
        <v>45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15">
        <f t="shared" si="397"/>
        <v>0</v>
      </c>
      <c r="S453" s="515">
        <f t="shared" si="398"/>
        <v>1</v>
      </c>
      <c r="T453" s="515">
        <f>IF(R453=1,SUM($R$6:R453),0)</f>
        <v>0</v>
      </c>
      <c r="U453" s="515">
        <f>IF(S453=1,SUM($S$6:S453),0)</f>
        <v>410</v>
      </c>
      <c r="V453" s="515">
        <f t="shared" si="399"/>
        <v>410</v>
      </c>
      <c r="W453" s="515">
        <f t="shared" si="400"/>
        <v>0</v>
      </c>
      <c r="X453" s="515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179</v>
      </c>
      <c r="D454" s="105" t="s">
        <v>179</v>
      </c>
      <c r="E454" s="212" t="s">
        <v>45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15">
        <f t="shared" si="397"/>
        <v>0</v>
      </c>
      <c r="S454" s="515">
        <f t="shared" si="398"/>
        <v>1</v>
      </c>
      <c r="T454" s="515">
        <f>IF(R454=1,SUM($R$6:R454),0)</f>
        <v>0</v>
      </c>
      <c r="U454" s="515">
        <f>IF(S454=1,SUM($S$6:S454),0)</f>
        <v>411</v>
      </c>
      <c r="V454" s="515">
        <f t="shared" si="399"/>
        <v>411</v>
      </c>
      <c r="W454" s="515">
        <f t="shared" si="400"/>
        <v>0</v>
      </c>
      <c r="X454" s="515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543</v>
      </c>
      <c r="D455" s="105" t="s">
        <v>543</v>
      </c>
      <c r="E455" s="212" t="s">
        <v>45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15">
        <f t="shared" ref="R455:R518" si="466">IF(E455="MDU-KD",1,0)</f>
        <v>0</v>
      </c>
      <c r="S455" s="515">
        <f t="shared" ref="S455:S518" si="467">IF(E455="HDW",1,0)</f>
        <v>1</v>
      </c>
      <c r="T455" s="515">
        <f>IF(R455=1,SUM($R$6:R455),0)</f>
        <v>0</v>
      </c>
      <c r="U455" s="515">
        <f>IF(S455=1,SUM($S$6:S455),0)</f>
        <v>412</v>
      </c>
      <c r="V455" s="515">
        <f t="shared" ref="V455:V518" si="468">IF(T455=0,U455,T455)</f>
        <v>412</v>
      </c>
      <c r="W455" s="515">
        <f t="shared" ref="W455:W518" si="469">IF(F455=0,0,IF(LEFT(C455,11)="Tiang Beton",1,0))</f>
        <v>0</v>
      </c>
      <c r="X455" s="515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544</v>
      </c>
      <c r="D456" s="105" t="s">
        <v>544</v>
      </c>
      <c r="E456" s="212" t="s">
        <v>45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15">
        <f t="shared" si="466"/>
        <v>0</v>
      </c>
      <c r="S456" s="515">
        <f t="shared" si="467"/>
        <v>1</v>
      </c>
      <c r="T456" s="515">
        <f>IF(R456=1,SUM($R$6:R456),0)</f>
        <v>0</v>
      </c>
      <c r="U456" s="515">
        <f>IF(S456=1,SUM($S$6:S456),0)</f>
        <v>413</v>
      </c>
      <c r="V456" s="515">
        <f t="shared" si="468"/>
        <v>413</v>
      </c>
      <c r="W456" s="515">
        <f t="shared" si="469"/>
        <v>0</v>
      </c>
      <c r="X456" s="515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545</v>
      </c>
      <c r="D457" s="105" t="s">
        <v>545</v>
      </c>
      <c r="E457" s="212" t="s">
        <v>45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15">
        <f t="shared" si="466"/>
        <v>0</v>
      </c>
      <c r="S457" s="515">
        <f t="shared" si="467"/>
        <v>1</v>
      </c>
      <c r="T457" s="515">
        <f>IF(R457=1,SUM($R$6:R457),0)</f>
        <v>0</v>
      </c>
      <c r="U457" s="515">
        <f>IF(S457=1,SUM($S$6:S457),0)</f>
        <v>414</v>
      </c>
      <c r="V457" s="515">
        <f t="shared" si="468"/>
        <v>414</v>
      </c>
      <c r="W457" s="515">
        <f t="shared" si="469"/>
        <v>0</v>
      </c>
      <c r="X457" s="515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180</v>
      </c>
      <c r="D458" s="105" t="s">
        <v>180</v>
      </c>
      <c r="E458" s="212" t="s">
        <v>45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15">
        <f t="shared" si="466"/>
        <v>0</v>
      </c>
      <c r="S458" s="515">
        <f t="shared" si="467"/>
        <v>1</v>
      </c>
      <c r="T458" s="515">
        <f>IF(R458=1,SUM($R$6:R458),0)</f>
        <v>0</v>
      </c>
      <c r="U458" s="515">
        <f>IF(S458=1,SUM($S$6:S458),0)</f>
        <v>415</v>
      </c>
      <c r="V458" s="515">
        <f t="shared" si="468"/>
        <v>415</v>
      </c>
      <c r="W458" s="515">
        <f t="shared" si="469"/>
        <v>0</v>
      </c>
      <c r="X458" s="515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181</v>
      </c>
      <c r="D459" s="105" t="s">
        <v>181</v>
      </c>
      <c r="E459" s="212" t="s">
        <v>45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15">
        <f t="shared" si="466"/>
        <v>0</v>
      </c>
      <c r="S459" s="515">
        <f t="shared" si="467"/>
        <v>1</v>
      </c>
      <c r="T459" s="515">
        <f>IF(R459=1,SUM($R$6:R459),0)</f>
        <v>0</v>
      </c>
      <c r="U459" s="515">
        <f>IF(S459=1,SUM($S$6:S459),0)</f>
        <v>416</v>
      </c>
      <c r="V459" s="515">
        <f t="shared" si="468"/>
        <v>416</v>
      </c>
      <c r="W459" s="515">
        <f t="shared" si="469"/>
        <v>0</v>
      </c>
      <c r="X459" s="515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182</v>
      </c>
      <c r="D460" s="105" t="s">
        <v>182</v>
      </c>
      <c r="E460" s="212" t="s">
        <v>45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15">
        <f t="shared" si="466"/>
        <v>0</v>
      </c>
      <c r="S460" s="515">
        <f t="shared" si="467"/>
        <v>1</v>
      </c>
      <c r="T460" s="515">
        <f>IF(R460=1,SUM($R$6:R460),0)</f>
        <v>0</v>
      </c>
      <c r="U460" s="515">
        <f>IF(S460=1,SUM($S$6:S460),0)</f>
        <v>417</v>
      </c>
      <c r="V460" s="515">
        <f t="shared" si="468"/>
        <v>417</v>
      </c>
      <c r="W460" s="515">
        <f t="shared" si="469"/>
        <v>0</v>
      </c>
      <c r="X460" s="515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183</v>
      </c>
      <c r="D461" s="105" t="s">
        <v>183</v>
      </c>
      <c r="E461" s="212" t="s">
        <v>45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15">
        <f t="shared" si="466"/>
        <v>0</v>
      </c>
      <c r="S461" s="515">
        <f t="shared" si="467"/>
        <v>1</v>
      </c>
      <c r="T461" s="515">
        <f>IF(R461=1,SUM($R$6:R461),0)</f>
        <v>0</v>
      </c>
      <c r="U461" s="515">
        <f>IF(S461=1,SUM($S$6:S461),0)</f>
        <v>418</v>
      </c>
      <c r="V461" s="515">
        <f t="shared" si="468"/>
        <v>418</v>
      </c>
      <c r="W461" s="515">
        <f t="shared" si="469"/>
        <v>0</v>
      </c>
      <c r="X461" s="515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184</v>
      </c>
      <c r="D462" s="105" t="s">
        <v>184</v>
      </c>
      <c r="E462" s="212" t="s">
        <v>45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15">
        <f t="shared" si="466"/>
        <v>0</v>
      </c>
      <c r="S462" s="515">
        <f t="shared" si="467"/>
        <v>1</v>
      </c>
      <c r="T462" s="515">
        <f>IF(R462=1,SUM($R$6:R462),0)</f>
        <v>0</v>
      </c>
      <c r="U462" s="515">
        <f>IF(S462=1,SUM($S$6:S462),0)</f>
        <v>419</v>
      </c>
      <c r="V462" s="515">
        <f t="shared" si="468"/>
        <v>419</v>
      </c>
      <c r="W462" s="515">
        <f t="shared" si="469"/>
        <v>0</v>
      </c>
      <c r="X462" s="515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431</v>
      </c>
      <c r="D463" s="105" t="s">
        <v>431</v>
      </c>
      <c r="E463" s="212" t="s">
        <v>45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15">
        <f t="shared" si="466"/>
        <v>0</v>
      </c>
      <c r="S463" s="515">
        <f t="shared" si="467"/>
        <v>1</v>
      </c>
      <c r="T463" s="515">
        <f>IF(R463=1,SUM($R$6:R463),0)</f>
        <v>0</v>
      </c>
      <c r="U463" s="515">
        <f>IF(S463=1,SUM($S$6:S463),0)</f>
        <v>420</v>
      </c>
      <c r="V463" s="515">
        <f t="shared" si="468"/>
        <v>420</v>
      </c>
      <c r="W463" s="515">
        <f t="shared" si="469"/>
        <v>0</v>
      </c>
      <c r="X463" s="515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432</v>
      </c>
      <c r="D464" s="105" t="s">
        <v>432</v>
      </c>
      <c r="E464" s="212" t="s">
        <v>45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15">
        <f t="shared" si="466"/>
        <v>0</v>
      </c>
      <c r="S464" s="515">
        <f t="shared" si="467"/>
        <v>1</v>
      </c>
      <c r="T464" s="515">
        <f>IF(R464=1,SUM($R$6:R464),0)</f>
        <v>0</v>
      </c>
      <c r="U464" s="515">
        <f>IF(S464=1,SUM($S$6:S464),0)</f>
        <v>421</v>
      </c>
      <c r="V464" s="515">
        <f t="shared" si="468"/>
        <v>421</v>
      </c>
      <c r="W464" s="515">
        <f t="shared" si="469"/>
        <v>0</v>
      </c>
      <c r="X464" s="515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433</v>
      </c>
      <c r="D465" s="105" t="s">
        <v>433</v>
      </c>
      <c r="E465" s="212" t="s">
        <v>45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15">
        <f t="shared" si="466"/>
        <v>0</v>
      </c>
      <c r="S465" s="515">
        <f t="shared" si="467"/>
        <v>1</v>
      </c>
      <c r="T465" s="515">
        <f>IF(R465=1,SUM($R$6:R465),0)</f>
        <v>0</v>
      </c>
      <c r="U465" s="515">
        <f>IF(S465=1,SUM($S$6:S465),0)</f>
        <v>422</v>
      </c>
      <c r="V465" s="515">
        <f t="shared" si="468"/>
        <v>422</v>
      </c>
      <c r="W465" s="515">
        <f t="shared" si="469"/>
        <v>0</v>
      </c>
      <c r="X465" s="515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434</v>
      </c>
      <c r="D466" s="105" t="s">
        <v>434</v>
      </c>
      <c r="E466" s="212" t="s">
        <v>45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15">
        <f t="shared" si="466"/>
        <v>0</v>
      </c>
      <c r="S466" s="515">
        <f t="shared" si="467"/>
        <v>1</v>
      </c>
      <c r="T466" s="515">
        <f>IF(R466=1,SUM($R$6:R466),0)</f>
        <v>0</v>
      </c>
      <c r="U466" s="515">
        <f>IF(S466=1,SUM($S$6:S466),0)</f>
        <v>423</v>
      </c>
      <c r="V466" s="515">
        <f t="shared" si="468"/>
        <v>423</v>
      </c>
      <c r="W466" s="515">
        <f t="shared" si="469"/>
        <v>0</v>
      </c>
      <c r="X466" s="515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435</v>
      </c>
      <c r="D467" s="105" t="s">
        <v>435</v>
      </c>
      <c r="E467" s="212" t="s">
        <v>45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15">
        <f t="shared" si="466"/>
        <v>0</v>
      </c>
      <c r="S467" s="515">
        <f t="shared" si="467"/>
        <v>1</v>
      </c>
      <c r="T467" s="515">
        <f>IF(R467=1,SUM($R$6:R467),0)</f>
        <v>0</v>
      </c>
      <c r="U467" s="515">
        <f>IF(S467=1,SUM($S$6:S467),0)</f>
        <v>424</v>
      </c>
      <c r="V467" s="515">
        <f t="shared" si="468"/>
        <v>424</v>
      </c>
      <c r="W467" s="515">
        <f t="shared" si="469"/>
        <v>0</v>
      </c>
      <c r="X467" s="515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185</v>
      </c>
      <c r="D468" s="105" t="s">
        <v>185</v>
      </c>
      <c r="E468" s="212" t="s">
        <v>45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15">
        <f t="shared" si="466"/>
        <v>0</v>
      </c>
      <c r="S468" s="515">
        <f t="shared" si="467"/>
        <v>1</v>
      </c>
      <c r="T468" s="515">
        <f>IF(R468=1,SUM($R$6:R468),0)</f>
        <v>0</v>
      </c>
      <c r="U468" s="515">
        <f>IF(S468=1,SUM($S$6:S468),0)</f>
        <v>425</v>
      </c>
      <c r="V468" s="515">
        <f t="shared" si="468"/>
        <v>425</v>
      </c>
      <c r="W468" s="515">
        <f t="shared" si="469"/>
        <v>0</v>
      </c>
      <c r="X468" s="515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186</v>
      </c>
      <c r="D469" s="105" t="s">
        <v>186</v>
      </c>
      <c r="E469" s="212" t="s">
        <v>45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15">
        <f t="shared" si="466"/>
        <v>0</v>
      </c>
      <c r="S469" s="515">
        <f t="shared" si="467"/>
        <v>1</v>
      </c>
      <c r="T469" s="515">
        <f>IF(R469=1,SUM($R$6:R469),0)</f>
        <v>0</v>
      </c>
      <c r="U469" s="515">
        <f>IF(S469=1,SUM($S$6:S469),0)</f>
        <v>426</v>
      </c>
      <c r="V469" s="515">
        <f t="shared" si="468"/>
        <v>426</v>
      </c>
      <c r="W469" s="515">
        <f t="shared" si="469"/>
        <v>0</v>
      </c>
      <c r="X469" s="515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187</v>
      </c>
      <c r="D470" s="105" t="s">
        <v>187</v>
      </c>
      <c r="E470" s="212" t="s">
        <v>45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15">
        <f t="shared" si="466"/>
        <v>0</v>
      </c>
      <c r="S470" s="515">
        <f t="shared" si="467"/>
        <v>1</v>
      </c>
      <c r="T470" s="515">
        <f>IF(R470=1,SUM($R$6:R470),0)</f>
        <v>0</v>
      </c>
      <c r="U470" s="515">
        <f>IF(S470=1,SUM($S$6:S470),0)</f>
        <v>427</v>
      </c>
      <c r="V470" s="515">
        <f t="shared" si="468"/>
        <v>427</v>
      </c>
      <c r="W470" s="515">
        <f t="shared" si="469"/>
        <v>0</v>
      </c>
      <c r="X470" s="515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33</v>
      </c>
      <c r="D471" s="105" t="s">
        <v>33</v>
      </c>
      <c r="E471" s="212" t="s">
        <v>45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15">
        <f t="shared" si="466"/>
        <v>0</v>
      </c>
      <c r="S471" s="515">
        <f t="shared" si="467"/>
        <v>1</v>
      </c>
      <c r="T471" s="515">
        <f>IF(R471=1,SUM($R$6:R471),0)</f>
        <v>0</v>
      </c>
      <c r="U471" s="515">
        <f>IF(S471=1,SUM($S$6:S471),0)</f>
        <v>428</v>
      </c>
      <c r="V471" s="515">
        <f t="shared" si="468"/>
        <v>428</v>
      </c>
      <c r="W471" s="515">
        <f t="shared" si="469"/>
        <v>0</v>
      </c>
      <c r="X471" s="515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29</v>
      </c>
      <c r="D472" s="105" t="s">
        <v>29</v>
      </c>
      <c r="E472" s="212" t="s">
        <v>45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15">
        <f t="shared" si="466"/>
        <v>0</v>
      </c>
      <c r="S472" s="515">
        <f t="shared" si="467"/>
        <v>1</v>
      </c>
      <c r="T472" s="515">
        <f>IF(R472=1,SUM($R$6:R472),0)</f>
        <v>0</v>
      </c>
      <c r="U472" s="515">
        <f>IF(S472=1,SUM($S$6:S472),0)</f>
        <v>429</v>
      </c>
      <c r="V472" s="515">
        <f t="shared" si="468"/>
        <v>429</v>
      </c>
      <c r="W472" s="515">
        <f t="shared" si="469"/>
        <v>0</v>
      </c>
      <c r="X472" s="515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188</v>
      </c>
      <c r="D473" s="105" t="s">
        <v>188</v>
      </c>
      <c r="E473" s="212" t="s">
        <v>45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15">
        <f t="shared" si="466"/>
        <v>0</v>
      </c>
      <c r="S473" s="515">
        <f t="shared" si="467"/>
        <v>1</v>
      </c>
      <c r="T473" s="515">
        <f>IF(R473=1,SUM($R$6:R473),0)</f>
        <v>0</v>
      </c>
      <c r="U473" s="515">
        <f>IF(S473=1,SUM($S$6:S473),0)</f>
        <v>430</v>
      </c>
      <c r="V473" s="515">
        <f t="shared" si="468"/>
        <v>430</v>
      </c>
      <c r="W473" s="515">
        <f t="shared" si="469"/>
        <v>0</v>
      </c>
      <c r="X473" s="515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32</v>
      </c>
      <c r="D474" s="105" t="s">
        <v>32</v>
      </c>
      <c r="E474" s="212" t="s">
        <v>45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15">
        <f t="shared" si="466"/>
        <v>0</v>
      </c>
      <c r="S474" s="515">
        <f t="shared" si="467"/>
        <v>1</v>
      </c>
      <c r="T474" s="515">
        <f>IF(R474=1,SUM($R$6:R474),0)</f>
        <v>0</v>
      </c>
      <c r="U474" s="515">
        <f>IF(S474=1,SUM($S$6:S474),0)</f>
        <v>431</v>
      </c>
      <c r="V474" s="515">
        <f t="shared" si="468"/>
        <v>431</v>
      </c>
      <c r="W474" s="515">
        <f t="shared" si="469"/>
        <v>0</v>
      </c>
      <c r="X474" s="515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189</v>
      </c>
      <c r="D475" s="105" t="s">
        <v>189</v>
      </c>
      <c r="E475" s="212" t="s">
        <v>45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15">
        <f t="shared" si="466"/>
        <v>0</v>
      </c>
      <c r="S475" s="515">
        <f t="shared" si="467"/>
        <v>1</v>
      </c>
      <c r="T475" s="515">
        <f>IF(R475=1,SUM($R$6:R475),0)</f>
        <v>0</v>
      </c>
      <c r="U475" s="515">
        <f>IF(S475=1,SUM($S$6:S475),0)</f>
        <v>432</v>
      </c>
      <c r="V475" s="515">
        <f t="shared" si="468"/>
        <v>432</v>
      </c>
      <c r="W475" s="515">
        <f t="shared" si="469"/>
        <v>0</v>
      </c>
      <c r="X475" s="515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190</v>
      </c>
      <c r="D476" s="105" t="s">
        <v>190</v>
      </c>
      <c r="E476" s="212" t="s">
        <v>45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15">
        <f t="shared" si="466"/>
        <v>0</v>
      </c>
      <c r="S476" s="515">
        <f t="shared" si="467"/>
        <v>1</v>
      </c>
      <c r="T476" s="515">
        <f>IF(R476=1,SUM($R$6:R476),0)</f>
        <v>0</v>
      </c>
      <c r="U476" s="515">
        <f>IF(S476=1,SUM($S$6:S476),0)</f>
        <v>433</v>
      </c>
      <c r="V476" s="515">
        <f t="shared" si="468"/>
        <v>433</v>
      </c>
      <c r="W476" s="515">
        <f t="shared" si="469"/>
        <v>0</v>
      </c>
      <c r="X476" s="515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31</v>
      </c>
      <c r="D477" s="105" t="s">
        <v>31</v>
      </c>
      <c r="E477" s="212" t="s">
        <v>45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15">
        <f t="shared" si="466"/>
        <v>0</v>
      </c>
      <c r="S477" s="515">
        <f t="shared" si="467"/>
        <v>1</v>
      </c>
      <c r="T477" s="515">
        <f>IF(R477=1,SUM($R$6:R477),0)</f>
        <v>0</v>
      </c>
      <c r="U477" s="515">
        <f>IF(S477=1,SUM($S$6:S477),0)</f>
        <v>434</v>
      </c>
      <c r="V477" s="515">
        <f t="shared" si="468"/>
        <v>434</v>
      </c>
      <c r="W477" s="515">
        <f t="shared" si="469"/>
        <v>0</v>
      </c>
      <c r="X477" s="515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191</v>
      </c>
      <c r="D478" s="105" t="s">
        <v>191</v>
      </c>
      <c r="E478" s="212" t="s">
        <v>45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15">
        <f t="shared" si="466"/>
        <v>0</v>
      </c>
      <c r="S478" s="515">
        <f t="shared" si="467"/>
        <v>1</v>
      </c>
      <c r="T478" s="515">
        <f>IF(R478=1,SUM($R$6:R478),0)</f>
        <v>0</v>
      </c>
      <c r="U478" s="515">
        <f>IF(S478=1,SUM($S$6:S478),0)</f>
        <v>435</v>
      </c>
      <c r="V478" s="515">
        <f t="shared" si="468"/>
        <v>435</v>
      </c>
      <c r="W478" s="515">
        <f t="shared" si="469"/>
        <v>0</v>
      </c>
      <c r="X478" s="515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2208</v>
      </c>
      <c r="D479" s="105" t="s">
        <v>1259</v>
      </c>
      <c r="E479" s="212" t="s">
        <v>45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15">
        <f t="shared" si="466"/>
        <v>0</v>
      </c>
      <c r="S479" s="515">
        <f t="shared" si="467"/>
        <v>1</v>
      </c>
      <c r="T479" s="515">
        <f>IF(R479=1,SUM($R$6:R479),0)</f>
        <v>0</v>
      </c>
      <c r="U479" s="515">
        <f>IF(S479=1,SUM($S$6:S479),0)</f>
        <v>436</v>
      </c>
      <c r="V479" s="515">
        <f t="shared" si="468"/>
        <v>436</v>
      </c>
      <c r="W479" s="515">
        <f t="shared" si="469"/>
        <v>0</v>
      </c>
      <c r="X479" s="515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192</v>
      </c>
      <c r="D480" s="105" t="s">
        <v>192</v>
      </c>
      <c r="E480" s="212" t="s">
        <v>45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15">
        <f t="shared" si="466"/>
        <v>0</v>
      </c>
      <c r="S480" s="515">
        <f t="shared" si="467"/>
        <v>1</v>
      </c>
      <c r="T480" s="515">
        <f>IF(R480=1,SUM($R$6:R480),0)</f>
        <v>0</v>
      </c>
      <c r="U480" s="515">
        <f>IF(S480=1,SUM($S$6:S480),0)</f>
        <v>437</v>
      </c>
      <c r="V480" s="515">
        <f t="shared" si="468"/>
        <v>437</v>
      </c>
      <c r="W480" s="515">
        <f t="shared" si="469"/>
        <v>0</v>
      </c>
      <c r="X480" s="515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193</v>
      </c>
      <c r="D481" s="105" t="s">
        <v>193</v>
      </c>
      <c r="E481" s="212" t="s">
        <v>45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15">
        <f t="shared" si="466"/>
        <v>0</v>
      </c>
      <c r="S481" s="515">
        <f t="shared" si="467"/>
        <v>1</v>
      </c>
      <c r="T481" s="515">
        <f>IF(R481=1,SUM($R$6:R481),0)</f>
        <v>0</v>
      </c>
      <c r="U481" s="515">
        <f>IF(S481=1,SUM($S$6:S481),0)</f>
        <v>438</v>
      </c>
      <c r="V481" s="515">
        <f t="shared" si="468"/>
        <v>438</v>
      </c>
      <c r="W481" s="515">
        <f t="shared" si="469"/>
        <v>0</v>
      </c>
      <c r="X481" s="515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194</v>
      </c>
      <c r="D482" s="105" t="s">
        <v>194</v>
      </c>
      <c r="E482" s="212" t="s">
        <v>45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15">
        <f t="shared" si="466"/>
        <v>0</v>
      </c>
      <c r="S482" s="515">
        <f t="shared" si="467"/>
        <v>1</v>
      </c>
      <c r="T482" s="515">
        <f>IF(R482=1,SUM($R$6:R482),0)</f>
        <v>0</v>
      </c>
      <c r="U482" s="515">
        <f>IF(S482=1,SUM($S$6:S482),0)</f>
        <v>439</v>
      </c>
      <c r="V482" s="515">
        <f t="shared" si="468"/>
        <v>439</v>
      </c>
      <c r="W482" s="515">
        <f t="shared" si="469"/>
        <v>0</v>
      </c>
      <c r="X482" s="515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2205</v>
      </c>
      <c r="D483" s="105" t="s">
        <v>1260</v>
      </c>
      <c r="E483" s="212" t="s">
        <v>45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15">
        <f t="shared" si="466"/>
        <v>0</v>
      </c>
      <c r="S483" s="515">
        <f t="shared" si="467"/>
        <v>1</v>
      </c>
      <c r="T483" s="515">
        <f>IF(R483=1,SUM($R$6:R483),0)</f>
        <v>0</v>
      </c>
      <c r="U483" s="515">
        <f>IF(S483=1,SUM($S$6:S483),0)</f>
        <v>440</v>
      </c>
      <c r="V483" s="515">
        <f t="shared" si="468"/>
        <v>440</v>
      </c>
      <c r="W483" s="515">
        <f t="shared" si="469"/>
        <v>0</v>
      </c>
      <c r="X483" s="515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2206</v>
      </c>
      <c r="D484" s="105" t="s">
        <v>1261</v>
      </c>
      <c r="E484" s="212" t="s">
        <v>45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15">
        <f t="shared" si="466"/>
        <v>0</v>
      </c>
      <c r="S484" s="515">
        <f t="shared" si="467"/>
        <v>1</v>
      </c>
      <c r="T484" s="515">
        <f>IF(R484=1,SUM($R$6:R484),0)</f>
        <v>0</v>
      </c>
      <c r="U484" s="515">
        <f>IF(S484=1,SUM($S$6:S484),0)</f>
        <v>441</v>
      </c>
      <c r="V484" s="515">
        <f t="shared" si="468"/>
        <v>441</v>
      </c>
      <c r="W484" s="515">
        <f t="shared" si="469"/>
        <v>0</v>
      </c>
      <c r="X484" s="515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2207</v>
      </c>
      <c r="D485" s="105" t="s">
        <v>1262</v>
      </c>
      <c r="E485" s="212" t="s">
        <v>45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15">
        <f t="shared" si="466"/>
        <v>0</v>
      </c>
      <c r="S485" s="515">
        <f t="shared" si="467"/>
        <v>1</v>
      </c>
      <c r="T485" s="515">
        <f>IF(R485=1,SUM($R$6:R485),0)</f>
        <v>0</v>
      </c>
      <c r="U485" s="515">
        <f>IF(S485=1,SUM($S$6:S485),0)</f>
        <v>442</v>
      </c>
      <c r="V485" s="515">
        <f t="shared" si="468"/>
        <v>442</v>
      </c>
      <c r="W485" s="515">
        <f t="shared" si="469"/>
        <v>0</v>
      </c>
      <c r="X485" s="515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546</v>
      </c>
      <c r="D486" s="397" t="s">
        <v>546</v>
      </c>
      <c r="E486" s="212" t="s">
        <v>45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15">
        <f t="shared" si="466"/>
        <v>0</v>
      </c>
      <c r="S486" s="515">
        <f t="shared" si="467"/>
        <v>1</v>
      </c>
      <c r="T486" s="515">
        <f>IF(R486=1,SUM($R$6:R486),0)</f>
        <v>0</v>
      </c>
      <c r="U486" s="515">
        <f>IF(S486=1,SUM($S$6:S486),0)</f>
        <v>443</v>
      </c>
      <c r="V486" s="515">
        <f t="shared" si="468"/>
        <v>443</v>
      </c>
      <c r="W486" s="515">
        <f t="shared" si="469"/>
        <v>0</v>
      </c>
      <c r="X486" s="515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195</v>
      </c>
      <c r="D487" s="105" t="s">
        <v>195</v>
      </c>
      <c r="E487" s="212" t="s">
        <v>45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15">
        <f t="shared" si="466"/>
        <v>0</v>
      </c>
      <c r="S487" s="515">
        <f t="shared" si="467"/>
        <v>1</v>
      </c>
      <c r="T487" s="515">
        <f>IF(R487=1,SUM($R$6:R487),0)</f>
        <v>0</v>
      </c>
      <c r="U487" s="515">
        <f>IF(S487=1,SUM($S$6:S487),0)</f>
        <v>444</v>
      </c>
      <c r="V487" s="515">
        <f t="shared" si="468"/>
        <v>444</v>
      </c>
      <c r="W487" s="515">
        <f t="shared" si="469"/>
        <v>0</v>
      </c>
      <c r="X487" s="515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196</v>
      </c>
      <c r="D488" s="105" t="s">
        <v>196</v>
      </c>
      <c r="E488" s="212" t="s">
        <v>45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15">
        <f t="shared" si="466"/>
        <v>0</v>
      </c>
      <c r="S488" s="515">
        <f t="shared" si="467"/>
        <v>1</v>
      </c>
      <c r="T488" s="515">
        <f>IF(R488=1,SUM($R$6:R488),0)</f>
        <v>0</v>
      </c>
      <c r="U488" s="515">
        <f>IF(S488=1,SUM($S$6:S488),0)</f>
        <v>445</v>
      </c>
      <c r="V488" s="515">
        <f t="shared" si="468"/>
        <v>445</v>
      </c>
      <c r="W488" s="515">
        <f t="shared" si="469"/>
        <v>0</v>
      </c>
      <c r="X488" s="515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197</v>
      </c>
      <c r="D489" s="105" t="s">
        <v>197</v>
      </c>
      <c r="E489" s="212" t="s">
        <v>45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15">
        <f t="shared" si="466"/>
        <v>0</v>
      </c>
      <c r="S489" s="515">
        <f t="shared" si="467"/>
        <v>1</v>
      </c>
      <c r="T489" s="515">
        <f>IF(R489=1,SUM($R$6:R489),0)</f>
        <v>0</v>
      </c>
      <c r="U489" s="515">
        <f>IF(S489=1,SUM($S$6:S489),0)</f>
        <v>446</v>
      </c>
      <c r="V489" s="515">
        <f t="shared" si="468"/>
        <v>446</v>
      </c>
      <c r="W489" s="515">
        <f t="shared" si="469"/>
        <v>0</v>
      </c>
      <c r="X489" s="515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198</v>
      </c>
      <c r="D490" s="105" t="s">
        <v>198</v>
      </c>
      <c r="E490" s="212" t="s">
        <v>45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15">
        <f t="shared" si="466"/>
        <v>0</v>
      </c>
      <c r="S490" s="515">
        <f t="shared" si="467"/>
        <v>1</v>
      </c>
      <c r="T490" s="515">
        <f>IF(R490=1,SUM($R$6:R490),0)</f>
        <v>0</v>
      </c>
      <c r="U490" s="515">
        <f>IF(S490=1,SUM($S$6:S490),0)</f>
        <v>447</v>
      </c>
      <c r="V490" s="515">
        <f t="shared" si="468"/>
        <v>447</v>
      </c>
      <c r="W490" s="515">
        <f t="shared" si="469"/>
        <v>0</v>
      </c>
      <c r="X490" s="515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199</v>
      </c>
      <c r="D491" s="105" t="s">
        <v>199</v>
      </c>
      <c r="E491" s="212" t="s">
        <v>45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15">
        <f t="shared" si="466"/>
        <v>0</v>
      </c>
      <c r="S491" s="515">
        <f t="shared" si="467"/>
        <v>1</v>
      </c>
      <c r="T491" s="515">
        <f>IF(R491=1,SUM($R$6:R491),0)</f>
        <v>0</v>
      </c>
      <c r="U491" s="515">
        <f>IF(S491=1,SUM($S$6:S491),0)</f>
        <v>448</v>
      </c>
      <c r="V491" s="515">
        <f t="shared" si="468"/>
        <v>448</v>
      </c>
      <c r="W491" s="515">
        <f t="shared" si="469"/>
        <v>0</v>
      </c>
      <c r="X491" s="515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703</v>
      </c>
      <c r="D492" s="105"/>
      <c r="E492" s="212" t="s">
        <v>45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15">
        <f t="shared" si="466"/>
        <v>0</v>
      </c>
      <c r="S492" s="515">
        <f t="shared" si="467"/>
        <v>1</v>
      </c>
      <c r="T492" s="515">
        <f>IF(R492=1,SUM($R$6:R492),0)</f>
        <v>0</v>
      </c>
      <c r="U492" s="515">
        <f>IF(S492=1,SUM($S$6:S492),0)</f>
        <v>449</v>
      </c>
      <c r="V492" s="515">
        <f t="shared" si="468"/>
        <v>449</v>
      </c>
      <c r="W492" s="515">
        <f t="shared" si="469"/>
        <v>0</v>
      </c>
      <c r="X492" s="515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704</v>
      </c>
      <c r="D493" s="105"/>
      <c r="E493" s="212" t="s">
        <v>45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15">
        <f t="shared" si="466"/>
        <v>0</v>
      </c>
      <c r="S493" s="515">
        <f t="shared" si="467"/>
        <v>1</v>
      </c>
      <c r="T493" s="515">
        <f>IF(R493=1,SUM($R$6:R493),0)</f>
        <v>0</v>
      </c>
      <c r="U493" s="515">
        <f>IF(S493=1,SUM($S$6:S493),0)</f>
        <v>450</v>
      </c>
      <c r="V493" s="515">
        <f t="shared" si="468"/>
        <v>450</v>
      </c>
      <c r="W493" s="515">
        <f t="shared" si="469"/>
        <v>0</v>
      </c>
      <c r="X493" s="515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200</v>
      </c>
      <c r="D494" s="105" t="s">
        <v>200</v>
      </c>
      <c r="E494" s="212" t="s">
        <v>45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15">
        <f t="shared" si="466"/>
        <v>0</v>
      </c>
      <c r="S494" s="515">
        <f t="shared" si="467"/>
        <v>1</v>
      </c>
      <c r="T494" s="515">
        <f>IF(R494=1,SUM($R$6:R494),0)</f>
        <v>0</v>
      </c>
      <c r="U494" s="515">
        <f>IF(S494=1,SUM($S$6:S494),0)</f>
        <v>451</v>
      </c>
      <c r="V494" s="515">
        <f t="shared" si="468"/>
        <v>451</v>
      </c>
      <c r="W494" s="515">
        <f t="shared" si="469"/>
        <v>0</v>
      </c>
      <c r="X494" s="515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2209</v>
      </c>
      <c r="D495" s="105" t="s">
        <v>1263</v>
      </c>
      <c r="E495" s="212" t="s">
        <v>45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15">
        <f t="shared" si="466"/>
        <v>0</v>
      </c>
      <c r="S495" s="515">
        <f t="shared" si="467"/>
        <v>1</v>
      </c>
      <c r="T495" s="515">
        <f>IF(R495=1,SUM($R$6:R495),0)</f>
        <v>0</v>
      </c>
      <c r="U495" s="515">
        <f>IF(S495=1,SUM($S$6:S495),0)</f>
        <v>452</v>
      </c>
      <c r="V495" s="515">
        <f t="shared" si="468"/>
        <v>452</v>
      </c>
      <c r="W495" s="515">
        <f t="shared" si="469"/>
        <v>0</v>
      </c>
      <c r="X495" s="515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2210</v>
      </c>
      <c r="D496" s="105" t="s">
        <v>1264</v>
      </c>
      <c r="E496" s="212" t="s">
        <v>45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15">
        <f t="shared" si="466"/>
        <v>0</v>
      </c>
      <c r="S496" s="515">
        <f t="shared" si="467"/>
        <v>1</v>
      </c>
      <c r="T496" s="515">
        <f>IF(R496=1,SUM($R$6:R496),0)</f>
        <v>0</v>
      </c>
      <c r="U496" s="515">
        <f>IF(S496=1,SUM($S$6:S496),0)</f>
        <v>453</v>
      </c>
      <c r="V496" s="515">
        <f t="shared" si="468"/>
        <v>453</v>
      </c>
      <c r="W496" s="515">
        <f t="shared" si="469"/>
        <v>0</v>
      </c>
      <c r="X496" s="515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201</v>
      </c>
      <c r="D497" s="105" t="s">
        <v>201</v>
      </c>
      <c r="E497" s="212" t="s">
        <v>45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15">
        <f t="shared" si="466"/>
        <v>0</v>
      </c>
      <c r="S497" s="515">
        <f t="shared" si="467"/>
        <v>1</v>
      </c>
      <c r="T497" s="515">
        <f>IF(R497=1,SUM($R$6:R497),0)</f>
        <v>0</v>
      </c>
      <c r="U497" s="515">
        <f>IF(S497=1,SUM($S$6:S497),0)</f>
        <v>454</v>
      </c>
      <c r="V497" s="515">
        <f t="shared" si="468"/>
        <v>454</v>
      </c>
      <c r="W497" s="515">
        <f t="shared" si="469"/>
        <v>0</v>
      </c>
      <c r="X497" s="515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202</v>
      </c>
      <c r="D498" s="105" t="s">
        <v>202</v>
      </c>
      <c r="E498" s="212" t="s">
        <v>45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15">
        <f t="shared" si="466"/>
        <v>0</v>
      </c>
      <c r="S498" s="515">
        <f t="shared" si="467"/>
        <v>1</v>
      </c>
      <c r="T498" s="515">
        <f>IF(R498=1,SUM($R$6:R498),0)</f>
        <v>0</v>
      </c>
      <c r="U498" s="515">
        <f>IF(S498=1,SUM($S$6:S498),0)</f>
        <v>455</v>
      </c>
      <c r="V498" s="515">
        <f t="shared" si="468"/>
        <v>455</v>
      </c>
      <c r="W498" s="515">
        <f t="shared" si="469"/>
        <v>0</v>
      </c>
      <c r="X498" s="515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547</v>
      </c>
      <c r="D499" s="105" t="s">
        <v>547</v>
      </c>
      <c r="E499" s="212" t="s">
        <v>45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15">
        <f t="shared" si="466"/>
        <v>0</v>
      </c>
      <c r="S499" s="515">
        <f t="shared" si="467"/>
        <v>1</v>
      </c>
      <c r="T499" s="515">
        <f>IF(R499=1,SUM($R$6:R499),0)</f>
        <v>0</v>
      </c>
      <c r="U499" s="515">
        <f>IF(S499=1,SUM($S$6:S499),0)</f>
        <v>456</v>
      </c>
      <c r="V499" s="515">
        <f t="shared" si="468"/>
        <v>456</v>
      </c>
      <c r="W499" s="515">
        <f t="shared" si="469"/>
        <v>0</v>
      </c>
      <c r="X499" s="515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548</v>
      </c>
      <c r="D500" s="105" t="s">
        <v>548</v>
      </c>
      <c r="E500" s="212" t="s">
        <v>45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15">
        <f t="shared" si="466"/>
        <v>0</v>
      </c>
      <c r="S500" s="515">
        <f t="shared" si="467"/>
        <v>1</v>
      </c>
      <c r="T500" s="515">
        <f>IF(R500=1,SUM($R$6:R500),0)</f>
        <v>0</v>
      </c>
      <c r="U500" s="515">
        <f>IF(S500=1,SUM($S$6:S500),0)</f>
        <v>457</v>
      </c>
      <c r="V500" s="515">
        <f t="shared" si="468"/>
        <v>457</v>
      </c>
      <c r="W500" s="515">
        <f t="shared" si="469"/>
        <v>0</v>
      </c>
      <c r="X500" s="515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549</v>
      </c>
      <c r="D501" s="105" t="s">
        <v>549</v>
      </c>
      <c r="E501" s="212" t="s">
        <v>45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15">
        <f t="shared" si="466"/>
        <v>0</v>
      </c>
      <c r="S501" s="515">
        <f t="shared" si="467"/>
        <v>1</v>
      </c>
      <c r="T501" s="515">
        <f>IF(R501=1,SUM($R$6:R501),0)</f>
        <v>0</v>
      </c>
      <c r="U501" s="515">
        <f>IF(S501=1,SUM($S$6:S501),0)</f>
        <v>458</v>
      </c>
      <c r="V501" s="515">
        <f t="shared" si="468"/>
        <v>458</v>
      </c>
      <c r="W501" s="515">
        <f t="shared" si="469"/>
        <v>0</v>
      </c>
      <c r="X501" s="515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1265</v>
      </c>
      <c r="D502" s="105" t="s">
        <v>1265</v>
      </c>
      <c r="E502" s="212" t="s">
        <v>45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15">
        <f t="shared" si="466"/>
        <v>0</v>
      </c>
      <c r="S502" s="515">
        <f t="shared" si="467"/>
        <v>1</v>
      </c>
      <c r="T502" s="515">
        <f>IF(R502=1,SUM($R$6:R502),0)</f>
        <v>0</v>
      </c>
      <c r="U502" s="515">
        <f>IF(S502=1,SUM($S$6:S502),0)</f>
        <v>459</v>
      </c>
      <c r="V502" s="515">
        <f t="shared" si="468"/>
        <v>459</v>
      </c>
      <c r="W502" s="515">
        <f t="shared" si="469"/>
        <v>0</v>
      </c>
      <c r="X502" s="515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203</v>
      </c>
      <c r="D503" s="105" t="s">
        <v>203</v>
      </c>
      <c r="E503" s="212" t="s">
        <v>45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15">
        <f t="shared" si="466"/>
        <v>0</v>
      </c>
      <c r="S503" s="515">
        <f t="shared" si="467"/>
        <v>1</v>
      </c>
      <c r="T503" s="515">
        <f>IF(R503=1,SUM($R$6:R503),0)</f>
        <v>0</v>
      </c>
      <c r="U503" s="515">
        <f>IF(S503=1,SUM($S$6:S503),0)</f>
        <v>460</v>
      </c>
      <c r="V503" s="515">
        <f t="shared" si="468"/>
        <v>460</v>
      </c>
      <c r="W503" s="515">
        <f t="shared" si="469"/>
        <v>0</v>
      </c>
      <c r="X503" s="515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204</v>
      </c>
      <c r="D504" s="105" t="s">
        <v>204</v>
      </c>
      <c r="E504" s="212" t="s">
        <v>45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15">
        <f t="shared" si="466"/>
        <v>0</v>
      </c>
      <c r="S504" s="515">
        <f t="shared" si="467"/>
        <v>1</v>
      </c>
      <c r="T504" s="515">
        <f>IF(R504=1,SUM($R$6:R504),0)</f>
        <v>0</v>
      </c>
      <c r="U504" s="515">
        <f>IF(S504=1,SUM($S$6:S504),0)</f>
        <v>461</v>
      </c>
      <c r="V504" s="515">
        <f t="shared" si="468"/>
        <v>461</v>
      </c>
      <c r="W504" s="515">
        <f t="shared" si="469"/>
        <v>0</v>
      </c>
      <c r="X504" s="515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205</v>
      </c>
      <c r="D505" s="105" t="s">
        <v>205</v>
      </c>
      <c r="E505" s="212" t="s">
        <v>45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15">
        <f t="shared" si="466"/>
        <v>0</v>
      </c>
      <c r="S505" s="515">
        <f t="shared" si="467"/>
        <v>1</v>
      </c>
      <c r="T505" s="515">
        <f>IF(R505=1,SUM($R$6:R505),0)</f>
        <v>0</v>
      </c>
      <c r="U505" s="515">
        <f>IF(S505=1,SUM($S$6:S505),0)</f>
        <v>462</v>
      </c>
      <c r="V505" s="515">
        <f t="shared" si="468"/>
        <v>462</v>
      </c>
      <c r="W505" s="515">
        <f t="shared" si="469"/>
        <v>0</v>
      </c>
      <c r="X505" s="515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206</v>
      </c>
      <c r="D506" s="105" t="s">
        <v>206</v>
      </c>
      <c r="E506" s="212" t="s">
        <v>45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15">
        <f t="shared" si="466"/>
        <v>0</v>
      </c>
      <c r="S506" s="515">
        <f t="shared" si="467"/>
        <v>1</v>
      </c>
      <c r="T506" s="515">
        <f>IF(R506=1,SUM($R$6:R506),0)</f>
        <v>0</v>
      </c>
      <c r="U506" s="515">
        <f>IF(S506=1,SUM($S$6:S506),0)</f>
        <v>463</v>
      </c>
      <c r="V506" s="515">
        <f t="shared" si="468"/>
        <v>463</v>
      </c>
      <c r="W506" s="515">
        <f t="shared" si="469"/>
        <v>0</v>
      </c>
      <c r="X506" s="515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207</v>
      </c>
      <c r="D507" s="105" t="s">
        <v>207</v>
      </c>
      <c r="E507" s="212" t="s">
        <v>45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15">
        <f t="shared" si="466"/>
        <v>0</v>
      </c>
      <c r="S507" s="515">
        <f t="shared" si="467"/>
        <v>1</v>
      </c>
      <c r="T507" s="515">
        <f>IF(R507=1,SUM($R$6:R507),0)</f>
        <v>0</v>
      </c>
      <c r="U507" s="515">
        <f>IF(S507=1,SUM($S$6:S507),0)</f>
        <v>464</v>
      </c>
      <c r="V507" s="515">
        <f t="shared" si="468"/>
        <v>464</v>
      </c>
      <c r="W507" s="515">
        <f t="shared" si="469"/>
        <v>0</v>
      </c>
      <c r="X507" s="515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208</v>
      </c>
      <c r="D508" s="105" t="s">
        <v>208</v>
      </c>
      <c r="E508" s="212" t="s">
        <v>45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15">
        <f t="shared" si="466"/>
        <v>0</v>
      </c>
      <c r="S508" s="515">
        <f t="shared" si="467"/>
        <v>1</v>
      </c>
      <c r="T508" s="515">
        <f>IF(R508=1,SUM($R$6:R508),0)</f>
        <v>0</v>
      </c>
      <c r="U508" s="515">
        <f>IF(S508=1,SUM($S$6:S508),0)</f>
        <v>465</v>
      </c>
      <c r="V508" s="515">
        <f t="shared" si="468"/>
        <v>465</v>
      </c>
      <c r="W508" s="515">
        <f t="shared" si="469"/>
        <v>0</v>
      </c>
      <c r="X508" s="515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25</v>
      </c>
      <c r="D509" s="105" t="s">
        <v>25</v>
      </c>
      <c r="E509" s="212" t="s">
        <v>45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15">
        <f t="shared" si="466"/>
        <v>0</v>
      </c>
      <c r="S509" s="515">
        <f t="shared" si="467"/>
        <v>1</v>
      </c>
      <c r="T509" s="515">
        <f>IF(R509=1,SUM($R$6:R509),0)</f>
        <v>0</v>
      </c>
      <c r="U509" s="515">
        <f>IF(S509=1,SUM($S$6:S509),0)</f>
        <v>466</v>
      </c>
      <c r="V509" s="515">
        <f t="shared" si="468"/>
        <v>466</v>
      </c>
      <c r="W509" s="515">
        <f t="shared" si="469"/>
        <v>0</v>
      </c>
      <c r="X509" s="515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209</v>
      </c>
      <c r="D510" s="105" t="s">
        <v>209</v>
      </c>
      <c r="E510" s="212" t="s">
        <v>45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15">
        <f t="shared" si="466"/>
        <v>0</v>
      </c>
      <c r="S510" s="515">
        <f t="shared" si="467"/>
        <v>1</v>
      </c>
      <c r="T510" s="515">
        <f>IF(R510=1,SUM($R$6:R510),0)</f>
        <v>0</v>
      </c>
      <c r="U510" s="515">
        <f>IF(S510=1,SUM($S$6:S510),0)</f>
        <v>467</v>
      </c>
      <c r="V510" s="515">
        <f t="shared" si="468"/>
        <v>467</v>
      </c>
      <c r="W510" s="515">
        <f t="shared" si="469"/>
        <v>0</v>
      </c>
      <c r="X510" s="515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210</v>
      </c>
      <c r="D511" s="105" t="s">
        <v>210</v>
      </c>
      <c r="E511" s="212" t="s">
        <v>45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15">
        <f t="shared" si="466"/>
        <v>0</v>
      </c>
      <c r="S511" s="515">
        <f t="shared" si="467"/>
        <v>1</v>
      </c>
      <c r="T511" s="515">
        <f>IF(R511=1,SUM($R$6:R511),0)</f>
        <v>0</v>
      </c>
      <c r="U511" s="515">
        <f>IF(S511=1,SUM($S$6:S511),0)</f>
        <v>468</v>
      </c>
      <c r="V511" s="515">
        <f t="shared" si="468"/>
        <v>468</v>
      </c>
      <c r="W511" s="515">
        <f t="shared" si="469"/>
        <v>0</v>
      </c>
      <c r="X511" s="515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211</v>
      </c>
      <c r="D512" s="105" t="s">
        <v>211</v>
      </c>
      <c r="E512" s="212" t="s">
        <v>45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15">
        <f t="shared" si="466"/>
        <v>0</v>
      </c>
      <c r="S512" s="515">
        <f t="shared" si="467"/>
        <v>1</v>
      </c>
      <c r="T512" s="515">
        <f>IF(R512=1,SUM($R$6:R512),0)</f>
        <v>0</v>
      </c>
      <c r="U512" s="515">
        <f>IF(S512=1,SUM($S$6:S512),0)</f>
        <v>469</v>
      </c>
      <c r="V512" s="515">
        <f t="shared" si="468"/>
        <v>469</v>
      </c>
      <c r="W512" s="515">
        <f t="shared" si="469"/>
        <v>0</v>
      </c>
      <c r="X512" s="515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212</v>
      </c>
      <c r="D513" s="105" t="s">
        <v>212</v>
      </c>
      <c r="E513" s="212" t="s">
        <v>45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15">
        <f t="shared" si="466"/>
        <v>0</v>
      </c>
      <c r="S513" s="515">
        <f t="shared" si="467"/>
        <v>1</v>
      </c>
      <c r="T513" s="515">
        <f>IF(R513=1,SUM($R$6:R513),0)</f>
        <v>0</v>
      </c>
      <c r="U513" s="515">
        <f>IF(S513=1,SUM($S$6:S513),0)</f>
        <v>470</v>
      </c>
      <c r="V513" s="515">
        <f t="shared" si="468"/>
        <v>470</v>
      </c>
      <c r="W513" s="515">
        <f t="shared" si="469"/>
        <v>0</v>
      </c>
      <c r="X513" s="515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1266</v>
      </c>
      <c r="D514" s="105" t="s">
        <v>1266</v>
      </c>
      <c r="E514" s="212" t="s">
        <v>45</v>
      </c>
      <c r="F514" s="213" t="s">
        <v>8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15">
        <f t="shared" si="466"/>
        <v>0</v>
      </c>
      <c r="S514" s="515">
        <f t="shared" si="467"/>
        <v>1</v>
      </c>
      <c r="T514" s="515">
        <f>IF(R514=1,SUM($R$6:R514),0)</f>
        <v>0</v>
      </c>
      <c r="U514" s="515">
        <f>IF(S514=1,SUM($S$6:S514),0)</f>
        <v>471</v>
      </c>
      <c r="V514" s="515">
        <f t="shared" si="468"/>
        <v>471</v>
      </c>
      <c r="W514" s="515">
        <f t="shared" si="469"/>
        <v>0</v>
      </c>
      <c r="X514" s="515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1267</v>
      </c>
      <c r="D515" s="105" t="s">
        <v>1267</v>
      </c>
      <c r="E515" s="212" t="s">
        <v>45</v>
      </c>
      <c r="F515" s="213" t="s">
        <v>8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15">
        <f t="shared" si="466"/>
        <v>0</v>
      </c>
      <c r="S515" s="515">
        <f t="shared" si="467"/>
        <v>1</v>
      </c>
      <c r="T515" s="515">
        <f>IF(R515=1,SUM($R$6:R515),0)</f>
        <v>0</v>
      </c>
      <c r="U515" s="515">
        <f>IF(S515=1,SUM($S$6:S515),0)</f>
        <v>472</v>
      </c>
      <c r="V515" s="515">
        <f t="shared" si="468"/>
        <v>472</v>
      </c>
      <c r="W515" s="515">
        <f t="shared" si="469"/>
        <v>0</v>
      </c>
      <c r="X515" s="515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1268</v>
      </c>
      <c r="D516" s="105" t="s">
        <v>1268</v>
      </c>
      <c r="E516" s="212" t="s">
        <v>45</v>
      </c>
      <c r="F516" s="213" t="s">
        <v>8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15">
        <f t="shared" si="466"/>
        <v>0</v>
      </c>
      <c r="S516" s="515">
        <f t="shared" si="467"/>
        <v>1</v>
      </c>
      <c r="T516" s="515">
        <f>IF(R516=1,SUM($R$6:R516),0)</f>
        <v>0</v>
      </c>
      <c r="U516" s="515">
        <f>IF(S516=1,SUM($S$6:S516),0)</f>
        <v>473</v>
      </c>
      <c r="V516" s="515">
        <f t="shared" si="468"/>
        <v>473</v>
      </c>
      <c r="W516" s="515">
        <f t="shared" si="469"/>
        <v>0</v>
      </c>
      <c r="X516" s="515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1269</v>
      </c>
      <c r="D517" s="105" t="s">
        <v>1269</v>
      </c>
      <c r="E517" s="212" t="s">
        <v>45</v>
      </c>
      <c r="F517" s="213" t="s">
        <v>8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15">
        <f t="shared" si="466"/>
        <v>0</v>
      </c>
      <c r="S517" s="515">
        <f t="shared" si="467"/>
        <v>1</v>
      </c>
      <c r="T517" s="515">
        <f>IF(R517=1,SUM($R$6:R517),0)</f>
        <v>0</v>
      </c>
      <c r="U517" s="515">
        <f>IF(S517=1,SUM($S$6:S517),0)</f>
        <v>474</v>
      </c>
      <c r="V517" s="515">
        <f t="shared" si="468"/>
        <v>474</v>
      </c>
      <c r="W517" s="515">
        <f t="shared" si="469"/>
        <v>0</v>
      </c>
      <c r="X517" s="515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732</v>
      </c>
      <c r="D518" s="105"/>
      <c r="E518" s="212" t="s">
        <v>45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15">
        <f t="shared" si="466"/>
        <v>0</v>
      </c>
      <c r="S518" s="515">
        <f t="shared" si="467"/>
        <v>1</v>
      </c>
      <c r="T518" s="515">
        <f>IF(R518=1,SUM($R$6:R518),0)</f>
        <v>0</v>
      </c>
      <c r="U518" s="515">
        <f>IF(S518=1,SUM($S$6:S518),0)</f>
        <v>475</v>
      </c>
      <c r="V518" s="515">
        <f t="shared" si="468"/>
        <v>475</v>
      </c>
      <c r="W518" s="515">
        <f t="shared" si="469"/>
        <v>0</v>
      </c>
      <c r="X518" s="515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733</v>
      </c>
      <c r="D519" s="105"/>
      <c r="E519" s="212" t="s">
        <v>45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15">
        <f t="shared" ref="R519:R582" si="537">IF(E519="MDU-KD",1,0)</f>
        <v>0</v>
      </c>
      <c r="S519" s="515">
        <f t="shared" ref="S519:S582" si="538">IF(E519="HDW",1,0)</f>
        <v>1</v>
      </c>
      <c r="T519" s="515">
        <f>IF(R519=1,SUM($R$6:R519),0)</f>
        <v>0</v>
      </c>
      <c r="U519" s="515">
        <f>IF(S519=1,SUM($S$6:S519),0)</f>
        <v>476</v>
      </c>
      <c r="V519" s="515">
        <f t="shared" ref="V519:V582" si="539">IF(T519=0,U519,T519)</f>
        <v>476</v>
      </c>
      <c r="W519" s="515">
        <f t="shared" ref="W519:W582" si="540">IF(F519=0,0,IF(LEFT(C519,11)="Tiang Beton",1,0))</f>
        <v>0</v>
      </c>
      <c r="X519" s="515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734</v>
      </c>
      <c r="D520" s="105" t="s">
        <v>734</v>
      </c>
      <c r="E520" s="212" t="s">
        <v>45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15">
        <f t="shared" si="537"/>
        <v>0</v>
      </c>
      <c r="S520" s="515">
        <f t="shared" si="538"/>
        <v>1</v>
      </c>
      <c r="T520" s="515">
        <f>IF(R520=1,SUM($R$6:R520),0)</f>
        <v>0</v>
      </c>
      <c r="U520" s="515">
        <f>IF(S520=1,SUM($S$6:S520),0)</f>
        <v>477</v>
      </c>
      <c r="V520" s="515">
        <f t="shared" si="539"/>
        <v>477</v>
      </c>
      <c r="W520" s="515">
        <f t="shared" si="540"/>
        <v>0</v>
      </c>
      <c r="X520" s="515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735</v>
      </c>
      <c r="D521" s="105" t="s">
        <v>735</v>
      </c>
      <c r="E521" s="212" t="s">
        <v>45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15">
        <f t="shared" si="537"/>
        <v>0</v>
      </c>
      <c r="S521" s="515">
        <f t="shared" si="538"/>
        <v>1</v>
      </c>
      <c r="T521" s="515">
        <f>IF(R521=1,SUM($R$6:R521),0)</f>
        <v>0</v>
      </c>
      <c r="U521" s="515">
        <f>IF(S521=1,SUM($S$6:S521),0)</f>
        <v>478</v>
      </c>
      <c r="V521" s="515">
        <f t="shared" si="539"/>
        <v>478</v>
      </c>
      <c r="W521" s="515">
        <f t="shared" si="540"/>
        <v>0</v>
      </c>
      <c r="X521" s="515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736</v>
      </c>
      <c r="D522" s="105" t="s">
        <v>736</v>
      </c>
      <c r="E522" s="212" t="s">
        <v>45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15">
        <f t="shared" si="537"/>
        <v>0</v>
      </c>
      <c r="S522" s="515">
        <f t="shared" si="538"/>
        <v>1</v>
      </c>
      <c r="T522" s="515">
        <f>IF(R522=1,SUM($R$6:R522),0)</f>
        <v>0</v>
      </c>
      <c r="U522" s="515">
        <f>IF(S522=1,SUM($S$6:S522),0)</f>
        <v>479</v>
      </c>
      <c r="V522" s="515">
        <f t="shared" si="539"/>
        <v>479</v>
      </c>
      <c r="W522" s="515">
        <f t="shared" si="540"/>
        <v>0</v>
      </c>
      <c r="X522" s="515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737</v>
      </c>
      <c r="D523" s="105" t="s">
        <v>737</v>
      </c>
      <c r="E523" s="212" t="s">
        <v>45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15">
        <f t="shared" si="537"/>
        <v>0</v>
      </c>
      <c r="S523" s="515">
        <f t="shared" si="538"/>
        <v>1</v>
      </c>
      <c r="T523" s="515">
        <f>IF(R523=1,SUM($R$6:R523),0)</f>
        <v>0</v>
      </c>
      <c r="U523" s="515">
        <f>IF(S523=1,SUM($S$6:S523),0)</f>
        <v>480</v>
      </c>
      <c r="V523" s="515">
        <f t="shared" si="539"/>
        <v>480</v>
      </c>
      <c r="W523" s="515">
        <f t="shared" si="540"/>
        <v>0</v>
      </c>
      <c r="X523" s="515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550</v>
      </c>
      <c r="D524" s="105"/>
      <c r="E524" s="212" t="s">
        <v>45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15">
        <f t="shared" si="537"/>
        <v>0</v>
      </c>
      <c r="S524" s="515">
        <f t="shared" si="538"/>
        <v>1</v>
      </c>
      <c r="T524" s="515">
        <f>IF(R524=1,SUM($R$6:R524),0)</f>
        <v>0</v>
      </c>
      <c r="U524" s="515">
        <f>IF(S524=1,SUM($S$6:S524),0)</f>
        <v>481</v>
      </c>
      <c r="V524" s="515">
        <f t="shared" si="539"/>
        <v>481</v>
      </c>
      <c r="W524" s="515">
        <f t="shared" si="540"/>
        <v>0</v>
      </c>
      <c r="X524" s="515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551</v>
      </c>
      <c r="D525" s="105"/>
      <c r="E525" s="212" t="s">
        <v>45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15">
        <f t="shared" si="537"/>
        <v>0</v>
      </c>
      <c r="S525" s="515">
        <f t="shared" si="538"/>
        <v>1</v>
      </c>
      <c r="T525" s="515">
        <f>IF(R525=1,SUM($R$6:R525),0)</f>
        <v>0</v>
      </c>
      <c r="U525" s="515">
        <f>IF(S525=1,SUM($S$6:S525),0)</f>
        <v>482</v>
      </c>
      <c r="V525" s="515">
        <f t="shared" si="539"/>
        <v>482</v>
      </c>
      <c r="W525" s="515">
        <f t="shared" si="540"/>
        <v>0</v>
      </c>
      <c r="X525" s="515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213</v>
      </c>
      <c r="D526" s="105"/>
      <c r="E526" s="212" t="s">
        <v>45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15">
        <f t="shared" si="537"/>
        <v>0</v>
      </c>
      <c r="S526" s="515">
        <f t="shared" si="538"/>
        <v>1</v>
      </c>
      <c r="T526" s="515">
        <f>IF(R526=1,SUM($R$6:R526),0)</f>
        <v>0</v>
      </c>
      <c r="U526" s="515">
        <f>IF(S526=1,SUM($S$6:S526),0)</f>
        <v>483</v>
      </c>
      <c r="V526" s="515">
        <f t="shared" si="539"/>
        <v>483</v>
      </c>
      <c r="W526" s="515">
        <f t="shared" si="540"/>
        <v>0</v>
      </c>
      <c r="X526" s="515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552</v>
      </c>
      <c r="D527" s="105"/>
      <c r="E527" s="212" t="s">
        <v>45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15">
        <f t="shared" si="537"/>
        <v>0</v>
      </c>
      <c r="S527" s="515">
        <f t="shared" si="538"/>
        <v>1</v>
      </c>
      <c r="T527" s="515">
        <f>IF(R527=1,SUM($R$6:R527),0)</f>
        <v>0</v>
      </c>
      <c r="U527" s="515">
        <f>IF(S527=1,SUM($S$6:S527),0)</f>
        <v>484</v>
      </c>
      <c r="V527" s="515">
        <f t="shared" si="539"/>
        <v>484</v>
      </c>
      <c r="W527" s="515">
        <f t="shared" si="540"/>
        <v>0</v>
      </c>
      <c r="X527" s="515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214</v>
      </c>
      <c r="D528" s="105" t="s">
        <v>214</v>
      </c>
      <c r="E528" s="212" t="s">
        <v>45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15">
        <f t="shared" si="537"/>
        <v>0</v>
      </c>
      <c r="S528" s="515">
        <f t="shared" si="538"/>
        <v>1</v>
      </c>
      <c r="T528" s="515">
        <f>IF(R528=1,SUM($R$6:R528),0)</f>
        <v>0</v>
      </c>
      <c r="U528" s="515">
        <f>IF(S528=1,SUM($S$6:S528),0)</f>
        <v>485</v>
      </c>
      <c r="V528" s="515">
        <f t="shared" si="539"/>
        <v>485</v>
      </c>
      <c r="W528" s="515">
        <f t="shared" si="540"/>
        <v>0</v>
      </c>
      <c r="X528" s="515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215</v>
      </c>
      <c r="D529" s="105" t="s">
        <v>215</v>
      </c>
      <c r="E529" s="212" t="s">
        <v>45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15">
        <f t="shared" si="537"/>
        <v>0</v>
      </c>
      <c r="S529" s="515">
        <f t="shared" si="538"/>
        <v>1</v>
      </c>
      <c r="T529" s="515">
        <f>IF(R529=1,SUM($R$6:R529),0)</f>
        <v>0</v>
      </c>
      <c r="U529" s="515">
        <f>IF(S529=1,SUM($S$6:S529),0)</f>
        <v>486</v>
      </c>
      <c r="V529" s="515">
        <f t="shared" si="539"/>
        <v>486</v>
      </c>
      <c r="W529" s="515">
        <f t="shared" si="540"/>
        <v>0</v>
      </c>
      <c r="X529" s="515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216</v>
      </c>
      <c r="D530" s="105" t="s">
        <v>216</v>
      </c>
      <c r="E530" s="212" t="s">
        <v>45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15">
        <f t="shared" si="537"/>
        <v>0</v>
      </c>
      <c r="S530" s="515">
        <f t="shared" si="538"/>
        <v>1</v>
      </c>
      <c r="T530" s="515">
        <f>IF(R530=1,SUM($R$6:R530),0)</f>
        <v>0</v>
      </c>
      <c r="U530" s="515">
        <f>IF(S530=1,SUM($S$6:S530),0)</f>
        <v>487</v>
      </c>
      <c r="V530" s="515">
        <f t="shared" si="539"/>
        <v>487</v>
      </c>
      <c r="W530" s="515">
        <f t="shared" si="540"/>
        <v>0</v>
      </c>
      <c r="X530" s="515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217</v>
      </c>
      <c r="D531" s="105" t="s">
        <v>217</v>
      </c>
      <c r="E531" s="212" t="s">
        <v>45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15">
        <f t="shared" si="537"/>
        <v>0</v>
      </c>
      <c r="S531" s="515">
        <f t="shared" si="538"/>
        <v>1</v>
      </c>
      <c r="T531" s="515">
        <f>IF(R531=1,SUM($R$6:R531),0)</f>
        <v>0</v>
      </c>
      <c r="U531" s="515">
        <f>IF(S531=1,SUM($S$6:S531),0)</f>
        <v>488</v>
      </c>
      <c r="V531" s="515">
        <f t="shared" si="539"/>
        <v>488</v>
      </c>
      <c r="W531" s="515">
        <f t="shared" si="540"/>
        <v>0</v>
      </c>
      <c r="X531" s="515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37</v>
      </c>
      <c r="D532" s="105" t="s">
        <v>37</v>
      </c>
      <c r="E532" s="212" t="s">
        <v>45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15">
        <f t="shared" si="537"/>
        <v>0</v>
      </c>
      <c r="S532" s="515">
        <f t="shared" si="538"/>
        <v>1</v>
      </c>
      <c r="T532" s="515">
        <f>IF(R532=1,SUM($R$6:R532),0)</f>
        <v>0</v>
      </c>
      <c r="U532" s="515">
        <f>IF(S532=1,SUM($S$6:S532),0)</f>
        <v>489</v>
      </c>
      <c r="V532" s="515">
        <f t="shared" si="539"/>
        <v>489</v>
      </c>
      <c r="W532" s="515">
        <f t="shared" si="540"/>
        <v>0</v>
      </c>
      <c r="X532" s="515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218</v>
      </c>
      <c r="D533" s="105" t="s">
        <v>218</v>
      </c>
      <c r="E533" s="212" t="s">
        <v>45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15">
        <f t="shared" si="537"/>
        <v>0</v>
      </c>
      <c r="S533" s="515">
        <f t="shared" si="538"/>
        <v>1</v>
      </c>
      <c r="T533" s="515">
        <f>IF(R533=1,SUM($R$6:R533),0)</f>
        <v>0</v>
      </c>
      <c r="U533" s="515">
        <f>IF(S533=1,SUM($S$6:S533),0)</f>
        <v>490</v>
      </c>
      <c r="V533" s="515">
        <f t="shared" si="539"/>
        <v>490</v>
      </c>
      <c r="W533" s="515">
        <f t="shared" si="540"/>
        <v>0</v>
      </c>
      <c r="X533" s="515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2211</v>
      </c>
      <c r="D534" s="105" t="s">
        <v>1270</v>
      </c>
      <c r="E534" s="212" t="s">
        <v>45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15">
        <f t="shared" si="537"/>
        <v>0</v>
      </c>
      <c r="S534" s="515">
        <f t="shared" si="538"/>
        <v>1</v>
      </c>
      <c r="T534" s="515">
        <f>IF(R534=1,SUM($R$6:R534),0)</f>
        <v>0</v>
      </c>
      <c r="U534" s="515">
        <f>IF(S534=1,SUM($S$6:S534),0)</f>
        <v>491</v>
      </c>
      <c r="V534" s="515">
        <f t="shared" si="539"/>
        <v>491</v>
      </c>
      <c r="W534" s="515">
        <f t="shared" si="540"/>
        <v>0</v>
      </c>
      <c r="X534" s="515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219</v>
      </c>
      <c r="D535" s="105" t="s">
        <v>219</v>
      </c>
      <c r="E535" s="212" t="s">
        <v>45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15">
        <f t="shared" si="537"/>
        <v>0</v>
      </c>
      <c r="S535" s="515">
        <f t="shared" si="538"/>
        <v>1</v>
      </c>
      <c r="T535" s="515">
        <f>IF(R535=1,SUM($R$6:R535),0)</f>
        <v>0</v>
      </c>
      <c r="U535" s="515">
        <f>IF(S535=1,SUM($S$6:S535),0)</f>
        <v>492</v>
      </c>
      <c r="V535" s="515">
        <f t="shared" si="539"/>
        <v>492</v>
      </c>
      <c r="W535" s="515">
        <f t="shared" si="540"/>
        <v>0</v>
      </c>
      <c r="X535" s="515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220</v>
      </c>
      <c r="D536" s="105" t="s">
        <v>220</v>
      </c>
      <c r="E536" s="212" t="s">
        <v>45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15">
        <f t="shared" si="537"/>
        <v>0</v>
      </c>
      <c r="S536" s="515">
        <f t="shared" si="538"/>
        <v>1</v>
      </c>
      <c r="T536" s="515">
        <f>IF(R536=1,SUM($R$6:R536),0)</f>
        <v>0</v>
      </c>
      <c r="U536" s="515">
        <f>IF(S536=1,SUM($S$6:S536),0)</f>
        <v>493</v>
      </c>
      <c r="V536" s="515">
        <f t="shared" si="539"/>
        <v>493</v>
      </c>
      <c r="W536" s="515">
        <f t="shared" si="540"/>
        <v>0</v>
      </c>
      <c r="X536" s="515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221</v>
      </c>
      <c r="D537" s="105" t="s">
        <v>221</v>
      </c>
      <c r="E537" s="212" t="s">
        <v>45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15">
        <f t="shared" si="537"/>
        <v>0</v>
      </c>
      <c r="S537" s="515">
        <f t="shared" si="538"/>
        <v>1</v>
      </c>
      <c r="T537" s="515">
        <f>IF(R537=1,SUM($R$6:R537),0)</f>
        <v>0</v>
      </c>
      <c r="U537" s="515">
        <f>IF(S537=1,SUM($S$6:S537),0)</f>
        <v>494</v>
      </c>
      <c r="V537" s="515">
        <f t="shared" si="539"/>
        <v>494</v>
      </c>
      <c r="W537" s="515">
        <f t="shared" si="540"/>
        <v>0</v>
      </c>
      <c r="X537" s="515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222</v>
      </c>
      <c r="D538" s="105" t="s">
        <v>222</v>
      </c>
      <c r="E538" s="212" t="s">
        <v>45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15">
        <f t="shared" si="537"/>
        <v>0</v>
      </c>
      <c r="S538" s="515">
        <f t="shared" si="538"/>
        <v>1</v>
      </c>
      <c r="T538" s="515">
        <f>IF(R538=1,SUM($R$6:R538),0)</f>
        <v>0</v>
      </c>
      <c r="U538" s="515">
        <f>IF(S538=1,SUM($S$6:S538),0)</f>
        <v>495</v>
      </c>
      <c r="V538" s="515">
        <f t="shared" si="539"/>
        <v>495</v>
      </c>
      <c r="W538" s="515">
        <f t="shared" si="540"/>
        <v>0</v>
      </c>
      <c r="X538" s="515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223</v>
      </c>
      <c r="D539" s="105" t="s">
        <v>223</v>
      </c>
      <c r="E539" s="212" t="s">
        <v>45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15">
        <f t="shared" si="537"/>
        <v>0</v>
      </c>
      <c r="S539" s="515">
        <f t="shared" si="538"/>
        <v>1</v>
      </c>
      <c r="T539" s="515">
        <f>IF(R539=1,SUM($R$6:R539),0)</f>
        <v>0</v>
      </c>
      <c r="U539" s="515">
        <f>IF(S539=1,SUM($S$6:S539),0)</f>
        <v>496</v>
      </c>
      <c r="V539" s="515">
        <f t="shared" si="539"/>
        <v>496</v>
      </c>
      <c r="W539" s="515">
        <f t="shared" si="540"/>
        <v>0</v>
      </c>
      <c r="X539" s="515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224</v>
      </c>
      <c r="D540" s="105" t="s">
        <v>224</v>
      </c>
      <c r="E540" s="212" t="s">
        <v>45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15">
        <f t="shared" si="537"/>
        <v>0</v>
      </c>
      <c r="S540" s="515">
        <f t="shared" si="538"/>
        <v>1</v>
      </c>
      <c r="T540" s="515">
        <f>IF(R540=1,SUM($R$6:R540),0)</f>
        <v>0</v>
      </c>
      <c r="U540" s="515">
        <f>IF(S540=1,SUM($S$6:S540),0)</f>
        <v>497</v>
      </c>
      <c r="V540" s="515">
        <f t="shared" si="539"/>
        <v>497</v>
      </c>
      <c r="W540" s="515">
        <f t="shared" si="540"/>
        <v>0</v>
      </c>
      <c r="X540" s="515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2212</v>
      </c>
      <c r="D541" s="105" t="s">
        <v>1271</v>
      </c>
      <c r="E541" s="212" t="s">
        <v>45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15">
        <f t="shared" si="537"/>
        <v>0</v>
      </c>
      <c r="S541" s="515">
        <f t="shared" si="538"/>
        <v>1</v>
      </c>
      <c r="T541" s="515">
        <f>IF(R541=1,SUM($R$6:R541),0)</f>
        <v>0</v>
      </c>
      <c r="U541" s="515">
        <f>IF(S541=1,SUM($S$6:S541),0)</f>
        <v>498</v>
      </c>
      <c r="V541" s="515">
        <f t="shared" si="539"/>
        <v>498</v>
      </c>
      <c r="W541" s="515">
        <f t="shared" si="540"/>
        <v>0</v>
      </c>
      <c r="X541" s="515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225</v>
      </c>
      <c r="D542" s="105" t="s">
        <v>225</v>
      </c>
      <c r="E542" s="212" t="s">
        <v>45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15">
        <f t="shared" si="537"/>
        <v>0</v>
      </c>
      <c r="S542" s="515">
        <f t="shared" si="538"/>
        <v>1</v>
      </c>
      <c r="T542" s="515">
        <f>IF(R542=1,SUM($R$6:R542),0)</f>
        <v>0</v>
      </c>
      <c r="U542" s="515">
        <f>IF(S542=1,SUM($S$6:S542),0)</f>
        <v>499</v>
      </c>
      <c r="V542" s="515">
        <f t="shared" si="539"/>
        <v>499</v>
      </c>
      <c r="W542" s="515">
        <f t="shared" si="540"/>
        <v>0</v>
      </c>
      <c r="X542" s="515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226</v>
      </c>
      <c r="D543" s="105" t="s">
        <v>226</v>
      </c>
      <c r="E543" s="212" t="s">
        <v>45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15">
        <f t="shared" si="537"/>
        <v>0</v>
      </c>
      <c r="S543" s="515">
        <f t="shared" si="538"/>
        <v>1</v>
      </c>
      <c r="T543" s="515">
        <f>IF(R543=1,SUM($R$6:R543),0)</f>
        <v>0</v>
      </c>
      <c r="U543" s="515">
        <f>IF(S543=1,SUM($S$6:S543),0)</f>
        <v>500</v>
      </c>
      <c r="V543" s="515">
        <f t="shared" si="539"/>
        <v>500</v>
      </c>
      <c r="W543" s="515">
        <f t="shared" si="540"/>
        <v>0</v>
      </c>
      <c r="X543" s="515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227</v>
      </c>
      <c r="D544" s="105" t="s">
        <v>227</v>
      </c>
      <c r="E544" s="212" t="s">
        <v>45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15">
        <f t="shared" si="537"/>
        <v>0</v>
      </c>
      <c r="S544" s="515">
        <f t="shared" si="538"/>
        <v>1</v>
      </c>
      <c r="T544" s="515">
        <f>IF(R544=1,SUM($R$6:R544),0)</f>
        <v>0</v>
      </c>
      <c r="U544" s="515">
        <f>IF(S544=1,SUM($S$6:S544),0)</f>
        <v>501</v>
      </c>
      <c r="V544" s="515">
        <f t="shared" si="539"/>
        <v>501</v>
      </c>
      <c r="W544" s="515">
        <f t="shared" si="540"/>
        <v>0</v>
      </c>
      <c r="X544" s="515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228</v>
      </c>
      <c r="D545" s="105" t="s">
        <v>228</v>
      </c>
      <c r="E545" s="212" t="s">
        <v>45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15">
        <f t="shared" si="537"/>
        <v>0</v>
      </c>
      <c r="S545" s="515">
        <f t="shared" si="538"/>
        <v>1</v>
      </c>
      <c r="T545" s="515">
        <f>IF(R545=1,SUM($R$6:R545),0)</f>
        <v>0</v>
      </c>
      <c r="U545" s="515">
        <f>IF(S545=1,SUM($S$6:S545),0)</f>
        <v>502</v>
      </c>
      <c r="V545" s="515">
        <f t="shared" si="539"/>
        <v>502</v>
      </c>
      <c r="W545" s="515">
        <f t="shared" si="540"/>
        <v>0</v>
      </c>
      <c r="X545" s="515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229</v>
      </c>
      <c r="D546" s="105" t="s">
        <v>229</v>
      </c>
      <c r="E546" s="212" t="s">
        <v>45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15">
        <f t="shared" si="537"/>
        <v>0</v>
      </c>
      <c r="S546" s="515">
        <f t="shared" si="538"/>
        <v>1</v>
      </c>
      <c r="T546" s="515">
        <f>IF(R546=1,SUM($R$6:R546),0)</f>
        <v>0</v>
      </c>
      <c r="U546" s="515">
        <f>IF(S546=1,SUM($S$6:S546),0)</f>
        <v>503</v>
      </c>
      <c r="V546" s="515">
        <f t="shared" si="539"/>
        <v>503</v>
      </c>
      <c r="W546" s="515">
        <f t="shared" si="540"/>
        <v>0</v>
      </c>
      <c r="X546" s="515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230</v>
      </c>
      <c r="D547" s="105" t="s">
        <v>230</v>
      </c>
      <c r="E547" s="212" t="s">
        <v>45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15">
        <f t="shared" si="537"/>
        <v>0</v>
      </c>
      <c r="S547" s="515">
        <f t="shared" si="538"/>
        <v>1</v>
      </c>
      <c r="T547" s="515">
        <f>IF(R547=1,SUM($R$6:R547),0)</f>
        <v>0</v>
      </c>
      <c r="U547" s="515">
        <f>IF(S547=1,SUM($S$6:S547),0)</f>
        <v>504</v>
      </c>
      <c r="V547" s="515">
        <f t="shared" si="539"/>
        <v>504</v>
      </c>
      <c r="W547" s="515">
        <f t="shared" si="540"/>
        <v>0</v>
      </c>
      <c r="X547" s="515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2213</v>
      </c>
      <c r="D548" s="105" t="s">
        <v>1272</v>
      </c>
      <c r="E548" s="212" t="s">
        <v>45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15">
        <f t="shared" si="537"/>
        <v>0</v>
      </c>
      <c r="S548" s="515">
        <f t="shared" si="538"/>
        <v>1</v>
      </c>
      <c r="T548" s="515">
        <f>IF(R548=1,SUM($R$6:R548),0)</f>
        <v>0</v>
      </c>
      <c r="U548" s="515">
        <f>IF(S548=1,SUM($S$6:S548),0)</f>
        <v>505</v>
      </c>
      <c r="V548" s="515">
        <f t="shared" si="539"/>
        <v>505</v>
      </c>
      <c r="W548" s="515">
        <f t="shared" si="540"/>
        <v>0</v>
      </c>
      <c r="X548" s="515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231</v>
      </c>
      <c r="D549" s="105" t="s">
        <v>231</v>
      </c>
      <c r="E549" s="212" t="s">
        <v>45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15">
        <f t="shared" si="537"/>
        <v>0</v>
      </c>
      <c r="S549" s="515">
        <f t="shared" si="538"/>
        <v>1</v>
      </c>
      <c r="T549" s="515">
        <f>IF(R549=1,SUM($R$6:R549),0)</f>
        <v>0</v>
      </c>
      <c r="U549" s="515">
        <f>IF(S549=1,SUM($S$6:S549),0)</f>
        <v>506</v>
      </c>
      <c r="V549" s="515">
        <f t="shared" si="539"/>
        <v>506</v>
      </c>
      <c r="W549" s="515">
        <f t="shared" si="540"/>
        <v>0</v>
      </c>
      <c r="X549" s="515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232</v>
      </c>
      <c r="D550" s="105" t="s">
        <v>232</v>
      </c>
      <c r="E550" s="212" t="s">
        <v>45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15">
        <f t="shared" si="537"/>
        <v>0</v>
      </c>
      <c r="S550" s="515">
        <f t="shared" si="538"/>
        <v>1</v>
      </c>
      <c r="T550" s="515">
        <f>IF(R550=1,SUM($R$6:R550),0)</f>
        <v>0</v>
      </c>
      <c r="U550" s="515">
        <f>IF(S550=1,SUM($S$6:S550),0)</f>
        <v>507</v>
      </c>
      <c r="V550" s="515">
        <f t="shared" si="539"/>
        <v>507</v>
      </c>
      <c r="W550" s="515">
        <f t="shared" si="540"/>
        <v>0</v>
      </c>
      <c r="X550" s="515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233</v>
      </c>
      <c r="D551" s="105" t="s">
        <v>233</v>
      </c>
      <c r="E551" s="212" t="s">
        <v>45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15">
        <f t="shared" si="537"/>
        <v>0</v>
      </c>
      <c r="S551" s="515">
        <f t="shared" si="538"/>
        <v>1</v>
      </c>
      <c r="T551" s="515">
        <f>IF(R551=1,SUM($R$6:R551),0)</f>
        <v>0</v>
      </c>
      <c r="U551" s="515">
        <f>IF(S551=1,SUM($S$6:S551),0)</f>
        <v>508</v>
      </c>
      <c r="V551" s="515">
        <f t="shared" si="539"/>
        <v>508</v>
      </c>
      <c r="W551" s="515">
        <f t="shared" si="540"/>
        <v>0</v>
      </c>
      <c r="X551" s="515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234</v>
      </c>
      <c r="D552" s="105" t="s">
        <v>234</v>
      </c>
      <c r="E552" s="212" t="s">
        <v>45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15">
        <f t="shared" si="537"/>
        <v>0</v>
      </c>
      <c r="S552" s="515">
        <f t="shared" si="538"/>
        <v>1</v>
      </c>
      <c r="T552" s="515">
        <f>IF(R552=1,SUM($R$6:R552),0)</f>
        <v>0</v>
      </c>
      <c r="U552" s="515">
        <f>IF(S552=1,SUM($S$6:S552),0)</f>
        <v>509</v>
      </c>
      <c r="V552" s="515">
        <f t="shared" si="539"/>
        <v>509</v>
      </c>
      <c r="W552" s="515">
        <f t="shared" si="540"/>
        <v>0</v>
      </c>
      <c r="X552" s="515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235</v>
      </c>
      <c r="D553" s="105" t="s">
        <v>235</v>
      </c>
      <c r="E553" s="212" t="s">
        <v>45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15">
        <f t="shared" si="537"/>
        <v>0</v>
      </c>
      <c r="S553" s="515">
        <f t="shared" si="538"/>
        <v>1</v>
      </c>
      <c r="T553" s="515">
        <f>IF(R553=1,SUM($R$6:R553),0)</f>
        <v>0</v>
      </c>
      <c r="U553" s="515">
        <f>IF(S553=1,SUM($S$6:S553),0)</f>
        <v>510</v>
      </c>
      <c r="V553" s="515">
        <f t="shared" si="539"/>
        <v>510</v>
      </c>
      <c r="W553" s="515">
        <f t="shared" si="540"/>
        <v>0</v>
      </c>
      <c r="X553" s="515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236</v>
      </c>
      <c r="D554" s="105" t="s">
        <v>236</v>
      </c>
      <c r="E554" s="212" t="s">
        <v>45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15">
        <f t="shared" si="537"/>
        <v>0</v>
      </c>
      <c r="S554" s="515">
        <f t="shared" si="538"/>
        <v>1</v>
      </c>
      <c r="T554" s="515">
        <f>IF(R554=1,SUM($R$6:R554),0)</f>
        <v>0</v>
      </c>
      <c r="U554" s="515">
        <f>IF(S554=1,SUM($S$6:S554),0)</f>
        <v>511</v>
      </c>
      <c r="V554" s="515">
        <f t="shared" si="539"/>
        <v>511</v>
      </c>
      <c r="W554" s="515">
        <f t="shared" si="540"/>
        <v>0</v>
      </c>
      <c r="X554" s="515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2214</v>
      </c>
      <c r="D555" s="105" t="s">
        <v>1273</v>
      </c>
      <c r="E555" s="212" t="s">
        <v>45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15">
        <f t="shared" si="537"/>
        <v>0</v>
      </c>
      <c r="S555" s="515">
        <f t="shared" si="538"/>
        <v>1</v>
      </c>
      <c r="T555" s="515">
        <f>IF(R555=1,SUM($R$6:R555),0)</f>
        <v>0</v>
      </c>
      <c r="U555" s="515">
        <f>IF(S555=1,SUM($S$6:S555),0)</f>
        <v>512</v>
      </c>
      <c r="V555" s="515">
        <f t="shared" si="539"/>
        <v>512</v>
      </c>
      <c r="W555" s="515">
        <f t="shared" si="540"/>
        <v>0</v>
      </c>
      <c r="X555" s="515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237</v>
      </c>
      <c r="D556" s="105" t="s">
        <v>237</v>
      </c>
      <c r="E556" s="212" t="s">
        <v>45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15">
        <f t="shared" si="537"/>
        <v>0</v>
      </c>
      <c r="S556" s="515">
        <f t="shared" si="538"/>
        <v>1</v>
      </c>
      <c r="T556" s="515">
        <f>IF(R556=1,SUM($R$6:R556),0)</f>
        <v>0</v>
      </c>
      <c r="U556" s="515">
        <f>IF(S556=1,SUM($S$6:S556),0)</f>
        <v>513</v>
      </c>
      <c r="V556" s="515">
        <f t="shared" si="539"/>
        <v>513</v>
      </c>
      <c r="W556" s="515">
        <f t="shared" si="540"/>
        <v>0</v>
      </c>
      <c r="X556" s="515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238</v>
      </c>
      <c r="D557" s="105" t="s">
        <v>238</v>
      </c>
      <c r="E557" s="212" t="s">
        <v>45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15">
        <f t="shared" si="537"/>
        <v>0</v>
      </c>
      <c r="S557" s="515">
        <f t="shared" si="538"/>
        <v>1</v>
      </c>
      <c r="T557" s="515">
        <f>IF(R557=1,SUM($R$6:R557),0)</f>
        <v>0</v>
      </c>
      <c r="U557" s="515">
        <f>IF(S557=1,SUM($S$6:S557),0)</f>
        <v>514</v>
      </c>
      <c r="V557" s="515">
        <f t="shared" si="539"/>
        <v>514</v>
      </c>
      <c r="W557" s="515">
        <f t="shared" si="540"/>
        <v>0</v>
      </c>
      <c r="X557" s="515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239</v>
      </c>
      <c r="D558" s="105" t="s">
        <v>239</v>
      </c>
      <c r="E558" s="212" t="s">
        <v>45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15">
        <f t="shared" si="537"/>
        <v>0</v>
      </c>
      <c r="S558" s="515">
        <f t="shared" si="538"/>
        <v>1</v>
      </c>
      <c r="T558" s="515">
        <f>IF(R558=1,SUM($R$6:R558),0)</f>
        <v>0</v>
      </c>
      <c r="U558" s="515">
        <f>IF(S558=1,SUM($S$6:S558),0)</f>
        <v>515</v>
      </c>
      <c r="V558" s="515">
        <f t="shared" si="539"/>
        <v>515</v>
      </c>
      <c r="W558" s="515">
        <f t="shared" si="540"/>
        <v>0</v>
      </c>
      <c r="X558" s="515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240</v>
      </c>
      <c r="D559" s="105" t="s">
        <v>240</v>
      </c>
      <c r="E559" s="212" t="s">
        <v>45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15">
        <f t="shared" si="537"/>
        <v>0</v>
      </c>
      <c r="S559" s="515">
        <f t="shared" si="538"/>
        <v>1</v>
      </c>
      <c r="T559" s="515">
        <f>IF(R559=1,SUM($R$6:R559),0)</f>
        <v>0</v>
      </c>
      <c r="U559" s="515">
        <f>IF(S559=1,SUM($S$6:S559),0)</f>
        <v>516</v>
      </c>
      <c r="V559" s="515">
        <f t="shared" si="539"/>
        <v>516</v>
      </c>
      <c r="W559" s="515">
        <f t="shared" si="540"/>
        <v>0</v>
      </c>
      <c r="X559" s="515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36</v>
      </c>
      <c r="D560" s="105" t="s">
        <v>36</v>
      </c>
      <c r="E560" s="212" t="s">
        <v>45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15">
        <f t="shared" si="537"/>
        <v>0</v>
      </c>
      <c r="S560" s="515">
        <f t="shared" si="538"/>
        <v>1</v>
      </c>
      <c r="T560" s="515">
        <f>IF(R560=1,SUM($R$6:R560),0)</f>
        <v>0</v>
      </c>
      <c r="U560" s="515">
        <f>IF(S560=1,SUM($S$6:S560),0)</f>
        <v>517</v>
      </c>
      <c r="V560" s="515">
        <f t="shared" si="539"/>
        <v>517</v>
      </c>
      <c r="W560" s="515">
        <f t="shared" si="540"/>
        <v>0</v>
      </c>
      <c r="X560" s="515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241</v>
      </c>
      <c r="D561" s="105" t="s">
        <v>241</v>
      </c>
      <c r="E561" s="212" t="s">
        <v>45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15">
        <f t="shared" si="537"/>
        <v>0</v>
      </c>
      <c r="S561" s="515">
        <f t="shared" si="538"/>
        <v>1</v>
      </c>
      <c r="T561" s="515">
        <f>IF(R561=1,SUM($R$6:R561),0)</f>
        <v>0</v>
      </c>
      <c r="U561" s="515">
        <f>IF(S561=1,SUM($S$6:S561),0)</f>
        <v>518</v>
      </c>
      <c r="V561" s="515">
        <f t="shared" si="539"/>
        <v>518</v>
      </c>
      <c r="W561" s="515">
        <f t="shared" si="540"/>
        <v>0</v>
      </c>
      <c r="X561" s="515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242</v>
      </c>
      <c r="D562" s="105" t="s">
        <v>242</v>
      </c>
      <c r="E562" s="212" t="s">
        <v>45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15">
        <f t="shared" si="537"/>
        <v>0</v>
      </c>
      <c r="S562" s="515">
        <f t="shared" si="538"/>
        <v>1</v>
      </c>
      <c r="T562" s="515">
        <f>IF(R562=1,SUM($R$6:R562),0)</f>
        <v>0</v>
      </c>
      <c r="U562" s="515">
        <f>IF(S562=1,SUM($S$6:S562),0)</f>
        <v>519</v>
      </c>
      <c r="V562" s="515">
        <f t="shared" si="539"/>
        <v>519</v>
      </c>
      <c r="W562" s="515">
        <f t="shared" si="540"/>
        <v>0</v>
      </c>
      <c r="X562" s="515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27</v>
      </c>
      <c r="D563" s="105" t="s">
        <v>27</v>
      </c>
      <c r="E563" s="212" t="s">
        <v>45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15">
        <f t="shared" si="537"/>
        <v>0</v>
      </c>
      <c r="S563" s="515">
        <f t="shared" si="538"/>
        <v>1</v>
      </c>
      <c r="T563" s="515">
        <f>IF(R563=1,SUM($R$6:R563),0)</f>
        <v>0</v>
      </c>
      <c r="U563" s="515">
        <f>IF(S563=1,SUM($S$6:S563),0)</f>
        <v>520</v>
      </c>
      <c r="V563" s="515">
        <f t="shared" si="539"/>
        <v>520</v>
      </c>
      <c r="W563" s="515">
        <f t="shared" si="540"/>
        <v>0</v>
      </c>
      <c r="X563" s="515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243</v>
      </c>
      <c r="D564" s="105" t="s">
        <v>243</v>
      </c>
      <c r="E564" s="212" t="s">
        <v>45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15">
        <f t="shared" si="537"/>
        <v>0</v>
      </c>
      <c r="S564" s="515">
        <f t="shared" si="538"/>
        <v>1</v>
      </c>
      <c r="T564" s="515">
        <f>IF(R564=1,SUM($R$6:R564),0)</f>
        <v>0</v>
      </c>
      <c r="U564" s="515">
        <f>IF(S564=1,SUM($S$6:S564),0)</f>
        <v>521</v>
      </c>
      <c r="V564" s="515">
        <f t="shared" si="539"/>
        <v>521</v>
      </c>
      <c r="W564" s="515">
        <f t="shared" si="540"/>
        <v>0</v>
      </c>
      <c r="X564" s="515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438</v>
      </c>
      <c r="D565" s="397" t="s">
        <v>438</v>
      </c>
      <c r="E565" s="212" t="s">
        <v>45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15">
        <f t="shared" si="537"/>
        <v>0</v>
      </c>
      <c r="S565" s="515">
        <f t="shared" si="538"/>
        <v>1</v>
      </c>
      <c r="T565" s="515">
        <f>IF(R565=1,SUM($R$6:R565),0)</f>
        <v>0</v>
      </c>
      <c r="U565" s="515">
        <f>IF(S565=1,SUM($S$6:S565),0)</f>
        <v>522</v>
      </c>
      <c r="V565" s="515">
        <f t="shared" si="539"/>
        <v>522</v>
      </c>
      <c r="W565" s="515">
        <f t="shared" si="540"/>
        <v>0</v>
      </c>
      <c r="X565" s="515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244</v>
      </c>
      <c r="D566" s="105" t="s">
        <v>244</v>
      </c>
      <c r="E566" s="212" t="s">
        <v>45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15">
        <f t="shared" si="537"/>
        <v>0</v>
      </c>
      <c r="S566" s="515">
        <f t="shared" si="538"/>
        <v>1</v>
      </c>
      <c r="T566" s="515">
        <f>IF(R566=1,SUM($R$6:R566),0)</f>
        <v>0</v>
      </c>
      <c r="U566" s="515">
        <f>IF(S566=1,SUM($S$6:S566),0)</f>
        <v>523</v>
      </c>
      <c r="V566" s="515">
        <f t="shared" si="539"/>
        <v>523</v>
      </c>
      <c r="W566" s="515">
        <f t="shared" si="540"/>
        <v>0</v>
      </c>
      <c r="X566" s="515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245</v>
      </c>
      <c r="D567" s="105" t="s">
        <v>245</v>
      </c>
      <c r="E567" s="212" t="s">
        <v>45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15">
        <f t="shared" si="537"/>
        <v>0</v>
      </c>
      <c r="S567" s="515">
        <f t="shared" si="538"/>
        <v>1</v>
      </c>
      <c r="T567" s="515">
        <f>IF(R567=1,SUM($R$6:R567),0)</f>
        <v>0</v>
      </c>
      <c r="U567" s="515">
        <f>IF(S567=1,SUM($S$6:S567),0)</f>
        <v>524</v>
      </c>
      <c r="V567" s="515">
        <f t="shared" si="539"/>
        <v>524</v>
      </c>
      <c r="W567" s="515">
        <f t="shared" si="540"/>
        <v>0</v>
      </c>
      <c r="X567" s="515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246</v>
      </c>
      <c r="D568" s="105" t="s">
        <v>246</v>
      </c>
      <c r="E568" s="212" t="s">
        <v>45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15">
        <f t="shared" si="537"/>
        <v>0</v>
      </c>
      <c r="S568" s="515">
        <f t="shared" si="538"/>
        <v>1</v>
      </c>
      <c r="T568" s="515">
        <f>IF(R568=1,SUM($R$6:R568),0)</f>
        <v>0</v>
      </c>
      <c r="U568" s="515">
        <f>IF(S568=1,SUM($S$6:S568),0)</f>
        <v>525</v>
      </c>
      <c r="V568" s="515">
        <f t="shared" si="539"/>
        <v>525</v>
      </c>
      <c r="W568" s="515">
        <f t="shared" si="540"/>
        <v>0</v>
      </c>
      <c r="X568" s="515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247</v>
      </c>
      <c r="D569" s="105" t="s">
        <v>247</v>
      </c>
      <c r="E569" s="212" t="s">
        <v>45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15">
        <f t="shared" si="537"/>
        <v>0</v>
      </c>
      <c r="S569" s="515">
        <f t="shared" si="538"/>
        <v>1</v>
      </c>
      <c r="T569" s="515">
        <f>IF(R569=1,SUM($R$6:R569),0)</f>
        <v>0</v>
      </c>
      <c r="U569" s="515">
        <f>IF(S569=1,SUM($S$6:S569),0)</f>
        <v>526</v>
      </c>
      <c r="V569" s="515">
        <f t="shared" si="539"/>
        <v>526</v>
      </c>
      <c r="W569" s="515">
        <f t="shared" si="540"/>
        <v>0</v>
      </c>
      <c r="X569" s="515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553</v>
      </c>
      <c r="D570" s="105" t="s">
        <v>553</v>
      </c>
      <c r="E570" s="212" t="s">
        <v>45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15">
        <f t="shared" si="537"/>
        <v>0</v>
      </c>
      <c r="S570" s="515">
        <f t="shared" si="538"/>
        <v>1</v>
      </c>
      <c r="T570" s="515">
        <f>IF(R570=1,SUM($R$6:R570),0)</f>
        <v>0</v>
      </c>
      <c r="U570" s="515">
        <f>IF(S570=1,SUM($S$6:S570),0)</f>
        <v>527</v>
      </c>
      <c r="V570" s="515">
        <f t="shared" si="539"/>
        <v>527</v>
      </c>
      <c r="W570" s="515">
        <f t="shared" si="540"/>
        <v>0</v>
      </c>
      <c r="X570" s="515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554</v>
      </c>
      <c r="D571" s="105"/>
      <c r="E571" s="212" t="s">
        <v>45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15">
        <f t="shared" si="537"/>
        <v>0</v>
      </c>
      <c r="S571" s="515">
        <f t="shared" si="538"/>
        <v>1</v>
      </c>
      <c r="T571" s="515">
        <f>IF(R571=1,SUM($R$6:R571),0)</f>
        <v>0</v>
      </c>
      <c r="U571" s="515">
        <f>IF(S571=1,SUM($S$6:S571),0)</f>
        <v>528</v>
      </c>
      <c r="V571" s="515">
        <f t="shared" si="539"/>
        <v>528</v>
      </c>
      <c r="W571" s="515">
        <f t="shared" si="540"/>
        <v>0</v>
      </c>
      <c r="X571" s="515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555</v>
      </c>
      <c r="D572" s="105" t="s">
        <v>555</v>
      </c>
      <c r="E572" s="212" t="s">
        <v>45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15">
        <f t="shared" si="537"/>
        <v>0</v>
      </c>
      <c r="S572" s="515">
        <f t="shared" si="538"/>
        <v>1</v>
      </c>
      <c r="T572" s="515">
        <f>IF(R572=1,SUM($R$6:R572),0)</f>
        <v>0</v>
      </c>
      <c r="U572" s="515">
        <f>IF(S572=1,SUM($S$6:S572),0)</f>
        <v>529</v>
      </c>
      <c r="V572" s="515">
        <f t="shared" si="539"/>
        <v>529</v>
      </c>
      <c r="W572" s="515">
        <f t="shared" si="540"/>
        <v>0</v>
      </c>
      <c r="X572" s="515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556</v>
      </c>
      <c r="D573" s="105"/>
      <c r="E573" s="212" t="s">
        <v>45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15">
        <f t="shared" si="537"/>
        <v>0</v>
      </c>
      <c r="S573" s="515">
        <f t="shared" si="538"/>
        <v>1</v>
      </c>
      <c r="T573" s="515">
        <f>IF(R573=1,SUM($R$6:R573),0)</f>
        <v>0</v>
      </c>
      <c r="U573" s="515">
        <f>IF(S573=1,SUM($S$6:S573),0)</f>
        <v>530</v>
      </c>
      <c r="V573" s="515">
        <f t="shared" si="539"/>
        <v>530</v>
      </c>
      <c r="W573" s="515">
        <f t="shared" si="540"/>
        <v>0</v>
      </c>
      <c r="X573" s="515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248</v>
      </c>
      <c r="D574" s="105"/>
      <c r="E574" s="212" t="s">
        <v>45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15">
        <f t="shared" si="537"/>
        <v>0</v>
      </c>
      <c r="S574" s="515">
        <f t="shared" si="538"/>
        <v>1</v>
      </c>
      <c r="T574" s="515">
        <f>IF(R574=1,SUM($R$6:R574),0)</f>
        <v>0</v>
      </c>
      <c r="U574" s="515">
        <f>IF(S574=1,SUM($S$6:S574),0)</f>
        <v>531</v>
      </c>
      <c r="V574" s="515">
        <f t="shared" si="539"/>
        <v>531</v>
      </c>
      <c r="W574" s="515">
        <f t="shared" si="540"/>
        <v>0</v>
      </c>
      <c r="X574" s="515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249</v>
      </c>
      <c r="D575" s="105"/>
      <c r="E575" s="212" t="s">
        <v>45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15">
        <f t="shared" si="537"/>
        <v>0</v>
      </c>
      <c r="S575" s="515">
        <f t="shared" si="538"/>
        <v>1</v>
      </c>
      <c r="T575" s="515">
        <f>IF(R575=1,SUM($R$6:R575),0)</f>
        <v>0</v>
      </c>
      <c r="U575" s="515">
        <f>IF(S575=1,SUM($S$6:S575),0)</f>
        <v>532</v>
      </c>
      <c r="V575" s="515">
        <f t="shared" si="539"/>
        <v>532</v>
      </c>
      <c r="W575" s="515">
        <f t="shared" si="540"/>
        <v>0</v>
      </c>
      <c r="X575" s="515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250</v>
      </c>
      <c r="D576" s="105"/>
      <c r="E576" s="212" t="s">
        <v>45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15">
        <f t="shared" si="537"/>
        <v>0</v>
      </c>
      <c r="S576" s="515">
        <f t="shared" si="538"/>
        <v>1</v>
      </c>
      <c r="T576" s="515">
        <f>IF(R576=1,SUM($R$6:R576),0)</f>
        <v>0</v>
      </c>
      <c r="U576" s="515">
        <f>IF(S576=1,SUM($S$6:S576),0)</f>
        <v>533</v>
      </c>
      <c r="V576" s="515">
        <f t="shared" si="539"/>
        <v>533</v>
      </c>
      <c r="W576" s="515">
        <f t="shared" si="540"/>
        <v>0</v>
      </c>
      <c r="X576" s="515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35</v>
      </c>
      <c r="D577" s="105" t="s">
        <v>35</v>
      </c>
      <c r="E577" s="212" t="s">
        <v>45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15">
        <f t="shared" si="537"/>
        <v>0</v>
      </c>
      <c r="S577" s="515">
        <f t="shared" si="538"/>
        <v>1</v>
      </c>
      <c r="T577" s="515">
        <f>IF(R577=1,SUM($R$6:R577),0)</f>
        <v>0</v>
      </c>
      <c r="U577" s="515">
        <f>IF(S577=1,SUM($S$6:S577),0)</f>
        <v>534</v>
      </c>
      <c r="V577" s="515">
        <f t="shared" si="539"/>
        <v>534</v>
      </c>
      <c r="W577" s="515">
        <f t="shared" si="540"/>
        <v>0</v>
      </c>
      <c r="X577" s="515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251</v>
      </c>
      <c r="D578" s="105" t="s">
        <v>251</v>
      </c>
      <c r="E578" s="212" t="s">
        <v>45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15">
        <f t="shared" si="537"/>
        <v>0</v>
      </c>
      <c r="S578" s="515">
        <f t="shared" si="538"/>
        <v>1</v>
      </c>
      <c r="T578" s="515">
        <f>IF(R578=1,SUM($R$6:R578),0)</f>
        <v>0</v>
      </c>
      <c r="U578" s="515">
        <f>IF(S578=1,SUM($S$6:S578),0)</f>
        <v>535</v>
      </c>
      <c r="V578" s="515">
        <f t="shared" si="539"/>
        <v>535</v>
      </c>
      <c r="W578" s="515">
        <f t="shared" si="540"/>
        <v>0</v>
      </c>
      <c r="X578" s="515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252</v>
      </c>
      <c r="D579" s="105" t="s">
        <v>252</v>
      </c>
      <c r="E579" s="212" t="s">
        <v>45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15">
        <f t="shared" si="537"/>
        <v>0</v>
      </c>
      <c r="S579" s="515">
        <f t="shared" si="538"/>
        <v>1</v>
      </c>
      <c r="T579" s="515">
        <f>IF(R579=1,SUM($R$6:R579),0)</f>
        <v>0</v>
      </c>
      <c r="U579" s="515">
        <f>IF(S579=1,SUM($S$6:S579),0)</f>
        <v>536</v>
      </c>
      <c r="V579" s="515">
        <f t="shared" si="539"/>
        <v>536</v>
      </c>
      <c r="W579" s="515">
        <f t="shared" si="540"/>
        <v>0</v>
      </c>
      <c r="X579" s="515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253</v>
      </c>
      <c r="D580" s="105" t="s">
        <v>253</v>
      </c>
      <c r="E580" s="212" t="s">
        <v>45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15">
        <f t="shared" si="537"/>
        <v>0</v>
      </c>
      <c r="S580" s="515">
        <f t="shared" si="538"/>
        <v>1</v>
      </c>
      <c r="T580" s="515">
        <f>IF(R580=1,SUM($R$6:R580),0)</f>
        <v>0</v>
      </c>
      <c r="U580" s="515">
        <f>IF(S580=1,SUM($S$6:S580),0)</f>
        <v>537</v>
      </c>
      <c r="V580" s="515">
        <f t="shared" si="539"/>
        <v>537</v>
      </c>
      <c r="W580" s="515">
        <f t="shared" si="540"/>
        <v>0</v>
      </c>
      <c r="X580" s="515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254</v>
      </c>
      <c r="D581" s="105" t="s">
        <v>254</v>
      </c>
      <c r="E581" s="212" t="s">
        <v>45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15">
        <f t="shared" si="537"/>
        <v>0</v>
      </c>
      <c r="S581" s="515">
        <f t="shared" si="538"/>
        <v>1</v>
      </c>
      <c r="T581" s="515">
        <f>IF(R581=1,SUM($R$6:R581),0)</f>
        <v>0</v>
      </c>
      <c r="U581" s="515">
        <f>IF(S581=1,SUM($S$6:S581),0)</f>
        <v>538</v>
      </c>
      <c r="V581" s="515">
        <f t="shared" si="539"/>
        <v>538</v>
      </c>
      <c r="W581" s="515">
        <f t="shared" si="540"/>
        <v>0</v>
      </c>
      <c r="X581" s="515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557</v>
      </c>
      <c r="D582" s="105" t="s">
        <v>557</v>
      </c>
      <c r="E582" s="212" t="s">
        <v>45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15">
        <f t="shared" si="537"/>
        <v>0</v>
      </c>
      <c r="S582" s="515">
        <f t="shared" si="538"/>
        <v>1</v>
      </c>
      <c r="T582" s="515">
        <f>IF(R582=1,SUM($R$6:R582),0)</f>
        <v>0</v>
      </c>
      <c r="U582" s="515">
        <f>IF(S582=1,SUM($S$6:S582),0)</f>
        <v>539</v>
      </c>
      <c r="V582" s="515">
        <f t="shared" si="539"/>
        <v>539</v>
      </c>
      <c r="W582" s="515">
        <f t="shared" si="540"/>
        <v>0</v>
      </c>
      <c r="X582" s="515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255</v>
      </c>
      <c r="D583" s="105" t="s">
        <v>255</v>
      </c>
      <c r="E583" s="212" t="s">
        <v>45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15">
        <f t="shared" ref="R583:R646" si="608">IF(E583="MDU-KD",1,0)</f>
        <v>0</v>
      </c>
      <c r="S583" s="515">
        <f t="shared" ref="S583:S646" si="609">IF(E583="HDW",1,0)</f>
        <v>1</v>
      </c>
      <c r="T583" s="515">
        <f>IF(R583=1,SUM($R$6:R583),0)</f>
        <v>0</v>
      </c>
      <c r="U583" s="515">
        <f>IF(S583=1,SUM($S$6:S583),0)</f>
        <v>540</v>
      </c>
      <c r="V583" s="515">
        <f t="shared" ref="V583:V646" si="610">IF(T583=0,U583,T583)</f>
        <v>540</v>
      </c>
      <c r="W583" s="515">
        <f t="shared" ref="W583:W646" si="611">IF(F583=0,0,IF(LEFT(C583,11)="Tiang Beton",1,0))</f>
        <v>0</v>
      </c>
      <c r="X583" s="515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256</v>
      </c>
      <c r="D584" s="105" t="s">
        <v>256</v>
      </c>
      <c r="E584" s="212" t="s">
        <v>45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15">
        <f t="shared" si="608"/>
        <v>0</v>
      </c>
      <c r="S584" s="515">
        <f t="shared" si="609"/>
        <v>1</v>
      </c>
      <c r="T584" s="515">
        <f>IF(R584=1,SUM($R$6:R584),0)</f>
        <v>0</v>
      </c>
      <c r="U584" s="515">
        <f>IF(S584=1,SUM($S$6:S584),0)</f>
        <v>541</v>
      </c>
      <c r="V584" s="515">
        <f t="shared" si="610"/>
        <v>541</v>
      </c>
      <c r="W584" s="515">
        <f t="shared" si="611"/>
        <v>0</v>
      </c>
      <c r="X584" s="515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257</v>
      </c>
      <c r="D585" s="105" t="s">
        <v>257</v>
      </c>
      <c r="E585" s="212" t="s">
        <v>45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15">
        <f t="shared" si="608"/>
        <v>0</v>
      </c>
      <c r="S585" s="515">
        <f t="shared" si="609"/>
        <v>1</v>
      </c>
      <c r="T585" s="515">
        <f>IF(R585=1,SUM($R$6:R585),0)</f>
        <v>0</v>
      </c>
      <c r="U585" s="515">
        <f>IF(S585=1,SUM($S$6:S585),0)</f>
        <v>542</v>
      </c>
      <c r="V585" s="515">
        <f t="shared" si="610"/>
        <v>542</v>
      </c>
      <c r="W585" s="515">
        <f t="shared" si="611"/>
        <v>0</v>
      </c>
      <c r="X585" s="515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2215</v>
      </c>
      <c r="D586" s="105" t="s">
        <v>1274</v>
      </c>
      <c r="E586" s="212" t="s">
        <v>45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15">
        <f t="shared" si="608"/>
        <v>0</v>
      </c>
      <c r="S586" s="515">
        <f t="shared" si="609"/>
        <v>1</v>
      </c>
      <c r="T586" s="515">
        <f>IF(R586=1,SUM($R$6:R586),0)</f>
        <v>0</v>
      </c>
      <c r="U586" s="515">
        <f>IF(S586=1,SUM($S$6:S586),0)</f>
        <v>543</v>
      </c>
      <c r="V586" s="515">
        <f t="shared" si="610"/>
        <v>543</v>
      </c>
      <c r="W586" s="515">
        <f t="shared" si="611"/>
        <v>0</v>
      </c>
      <c r="X586" s="515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258</v>
      </c>
      <c r="D587" s="105"/>
      <c r="E587" s="212" t="s">
        <v>45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15">
        <f t="shared" si="608"/>
        <v>0</v>
      </c>
      <c r="S587" s="515">
        <f t="shared" si="609"/>
        <v>1</v>
      </c>
      <c r="T587" s="515">
        <f>IF(R587=1,SUM($R$6:R587),0)</f>
        <v>0</v>
      </c>
      <c r="U587" s="515">
        <f>IF(S587=1,SUM($S$6:S587),0)</f>
        <v>544</v>
      </c>
      <c r="V587" s="515">
        <f t="shared" si="610"/>
        <v>544</v>
      </c>
      <c r="W587" s="515">
        <f t="shared" si="611"/>
        <v>0</v>
      </c>
      <c r="X587" s="515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2216</v>
      </c>
      <c r="D588" s="105" t="s">
        <v>1275</v>
      </c>
      <c r="E588" s="212" t="s">
        <v>45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15">
        <f t="shared" si="608"/>
        <v>0</v>
      </c>
      <c r="S588" s="515">
        <f t="shared" si="609"/>
        <v>1</v>
      </c>
      <c r="T588" s="515">
        <f>IF(R588=1,SUM($R$6:R588),0)</f>
        <v>0</v>
      </c>
      <c r="U588" s="515">
        <f>IF(S588=1,SUM($S$6:S588),0)</f>
        <v>545</v>
      </c>
      <c r="V588" s="515">
        <f t="shared" si="610"/>
        <v>545</v>
      </c>
      <c r="W588" s="515">
        <f t="shared" si="611"/>
        <v>0</v>
      </c>
      <c r="X588" s="515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259</v>
      </c>
      <c r="D589" s="105"/>
      <c r="E589" s="212" t="s">
        <v>45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15">
        <f t="shared" si="608"/>
        <v>0</v>
      </c>
      <c r="S589" s="515">
        <f t="shared" si="609"/>
        <v>1</v>
      </c>
      <c r="T589" s="515">
        <f>IF(R589=1,SUM($R$6:R589),0)</f>
        <v>0</v>
      </c>
      <c r="U589" s="515">
        <f>IF(S589=1,SUM($S$6:S589),0)</f>
        <v>546</v>
      </c>
      <c r="V589" s="515">
        <f t="shared" si="610"/>
        <v>546</v>
      </c>
      <c r="W589" s="515">
        <f t="shared" si="611"/>
        <v>0</v>
      </c>
      <c r="X589" s="515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260</v>
      </c>
      <c r="D590" s="105" t="s">
        <v>260</v>
      </c>
      <c r="E590" s="212" t="s">
        <v>45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15">
        <f t="shared" si="608"/>
        <v>0</v>
      </c>
      <c r="S590" s="515">
        <f t="shared" si="609"/>
        <v>1</v>
      </c>
      <c r="T590" s="515">
        <f>IF(R590=1,SUM($R$6:R590),0)</f>
        <v>0</v>
      </c>
      <c r="U590" s="515">
        <f>IF(S590=1,SUM($S$6:S590),0)</f>
        <v>547</v>
      </c>
      <c r="V590" s="515">
        <f t="shared" si="610"/>
        <v>547</v>
      </c>
      <c r="W590" s="515">
        <f t="shared" si="611"/>
        <v>0</v>
      </c>
      <c r="X590" s="515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261</v>
      </c>
      <c r="D591" s="105" t="s">
        <v>261</v>
      </c>
      <c r="E591" s="212" t="s">
        <v>45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15">
        <f t="shared" si="608"/>
        <v>0</v>
      </c>
      <c r="S591" s="515">
        <f t="shared" si="609"/>
        <v>1</v>
      </c>
      <c r="T591" s="515">
        <f>IF(R591=1,SUM($R$6:R591),0)</f>
        <v>0</v>
      </c>
      <c r="U591" s="515">
        <f>IF(S591=1,SUM($S$6:S591),0)</f>
        <v>548</v>
      </c>
      <c r="V591" s="515">
        <f t="shared" si="610"/>
        <v>548</v>
      </c>
      <c r="W591" s="515">
        <f t="shared" si="611"/>
        <v>0</v>
      </c>
      <c r="X591" s="515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262</v>
      </c>
      <c r="D592" s="105" t="s">
        <v>262</v>
      </c>
      <c r="E592" s="212" t="s">
        <v>45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15">
        <f t="shared" si="608"/>
        <v>0</v>
      </c>
      <c r="S592" s="515">
        <f t="shared" si="609"/>
        <v>1</v>
      </c>
      <c r="T592" s="515">
        <f>IF(R592=1,SUM($R$6:R592),0)</f>
        <v>0</v>
      </c>
      <c r="U592" s="515">
        <f>IF(S592=1,SUM($S$6:S592),0)</f>
        <v>549</v>
      </c>
      <c r="V592" s="515">
        <f t="shared" si="610"/>
        <v>549</v>
      </c>
      <c r="W592" s="515">
        <f t="shared" si="611"/>
        <v>0</v>
      </c>
      <c r="X592" s="515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263</v>
      </c>
      <c r="D593" s="105" t="s">
        <v>263</v>
      </c>
      <c r="E593" s="212" t="s">
        <v>45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15">
        <f t="shared" si="608"/>
        <v>0</v>
      </c>
      <c r="S593" s="515">
        <f t="shared" si="609"/>
        <v>1</v>
      </c>
      <c r="T593" s="515">
        <f>IF(R593=1,SUM($R$6:R593),0)</f>
        <v>0</v>
      </c>
      <c r="U593" s="515">
        <f>IF(S593=1,SUM($S$6:S593),0)</f>
        <v>550</v>
      </c>
      <c r="V593" s="515">
        <f t="shared" si="610"/>
        <v>550</v>
      </c>
      <c r="W593" s="515">
        <f t="shared" si="611"/>
        <v>0</v>
      </c>
      <c r="X593" s="515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264</v>
      </c>
      <c r="D594" s="105" t="s">
        <v>264</v>
      </c>
      <c r="E594" s="212" t="s">
        <v>45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15">
        <f t="shared" si="608"/>
        <v>0</v>
      </c>
      <c r="S594" s="515">
        <f t="shared" si="609"/>
        <v>1</v>
      </c>
      <c r="T594" s="515">
        <f>IF(R594=1,SUM($R$6:R594),0)</f>
        <v>0</v>
      </c>
      <c r="U594" s="515">
        <f>IF(S594=1,SUM($S$6:S594),0)</f>
        <v>551</v>
      </c>
      <c r="V594" s="515">
        <f t="shared" si="610"/>
        <v>551</v>
      </c>
      <c r="W594" s="515">
        <f t="shared" si="611"/>
        <v>0</v>
      </c>
      <c r="X594" s="515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265</v>
      </c>
      <c r="D595" s="105" t="s">
        <v>265</v>
      </c>
      <c r="E595" s="212" t="s">
        <v>45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15">
        <f t="shared" si="608"/>
        <v>0</v>
      </c>
      <c r="S595" s="515">
        <f t="shared" si="609"/>
        <v>1</v>
      </c>
      <c r="T595" s="515">
        <f>IF(R595=1,SUM($R$6:R595),0)</f>
        <v>0</v>
      </c>
      <c r="U595" s="515">
        <f>IF(S595=1,SUM($S$6:S595),0)</f>
        <v>552</v>
      </c>
      <c r="V595" s="515">
        <f t="shared" si="610"/>
        <v>552</v>
      </c>
      <c r="W595" s="515">
        <f t="shared" si="611"/>
        <v>0</v>
      </c>
      <c r="X595" s="515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266</v>
      </c>
      <c r="D596" s="105" t="s">
        <v>266</v>
      </c>
      <c r="E596" s="212" t="s">
        <v>45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15">
        <f t="shared" si="608"/>
        <v>0</v>
      </c>
      <c r="S596" s="515">
        <f t="shared" si="609"/>
        <v>1</v>
      </c>
      <c r="T596" s="515">
        <f>IF(R596=1,SUM($R$6:R596),0)</f>
        <v>0</v>
      </c>
      <c r="U596" s="515">
        <f>IF(S596=1,SUM($S$6:S596),0)</f>
        <v>553</v>
      </c>
      <c r="V596" s="515">
        <f t="shared" si="610"/>
        <v>553</v>
      </c>
      <c r="W596" s="515">
        <f t="shared" si="611"/>
        <v>0</v>
      </c>
      <c r="X596" s="515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267</v>
      </c>
      <c r="D597" s="105" t="s">
        <v>267</v>
      </c>
      <c r="E597" s="212" t="s">
        <v>45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15">
        <f t="shared" si="608"/>
        <v>0</v>
      </c>
      <c r="S597" s="515">
        <f t="shared" si="609"/>
        <v>1</v>
      </c>
      <c r="T597" s="515">
        <f>IF(R597=1,SUM($R$6:R597),0)</f>
        <v>0</v>
      </c>
      <c r="U597" s="515">
        <f>IF(S597=1,SUM($S$6:S597),0)</f>
        <v>554</v>
      </c>
      <c r="V597" s="515">
        <f t="shared" si="610"/>
        <v>554</v>
      </c>
      <c r="W597" s="515">
        <f t="shared" si="611"/>
        <v>0</v>
      </c>
      <c r="X597" s="515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38</v>
      </c>
      <c r="D598" s="105" t="s">
        <v>38</v>
      </c>
      <c r="E598" s="212" t="s">
        <v>45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15">
        <f t="shared" si="608"/>
        <v>0</v>
      </c>
      <c r="S598" s="515">
        <f t="shared" si="609"/>
        <v>1</v>
      </c>
      <c r="T598" s="515">
        <f>IF(R598=1,SUM($R$6:R598),0)</f>
        <v>0</v>
      </c>
      <c r="U598" s="515">
        <f>IF(S598=1,SUM($S$6:S598),0)</f>
        <v>555</v>
      </c>
      <c r="V598" s="515">
        <f t="shared" si="610"/>
        <v>555</v>
      </c>
      <c r="W598" s="515">
        <f t="shared" si="611"/>
        <v>0</v>
      </c>
      <c r="X598" s="515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558</v>
      </c>
      <c r="D599" s="105"/>
      <c r="E599" s="212" t="s">
        <v>45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15">
        <f t="shared" si="608"/>
        <v>0</v>
      </c>
      <c r="S599" s="515">
        <f t="shared" si="609"/>
        <v>1</v>
      </c>
      <c r="T599" s="515">
        <f>IF(R599=1,SUM($R$6:R599),0)</f>
        <v>0</v>
      </c>
      <c r="U599" s="515">
        <f>IF(S599=1,SUM($S$6:S599),0)</f>
        <v>556</v>
      </c>
      <c r="V599" s="515">
        <f t="shared" si="610"/>
        <v>556</v>
      </c>
      <c r="W599" s="515">
        <f t="shared" si="611"/>
        <v>0</v>
      </c>
      <c r="X599" s="515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268</v>
      </c>
      <c r="D600" s="105" t="s">
        <v>268</v>
      </c>
      <c r="E600" s="212" t="s">
        <v>45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15">
        <f t="shared" si="608"/>
        <v>0</v>
      </c>
      <c r="S600" s="515">
        <f t="shared" si="609"/>
        <v>1</v>
      </c>
      <c r="T600" s="515">
        <f>IF(R600=1,SUM($R$6:R600),0)</f>
        <v>0</v>
      </c>
      <c r="U600" s="515">
        <f>IF(S600=1,SUM($S$6:S600),0)</f>
        <v>557</v>
      </c>
      <c r="V600" s="515">
        <f t="shared" si="610"/>
        <v>557</v>
      </c>
      <c r="W600" s="515">
        <f t="shared" si="611"/>
        <v>0</v>
      </c>
      <c r="X600" s="515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26</v>
      </c>
      <c r="D601" s="105" t="s">
        <v>26</v>
      </c>
      <c r="E601" s="212" t="s">
        <v>45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15">
        <f t="shared" si="608"/>
        <v>0</v>
      </c>
      <c r="S601" s="515">
        <f t="shared" si="609"/>
        <v>1</v>
      </c>
      <c r="T601" s="515">
        <f>IF(R601=1,SUM($R$6:R601),0)</f>
        <v>0</v>
      </c>
      <c r="U601" s="515">
        <f>IF(S601=1,SUM($S$6:S601),0)</f>
        <v>558</v>
      </c>
      <c r="V601" s="515">
        <f t="shared" si="610"/>
        <v>558</v>
      </c>
      <c r="W601" s="515">
        <f t="shared" si="611"/>
        <v>0</v>
      </c>
      <c r="X601" s="515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48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15">
        <f t="shared" si="608"/>
        <v>0</v>
      </c>
      <c r="S602" s="515">
        <f t="shared" si="609"/>
        <v>0</v>
      </c>
      <c r="T602" s="515">
        <f>IF(R602=1,SUM($R$6:R602),0)</f>
        <v>0</v>
      </c>
      <c r="U602" s="515">
        <f>IF(S602=1,SUM($S$6:S602),0)</f>
        <v>0</v>
      </c>
      <c r="V602" s="515">
        <f t="shared" si="610"/>
        <v>0</v>
      </c>
      <c r="W602" s="515">
        <f t="shared" si="611"/>
        <v>0</v>
      </c>
      <c r="X602" s="515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720</v>
      </c>
      <c r="C603" s="426" t="s">
        <v>559</v>
      </c>
      <c r="D603" s="426"/>
      <c r="E603" s="212" t="s">
        <v>48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15">
        <f t="shared" si="608"/>
        <v>0</v>
      </c>
      <c r="S603" s="515">
        <f t="shared" si="609"/>
        <v>0</v>
      </c>
      <c r="T603" s="515">
        <f>IF(R603=1,SUM($R$6:R603),0)</f>
        <v>0</v>
      </c>
      <c r="U603" s="515">
        <f>IF(S603=1,SUM($S$6:S603),0)</f>
        <v>0</v>
      </c>
      <c r="V603" s="515">
        <f t="shared" si="610"/>
        <v>0</v>
      </c>
      <c r="W603" s="515">
        <f t="shared" si="611"/>
        <v>0</v>
      </c>
      <c r="X603" s="515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1085</v>
      </c>
      <c r="D604" s="441" t="s">
        <v>1407</v>
      </c>
      <c r="E604" s="212" t="s">
        <v>45</v>
      </c>
      <c r="F604" s="213" t="s">
        <v>24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15">
        <f t="shared" si="608"/>
        <v>0</v>
      </c>
      <c r="S604" s="515">
        <f t="shared" si="609"/>
        <v>1</v>
      </c>
      <c r="T604" s="515">
        <f>IF(R604=1,SUM($R$6:R604),0)</f>
        <v>0</v>
      </c>
      <c r="U604" s="515">
        <f>IF(S604=1,SUM($S$6:S604),0)</f>
        <v>559</v>
      </c>
      <c r="V604" s="515">
        <f t="shared" si="610"/>
        <v>559</v>
      </c>
      <c r="W604" s="515">
        <f t="shared" si="611"/>
        <v>0</v>
      </c>
      <c r="X604" s="515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1086</v>
      </c>
      <c r="D605" s="441" t="s">
        <v>1408</v>
      </c>
      <c r="E605" s="212" t="s">
        <v>45</v>
      </c>
      <c r="F605" s="213" t="s">
        <v>24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15">
        <f t="shared" si="608"/>
        <v>0</v>
      </c>
      <c r="S605" s="515">
        <f t="shared" si="609"/>
        <v>1</v>
      </c>
      <c r="T605" s="515">
        <f>IF(R605=1,SUM($R$6:R605),0)</f>
        <v>0</v>
      </c>
      <c r="U605" s="515">
        <f>IF(S605=1,SUM($S$6:S605),0)</f>
        <v>560</v>
      </c>
      <c r="V605" s="515">
        <f t="shared" si="610"/>
        <v>560</v>
      </c>
      <c r="W605" s="515">
        <f t="shared" si="611"/>
        <v>0</v>
      </c>
      <c r="X605" s="515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1087</v>
      </c>
      <c r="D606" s="441" t="s">
        <v>1409</v>
      </c>
      <c r="E606" s="212" t="s">
        <v>45</v>
      </c>
      <c r="F606" s="213" t="s">
        <v>24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15">
        <f t="shared" si="608"/>
        <v>0</v>
      </c>
      <c r="S606" s="515">
        <f t="shared" si="609"/>
        <v>1</v>
      </c>
      <c r="T606" s="515">
        <f>IF(R606=1,SUM($R$6:R606),0)</f>
        <v>0</v>
      </c>
      <c r="U606" s="515">
        <f>IF(S606=1,SUM($S$6:S606),0)</f>
        <v>561</v>
      </c>
      <c r="V606" s="515">
        <f t="shared" si="610"/>
        <v>561</v>
      </c>
      <c r="W606" s="515">
        <f t="shared" si="611"/>
        <v>0</v>
      </c>
      <c r="X606" s="515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1088</v>
      </c>
      <c r="D607" s="441" t="s">
        <v>1410</v>
      </c>
      <c r="E607" s="212" t="s">
        <v>45</v>
      </c>
      <c r="F607" s="213" t="s">
        <v>24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15">
        <f t="shared" si="608"/>
        <v>0</v>
      </c>
      <c r="S607" s="515">
        <f t="shared" si="609"/>
        <v>1</v>
      </c>
      <c r="T607" s="515">
        <f>IF(R607=1,SUM($R$6:R607),0)</f>
        <v>0</v>
      </c>
      <c r="U607" s="515">
        <f>IF(S607=1,SUM($S$6:S607),0)</f>
        <v>562</v>
      </c>
      <c r="V607" s="515">
        <f t="shared" si="610"/>
        <v>562</v>
      </c>
      <c r="W607" s="515">
        <f t="shared" si="611"/>
        <v>0</v>
      </c>
      <c r="X607" s="515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1089</v>
      </c>
      <c r="D608" s="441" t="s">
        <v>1411</v>
      </c>
      <c r="E608" s="212" t="s">
        <v>45</v>
      </c>
      <c r="F608" s="213" t="s">
        <v>24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15">
        <f t="shared" si="608"/>
        <v>0</v>
      </c>
      <c r="S608" s="515">
        <f t="shared" si="609"/>
        <v>1</v>
      </c>
      <c r="T608" s="515">
        <f>IF(R608=1,SUM($R$6:R608),0)</f>
        <v>0</v>
      </c>
      <c r="U608" s="515">
        <f>IF(S608=1,SUM($S$6:S608),0)</f>
        <v>563</v>
      </c>
      <c r="V608" s="515">
        <f t="shared" si="610"/>
        <v>563</v>
      </c>
      <c r="W608" s="515">
        <f t="shared" si="611"/>
        <v>0</v>
      </c>
      <c r="X608" s="515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1090</v>
      </c>
      <c r="D609" s="441" t="s">
        <v>1412</v>
      </c>
      <c r="E609" s="212" t="s">
        <v>45</v>
      </c>
      <c r="F609" s="213" t="s">
        <v>24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15">
        <f t="shared" si="608"/>
        <v>0</v>
      </c>
      <c r="S609" s="515">
        <f t="shared" si="609"/>
        <v>1</v>
      </c>
      <c r="T609" s="515">
        <f>IF(R609=1,SUM($R$6:R609),0)</f>
        <v>0</v>
      </c>
      <c r="U609" s="515">
        <f>IF(S609=1,SUM($S$6:S609),0)</f>
        <v>564</v>
      </c>
      <c r="V609" s="515">
        <f t="shared" si="610"/>
        <v>564</v>
      </c>
      <c r="W609" s="515">
        <f t="shared" si="611"/>
        <v>0</v>
      </c>
      <c r="X609" s="515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1091</v>
      </c>
      <c r="D610" s="441" t="s">
        <v>1413</v>
      </c>
      <c r="E610" s="212" t="s">
        <v>45</v>
      </c>
      <c r="F610" s="213" t="s">
        <v>24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15">
        <f t="shared" si="608"/>
        <v>0</v>
      </c>
      <c r="S610" s="515">
        <f t="shared" si="609"/>
        <v>1</v>
      </c>
      <c r="T610" s="515">
        <f>IF(R610=1,SUM($R$6:R610),0)</f>
        <v>0</v>
      </c>
      <c r="U610" s="515">
        <f>IF(S610=1,SUM($S$6:S610),0)</f>
        <v>565</v>
      </c>
      <c r="V610" s="515">
        <f t="shared" si="610"/>
        <v>565</v>
      </c>
      <c r="W610" s="515">
        <f t="shared" si="611"/>
        <v>0</v>
      </c>
      <c r="X610" s="515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1092</v>
      </c>
      <c r="D611" s="441" t="s">
        <v>1414</v>
      </c>
      <c r="E611" s="212" t="s">
        <v>45</v>
      </c>
      <c r="F611" s="213" t="s">
        <v>24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15">
        <f t="shared" si="608"/>
        <v>0</v>
      </c>
      <c r="S611" s="515">
        <f t="shared" si="609"/>
        <v>1</v>
      </c>
      <c r="T611" s="515">
        <f>IF(R611=1,SUM($R$6:R611),0)</f>
        <v>0</v>
      </c>
      <c r="U611" s="515">
        <f>IF(S611=1,SUM($S$6:S611),0)</f>
        <v>566</v>
      </c>
      <c r="V611" s="515">
        <f t="shared" si="610"/>
        <v>566</v>
      </c>
      <c r="W611" s="515">
        <f t="shared" si="611"/>
        <v>0</v>
      </c>
      <c r="X611" s="515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1093</v>
      </c>
      <c r="D612" s="441" t="s">
        <v>1415</v>
      </c>
      <c r="E612" s="212" t="s">
        <v>45</v>
      </c>
      <c r="F612" s="213" t="s">
        <v>24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15">
        <f t="shared" si="608"/>
        <v>0</v>
      </c>
      <c r="S612" s="515">
        <f t="shared" si="609"/>
        <v>1</v>
      </c>
      <c r="T612" s="515">
        <f>IF(R612=1,SUM($R$6:R612),0)</f>
        <v>0</v>
      </c>
      <c r="U612" s="515">
        <f>IF(S612=1,SUM($S$6:S612),0)</f>
        <v>567</v>
      </c>
      <c r="V612" s="515">
        <f t="shared" si="610"/>
        <v>567</v>
      </c>
      <c r="W612" s="515">
        <f t="shared" si="611"/>
        <v>0</v>
      </c>
      <c r="X612" s="515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1094</v>
      </c>
      <c r="D613" s="441" t="s">
        <v>1416</v>
      </c>
      <c r="E613" s="212" t="s">
        <v>45</v>
      </c>
      <c r="F613" s="213" t="s">
        <v>24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15">
        <f t="shared" si="608"/>
        <v>0</v>
      </c>
      <c r="S613" s="515">
        <f t="shared" si="609"/>
        <v>1</v>
      </c>
      <c r="T613" s="515">
        <f>IF(R613=1,SUM($R$6:R613),0)</f>
        <v>0</v>
      </c>
      <c r="U613" s="515">
        <f>IF(S613=1,SUM($S$6:S613),0)</f>
        <v>568</v>
      </c>
      <c r="V613" s="515">
        <f t="shared" si="610"/>
        <v>568</v>
      </c>
      <c r="W613" s="515">
        <f t="shared" si="611"/>
        <v>0</v>
      </c>
      <c r="X613" s="515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1095</v>
      </c>
      <c r="D614" s="441" t="s">
        <v>1417</v>
      </c>
      <c r="E614" s="212" t="s">
        <v>45</v>
      </c>
      <c r="F614" s="213" t="s">
        <v>24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15">
        <f t="shared" si="608"/>
        <v>0</v>
      </c>
      <c r="S614" s="515">
        <f t="shared" si="609"/>
        <v>1</v>
      </c>
      <c r="T614" s="515">
        <f>IF(R614=1,SUM($R$6:R614),0)</f>
        <v>0</v>
      </c>
      <c r="U614" s="515">
        <f>IF(S614=1,SUM($S$6:S614),0)</f>
        <v>569</v>
      </c>
      <c r="V614" s="515">
        <f t="shared" si="610"/>
        <v>569</v>
      </c>
      <c r="W614" s="515">
        <f t="shared" si="611"/>
        <v>0</v>
      </c>
      <c r="X614" s="515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1096</v>
      </c>
      <c r="D615" s="441" t="s">
        <v>1418</v>
      </c>
      <c r="E615" s="212" t="s">
        <v>45</v>
      </c>
      <c r="F615" s="213" t="s">
        <v>24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15">
        <f t="shared" si="608"/>
        <v>0</v>
      </c>
      <c r="S615" s="515">
        <f t="shared" si="609"/>
        <v>1</v>
      </c>
      <c r="T615" s="515">
        <f>IF(R615=1,SUM($R$6:R615),0)</f>
        <v>0</v>
      </c>
      <c r="U615" s="515">
        <f>IF(S615=1,SUM($S$6:S615),0)</f>
        <v>570</v>
      </c>
      <c r="V615" s="515">
        <f t="shared" si="610"/>
        <v>570</v>
      </c>
      <c r="W615" s="515">
        <f t="shared" si="611"/>
        <v>0</v>
      </c>
      <c r="X615" s="515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1097</v>
      </c>
      <c r="D616" s="441" t="s">
        <v>1419</v>
      </c>
      <c r="E616" s="212" t="s">
        <v>45</v>
      </c>
      <c r="F616" s="213" t="s">
        <v>24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15">
        <f t="shared" si="608"/>
        <v>0</v>
      </c>
      <c r="S616" s="515">
        <f t="shared" si="609"/>
        <v>1</v>
      </c>
      <c r="T616" s="515">
        <f>IF(R616=1,SUM($R$6:R616),0)</f>
        <v>0</v>
      </c>
      <c r="U616" s="515">
        <f>IF(S616=1,SUM($S$6:S616),0)</f>
        <v>571</v>
      </c>
      <c r="V616" s="515">
        <f t="shared" si="610"/>
        <v>571</v>
      </c>
      <c r="W616" s="515">
        <f t="shared" si="611"/>
        <v>0</v>
      </c>
      <c r="X616" s="515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1098</v>
      </c>
      <c r="D617" s="441" t="s">
        <v>1420</v>
      </c>
      <c r="E617" s="212" t="s">
        <v>45</v>
      </c>
      <c r="F617" s="213" t="s">
        <v>24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15">
        <f t="shared" si="608"/>
        <v>0</v>
      </c>
      <c r="S617" s="515">
        <f t="shared" si="609"/>
        <v>1</v>
      </c>
      <c r="T617" s="515">
        <f>IF(R617=1,SUM($R$6:R617),0)</f>
        <v>0</v>
      </c>
      <c r="U617" s="515">
        <f>IF(S617=1,SUM($S$6:S617),0)</f>
        <v>572</v>
      </c>
      <c r="V617" s="515">
        <f t="shared" si="610"/>
        <v>572</v>
      </c>
      <c r="W617" s="515">
        <f t="shared" si="611"/>
        <v>0</v>
      </c>
      <c r="X617" s="515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1099</v>
      </c>
      <c r="D618" s="441" t="s">
        <v>1421</v>
      </c>
      <c r="E618" s="212" t="s">
        <v>45</v>
      </c>
      <c r="F618" s="213" t="s">
        <v>24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15">
        <f t="shared" si="608"/>
        <v>0</v>
      </c>
      <c r="S618" s="515">
        <f t="shared" si="609"/>
        <v>1</v>
      </c>
      <c r="T618" s="515">
        <f>IF(R618=1,SUM($R$6:R618),0)</f>
        <v>0</v>
      </c>
      <c r="U618" s="515">
        <f>IF(S618=1,SUM($S$6:S618),0)</f>
        <v>573</v>
      </c>
      <c r="V618" s="515">
        <f t="shared" si="610"/>
        <v>573</v>
      </c>
      <c r="W618" s="515">
        <f t="shared" si="611"/>
        <v>0</v>
      </c>
      <c r="X618" s="515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1100</v>
      </c>
      <c r="D619" s="441" t="s">
        <v>1422</v>
      </c>
      <c r="E619" s="212" t="s">
        <v>45</v>
      </c>
      <c r="F619" s="213" t="s">
        <v>24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15">
        <f t="shared" si="608"/>
        <v>0</v>
      </c>
      <c r="S619" s="515">
        <f t="shared" si="609"/>
        <v>1</v>
      </c>
      <c r="T619" s="515">
        <f>IF(R619=1,SUM($R$6:R619),0)</f>
        <v>0</v>
      </c>
      <c r="U619" s="515">
        <f>IF(S619=1,SUM($S$6:S619),0)</f>
        <v>574</v>
      </c>
      <c r="V619" s="515">
        <f t="shared" si="610"/>
        <v>574</v>
      </c>
      <c r="W619" s="515">
        <f t="shared" si="611"/>
        <v>0</v>
      </c>
      <c r="X619" s="515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1101</v>
      </c>
      <c r="D620" s="441" t="s">
        <v>1423</v>
      </c>
      <c r="E620" s="212" t="s">
        <v>45</v>
      </c>
      <c r="F620" s="213" t="s">
        <v>24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15">
        <f t="shared" si="608"/>
        <v>0</v>
      </c>
      <c r="S620" s="515">
        <f t="shared" si="609"/>
        <v>1</v>
      </c>
      <c r="T620" s="515">
        <f>IF(R620=1,SUM($R$6:R620),0)</f>
        <v>0</v>
      </c>
      <c r="U620" s="515">
        <f>IF(S620=1,SUM($S$6:S620),0)</f>
        <v>575</v>
      </c>
      <c r="V620" s="515">
        <f t="shared" si="610"/>
        <v>575</v>
      </c>
      <c r="W620" s="515">
        <f t="shared" si="611"/>
        <v>0</v>
      </c>
      <c r="X620" s="515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1102</v>
      </c>
      <c r="D621" s="441" t="s">
        <v>1424</v>
      </c>
      <c r="E621" s="212" t="s">
        <v>45</v>
      </c>
      <c r="F621" s="213" t="s">
        <v>24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15">
        <f t="shared" si="608"/>
        <v>0</v>
      </c>
      <c r="S621" s="515">
        <f t="shared" si="609"/>
        <v>1</v>
      </c>
      <c r="T621" s="515">
        <f>IF(R621=1,SUM($R$6:R621),0)</f>
        <v>0</v>
      </c>
      <c r="U621" s="515">
        <f>IF(S621=1,SUM($S$6:S621),0)</f>
        <v>576</v>
      </c>
      <c r="V621" s="515">
        <f t="shared" si="610"/>
        <v>576</v>
      </c>
      <c r="W621" s="515">
        <f t="shared" si="611"/>
        <v>0</v>
      </c>
      <c r="X621" s="515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1103</v>
      </c>
      <c r="D622" s="441" t="s">
        <v>1425</v>
      </c>
      <c r="E622" s="212" t="s">
        <v>45</v>
      </c>
      <c r="F622" s="213" t="s">
        <v>24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15">
        <f t="shared" si="608"/>
        <v>0</v>
      </c>
      <c r="S622" s="515">
        <f t="shared" si="609"/>
        <v>1</v>
      </c>
      <c r="T622" s="515">
        <f>IF(R622=1,SUM($R$6:R622),0)</f>
        <v>0</v>
      </c>
      <c r="U622" s="515">
        <f>IF(S622=1,SUM($S$6:S622),0)</f>
        <v>577</v>
      </c>
      <c r="V622" s="515">
        <f t="shared" si="610"/>
        <v>577</v>
      </c>
      <c r="W622" s="515">
        <f t="shared" si="611"/>
        <v>0</v>
      </c>
      <c r="X622" s="515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1104</v>
      </c>
      <c r="D623" s="441" t="s">
        <v>1426</v>
      </c>
      <c r="E623" s="212" t="s">
        <v>45</v>
      </c>
      <c r="F623" s="213" t="s">
        <v>24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15">
        <f t="shared" si="608"/>
        <v>0</v>
      </c>
      <c r="S623" s="515">
        <f t="shared" si="609"/>
        <v>1</v>
      </c>
      <c r="T623" s="515">
        <f>IF(R623=1,SUM($R$6:R623),0)</f>
        <v>0</v>
      </c>
      <c r="U623" s="515">
        <f>IF(S623=1,SUM($S$6:S623),0)</f>
        <v>578</v>
      </c>
      <c r="V623" s="515">
        <f t="shared" si="610"/>
        <v>578</v>
      </c>
      <c r="W623" s="515">
        <f t="shared" si="611"/>
        <v>0</v>
      </c>
      <c r="X623" s="515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1105</v>
      </c>
      <c r="D624" s="441" t="s">
        <v>1427</v>
      </c>
      <c r="E624" s="212" t="s">
        <v>45</v>
      </c>
      <c r="F624" s="213" t="s">
        <v>24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15">
        <f t="shared" si="608"/>
        <v>0</v>
      </c>
      <c r="S624" s="515">
        <f t="shared" si="609"/>
        <v>1</v>
      </c>
      <c r="T624" s="515">
        <f>IF(R624=1,SUM($R$6:R624),0)</f>
        <v>0</v>
      </c>
      <c r="U624" s="515">
        <f>IF(S624=1,SUM($S$6:S624),0)</f>
        <v>579</v>
      </c>
      <c r="V624" s="515">
        <f t="shared" si="610"/>
        <v>579</v>
      </c>
      <c r="W624" s="515">
        <f t="shared" si="611"/>
        <v>0</v>
      </c>
      <c r="X624" s="515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1106</v>
      </c>
      <c r="D625" s="441" t="s">
        <v>1428</v>
      </c>
      <c r="E625" s="212" t="s">
        <v>45</v>
      </c>
      <c r="F625" s="213" t="s">
        <v>24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15">
        <f t="shared" si="608"/>
        <v>0</v>
      </c>
      <c r="S625" s="515">
        <f t="shared" si="609"/>
        <v>1</v>
      </c>
      <c r="T625" s="515">
        <f>IF(R625=1,SUM($R$6:R625),0)</f>
        <v>0</v>
      </c>
      <c r="U625" s="515">
        <f>IF(S625=1,SUM($S$6:S625),0)</f>
        <v>580</v>
      </c>
      <c r="V625" s="515">
        <f t="shared" si="610"/>
        <v>580</v>
      </c>
      <c r="W625" s="515">
        <f t="shared" si="611"/>
        <v>0</v>
      </c>
      <c r="X625" s="515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1107</v>
      </c>
      <c r="D626" s="441" t="s">
        <v>1429</v>
      </c>
      <c r="E626" s="212" t="s">
        <v>45</v>
      </c>
      <c r="F626" s="213" t="s">
        <v>24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15">
        <f t="shared" si="608"/>
        <v>0</v>
      </c>
      <c r="S626" s="515">
        <f t="shared" si="609"/>
        <v>1</v>
      </c>
      <c r="T626" s="515">
        <f>IF(R626=1,SUM($R$6:R626),0)</f>
        <v>0</v>
      </c>
      <c r="U626" s="515">
        <f>IF(S626=1,SUM($S$6:S626),0)</f>
        <v>581</v>
      </c>
      <c r="V626" s="515">
        <f t="shared" si="610"/>
        <v>581</v>
      </c>
      <c r="W626" s="515">
        <f t="shared" si="611"/>
        <v>0</v>
      </c>
      <c r="X626" s="515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1108</v>
      </c>
      <c r="D627" s="441" t="s">
        <v>1430</v>
      </c>
      <c r="E627" s="212" t="s">
        <v>45</v>
      </c>
      <c r="F627" s="213" t="s">
        <v>24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15">
        <f t="shared" si="608"/>
        <v>0</v>
      </c>
      <c r="S627" s="515">
        <f t="shared" si="609"/>
        <v>1</v>
      </c>
      <c r="T627" s="515">
        <f>IF(R627=1,SUM($R$6:R627),0)</f>
        <v>0</v>
      </c>
      <c r="U627" s="515">
        <f>IF(S627=1,SUM($S$6:S627),0)</f>
        <v>582</v>
      </c>
      <c r="V627" s="515">
        <f t="shared" si="610"/>
        <v>582</v>
      </c>
      <c r="W627" s="515">
        <f t="shared" si="611"/>
        <v>0</v>
      </c>
      <c r="X627" s="515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1109</v>
      </c>
      <c r="D628" s="441" t="s">
        <v>1431</v>
      </c>
      <c r="E628" s="212" t="s">
        <v>45</v>
      </c>
      <c r="F628" s="213" t="s">
        <v>24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15">
        <f t="shared" si="608"/>
        <v>0</v>
      </c>
      <c r="S628" s="515">
        <f t="shared" si="609"/>
        <v>1</v>
      </c>
      <c r="T628" s="515">
        <f>IF(R628=1,SUM($R$6:R628),0)</f>
        <v>0</v>
      </c>
      <c r="U628" s="515">
        <f>IF(S628=1,SUM($S$6:S628),0)</f>
        <v>583</v>
      </c>
      <c r="V628" s="515">
        <f t="shared" si="610"/>
        <v>583</v>
      </c>
      <c r="W628" s="515">
        <f t="shared" si="611"/>
        <v>0</v>
      </c>
      <c r="X628" s="515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269</v>
      </c>
      <c r="D629" s="105" t="s">
        <v>269</v>
      </c>
      <c r="E629" s="212" t="s">
        <v>45</v>
      </c>
      <c r="F629" s="213" t="s">
        <v>24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15">
        <f t="shared" si="608"/>
        <v>0</v>
      </c>
      <c r="S629" s="515">
        <f t="shared" si="609"/>
        <v>1</v>
      </c>
      <c r="T629" s="515">
        <f>IF(R629=1,SUM($R$6:R629),0)</f>
        <v>0</v>
      </c>
      <c r="U629" s="515">
        <f>IF(S629=1,SUM($S$6:S629),0)</f>
        <v>584</v>
      </c>
      <c r="V629" s="515">
        <f t="shared" si="610"/>
        <v>584</v>
      </c>
      <c r="W629" s="515">
        <f t="shared" si="611"/>
        <v>0</v>
      </c>
      <c r="X629" s="515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270</v>
      </c>
      <c r="D630" s="105" t="s">
        <v>270</v>
      </c>
      <c r="E630" s="212" t="s">
        <v>45</v>
      </c>
      <c r="F630" s="213" t="s">
        <v>24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15">
        <f t="shared" si="608"/>
        <v>0</v>
      </c>
      <c r="S630" s="515">
        <f t="shared" si="609"/>
        <v>1</v>
      </c>
      <c r="T630" s="515">
        <f>IF(R630=1,SUM($R$6:R630),0)</f>
        <v>0</v>
      </c>
      <c r="U630" s="515">
        <f>IF(S630=1,SUM($S$6:S630),0)</f>
        <v>585</v>
      </c>
      <c r="V630" s="515">
        <f t="shared" si="610"/>
        <v>585</v>
      </c>
      <c r="W630" s="515">
        <f t="shared" si="611"/>
        <v>0</v>
      </c>
      <c r="X630" s="515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271</v>
      </c>
      <c r="D631" s="105" t="s">
        <v>271</v>
      </c>
      <c r="E631" s="212" t="s">
        <v>45</v>
      </c>
      <c r="F631" s="213" t="s">
        <v>24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15">
        <f t="shared" si="608"/>
        <v>0</v>
      </c>
      <c r="S631" s="515">
        <f t="shared" si="609"/>
        <v>1</v>
      </c>
      <c r="T631" s="515">
        <f>IF(R631=1,SUM($R$6:R631),0)</f>
        <v>0</v>
      </c>
      <c r="U631" s="515">
        <f>IF(S631=1,SUM($S$6:S631),0)</f>
        <v>586</v>
      </c>
      <c r="V631" s="515">
        <f t="shared" si="610"/>
        <v>586</v>
      </c>
      <c r="W631" s="515">
        <f t="shared" si="611"/>
        <v>0</v>
      </c>
      <c r="X631" s="515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272</v>
      </c>
      <c r="D632" s="105" t="s">
        <v>272</v>
      </c>
      <c r="E632" s="212" t="s">
        <v>45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15">
        <f t="shared" si="608"/>
        <v>0</v>
      </c>
      <c r="S632" s="515">
        <f t="shared" si="609"/>
        <v>1</v>
      </c>
      <c r="T632" s="515">
        <f>IF(R632=1,SUM($R$6:R632),0)</f>
        <v>0</v>
      </c>
      <c r="U632" s="515">
        <f>IF(S632=1,SUM($S$6:S632),0)</f>
        <v>587</v>
      </c>
      <c r="V632" s="515">
        <f t="shared" si="610"/>
        <v>587</v>
      </c>
      <c r="W632" s="515">
        <f t="shared" si="611"/>
        <v>0</v>
      </c>
      <c r="X632" s="515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274</v>
      </c>
      <c r="D633" s="105" t="s">
        <v>274</v>
      </c>
      <c r="E633" s="212" t="s">
        <v>45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15">
        <f t="shared" si="608"/>
        <v>0</v>
      </c>
      <c r="S633" s="515">
        <f t="shared" si="609"/>
        <v>1</v>
      </c>
      <c r="T633" s="515">
        <f>IF(R633=1,SUM($R$6:R633),0)</f>
        <v>0</v>
      </c>
      <c r="U633" s="515">
        <f>IF(S633=1,SUM($S$6:S633),0)</f>
        <v>588</v>
      </c>
      <c r="V633" s="515">
        <f t="shared" si="610"/>
        <v>588</v>
      </c>
      <c r="W633" s="515">
        <f t="shared" si="611"/>
        <v>0</v>
      </c>
      <c r="X633" s="515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34</v>
      </c>
      <c r="D634" s="105"/>
      <c r="E634" s="212" t="s">
        <v>45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15">
        <f t="shared" si="608"/>
        <v>0</v>
      </c>
      <c r="S634" s="515">
        <f t="shared" si="609"/>
        <v>1</v>
      </c>
      <c r="T634" s="515">
        <f>IF(R634=1,SUM($R$6:R634),0)</f>
        <v>0</v>
      </c>
      <c r="U634" s="515">
        <f>IF(S634=1,SUM($S$6:S634),0)</f>
        <v>589</v>
      </c>
      <c r="V634" s="515">
        <f t="shared" si="610"/>
        <v>589</v>
      </c>
      <c r="W634" s="515">
        <f t="shared" si="611"/>
        <v>0</v>
      </c>
      <c r="X634" s="515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560</v>
      </c>
      <c r="D635" s="105"/>
      <c r="E635" s="212" t="s">
        <v>45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15">
        <f t="shared" si="608"/>
        <v>0</v>
      </c>
      <c r="S635" s="515">
        <f t="shared" si="609"/>
        <v>1</v>
      </c>
      <c r="T635" s="515">
        <f>IF(R635=1,SUM($R$6:R635),0)</f>
        <v>0</v>
      </c>
      <c r="U635" s="515">
        <f>IF(S635=1,SUM($S$6:S635),0)</f>
        <v>590</v>
      </c>
      <c r="V635" s="515">
        <f t="shared" si="610"/>
        <v>590</v>
      </c>
      <c r="W635" s="515">
        <f t="shared" si="611"/>
        <v>0</v>
      </c>
      <c r="X635" s="515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561</v>
      </c>
      <c r="D636" s="105"/>
      <c r="E636" s="212" t="s">
        <v>45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15">
        <f t="shared" si="608"/>
        <v>0</v>
      </c>
      <c r="S636" s="515">
        <f t="shared" si="609"/>
        <v>1</v>
      </c>
      <c r="T636" s="515">
        <f>IF(R636=1,SUM($R$6:R636),0)</f>
        <v>0</v>
      </c>
      <c r="U636" s="515">
        <f>IF(S636=1,SUM($S$6:S636),0)</f>
        <v>591</v>
      </c>
      <c r="V636" s="515">
        <f t="shared" si="610"/>
        <v>591</v>
      </c>
      <c r="W636" s="515">
        <f t="shared" si="611"/>
        <v>0</v>
      </c>
      <c r="X636" s="515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436</v>
      </c>
      <c r="D637" s="105"/>
      <c r="E637" s="212" t="s">
        <v>45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15">
        <f t="shared" si="608"/>
        <v>0</v>
      </c>
      <c r="S637" s="515">
        <f t="shared" si="609"/>
        <v>1</v>
      </c>
      <c r="T637" s="515">
        <f>IF(R637=1,SUM($R$6:R637),0)</f>
        <v>0</v>
      </c>
      <c r="U637" s="515">
        <f>IF(S637=1,SUM($S$6:S637),0)</f>
        <v>592</v>
      </c>
      <c r="V637" s="515">
        <f t="shared" si="610"/>
        <v>592</v>
      </c>
      <c r="W637" s="515">
        <f t="shared" si="611"/>
        <v>0</v>
      </c>
      <c r="X637" s="515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768</v>
      </c>
      <c r="D638" s="105"/>
      <c r="E638" s="212" t="s">
        <v>45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15">
        <f t="shared" si="608"/>
        <v>0</v>
      </c>
      <c r="S638" s="515">
        <f t="shared" si="609"/>
        <v>1</v>
      </c>
      <c r="T638" s="515">
        <f>IF(R638=1,SUM($R$6:R638),0)</f>
        <v>0</v>
      </c>
      <c r="U638" s="515">
        <f>IF(S638=1,SUM($S$6:S638),0)</f>
        <v>593</v>
      </c>
      <c r="V638" s="515">
        <f t="shared" si="610"/>
        <v>593</v>
      </c>
      <c r="W638" s="515">
        <f t="shared" si="611"/>
        <v>0</v>
      </c>
      <c r="X638" s="515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273</v>
      </c>
      <c r="D639" s="105" t="s">
        <v>273</v>
      </c>
      <c r="E639" s="212" t="s">
        <v>45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15">
        <f t="shared" si="608"/>
        <v>0</v>
      </c>
      <c r="S639" s="515">
        <f t="shared" si="609"/>
        <v>1</v>
      </c>
      <c r="T639" s="515">
        <f>IF(R639=1,SUM($R$6:R639),0)</f>
        <v>0</v>
      </c>
      <c r="U639" s="515">
        <f>IF(S639=1,SUM($S$6:S639),0)</f>
        <v>594</v>
      </c>
      <c r="V639" s="515">
        <f t="shared" si="610"/>
        <v>594</v>
      </c>
      <c r="W639" s="515">
        <f t="shared" si="611"/>
        <v>0</v>
      </c>
      <c r="X639" s="515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562</v>
      </c>
      <c r="D640" s="105"/>
      <c r="E640" s="212" t="s">
        <v>45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15">
        <f t="shared" si="608"/>
        <v>0</v>
      </c>
      <c r="S640" s="515">
        <f t="shared" si="609"/>
        <v>1</v>
      </c>
      <c r="T640" s="515">
        <f>IF(R640=1,SUM($R$6:R640),0)</f>
        <v>0</v>
      </c>
      <c r="U640" s="515">
        <f>IF(S640=1,SUM($S$6:S640),0)</f>
        <v>595</v>
      </c>
      <c r="V640" s="515">
        <f t="shared" si="610"/>
        <v>595</v>
      </c>
      <c r="W640" s="515">
        <f t="shared" si="611"/>
        <v>0</v>
      </c>
      <c r="X640" s="515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275</v>
      </c>
      <c r="D641" s="105"/>
      <c r="E641" s="212" t="s">
        <v>45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15">
        <f t="shared" si="608"/>
        <v>0</v>
      </c>
      <c r="S641" s="515">
        <f t="shared" si="609"/>
        <v>1</v>
      </c>
      <c r="T641" s="515">
        <f>IF(R641=1,SUM($R$6:R641),0)</f>
        <v>0</v>
      </c>
      <c r="U641" s="515">
        <f>IF(S641=1,SUM($S$6:S641),0)</f>
        <v>596</v>
      </c>
      <c r="V641" s="515">
        <f t="shared" si="610"/>
        <v>596</v>
      </c>
      <c r="W641" s="515">
        <f t="shared" si="611"/>
        <v>0</v>
      </c>
      <c r="X641" s="515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769</v>
      </c>
      <c r="D642" s="172" t="s">
        <v>769</v>
      </c>
      <c r="E642" s="212" t="s">
        <v>45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15">
        <f t="shared" si="608"/>
        <v>0</v>
      </c>
      <c r="S642" s="515">
        <f t="shared" si="609"/>
        <v>1</v>
      </c>
      <c r="T642" s="515">
        <f>IF(R642=1,SUM($R$6:R642),0)</f>
        <v>0</v>
      </c>
      <c r="U642" s="515">
        <f>IF(S642=1,SUM($S$6:S642),0)</f>
        <v>597</v>
      </c>
      <c r="V642" s="515">
        <f t="shared" si="610"/>
        <v>597</v>
      </c>
      <c r="W642" s="515">
        <f t="shared" si="611"/>
        <v>0</v>
      </c>
      <c r="X642" s="515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48</v>
      </c>
      <c r="D643" s="105"/>
      <c r="E643" s="212" t="s">
        <v>48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15">
        <f t="shared" si="608"/>
        <v>0</v>
      </c>
      <c r="S643" s="515">
        <f t="shared" si="609"/>
        <v>0</v>
      </c>
      <c r="T643" s="515">
        <f>IF(R643=1,SUM($R$6:R643),0)</f>
        <v>0</v>
      </c>
      <c r="U643" s="515">
        <f>IF(S643=1,SUM($S$6:S643),0)</f>
        <v>0</v>
      </c>
      <c r="V643" s="515">
        <f t="shared" si="610"/>
        <v>0</v>
      </c>
      <c r="W643" s="515">
        <f t="shared" si="611"/>
        <v>0</v>
      </c>
      <c r="X643" s="515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720</v>
      </c>
      <c r="C644" s="426" t="s">
        <v>738</v>
      </c>
      <c r="D644" s="426"/>
      <c r="E644" s="212" t="s">
        <v>48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15">
        <f t="shared" si="608"/>
        <v>0</v>
      </c>
      <c r="S644" s="515">
        <f t="shared" si="609"/>
        <v>0</v>
      </c>
      <c r="T644" s="515">
        <f>IF(R644=1,SUM($R$6:R644),0)</f>
        <v>0</v>
      </c>
      <c r="U644" s="515">
        <f>IF(S644=1,SUM($S$6:S644),0)</f>
        <v>0</v>
      </c>
      <c r="V644" s="515">
        <f t="shared" si="610"/>
        <v>0</v>
      </c>
      <c r="W644" s="515">
        <f t="shared" si="611"/>
        <v>0</v>
      </c>
      <c r="X644" s="515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739</v>
      </c>
      <c r="D645" s="105"/>
      <c r="E645" s="212" t="s">
        <v>45</v>
      </c>
      <c r="F645" s="213" t="s">
        <v>766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15">
        <f t="shared" si="608"/>
        <v>0</v>
      </c>
      <c r="S645" s="515">
        <f t="shared" si="609"/>
        <v>1</v>
      </c>
      <c r="T645" s="515">
        <f>IF(R645=1,SUM($R$6:R645),0)</f>
        <v>0</v>
      </c>
      <c r="U645" s="515">
        <f>IF(S645=1,SUM($S$6:S645),0)</f>
        <v>598</v>
      </c>
      <c r="V645" s="515">
        <f t="shared" si="610"/>
        <v>598</v>
      </c>
      <c r="W645" s="515">
        <f t="shared" si="611"/>
        <v>0</v>
      </c>
      <c r="X645" s="515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1279</v>
      </c>
      <c r="D646" s="105" t="s">
        <v>1279</v>
      </c>
      <c r="E646" s="212" t="s">
        <v>45</v>
      </c>
      <c r="F646" s="213" t="s">
        <v>766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15">
        <f t="shared" si="608"/>
        <v>0</v>
      </c>
      <c r="S646" s="515">
        <f t="shared" si="609"/>
        <v>1</v>
      </c>
      <c r="T646" s="515">
        <f>IF(R646=1,SUM($R$6:R646),0)</f>
        <v>0</v>
      </c>
      <c r="U646" s="515">
        <f>IF(S646=1,SUM($S$6:S646),0)</f>
        <v>599</v>
      </c>
      <c r="V646" s="515">
        <f t="shared" si="610"/>
        <v>599</v>
      </c>
      <c r="W646" s="515">
        <f t="shared" si="611"/>
        <v>0</v>
      </c>
      <c r="X646" s="515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2220</v>
      </c>
      <c r="D647" s="105"/>
      <c r="E647" s="212" t="s">
        <v>45</v>
      </c>
      <c r="F647" s="213" t="s">
        <v>766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15">
        <f t="shared" ref="R647:R710" si="675">IF(E647="MDU-KD",1,0)</f>
        <v>0</v>
      </c>
      <c r="S647" s="515">
        <f t="shared" ref="S647:S710" si="676">IF(E647="HDW",1,0)</f>
        <v>1</v>
      </c>
      <c r="T647" s="515">
        <f>IF(R647=1,SUM($R$6:R647),0)</f>
        <v>0</v>
      </c>
      <c r="U647" s="515">
        <f>IF(S647=1,SUM($S$6:S647),0)</f>
        <v>600</v>
      </c>
      <c r="V647" s="515">
        <f t="shared" ref="V647:V710" si="677">IF(T647=0,U647,T647)</f>
        <v>600</v>
      </c>
      <c r="W647" s="515">
        <f t="shared" ref="W647:W710" si="678">IF(F647=0,0,IF(LEFT(C647,11)="Tiang Beton",1,0))</f>
        <v>0</v>
      </c>
      <c r="X647" s="515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2219</v>
      </c>
      <c r="D648" s="105" t="s">
        <v>1276</v>
      </c>
      <c r="E648" s="212" t="s">
        <v>45</v>
      </c>
      <c r="F648" s="213" t="s">
        <v>766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15">
        <f t="shared" si="675"/>
        <v>0</v>
      </c>
      <c r="S648" s="515">
        <f t="shared" si="676"/>
        <v>1</v>
      </c>
      <c r="T648" s="515">
        <f>IF(R648=1,SUM($R$6:R648),0)</f>
        <v>0</v>
      </c>
      <c r="U648" s="515">
        <f>IF(S648=1,SUM($S$6:S648),0)</f>
        <v>601</v>
      </c>
      <c r="V648" s="515">
        <f t="shared" si="677"/>
        <v>601</v>
      </c>
      <c r="W648" s="515">
        <f t="shared" si="678"/>
        <v>0</v>
      </c>
      <c r="X648" s="515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2218</v>
      </c>
      <c r="D649" s="105" t="s">
        <v>1277</v>
      </c>
      <c r="E649" s="212" t="s">
        <v>45</v>
      </c>
      <c r="F649" s="213" t="s">
        <v>766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15">
        <f t="shared" si="675"/>
        <v>0</v>
      </c>
      <c r="S649" s="515">
        <f t="shared" si="676"/>
        <v>1</v>
      </c>
      <c r="T649" s="515">
        <f>IF(R649=1,SUM($R$6:R649),0)</f>
        <v>0</v>
      </c>
      <c r="U649" s="515">
        <f>IF(S649=1,SUM($S$6:S649),0)</f>
        <v>602</v>
      </c>
      <c r="V649" s="515">
        <f t="shared" si="677"/>
        <v>602</v>
      </c>
      <c r="W649" s="515">
        <f t="shared" si="678"/>
        <v>0</v>
      </c>
      <c r="X649" s="515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1278</v>
      </c>
      <c r="D650" s="105" t="s">
        <v>1278</v>
      </c>
      <c r="E650" s="212" t="s">
        <v>45</v>
      </c>
      <c r="F650" s="213" t="s">
        <v>766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15">
        <f t="shared" si="675"/>
        <v>0</v>
      </c>
      <c r="S650" s="515">
        <f t="shared" si="676"/>
        <v>1</v>
      </c>
      <c r="T650" s="515">
        <f>IF(R650=1,SUM($R$6:R650),0)</f>
        <v>0</v>
      </c>
      <c r="U650" s="515">
        <f>IF(S650=1,SUM($S$6:S650),0)</f>
        <v>603</v>
      </c>
      <c r="V650" s="515">
        <f t="shared" si="677"/>
        <v>603</v>
      </c>
      <c r="W650" s="515">
        <f t="shared" si="678"/>
        <v>0</v>
      </c>
      <c r="X650" s="515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2217</v>
      </c>
      <c r="D651" s="105"/>
      <c r="E651" s="212" t="s">
        <v>45</v>
      </c>
      <c r="F651" s="213" t="s">
        <v>766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15">
        <f t="shared" si="675"/>
        <v>0</v>
      </c>
      <c r="S651" s="515">
        <f t="shared" si="676"/>
        <v>1</v>
      </c>
      <c r="T651" s="515">
        <f>IF(R651=1,SUM($R$6:R651),0)</f>
        <v>0</v>
      </c>
      <c r="U651" s="515">
        <f>IF(S651=1,SUM($S$6:S651),0)</f>
        <v>604</v>
      </c>
      <c r="V651" s="515">
        <f t="shared" si="677"/>
        <v>604</v>
      </c>
      <c r="W651" s="515">
        <f t="shared" si="678"/>
        <v>0</v>
      </c>
      <c r="X651" s="515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740</v>
      </c>
      <c r="D652" s="105"/>
      <c r="E652" s="212" t="s">
        <v>45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15">
        <f t="shared" si="675"/>
        <v>0</v>
      </c>
      <c r="S652" s="515">
        <f t="shared" si="676"/>
        <v>1</v>
      </c>
      <c r="T652" s="515">
        <f>IF(R652=1,SUM($R$6:R652),0)</f>
        <v>0</v>
      </c>
      <c r="U652" s="515">
        <f>IF(S652=1,SUM($S$6:S652),0)</f>
        <v>605</v>
      </c>
      <c r="V652" s="515">
        <f t="shared" si="677"/>
        <v>605</v>
      </c>
      <c r="W652" s="515">
        <f t="shared" si="678"/>
        <v>0</v>
      </c>
      <c r="X652" s="515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828</v>
      </c>
      <c r="D653" s="105"/>
      <c r="E653" s="212" t="s">
        <v>45</v>
      </c>
      <c r="F653" s="213" t="s">
        <v>766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15">
        <f t="shared" si="675"/>
        <v>0</v>
      </c>
      <c r="S653" s="515">
        <f t="shared" si="676"/>
        <v>1</v>
      </c>
      <c r="T653" s="515">
        <f>IF(R653=1,SUM($R$6:R653),0)</f>
        <v>0</v>
      </c>
      <c r="U653" s="515">
        <f>IF(S653=1,SUM($S$6:S653),0)</f>
        <v>606</v>
      </c>
      <c r="V653" s="515">
        <f t="shared" si="677"/>
        <v>606</v>
      </c>
      <c r="W653" s="515">
        <f t="shared" si="678"/>
        <v>0</v>
      </c>
      <c r="X653" s="515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1280</v>
      </c>
      <c r="D654" s="105" t="s">
        <v>1280</v>
      </c>
      <c r="E654" s="212" t="s">
        <v>45</v>
      </c>
      <c r="F654" s="213" t="s">
        <v>766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15">
        <f t="shared" si="675"/>
        <v>0</v>
      </c>
      <c r="S654" s="515">
        <f t="shared" si="676"/>
        <v>1</v>
      </c>
      <c r="T654" s="515">
        <f>IF(R654=1,SUM($R$6:R654),0)</f>
        <v>0</v>
      </c>
      <c r="U654" s="515">
        <f>IF(S654=1,SUM($S$6:S654),0)</f>
        <v>607</v>
      </c>
      <c r="V654" s="515">
        <f t="shared" si="677"/>
        <v>607</v>
      </c>
      <c r="W654" s="515">
        <f t="shared" si="678"/>
        <v>0</v>
      </c>
      <c r="X654" s="515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1281</v>
      </c>
      <c r="D655" s="105" t="s">
        <v>1281</v>
      </c>
      <c r="E655" s="212" t="s">
        <v>45</v>
      </c>
      <c r="F655" s="213" t="s">
        <v>766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15">
        <f t="shared" si="675"/>
        <v>0</v>
      </c>
      <c r="S655" s="515">
        <f t="shared" si="676"/>
        <v>1</v>
      </c>
      <c r="T655" s="515">
        <f>IF(R655=1,SUM($R$6:R655),0)</f>
        <v>0</v>
      </c>
      <c r="U655" s="515">
        <f>IF(S655=1,SUM($S$6:S655),0)</f>
        <v>608</v>
      </c>
      <c r="V655" s="515">
        <f t="shared" si="677"/>
        <v>608</v>
      </c>
      <c r="W655" s="515">
        <f t="shared" si="678"/>
        <v>0</v>
      </c>
      <c r="X655" s="515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1282</v>
      </c>
      <c r="D656" s="105" t="s">
        <v>1282</v>
      </c>
      <c r="E656" s="212" t="s">
        <v>45</v>
      </c>
      <c r="F656" s="213" t="s">
        <v>766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15">
        <f t="shared" si="675"/>
        <v>0</v>
      </c>
      <c r="S656" s="515">
        <f t="shared" si="676"/>
        <v>1</v>
      </c>
      <c r="T656" s="515">
        <f>IF(R656=1,SUM($R$6:R656),0)</f>
        <v>0</v>
      </c>
      <c r="U656" s="515">
        <f>IF(S656=1,SUM($S$6:S656),0)</f>
        <v>609</v>
      </c>
      <c r="V656" s="515">
        <f t="shared" si="677"/>
        <v>609</v>
      </c>
      <c r="W656" s="515">
        <f t="shared" si="678"/>
        <v>0</v>
      </c>
      <c r="X656" s="515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1283</v>
      </c>
      <c r="D657" s="105" t="s">
        <v>1283</v>
      </c>
      <c r="E657" s="212" t="s">
        <v>45</v>
      </c>
      <c r="F657" s="213" t="s">
        <v>766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15">
        <f t="shared" si="675"/>
        <v>0</v>
      </c>
      <c r="S657" s="515">
        <f t="shared" si="676"/>
        <v>1</v>
      </c>
      <c r="T657" s="515">
        <f>IF(R657=1,SUM($R$6:R657),0)</f>
        <v>0</v>
      </c>
      <c r="U657" s="515">
        <f>IF(S657=1,SUM($S$6:S657),0)</f>
        <v>610</v>
      </c>
      <c r="V657" s="515">
        <f t="shared" si="677"/>
        <v>610</v>
      </c>
      <c r="W657" s="515">
        <f t="shared" si="678"/>
        <v>0</v>
      </c>
      <c r="X657" s="515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1284</v>
      </c>
      <c r="D658" s="105" t="s">
        <v>1284</v>
      </c>
      <c r="E658" s="212" t="s">
        <v>45</v>
      </c>
      <c r="F658" s="213" t="s">
        <v>766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15">
        <f t="shared" si="675"/>
        <v>0</v>
      </c>
      <c r="S658" s="515">
        <f t="shared" si="676"/>
        <v>1</v>
      </c>
      <c r="T658" s="515">
        <f>IF(R658=1,SUM($R$6:R658),0)</f>
        <v>0</v>
      </c>
      <c r="U658" s="515">
        <f>IF(S658=1,SUM($S$6:S658),0)</f>
        <v>611</v>
      </c>
      <c r="V658" s="515">
        <f t="shared" si="677"/>
        <v>611</v>
      </c>
      <c r="W658" s="515">
        <f t="shared" si="678"/>
        <v>0</v>
      </c>
      <c r="X658" s="515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48</v>
      </c>
      <c r="D659" s="105"/>
      <c r="E659" s="212" t="s">
        <v>48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15">
        <f t="shared" si="675"/>
        <v>0</v>
      </c>
      <c r="S659" s="515">
        <f t="shared" si="676"/>
        <v>0</v>
      </c>
      <c r="T659" s="515">
        <f>IF(R659=1,SUM($R$6:R659),0)</f>
        <v>0</v>
      </c>
      <c r="U659" s="515">
        <f>IF(S659=1,SUM($S$6:S659),0)</f>
        <v>0</v>
      </c>
      <c r="V659" s="515">
        <f t="shared" si="677"/>
        <v>0</v>
      </c>
      <c r="W659" s="515">
        <f t="shared" si="678"/>
        <v>0</v>
      </c>
      <c r="X659" s="515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720</v>
      </c>
      <c r="C660" s="426" t="s">
        <v>742</v>
      </c>
      <c r="D660" s="426"/>
      <c r="E660" s="212" t="s">
        <v>48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15">
        <f t="shared" si="675"/>
        <v>0</v>
      </c>
      <c r="S660" s="515">
        <f t="shared" si="676"/>
        <v>0</v>
      </c>
      <c r="T660" s="515">
        <f>IF(R660=1,SUM($R$6:R660),0)</f>
        <v>0</v>
      </c>
      <c r="U660" s="515">
        <f>IF(S660=1,SUM($S$6:S660),0)</f>
        <v>0</v>
      </c>
      <c r="V660" s="515">
        <f t="shared" si="677"/>
        <v>0</v>
      </c>
      <c r="W660" s="515">
        <f t="shared" si="678"/>
        <v>0</v>
      </c>
      <c r="X660" s="515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2221</v>
      </c>
      <c r="D661" s="105" t="s">
        <v>1285</v>
      </c>
      <c r="E661" s="212" t="s">
        <v>45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15">
        <f t="shared" si="675"/>
        <v>0</v>
      </c>
      <c r="S661" s="515">
        <f t="shared" si="676"/>
        <v>1</v>
      </c>
      <c r="T661" s="515">
        <f>IF(R661=1,SUM($R$6:R661),0)</f>
        <v>0</v>
      </c>
      <c r="U661" s="515">
        <f>IF(S661=1,SUM($S$6:S661),0)</f>
        <v>612</v>
      </c>
      <c r="V661" s="515">
        <f t="shared" si="677"/>
        <v>612</v>
      </c>
      <c r="W661" s="515">
        <f t="shared" si="678"/>
        <v>0</v>
      </c>
      <c r="X661" s="515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743</v>
      </c>
      <c r="D662" s="105" t="s">
        <v>743</v>
      </c>
      <c r="E662" s="212" t="s">
        <v>45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15">
        <f t="shared" si="675"/>
        <v>0</v>
      </c>
      <c r="S662" s="515">
        <f t="shared" si="676"/>
        <v>1</v>
      </c>
      <c r="T662" s="515">
        <f>IF(R662=1,SUM($R$6:R662),0)</f>
        <v>0</v>
      </c>
      <c r="U662" s="515">
        <f>IF(S662=1,SUM($S$6:S662),0)</f>
        <v>613</v>
      </c>
      <c r="V662" s="515">
        <f t="shared" si="677"/>
        <v>613</v>
      </c>
      <c r="W662" s="515">
        <f t="shared" si="678"/>
        <v>0</v>
      </c>
      <c r="X662" s="515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744</v>
      </c>
      <c r="D663" s="105" t="s">
        <v>744</v>
      </c>
      <c r="E663" s="212" t="s">
        <v>45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15">
        <f t="shared" si="675"/>
        <v>0</v>
      </c>
      <c r="S663" s="515">
        <f t="shared" si="676"/>
        <v>1</v>
      </c>
      <c r="T663" s="515">
        <f>IF(R663=1,SUM($R$6:R663),0)</f>
        <v>0</v>
      </c>
      <c r="U663" s="515">
        <f>IF(S663=1,SUM($S$6:S663),0)</f>
        <v>614</v>
      </c>
      <c r="V663" s="515">
        <f t="shared" si="677"/>
        <v>614</v>
      </c>
      <c r="W663" s="515">
        <f t="shared" si="678"/>
        <v>0</v>
      </c>
      <c r="X663" s="515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745</v>
      </c>
      <c r="D664" s="105" t="s">
        <v>745</v>
      </c>
      <c r="E664" s="212" t="s">
        <v>45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15">
        <f t="shared" si="675"/>
        <v>0</v>
      </c>
      <c r="S664" s="515">
        <f t="shared" si="676"/>
        <v>1</v>
      </c>
      <c r="T664" s="515">
        <f>IF(R664=1,SUM($R$6:R664),0)</f>
        <v>0</v>
      </c>
      <c r="U664" s="515">
        <f>IF(S664=1,SUM($S$6:S664),0)</f>
        <v>615</v>
      </c>
      <c r="V664" s="515">
        <f t="shared" si="677"/>
        <v>615</v>
      </c>
      <c r="W664" s="515">
        <f t="shared" si="678"/>
        <v>0</v>
      </c>
      <c r="X664" s="515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746</v>
      </c>
      <c r="D665" s="105" t="s">
        <v>746</v>
      </c>
      <c r="E665" s="212" t="s">
        <v>45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15">
        <f t="shared" si="675"/>
        <v>0</v>
      </c>
      <c r="S665" s="515">
        <f t="shared" si="676"/>
        <v>1</v>
      </c>
      <c r="T665" s="515">
        <f>IF(R665=1,SUM($R$6:R665),0)</f>
        <v>0</v>
      </c>
      <c r="U665" s="515">
        <f>IF(S665=1,SUM($S$6:S665),0)</f>
        <v>616</v>
      </c>
      <c r="V665" s="515">
        <f t="shared" si="677"/>
        <v>616</v>
      </c>
      <c r="W665" s="515">
        <f t="shared" si="678"/>
        <v>0</v>
      </c>
      <c r="X665" s="515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747</v>
      </c>
      <c r="D666" s="105" t="s">
        <v>747</v>
      </c>
      <c r="E666" s="212" t="s">
        <v>45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15">
        <f t="shared" si="675"/>
        <v>0</v>
      </c>
      <c r="S666" s="515">
        <f t="shared" si="676"/>
        <v>1</v>
      </c>
      <c r="T666" s="515">
        <f>IF(R666=1,SUM($R$6:R666),0)</f>
        <v>0</v>
      </c>
      <c r="U666" s="515">
        <f>IF(S666=1,SUM($S$6:S666),0)</f>
        <v>617</v>
      </c>
      <c r="V666" s="515">
        <f t="shared" si="677"/>
        <v>617</v>
      </c>
      <c r="W666" s="515">
        <f t="shared" si="678"/>
        <v>0</v>
      </c>
      <c r="X666" s="515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748</v>
      </c>
      <c r="D667" s="105" t="s">
        <v>748</v>
      </c>
      <c r="E667" s="212" t="s">
        <v>45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15">
        <f t="shared" si="675"/>
        <v>0</v>
      </c>
      <c r="S667" s="515">
        <f t="shared" si="676"/>
        <v>1</v>
      </c>
      <c r="T667" s="515">
        <f>IF(R667=1,SUM($R$6:R667),0)</f>
        <v>0</v>
      </c>
      <c r="U667" s="515">
        <f>IF(S667=1,SUM($S$6:S667),0)</f>
        <v>618</v>
      </c>
      <c r="V667" s="515">
        <f t="shared" si="677"/>
        <v>618</v>
      </c>
      <c r="W667" s="515">
        <f t="shared" si="678"/>
        <v>0</v>
      </c>
      <c r="X667" s="515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749</v>
      </c>
      <c r="D668" s="105" t="s">
        <v>749</v>
      </c>
      <c r="E668" s="212" t="s">
        <v>45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15">
        <f t="shared" si="675"/>
        <v>0</v>
      </c>
      <c r="S668" s="515">
        <f t="shared" si="676"/>
        <v>1</v>
      </c>
      <c r="T668" s="515">
        <f>IF(R668=1,SUM($R$6:R668),0)</f>
        <v>0</v>
      </c>
      <c r="U668" s="515">
        <f>IF(S668=1,SUM($S$6:S668),0)</f>
        <v>619</v>
      </c>
      <c r="V668" s="515">
        <f t="shared" si="677"/>
        <v>619</v>
      </c>
      <c r="W668" s="515">
        <f t="shared" si="678"/>
        <v>0</v>
      </c>
      <c r="X668" s="515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750</v>
      </c>
      <c r="D669" s="105" t="s">
        <v>750</v>
      </c>
      <c r="E669" s="212" t="s">
        <v>45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15">
        <f t="shared" si="675"/>
        <v>0</v>
      </c>
      <c r="S669" s="515">
        <f t="shared" si="676"/>
        <v>1</v>
      </c>
      <c r="T669" s="515">
        <f>IF(R669=1,SUM($R$6:R669),0)</f>
        <v>0</v>
      </c>
      <c r="U669" s="515">
        <f>IF(S669=1,SUM($S$6:S669),0)</f>
        <v>620</v>
      </c>
      <c r="V669" s="515">
        <f t="shared" si="677"/>
        <v>620</v>
      </c>
      <c r="W669" s="515">
        <f t="shared" si="678"/>
        <v>0</v>
      </c>
      <c r="X669" s="515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751</v>
      </c>
      <c r="D670" s="105" t="s">
        <v>751</v>
      </c>
      <c r="E670" s="212" t="s">
        <v>45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15">
        <f t="shared" si="675"/>
        <v>0</v>
      </c>
      <c r="S670" s="515">
        <f t="shared" si="676"/>
        <v>1</v>
      </c>
      <c r="T670" s="515">
        <f>IF(R670=1,SUM($R$6:R670),0)</f>
        <v>0</v>
      </c>
      <c r="U670" s="515">
        <f>IF(S670=1,SUM($S$6:S670),0)</f>
        <v>621</v>
      </c>
      <c r="V670" s="515">
        <f t="shared" si="677"/>
        <v>621</v>
      </c>
      <c r="W670" s="515">
        <f t="shared" si="678"/>
        <v>0</v>
      </c>
      <c r="X670" s="515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1286</v>
      </c>
      <c r="D671" s="105" t="s">
        <v>1286</v>
      </c>
      <c r="E671" s="212" t="s">
        <v>45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15">
        <f t="shared" si="675"/>
        <v>0</v>
      </c>
      <c r="S671" s="515">
        <f t="shared" si="676"/>
        <v>1</v>
      </c>
      <c r="T671" s="515">
        <f>IF(R671=1,SUM($R$6:R671),0)</f>
        <v>0</v>
      </c>
      <c r="U671" s="515">
        <f>IF(S671=1,SUM($S$6:S671),0)</f>
        <v>622</v>
      </c>
      <c r="V671" s="515">
        <f t="shared" si="677"/>
        <v>622</v>
      </c>
      <c r="W671" s="515">
        <f t="shared" si="678"/>
        <v>0</v>
      </c>
      <c r="X671" s="515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752</v>
      </c>
      <c r="D672" s="105"/>
      <c r="E672" s="212" t="s">
        <v>45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15">
        <f t="shared" si="675"/>
        <v>0</v>
      </c>
      <c r="S672" s="515">
        <f t="shared" si="676"/>
        <v>1</v>
      </c>
      <c r="T672" s="515">
        <f>IF(R672=1,SUM($R$6:R672),0)</f>
        <v>0</v>
      </c>
      <c r="U672" s="515">
        <f>IF(S672=1,SUM($S$6:S672),0)</f>
        <v>623</v>
      </c>
      <c r="V672" s="515">
        <f t="shared" si="677"/>
        <v>623</v>
      </c>
      <c r="W672" s="515">
        <f t="shared" si="678"/>
        <v>0</v>
      </c>
      <c r="X672" s="515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753</v>
      </c>
      <c r="D673" s="105" t="s">
        <v>753</v>
      </c>
      <c r="E673" s="212" t="s">
        <v>45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15">
        <f t="shared" si="675"/>
        <v>0</v>
      </c>
      <c r="S673" s="515">
        <f t="shared" si="676"/>
        <v>1</v>
      </c>
      <c r="T673" s="515">
        <f>IF(R673=1,SUM($R$6:R673),0)</f>
        <v>0</v>
      </c>
      <c r="U673" s="515">
        <f>IF(S673=1,SUM($S$6:S673),0)</f>
        <v>624</v>
      </c>
      <c r="V673" s="515">
        <f t="shared" si="677"/>
        <v>624</v>
      </c>
      <c r="W673" s="515">
        <f t="shared" si="678"/>
        <v>0</v>
      </c>
      <c r="X673" s="515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754</v>
      </c>
      <c r="D674" s="105"/>
      <c r="E674" s="212" t="s">
        <v>45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15">
        <f t="shared" si="675"/>
        <v>0</v>
      </c>
      <c r="S674" s="515">
        <f t="shared" si="676"/>
        <v>1</v>
      </c>
      <c r="T674" s="515">
        <f>IF(R674=1,SUM($R$6:R674),0)</f>
        <v>0</v>
      </c>
      <c r="U674" s="515">
        <f>IF(S674=1,SUM($S$6:S674),0)</f>
        <v>625</v>
      </c>
      <c r="V674" s="515">
        <f t="shared" si="677"/>
        <v>625</v>
      </c>
      <c r="W674" s="515">
        <f t="shared" si="678"/>
        <v>0</v>
      </c>
      <c r="X674" s="515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755</v>
      </c>
      <c r="D675" s="105" t="s">
        <v>755</v>
      </c>
      <c r="E675" s="212" t="s">
        <v>45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15">
        <f t="shared" si="675"/>
        <v>0</v>
      </c>
      <c r="S675" s="515">
        <f t="shared" si="676"/>
        <v>1</v>
      </c>
      <c r="T675" s="515">
        <f>IF(R675=1,SUM($R$6:R675),0)</f>
        <v>0</v>
      </c>
      <c r="U675" s="515">
        <f>IF(S675=1,SUM($S$6:S675),0)</f>
        <v>626</v>
      </c>
      <c r="V675" s="515">
        <f t="shared" si="677"/>
        <v>626</v>
      </c>
      <c r="W675" s="515">
        <f t="shared" si="678"/>
        <v>0</v>
      </c>
      <c r="X675" s="515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756</v>
      </c>
      <c r="D676" s="105"/>
      <c r="E676" s="212" t="s">
        <v>45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15">
        <f t="shared" si="675"/>
        <v>0</v>
      </c>
      <c r="S676" s="515">
        <f t="shared" si="676"/>
        <v>1</v>
      </c>
      <c r="T676" s="515">
        <f>IF(R676=1,SUM($R$6:R676),0)</f>
        <v>0</v>
      </c>
      <c r="U676" s="515">
        <f>IF(S676=1,SUM($S$6:S676),0)</f>
        <v>627</v>
      </c>
      <c r="V676" s="515">
        <f t="shared" si="677"/>
        <v>627</v>
      </c>
      <c r="W676" s="515">
        <f t="shared" si="678"/>
        <v>0</v>
      </c>
      <c r="X676" s="515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757</v>
      </c>
      <c r="D677" s="105" t="s">
        <v>757</v>
      </c>
      <c r="E677" s="212" t="s">
        <v>45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15">
        <f t="shared" si="675"/>
        <v>0</v>
      </c>
      <c r="S677" s="515">
        <f t="shared" si="676"/>
        <v>1</v>
      </c>
      <c r="T677" s="515">
        <f>IF(R677=1,SUM($R$6:R677),0)</f>
        <v>0</v>
      </c>
      <c r="U677" s="515">
        <f>IF(S677=1,SUM($S$6:S677),0)</f>
        <v>628</v>
      </c>
      <c r="V677" s="515">
        <f t="shared" si="677"/>
        <v>628</v>
      </c>
      <c r="W677" s="515">
        <f t="shared" si="678"/>
        <v>0</v>
      </c>
      <c r="X677" s="515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829</v>
      </c>
      <c r="D678" s="105"/>
      <c r="E678" s="212" t="s">
        <v>45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15">
        <f t="shared" si="675"/>
        <v>0</v>
      </c>
      <c r="S678" s="515">
        <f t="shared" si="676"/>
        <v>1</v>
      </c>
      <c r="T678" s="515">
        <f>IF(R678=1,SUM($R$6:R678),0)</f>
        <v>0</v>
      </c>
      <c r="U678" s="515">
        <f>IF(S678=1,SUM($S$6:S678),0)</f>
        <v>629</v>
      </c>
      <c r="V678" s="515">
        <f t="shared" si="677"/>
        <v>629</v>
      </c>
      <c r="W678" s="515">
        <f t="shared" si="678"/>
        <v>0</v>
      </c>
      <c r="X678" s="515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758</v>
      </c>
      <c r="D679" s="105" t="s">
        <v>758</v>
      </c>
      <c r="E679" s="212" t="s">
        <v>45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15">
        <f t="shared" si="675"/>
        <v>0</v>
      </c>
      <c r="S679" s="515">
        <f t="shared" si="676"/>
        <v>1</v>
      </c>
      <c r="T679" s="515">
        <f>IF(R679=1,SUM($R$6:R679),0)</f>
        <v>0</v>
      </c>
      <c r="U679" s="515">
        <f>IF(S679=1,SUM($S$6:S679),0)</f>
        <v>630</v>
      </c>
      <c r="V679" s="515">
        <f t="shared" si="677"/>
        <v>630</v>
      </c>
      <c r="W679" s="515">
        <f t="shared" si="678"/>
        <v>0</v>
      </c>
      <c r="X679" s="515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759</v>
      </c>
      <c r="D680" s="105"/>
      <c r="E680" s="212" t="s">
        <v>45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15">
        <f t="shared" si="675"/>
        <v>0</v>
      </c>
      <c r="S680" s="515">
        <f t="shared" si="676"/>
        <v>1</v>
      </c>
      <c r="T680" s="515">
        <f>IF(R680=1,SUM($R$6:R680),0)</f>
        <v>0</v>
      </c>
      <c r="U680" s="515">
        <f>IF(S680=1,SUM($S$6:S680),0)</f>
        <v>631</v>
      </c>
      <c r="V680" s="515">
        <f t="shared" si="677"/>
        <v>631</v>
      </c>
      <c r="W680" s="515">
        <f t="shared" si="678"/>
        <v>0</v>
      </c>
      <c r="X680" s="515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760</v>
      </c>
      <c r="D681" s="105"/>
      <c r="E681" s="212" t="s">
        <v>45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15">
        <f t="shared" si="675"/>
        <v>0</v>
      </c>
      <c r="S681" s="515">
        <f t="shared" si="676"/>
        <v>1</v>
      </c>
      <c r="T681" s="515">
        <f>IF(R681=1,SUM($R$6:R681),0)</f>
        <v>0</v>
      </c>
      <c r="U681" s="515">
        <f>IF(S681=1,SUM($S$6:S681),0)</f>
        <v>632</v>
      </c>
      <c r="V681" s="515">
        <f t="shared" si="677"/>
        <v>632</v>
      </c>
      <c r="W681" s="515">
        <f t="shared" si="678"/>
        <v>0</v>
      </c>
      <c r="X681" s="515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761</v>
      </c>
      <c r="D682" s="105"/>
      <c r="E682" s="212" t="s">
        <v>45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15">
        <f t="shared" si="675"/>
        <v>0</v>
      </c>
      <c r="S682" s="515">
        <f t="shared" si="676"/>
        <v>1</v>
      </c>
      <c r="T682" s="515">
        <f>IF(R682=1,SUM($R$6:R682),0)</f>
        <v>0</v>
      </c>
      <c r="U682" s="515">
        <f>IF(S682=1,SUM($S$6:S682),0)</f>
        <v>633</v>
      </c>
      <c r="V682" s="515">
        <f t="shared" si="677"/>
        <v>633</v>
      </c>
      <c r="W682" s="515">
        <f t="shared" si="678"/>
        <v>0</v>
      </c>
      <c r="X682" s="515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762</v>
      </c>
      <c r="D683" s="105"/>
      <c r="E683" s="212" t="s">
        <v>45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15">
        <f t="shared" si="675"/>
        <v>0</v>
      </c>
      <c r="S683" s="515">
        <f t="shared" si="676"/>
        <v>1</v>
      </c>
      <c r="T683" s="515">
        <f>IF(R683=1,SUM($R$6:R683),0)</f>
        <v>0</v>
      </c>
      <c r="U683" s="515">
        <f>IF(S683=1,SUM($S$6:S683),0)</f>
        <v>634</v>
      </c>
      <c r="V683" s="515">
        <f t="shared" si="677"/>
        <v>634</v>
      </c>
      <c r="W683" s="515">
        <f t="shared" si="678"/>
        <v>0</v>
      </c>
      <c r="X683" s="515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763</v>
      </c>
      <c r="D684" s="105"/>
      <c r="E684" s="212" t="s">
        <v>45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15">
        <f t="shared" si="675"/>
        <v>0</v>
      </c>
      <c r="S684" s="515">
        <f t="shared" si="676"/>
        <v>1</v>
      </c>
      <c r="T684" s="515">
        <f>IF(R684=1,SUM($R$6:R684),0)</f>
        <v>0</v>
      </c>
      <c r="U684" s="515">
        <f>IF(S684=1,SUM($S$6:S684),0)</f>
        <v>635</v>
      </c>
      <c r="V684" s="515">
        <f t="shared" si="677"/>
        <v>635</v>
      </c>
      <c r="W684" s="515">
        <f t="shared" si="678"/>
        <v>0</v>
      </c>
      <c r="X684" s="515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1287</v>
      </c>
      <c r="D685" s="105" t="s">
        <v>1287</v>
      </c>
      <c r="E685" s="212" t="s">
        <v>45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15">
        <f t="shared" si="675"/>
        <v>0</v>
      </c>
      <c r="S685" s="515">
        <f t="shared" si="676"/>
        <v>1</v>
      </c>
      <c r="T685" s="515">
        <f>IF(R685=1,SUM($R$6:R685),0)</f>
        <v>0</v>
      </c>
      <c r="U685" s="515">
        <f>IF(S685=1,SUM($S$6:S685),0)</f>
        <v>636</v>
      </c>
      <c r="V685" s="515">
        <f t="shared" si="677"/>
        <v>636</v>
      </c>
      <c r="W685" s="515">
        <f t="shared" si="678"/>
        <v>0</v>
      </c>
      <c r="X685" s="515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764</v>
      </c>
      <c r="D686" s="105" t="s">
        <v>764</v>
      </c>
      <c r="E686" s="212" t="s">
        <v>45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15">
        <f t="shared" si="675"/>
        <v>0</v>
      </c>
      <c r="S686" s="515">
        <f t="shared" si="676"/>
        <v>1</v>
      </c>
      <c r="T686" s="515">
        <f>IF(R686=1,SUM($R$6:R686),0)</f>
        <v>0</v>
      </c>
      <c r="U686" s="515">
        <f>IF(S686=1,SUM($S$6:S686),0)</f>
        <v>637</v>
      </c>
      <c r="V686" s="515">
        <f t="shared" si="677"/>
        <v>637</v>
      </c>
      <c r="W686" s="515">
        <f t="shared" si="678"/>
        <v>0</v>
      </c>
      <c r="X686" s="515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765</v>
      </c>
      <c r="D687" s="105"/>
      <c r="E687" s="212" t="s">
        <v>45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15">
        <f t="shared" si="675"/>
        <v>0</v>
      </c>
      <c r="S687" s="515">
        <f t="shared" si="676"/>
        <v>1</v>
      </c>
      <c r="T687" s="515">
        <f>IF(R687=1,SUM($R$6:R687),0)</f>
        <v>0</v>
      </c>
      <c r="U687" s="515">
        <f>IF(S687=1,SUM($S$6:S687),0)</f>
        <v>638</v>
      </c>
      <c r="V687" s="515">
        <f t="shared" si="677"/>
        <v>638</v>
      </c>
      <c r="W687" s="515">
        <f t="shared" si="678"/>
        <v>0</v>
      </c>
      <c r="X687" s="515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15">
        <f t="shared" si="675"/>
        <v>0</v>
      </c>
      <c r="S688" s="515">
        <f t="shared" si="676"/>
        <v>0</v>
      </c>
      <c r="T688" s="515">
        <f>IF(R688=1,SUM($R$6:R688),0)</f>
        <v>0</v>
      </c>
      <c r="U688" s="515">
        <f>IF(S688=1,SUM($S$6:S688),0)</f>
        <v>0</v>
      </c>
      <c r="V688" s="515">
        <f t="shared" si="677"/>
        <v>0</v>
      </c>
      <c r="W688" s="515">
        <f t="shared" si="678"/>
        <v>0</v>
      </c>
      <c r="X688" s="515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720</v>
      </c>
      <c r="C689" s="426" t="s">
        <v>1288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15">
        <f t="shared" si="675"/>
        <v>0</v>
      </c>
      <c r="S689" s="515">
        <f t="shared" si="676"/>
        <v>0</v>
      </c>
      <c r="T689" s="515">
        <f>IF(R689=1,SUM($R$6:R689),0)</f>
        <v>0</v>
      </c>
      <c r="U689" s="515">
        <f>IF(S689=1,SUM($S$6:S689),0)</f>
        <v>0</v>
      </c>
      <c r="V689" s="515">
        <f t="shared" si="677"/>
        <v>0</v>
      </c>
      <c r="W689" s="515">
        <f t="shared" si="678"/>
        <v>0</v>
      </c>
      <c r="X689" s="515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1289</v>
      </c>
      <c r="D690" s="105" t="s">
        <v>1289</v>
      </c>
      <c r="E690" s="212" t="s">
        <v>45</v>
      </c>
      <c r="F690" s="213" t="s">
        <v>1311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15">
        <f t="shared" si="675"/>
        <v>0</v>
      </c>
      <c r="S690" s="515">
        <f t="shared" si="676"/>
        <v>1</v>
      </c>
      <c r="T690" s="515">
        <f>IF(R690=1,SUM($R$6:R690),0)</f>
        <v>0</v>
      </c>
      <c r="U690" s="515">
        <f>IF(S690=1,SUM($S$6:S690),0)</f>
        <v>639</v>
      </c>
      <c r="V690" s="515">
        <f t="shared" si="677"/>
        <v>639</v>
      </c>
      <c r="W690" s="515">
        <f t="shared" si="678"/>
        <v>0</v>
      </c>
      <c r="X690" s="515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1290</v>
      </c>
      <c r="D691" s="105" t="s">
        <v>1290</v>
      </c>
      <c r="E691" s="212" t="s">
        <v>45</v>
      </c>
      <c r="F691" s="213" t="s">
        <v>1311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15">
        <f t="shared" si="675"/>
        <v>0</v>
      </c>
      <c r="S691" s="515">
        <f t="shared" si="676"/>
        <v>1</v>
      </c>
      <c r="T691" s="515">
        <f>IF(R691=1,SUM($R$6:R691),0)</f>
        <v>0</v>
      </c>
      <c r="U691" s="515">
        <f>IF(S691=1,SUM($S$6:S691),0)</f>
        <v>640</v>
      </c>
      <c r="V691" s="515">
        <f t="shared" si="677"/>
        <v>640</v>
      </c>
      <c r="W691" s="515">
        <f t="shared" si="678"/>
        <v>0</v>
      </c>
      <c r="X691" s="515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1291</v>
      </c>
      <c r="D692" s="105" t="s">
        <v>1291</v>
      </c>
      <c r="E692" s="212" t="s">
        <v>45</v>
      </c>
      <c r="F692" s="213" t="s">
        <v>1311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15">
        <f t="shared" si="675"/>
        <v>0</v>
      </c>
      <c r="S692" s="515">
        <f t="shared" si="676"/>
        <v>1</v>
      </c>
      <c r="T692" s="515">
        <f>IF(R692=1,SUM($R$6:R692),0)</f>
        <v>0</v>
      </c>
      <c r="U692" s="515">
        <f>IF(S692=1,SUM($S$6:S692),0)</f>
        <v>641</v>
      </c>
      <c r="V692" s="515">
        <f t="shared" si="677"/>
        <v>641</v>
      </c>
      <c r="W692" s="515">
        <f t="shared" si="678"/>
        <v>0</v>
      </c>
      <c r="X692" s="515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1292</v>
      </c>
      <c r="D693" s="105" t="s">
        <v>1292</v>
      </c>
      <c r="E693" s="212" t="s">
        <v>45</v>
      </c>
      <c r="F693" s="213" t="s">
        <v>1311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15">
        <f t="shared" si="675"/>
        <v>0</v>
      </c>
      <c r="S693" s="515">
        <f t="shared" si="676"/>
        <v>1</v>
      </c>
      <c r="T693" s="515">
        <f>IF(R693=1,SUM($R$6:R693),0)</f>
        <v>0</v>
      </c>
      <c r="U693" s="515">
        <f>IF(S693=1,SUM($S$6:S693),0)</f>
        <v>642</v>
      </c>
      <c r="V693" s="515">
        <f t="shared" si="677"/>
        <v>642</v>
      </c>
      <c r="W693" s="515">
        <f t="shared" si="678"/>
        <v>0</v>
      </c>
      <c r="X693" s="515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1293</v>
      </c>
      <c r="D694" s="105" t="s">
        <v>1293</v>
      </c>
      <c r="E694" s="212" t="s">
        <v>45</v>
      </c>
      <c r="F694" s="213" t="s">
        <v>1311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15">
        <f t="shared" si="675"/>
        <v>0</v>
      </c>
      <c r="S694" s="515">
        <f t="shared" si="676"/>
        <v>1</v>
      </c>
      <c r="T694" s="515">
        <f>IF(R694=1,SUM($R$6:R694),0)</f>
        <v>0</v>
      </c>
      <c r="U694" s="515">
        <f>IF(S694=1,SUM($S$6:S694),0)</f>
        <v>643</v>
      </c>
      <c r="V694" s="515">
        <f t="shared" si="677"/>
        <v>643</v>
      </c>
      <c r="W694" s="515">
        <f t="shared" si="678"/>
        <v>0</v>
      </c>
      <c r="X694" s="515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1294</v>
      </c>
      <c r="D695" s="105" t="s">
        <v>1294</v>
      </c>
      <c r="E695" s="212" t="s">
        <v>45</v>
      </c>
      <c r="F695" s="213" t="s">
        <v>1311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15">
        <f t="shared" si="675"/>
        <v>0</v>
      </c>
      <c r="S695" s="515">
        <f t="shared" si="676"/>
        <v>1</v>
      </c>
      <c r="T695" s="515">
        <f>IF(R695=1,SUM($R$6:R695),0)</f>
        <v>0</v>
      </c>
      <c r="U695" s="515">
        <f>IF(S695=1,SUM($S$6:S695),0)</f>
        <v>644</v>
      </c>
      <c r="V695" s="515">
        <f t="shared" si="677"/>
        <v>644</v>
      </c>
      <c r="W695" s="515">
        <f t="shared" si="678"/>
        <v>0</v>
      </c>
      <c r="X695" s="515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1295</v>
      </c>
      <c r="D696" s="105" t="s">
        <v>1295</v>
      </c>
      <c r="E696" s="212" t="s">
        <v>45</v>
      </c>
      <c r="F696" s="213" t="s">
        <v>1311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15">
        <f t="shared" si="675"/>
        <v>0</v>
      </c>
      <c r="S696" s="515">
        <f t="shared" si="676"/>
        <v>1</v>
      </c>
      <c r="T696" s="515">
        <f>IF(R696=1,SUM($R$6:R696),0)</f>
        <v>0</v>
      </c>
      <c r="U696" s="515">
        <f>IF(S696=1,SUM($S$6:S696),0)</f>
        <v>645</v>
      </c>
      <c r="V696" s="515">
        <f t="shared" si="677"/>
        <v>645</v>
      </c>
      <c r="W696" s="515">
        <f t="shared" si="678"/>
        <v>0</v>
      </c>
      <c r="X696" s="515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1296</v>
      </c>
      <c r="D697" s="105" t="s">
        <v>1296</v>
      </c>
      <c r="E697" s="212" t="s">
        <v>45</v>
      </c>
      <c r="F697" s="213" t="s">
        <v>1311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15">
        <f t="shared" si="675"/>
        <v>0</v>
      </c>
      <c r="S697" s="515">
        <f t="shared" si="676"/>
        <v>1</v>
      </c>
      <c r="T697" s="515">
        <f>IF(R697=1,SUM($R$6:R697),0)</f>
        <v>0</v>
      </c>
      <c r="U697" s="515">
        <f>IF(S697=1,SUM($S$6:S697),0)</f>
        <v>646</v>
      </c>
      <c r="V697" s="515">
        <f t="shared" si="677"/>
        <v>646</v>
      </c>
      <c r="W697" s="515">
        <f t="shared" si="678"/>
        <v>0</v>
      </c>
      <c r="X697" s="515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1297</v>
      </c>
      <c r="D698" s="105" t="s">
        <v>1297</v>
      </c>
      <c r="E698" s="212" t="s">
        <v>45</v>
      </c>
      <c r="F698" s="213" t="s">
        <v>1311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15">
        <f t="shared" si="675"/>
        <v>0</v>
      </c>
      <c r="S698" s="515">
        <f t="shared" si="676"/>
        <v>1</v>
      </c>
      <c r="T698" s="515">
        <f>IF(R698=1,SUM($R$6:R698),0)</f>
        <v>0</v>
      </c>
      <c r="U698" s="515">
        <f>IF(S698=1,SUM($S$6:S698),0)</f>
        <v>647</v>
      </c>
      <c r="V698" s="515">
        <f t="shared" si="677"/>
        <v>647</v>
      </c>
      <c r="W698" s="515">
        <f t="shared" si="678"/>
        <v>0</v>
      </c>
      <c r="X698" s="515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1298</v>
      </c>
      <c r="D699" s="105" t="s">
        <v>1298</v>
      </c>
      <c r="E699" s="212" t="s">
        <v>45</v>
      </c>
      <c r="F699" s="213" t="s">
        <v>1311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15">
        <f t="shared" si="675"/>
        <v>0</v>
      </c>
      <c r="S699" s="515">
        <f t="shared" si="676"/>
        <v>1</v>
      </c>
      <c r="T699" s="515">
        <f>IF(R699=1,SUM($R$6:R699),0)</f>
        <v>0</v>
      </c>
      <c r="U699" s="515">
        <f>IF(S699=1,SUM($S$6:S699),0)</f>
        <v>648</v>
      </c>
      <c r="V699" s="515">
        <f t="shared" si="677"/>
        <v>648</v>
      </c>
      <c r="W699" s="515">
        <f t="shared" si="678"/>
        <v>0</v>
      </c>
      <c r="X699" s="515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1299</v>
      </c>
      <c r="D700" s="105" t="s">
        <v>1299</v>
      </c>
      <c r="E700" s="212" t="s">
        <v>45</v>
      </c>
      <c r="F700" s="213" t="s">
        <v>1311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15">
        <f t="shared" si="675"/>
        <v>0</v>
      </c>
      <c r="S700" s="515">
        <f t="shared" si="676"/>
        <v>1</v>
      </c>
      <c r="T700" s="515">
        <f>IF(R700=1,SUM($R$6:R700),0)</f>
        <v>0</v>
      </c>
      <c r="U700" s="515">
        <f>IF(S700=1,SUM($S$6:S700),0)</f>
        <v>649</v>
      </c>
      <c r="V700" s="515">
        <f t="shared" si="677"/>
        <v>649</v>
      </c>
      <c r="W700" s="515">
        <f t="shared" si="678"/>
        <v>0</v>
      </c>
      <c r="X700" s="515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1300</v>
      </c>
      <c r="D701" s="105" t="s">
        <v>1300</v>
      </c>
      <c r="E701" s="212" t="s">
        <v>45</v>
      </c>
      <c r="F701" s="213" t="s">
        <v>1311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15">
        <f t="shared" si="675"/>
        <v>0</v>
      </c>
      <c r="S701" s="515">
        <f t="shared" si="676"/>
        <v>1</v>
      </c>
      <c r="T701" s="515">
        <f>IF(R701=1,SUM($R$6:R701),0)</f>
        <v>0</v>
      </c>
      <c r="U701" s="515">
        <f>IF(S701=1,SUM($S$6:S701),0)</f>
        <v>650</v>
      </c>
      <c r="V701" s="515">
        <f t="shared" si="677"/>
        <v>650</v>
      </c>
      <c r="W701" s="515">
        <f t="shared" si="678"/>
        <v>0</v>
      </c>
      <c r="X701" s="515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1301</v>
      </c>
      <c r="D702" s="105" t="s">
        <v>1301</v>
      </c>
      <c r="E702" s="212" t="s">
        <v>45</v>
      </c>
      <c r="F702" s="213" t="s">
        <v>1311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15">
        <f t="shared" si="675"/>
        <v>0</v>
      </c>
      <c r="S702" s="515">
        <f t="shared" si="676"/>
        <v>1</v>
      </c>
      <c r="T702" s="515">
        <f>IF(R702=1,SUM($R$6:R702),0)</f>
        <v>0</v>
      </c>
      <c r="U702" s="515">
        <f>IF(S702=1,SUM($S$6:S702),0)</f>
        <v>651</v>
      </c>
      <c r="V702" s="515">
        <f t="shared" si="677"/>
        <v>651</v>
      </c>
      <c r="W702" s="515">
        <f t="shared" si="678"/>
        <v>0</v>
      </c>
      <c r="X702" s="515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1302</v>
      </c>
      <c r="D703" s="105" t="s">
        <v>1302</v>
      </c>
      <c r="E703" s="212" t="s">
        <v>45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15">
        <f t="shared" si="675"/>
        <v>0</v>
      </c>
      <c r="S703" s="515">
        <f t="shared" si="676"/>
        <v>1</v>
      </c>
      <c r="T703" s="515">
        <f>IF(R703=1,SUM($R$6:R703),0)</f>
        <v>0</v>
      </c>
      <c r="U703" s="515">
        <f>IF(S703=1,SUM($S$6:S703),0)</f>
        <v>652</v>
      </c>
      <c r="V703" s="515">
        <f t="shared" si="677"/>
        <v>652</v>
      </c>
      <c r="W703" s="515">
        <f t="shared" si="678"/>
        <v>0</v>
      </c>
      <c r="X703" s="515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1303</v>
      </c>
      <c r="D704" s="105" t="s">
        <v>1303</v>
      </c>
      <c r="E704" s="212" t="s">
        <v>45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15">
        <f t="shared" si="675"/>
        <v>0</v>
      </c>
      <c r="S704" s="515">
        <f t="shared" si="676"/>
        <v>1</v>
      </c>
      <c r="T704" s="515">
        <f>IF(R704=1,SUM($R$6:R704),0)</f>
        <v>0</v>
      </c>
      <c r="U704" s="515">
        <f>IF(S704=1,SUM($S$6:S704),0)</f>
        <v>653</v>
      </c>
      <c r="V704" s="515">
        <f t="shared" si="677"/>
        <v>653</v>
      </c>
      <c r="W704" s="515">
        <f t="shared" si="678"/>
        <v>0</v>
      </c>
      <c r="X704" s="515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1304</v>
      </c>
      <c r="D705" s="105" t="s">
        <v>1304</v>
      </c>
      <c r="E705" s="212" t="s">
        <v>45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15">
        <f t="shared" si="675"/>
        <v>0</v>
      </c>
      <c r="S705" s="515">
        <f t="shared" si="676"/>
        <v>1</v>
      </c>
      <c r="T705" s="515">
        <f>IF(R705=1,SUM($R$6:R705),0)</f>
        <v>0</v>
      </c>
      <c r="U705" s="515">
        <f>IF(S705=1,SUM($S$6:S705),0)</f>
        <v>654</v>
      </c>
      <c r="V705" s="515">
        <f t="shared" si="677"/>
        <v>654</v>
      </c>
      <c r="W705" s="515">
        <f t="shared" si="678"/>
        <v>0</v>
      </c>
      <c r="X705" s="515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1305</v>
      </c>
      <c r="D706" s="105" t="s">
        <v>1305</v>
      </c>
      <c r="E706" s="212" t="s">
        <v>45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15">
        <f t="shared" si="675"/>
        <v>0</v>
      </c>
      <c r="S706" s="515">
        <f t="shared" si="676"/>
        <v>1</v>
      </c>
      <c r="T706" s="515">
        <f>IF(R706=1,SUM($R$6:R706),0)</f>
        <v>0</v>
      </c>
      <c r="U706" s="515">
        <f>IF(S706=1,SUM($S$6:S706),0)</f>
        <v>655</v>
      </c>
      <c r="V706" s="515">
        <f t="shared" si="677"/>
        <v>655</v>
      </c>
      <c r="W706" s="515">
        <f t="shared" si="678"/>
        <v>0</v>
      </c>
      <c r="X706" s="515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1306</v>
      </c>
      <c r="D707" s="105" t="s">
        <v>1306</v>
      </c>
      <c r="E707" s="212" t="s">
        <v>45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15">
        <f t="shared" si="675"/>
        <v>0</v>
      </c>
      <c r="S707" s="515">
        <f t="shared" si="676"/>
        <v>1</v>
      </c>
      <c r="T707" s="515">
        <f>IF(R707=1,SUM($R$6:R707),0)</f>
        <v>0</v>
      </c>
      <c r="U707" s="515">
        <f>IF(S707=1,SUM($S$6:S707),0)</f>
        <v>656</v>
      </c>
      <c r="V707" s="515">
        <f t="shared" si="677"/>
        <v>656</v>
      </c>
      <c r="W707" s="515">
        <f t="shared" si="678"/>
        <v>0</v>
      </c>
      <c r="X707" s="515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1307</v>
      </c>
      <c r="D708" s="105" t="s">
        <v>1307</v>
      </c>
      <c r="E708" s="212" t="s">
        <v>45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15">
        <f t="shared" si="675"/>
        <v>0</v>
      </c>
      <c r="S708" s="515">
        <f t="shared" si="676"/>
        <v>1</v>
      </c>
      <c r="T708" s="515">
        <f>IF(R708=1,SUM($R$6:R708),0)</f>
        <v>0</v>
      </c>
      <c r="U708" s="515">
        <f>IF(S708=1,SUM($S$6:S708),0)</f>
        <v>657</v>
      </c>
      <c r="V708" s="515">
        <f t="shared" si="677"/>
        <v>657</v>
      </c>
      <c r="W708" s="515">
        <f t="shared" si="678"/>
        <v>0</v>
      </c>
      <c r="X708" s="515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1308</v>
      </c>
      <c r="D709" s="105" t="s">
        <v>1308</v>
      </c>
      <c r="E709" s="212" t="s">
        <v>45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15">
        <f t="shared" si="675"/>
        <v>0</v>
      </c>
      <c r="S709" s="515">
        <f t="shared" si="676"/>
        <v>1</v>
      </c>
      <c r="T709" s="515">
        <f>IF(R709=1,SUM($R$6:R709),0)</f>
        <v>0</v>
      </c>
      <c r="U709" s="515">
        <f>IF(S709=1,SUM($S$6:S709),0)</f>
        <v>658</v>
      </c>
      <c r="V709" s="515">
        <f t="shared" si="677"/>
        <v>658</v>
      </c>
      <c r="W709" s="515">
        <f t="shared" si="678"/>
        <v>0</v>
      </c>
      <c r="X709" s="515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1309</v>
      </c>
      <c r="D710" s="105" t="s">
        <v>1309</v>
      </c>
      <c r="E710" s="212" t="s">
        <v>45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15">
        <f t="shared" si="675"/>
        <v>0</v>
      </c>
      <c r="S710" s="515">
        <f t="shared" si="676"/>
        <v>1</v>
      </c>
      <c r="T710" s="515">
        <f>IF(R710=1,SUM($R$6:R710),0)</f>
        <v>0</v>
      </c>
      <c r="U710" s="515">
        <f>IF(S710=1,SUM($S$6:S710),0)</f>
        <v>659</v>
      </c>
      <c r="V710" s="515">
        <f t="shared" si="677"/>
        <v>659</v>
      </c>
      <c r="W710" s="515">
        <f t="shared" si="678"/>
        <v>0</v>
      </c>
      <c r="X710" s="515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1310</v>
      </c>
      <c r="D711" s="105" t="s">
        <v>1310</v>
      </c>
      <c r="E711" s="212" t="s">
        <v>45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15">
        <f t="shared" ref="R711:R774" si="742">IF(E711="MDU-KD",1,0)</f>
        <v>0</v>
      </c>
      <c r="S711" s="515">
        <f t="shared" ref="S711:S774" si="743">IF(E711="HDW",1,0)</f>
        <v>1</v>
      </c>
      <c r="T711" s="515">
        <f>IF(R711=1,SUM($R$6:R711),0)</f>
        <v>0</v>
      </c>
      <c r="U711" s="515">
        <f>IF(S711=1,SUM($S$6:S711),0)</f>
        <v>660</v>
      </c>
      <c r="V711" s="515">
        <f t="shared" ref="V711:V774" si="744">IF(T711=0,U711,T711)</f>
        <v>660</v>
      </c>
      <c r="W711" s="515">
        <f t="shared" ref="W711:W774" si="745">IF(F711=0,0,IF(LEFT(C711,11)="Tiang Beton",1,0))</f>
        <v>0</v>
      </c>
      <c r="X711" s="515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15">
        <f t="shared" si="742"/>
        <v>0</v>
      </c>
      <c r="S712" s="515">
        <f t="shared" si="743"/>
        <v>0</v>
      </c>
      <c r="T712" s="515">
        <f>IF(R712=1,SUM($R$6:R712),0)</f>
        <v>0</v>
      </c>
      <c r="U712" s="515">
        <f>IF(S712=1,SUM($S$6:S712),0)</f>
        <v>0</v>
      </c>
      <c r="V712" s="515">
        <f t="shared" si="744"/>
        <v>0</v>
      </c>
      <c r="W712" s="515">
        <f t="shared" si="745"/>
        <v>0</v>
      </c>
      <c r="X712" s="515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467</v>
      </c>
      <c r="C713" s="426" t="s">
        <v>47</v>
      </c>
      <c r="D713" s="426"/>
      <c r="E713" s="212" t="s">
        <v>48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15">
        <f t="shared" si="742"/>
        <v>0</v>
      </c>
      <c r="S713" s="515">
        <f t="shared" si="743"/>
        <v>0</v>
      </c>
      <c r="T713" s="515">
        <f>IF(R713=1,SUM($R$6:R713),0)</f>
        <v>0</v>
      </c>
      <c r="U713" s="515">
        <f>IF(S713=1,SUM($S$6:S713),0)</f>
        <v>0</v>
      </c>
      <c r="V713" s="515">
        <f t="shared" si="744"/>
        <v>0</v>
      </c>
      <c r="W713" s="515">
        <f t="shared" si="745"/>
        <v>0</v>
      </c>
      <c r="X713" s="515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720</v>
      </c>
      <c r="C714" s="426" t="s">
        <v>1312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15">
        <f t="shared" si="742"/>
        <v>0</v>
      </c>
      <c r="S714" s="515">
        <f t="shared" si="743"/>
        <v>0</v>
      </c>
      <c r="T714" s="515">
        <f>IF(R714=1,SUM($R$6:R714),0)</f>
        <v>0</v>
      </c>
      <c r="U714" s="515">
        <f>IF(S714=1,SUM($S$6:S714),0)</f>
        <v>0</v>
      </c>
      <c r="V714" s="515">
        <f t="shared" si="744"/>
        <v>0</v>
      </c>
      <c r="W714" s="515">
        <f t="shared" si="745"/>
        <v>0</v>
      </c>
      <c r="X714" s="515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1313</v>
      </c>
      <c r="D715" s="105" t="s">
        <v>1313</v>
      </c>
      <c r="E715" s="212" t="s">
        <v>47</v>
      </c>
      <c r="F715" s="213" t="s">
        <v>24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15">
        <f t="shared" si="742"/>
        <v>0</v>
      </c>
      <c r="S715" s="515">
        <f t="shared" si="743"/>
        <v>0</v>
      </c>
      <c r="T715" s="515">
        <f>IF(R715=1,SUM($R$6:R715),0)</f>
        <v>0</v>
      </c>
      <c r="U715" s="515">
        <f>IF(S715=1,SUM($S$6:S715),0)</f>
        <v>0</v>
      </c>
      <c r="V715" s="515">
        <f t="shared" si="744"/>
        <v>0</v>
      </c>
      <c r="W715" s="515">
        <f t="shared" si="745"/>
        <v>0</v>
      </c>
      <c r="X715" s="515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1314</v>
      </c>
      <c r="D716" s="105" t="s">
        <v>1314</v>
      </c>
      <c r="E716" s="212" t="s">
        <v>47</v>
      </c>
      <c r="F716" s="213" t="s">
        <v>24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15">
        <f t="shared" si="742"/>
        <v>0</v>
      </c>
      <c r="S716" s="515">
        <f t="shared" si="743"/>
        <v>0</v>
      </c>
      <c r="T716" s="515">
        <f>IF(R716=1,SUM($R$6:R716),0)</f>
        <v>0</v>
      </c>
      <c r="U716" s="515">
        <f>IF(S716=1,SUM($S$6:S716),0)</f>
        <v>0</v>
      </c>
      <c r="V716" s="515">
        <f t="shared" si="744"/>
        <v>0</v>
      </c>
      <c r="W716" s="515">
        <f t="shared" si="745"/>
        <v>0</v>
      </c>
      <c r="X716" s="515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15">
        <f t="shared" si="742"/>
        <v>0</v>
      </c>
      <c r="S717" s="515">
        <f t="shared" si="743"/>
        <v>0</v>
      </c>
      <c r="T717" s="515">
        <f>IF(R717=1,SUM($R$6:R717),0)</f>
        <v>0</v>
      </c>
      <c r="U717" s="515">
        <f>IF(S717=1,SUM($S$6:S717),0)</f>
        <v>0</v>
      </c>
      <c r="V717" s="515">
        <f t="shared" si="744"/>
        <v>0</v>
      </c>
      <c r="W717" s="515">
        <f t="shared" si="745"/>
        <v>0</v>
      </c>
      <c r="X717" s="515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720</v>
      </c>
      <c r="C718" s="426" t="s">
        <v>777</v>
      </c>
      <c r="D718" s="426"/>
      <c r="E718" s="212" t="s">
        <v>48</v>
      </c>
      <c r="F718" s="213"/>
      <c r="G718" s="214" t="s">
        <v>48</v>
      </c>
      <c r="H718" s="214" t="s">
        <v>48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15">
        <f t="shared" si="742"/>
        <v>0</v>
      </c>
      <c r="S718" s="515">
        <f t="shared" si="743"/>
        <v>0</v>
      </c>
      <c r="T718" s="515">
        <f>IF(R718=1,SUM($R$6:R718),0)</f>
        <v>0</v>
      </c>
      <c r="U718" s="515">
        <f>IF(S718=1,SUM($S$6:S718),0)</f>
        <v>0</v>
      </c>
      <c r="V718" s="515">
        <f t="shared" si="744"/>
        <v>0</v>
      </c>
      <c r="W718" s="515">
        <f t="shared" si="745"/>
        <v>0</v>
      </c>
      <c r="X718" s="515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989</v>
      </c>
      <c r="D719" s="426"/>
      <c r="E719" s="212" t="s">
        <v>48</v>
      </c>
      <c r="F719" s="213"/>
      <c r="G719" s="214" t="s">
        <v>48</v>
      </c>
      <c r="H719" s="214" t="s">
        <v>48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15">
        <f t="shared" si="742"/>
        <v>0</v>
      </c>
      <c r="S719" s="515">
        <f t="shared" si="743"/>
        <v>0</v>
      </c>
      <c r="T719" s="515">
        <f>IF(R719=1,SUM($R$6:R719),0)</f>
        <v>0</v>
      </c>
      <c r="U719" s="515">
        <f>IF(S719=1,SUM($S$6:S719),0)</f>
        <v>0</v>
      </c>
      <c r="V719" s="515">
        <f t="shared" si="744"/>
        <v>0</v>
      </c>
      <c r="W719" s="515">
        <f t="shared" si="745"/>
        <v>0</v>
      </c>
      <c r="X719" s="515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778</v>
      </c>
      <c r="D720" s="105"/>
      <c r="E720" s="212" t="s">
        <v>47</v>
      </c>
      <c r="F720" s="213" t="s">
        <v>792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15">
        <f t="shared" si="742"/>
        <v>0</v>
      </c>
      <c r="S720" s="515">
        <f t="shared" si="743"/>
        <v>0</v>
      </c>
      <c r="T720" s="515">
        <f>IF(R720=1,SUM($R$6:R720),0)</f>
        <v>0</v>
      </c>
      <c r="U720" s="515">
        <f>IF(S720=1,SUM($S$6:S720),0)</f>
        <v>0</v>
      </c>
      <c r="V720" s="515">
        <f t="shared" si="744"/>
        <v>0</v>
      </c>
      <c r="W720" s="515">
        <f t="shared" si="745"/>
        <v>0</v>
      </c>
      <c r="X720" s="515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779</v>
      </c>
      <c r="D721" s="105"/>
      <c r="E721" s="212" t="s">
        <v>47</v>
      </c>
      <c r="F721" s="213" t="s">
        <v>793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15">
        <f t="shared" si="742"/>
        <v>0</v>
      </c>
      <c r="S721" s="515">
        <f t="shared" si="743"/>
        <v>0</v>
      </c>
      <c r="T721" s="515">
        <f>IF(R721=1,SUM($R$6:R721),0)</f>
        <v>0</v>
      </c>
      <c r="U721" s="515">
        <f>IF(S721=1,SUM($S$6:S721),0)</f>
        <v>0</v>
      </c>
      <c r="V721" s="515">
        <f t="shared" si="744"/>
        <v>0</v>
      </c>
      <c r="W721" s="515">
        <f t="shared" si="745"/>
        <v>0</v>
      </c>
      <c r="X721" s="515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780</v>
      </c>
      <c r="D722" s="105" t="s">
        <v>780</v>
      </c>
      <c r="E722" s="212" t="s">
        <v>47</v>
      </c>
      <c r="F722" s="213" t="s">
        <v>794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15">
        <f t="shared" si="742"/>
        <v>0</v>
      </c>
      <c r="S722" s="515">
        <f t="shared" si="743"/>
        <v>0</v>
      </c>
      <c r="T722" s="515">
        <f>IF(R722=1,SUM($R$6:R722),0)</f>
        <v>0</v>
      </c>
      <c r="U722" s="515">
        <f>IF(S722=1,SUM($S$6:S722),0)</f>
        <v>0</v>
      </c>
      <c r="V722" s="515">
        <f t="shared" si="744"/>
        <v>0</v>
      </c>
      <c r="W722" s="515">
        <f t="shared" si="745"/>
        <v>0</v>
      </c>
      <c r="X722" s="515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2222</v>
      </c>
      <c r="D723" s="105" t="s">
        <v>789</v>
      </c>
      <c r="E723" s="212" t="s">
        <v>47</v>
      </c>
      <c r="F723" s="213" t="s">
        <v>794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15">
        <f t="shared" si="742"/>
        <v>0</v>
      </c>
      <c r="S723" s="515">
        <f t="shared" si="743"/>
        <v>0</v>
      </c>
      <c r="T723" s="515">
        <f>IF(R723=1,SUM($R$6:R723),0)</f>
        <v>0</v>
      </c>
      <c r="U723" s="515">
        <f>IF(S723=1,SUM($S$6:S723),0)</f>
        <v>0</v>
      </c>
      <c r="V723" s="515">
        <f t="shared" si="744"/>
        <v>0</v>
      </c>
      <c r="W723" s="515">
        <f t="shared" si="745"/>
        <v>0</v>
      </c>
      <c r="X723" s="515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2223</v>
      </c>
      <c r="D724" s="105" t="s">
        <v>787</v>
      </c>
      <c r="E724" s="212" t="s">
        <v>45</v>
      </c>
      <c r="F724" s="213" t="s">
        <v>794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15">
        <f t="shared" si="742"/>
        <v>0</v>
      </c>
      <c r="S724" s="515">
        <f t="shared" si="743"/>
        <v>1</v>
      </c>
      <c r="T724" s="515">
        <f>IF(R724=1,SUM($R$6:R724),0)</f>
        <v>0</v>
      </c>
      <c r="U724" s="515">
        <f>IF(S724=1,SUM($S$6:S724),0)</f>
        <v>661</v>
      </c>
      <c r="V724" s="515">
        <f t="shared" si="744"/>
        <v>661</v>
      </c>
      <c r="W724" s="515">
        <f t="shared" si="745"/>
        <v>0</v>
      </c>
      <c r="X724" s="515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781</v>
      </c>
      <c r="D725" s="105" t="s">
        <v>781</v>
      </c>
      <c r="E725" s="212" t="s">
        <v>45</v>
      </c>
      <c r="F725" s="213" t="s">
        <v>794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15">
        <f t="shared" si="742"/>
        <v>0</v>
      </c>
      <c r="S725" s="515">
        <f t="shared" si="743"/>
        <v>1</v>
      </c>
      <c r="T725" s="515">
        <f>IF(R725=1,SUM($R$6:R725),0)</f>
        <v>0</v>
      </c>
      <c r="U725" s="515">
        <f>IF(S725=1,SUM($S$6:S725),0)</f>
        <v>662</v>
      </c>
      <c r="V725" s="515">
        <f t="shared" si="744"/>
        <v>662</v>
      </c>
      <c r="W725" s="515">
        <f t="shared" si="745"/>
        <v>0</v>
      </c>
      <c r="X725" s="515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782</v>
      </c>
      <c r="D726" s="105"/>
      <c r="E726" s="212" t="s">
        <v>45</v>
      </c>
      <c r="F726" s="213" t="s">
        <v>794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15">
        <f t="shared" si="742"/>
        <v>0</v>
      </c>
      <c r="S726" s="515">
        <f t="shared" si="743"/>
        <v>1</v>
      </c>
      <c r="T726" s="515">
        <f>IF(R726=1,SUM($R$6:R726),0)</f>
        <v>0</v>
      </c>
      <c r="U726" s="515">
        <f>IF(S726=1,SUM($S$6:S726),0)</f>
        <v>663</v>
      </c>
      <c r="V726" s="515">
        <f t="shared" si="744"/>
        <v>663</v>
      </c>
      <c r="W726" s="515">
        <f t="shared" si="745"/>
        <v>0</v>
      </c>
      <c r="X726" s="515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783</v>
      </c>
      <c r="D727" s="105"/>
      <c r="E727" s="212" t="s">
        <v>45</v>
      </c>
      <c r="F727" s="213" t="s">
        <v>794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15">
        <f t="shared" si="742"/>
        <v>0</v>
      </c>
      <c r="S727" s="515">
        <f t="shared" si="743"/>
        <v>1</v>
      </c>
      <c r="T727" s="515">
        <f>IF(R727=1,SUM($R$6:R727),0)</f>
        <v>0</v>
      </c>
      <c r="U727" s="515">
        <f>IF(S727=1,SUM($S$6:S727),0)</f>
        <v>664</v>
      </c>
      <c r="V727" s="515">
        <f t="shared" si="744"/>
        <v>664</v>
      </c>
      <c r="W727" s="515">
        <f t="shared" si="745"/>
        <v>0</v>
      </c>
      <c r="X727" s="515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784</v>
      </c>
      <c r="D728" s="105"/>
      <c r="E728" s="212" t="s">
        <v>45</v>
      </c>
      <c r="F728" s="213" t="s">
        <v>795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15">
        <f t="shared" si="742"/>
        <v>0</v>
      </c>
      <c r="S728" s="515">
        <f t="shared" si="743"/>
        <v>1</v>
      </c>
      <c r="T728" s="515">
        <f>IF(R728=1,SUM($R$6:R728),0)</f>
        <v>0</v>
      </c>
      <c r="U728" s="515">
        <f>IF(S728=1,SUM($S$6:S728),0)</f>
        <v>665</v>
      </c>
      <c r="V728" s="515">
        <f t="shared" si="744"/>
        <v>665</v>
      </c>
      <c r="W728" s="515">
        <f t="shared" si="745"/>
        <v>0</v>
      </c>
      <c r="X728" s="515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785</v>
      </c>
      <c r="D729" s="426"/>
      <c r="E729" s="212" t="s">
        <v>48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15">
        <f t="shared" si="742"/>
        <v>0</v>
      </c>
      <c r="S729" s="515">
        <f t="shared" si="743"/>
        <v>0</v>
      </c>
      <c r="T729" s="515">
        <f>IF(R729=1,SUM($R$6:R729),0)</f>
        <v>0</v>
      </c>
      <c r="U729" s="515">
        <f>IF(S729=1,SUM($S$6:S729),0)</f>
        <v>0</v>
      </c>
      <c r="V729" s="515">
        <f t="shared" si="744"/>
        <v>0</v>
      </c>
      <c r="W729" s="515">
        <f t="shared" si="745"/>
        <v>0</v>
      </c>
      <c r="X729" s="515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786</v>
      </c>
      <c r="D730" s="105"/>
      <c r="E730" s="212" t="s">
        <v>47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15">
        <f t="shared" si="742"/>
        <v>0</v>
      </c>
      <c r="S730" s="515">
        <f t="shared" si="743"/>
        <v>0</v>
      </c>
      <c r="T730" s="515">
        <f>IF(R730=1,SUM($R$6:R730),0)</f>
        <v>0</v>
      </c>
      <c r="U730" s="515">
        <f>IF(S730=1,SUM($S$6:S730),0)</f>
        <v>0</v>
      </c>
      <c r="V730" s="515">
        <f t="shared" si="744"/>
        <v>0</v>
      </c>
      <c r="W730" s="515">
        <f t="shared" si="745"/>
        <v>0</v>
      </c>
      <c r="X730" s="515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787</v>
      </c>
      <c r="D731" s="105" t="s">
        <v>787</v>
      </c>
      <c r="E731" s="212" t="s">
        <v>47</v>
      </c>
      <c r="F731" s="213" t="s">
        <v>794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15">
        <f t="shared" si="742"/>
        <v>0</v>
      </c>
      <c r="S731" s="515">
        <f t="shared" si="743"/>
        <v>0</v>
      </c>
      <c r="T731" s="515">
        <f>IF(R731=1,SUM($R$6:R731),0)</f>
        <v>0</v>
      </c>
      <c r="U731" s="515">
        <f>IF(S731=1,SUM($S$6:S731),0)</f>
        <v>0</v>
      </c>
      <c r="V731" s="515">
        <f t="shared" si="744"/>
        <v>0</v>
      </c>
      <c r="W731" s="515">
        <f t="shared" si="745"/>
        <v>0</v>
      </c>
      <c r="X731" s="515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788</v>
      </c>
      <c r="D732" s="105" t="s">
        <v>788</v>
      </c>
      <c r="E732" s="212" t="s">
        <v>47</v>
      </c>
      <c r="F732" s="213" t="s">
        <v>794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15">
        <f t="shared" si="742"/>
        <v>0</v>
      </c>
      <c r="S732" s="515">
        <f t="shared" si="743"/>
        <v>0</v>
      </c>
      <c r="T732" s="515">
        <f>IF(R732=1,SUM($R$6:R732),0)</f>
        <v>0</v>
      </c>
      <c r="U732" s="515">
        <f>IF(S732=1,SUM($S$6:S732),0)</f>
        <v>0</v>
      </c>
      <c r="V732" s="515">
        <f t="shared" si="744"/>
        <v>0</v>
      </c>
      <c r="W732" s="515">
        <f t="shared" si="745"/>
        <v>0</v>
      </c>
      <c r="X732" s="515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789</v>
      </c>
      <c r="D733" s="105" t="s">
        <v>789</v>
      </c>
      <c r="E733" s="212" t="s">
        <v>47</v>
      </c>
      <c r="F733" s="213" t="s">
        <v>794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15">
        <f t="shared" si="742"/>
        <v>0</v>
      </c>
      <c r="S733" s="515">
        <f t="shared" si="743"/>
        <v>0</v>
      </c>
      <c r="T733" s="515">
        <f>IF(R733=1,SUM($R$6:R733),0)</f>
        <v>0</v>
      </c>
      <c r="U733" s="515">
        <f>IF(S733=1,SUM($S$6:S733),0)</f>
        <v>0</v>
      </c>
      <c r="V733" s="515">
        <f t="shared" si="744"/>
        <v>0</v>
      </c>
      <c r="W733" s="515">
        <f t="shared" si="745"/>
        <v>0</v>
      </c>
      <c r="X733" s="515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790</v>
      </c>
      <c r="D734" s="105"/>
      <c r="E734" s="212" t="s">
        <v>47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15">
        <f t="shared" si="742"/>
        <v>0</v>
      </c>
      <c r="S734" s="515">
        <f t="shared" si="743"/>
        <v>0</v>
      </c>
      <c r="T734" s="515">
        <f>IF(R734=1,SUM($R$6:R734),0)</f>
        <v>0</v>
      </c>
      <c r="U734" s="515">
        <f>IF(S734=1,SUM($S$6:S734),0)</f>
        <v>0</v>
      </c>
      <c r="V734" s="515">
        <f t="shared" si="744"/>
        <v>0</v>
      </c>
      <c r="W734" s="515">
        <f t="shared" si="745"/>
        <v>0</v>
      </c>
      <c r="X734" s="515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791</v>
      </c>
      <c r="D735" s="105"/>
      <c r="E735" s="212" t="s">
        <v>45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15">
        <f t="shared" si="742"/>
        <v>0</v>
      </c>
      <c r="S735" s="515">
        <f t="shared" si="743"/>
        <v>1</v>
      </c>
      <c r="T735" s="515">
        <f>IF(R735=1,SUM($R$6:R735),0)</f>
        <v>0</v>
      </c>
      <c r="U735" s="515">
        <f>IF(S735=1,SUM($S$6:S735),0)</f>
        <v>666</v>
      </c>
      <c r="V735" s="515">
        <f t="shared" si="744"/>
        <v>666</v>
      </c>
      <c r="W735" s="515">
        <f t="shared" si="745"/>
        <v>0</v>
      </c>
      <c r="X735" s="515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15">
        <f t="shared" si="742"/>
        <v>0</v>
      </c>
      <c r="S736" s="515">
        <f t="shared" si="743"/>
        <v>0</v>
      </c>
      <c r="T736" s="515">
        <f>IF(R736=1,SUM($R$6:R736),0)</f>
        <v>0</v>
      </c>
      <c r="U736" s="515">
        <f>IF(S736=1,SUM($S$6:S736),0)</f>
        <v>0</v>
      </c>
      <c r="V736" s="515">
        <f t="shared" si="744"/>
        <v>0</v>
      </c>
      <c r="W736" s="515">
        <f t="shared" si="745"/>
        <v>0</v>
      </c>
      <c r="X736" s="515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720</v>
      </c>
      <c r="C737" s="426" t="s">
        <v>563</v>
      </c>
      <c r="D737" s="426"/>
      <c r="E737" s="212" t="s">
        <v>48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15">
        <f t="shared" si="742"/>
        <v>0</v>
      </c>
      <c r="S737" s="515">
        <f t="shared" si="743"/>
        <v>0</v>
      </c>
      <c r="T737" s="515">
        <f>IF(R737=1,SUM($R$6:R737),0)</f>
        <v>0</v>
      </c>
      <c r="U737" s="515">
        <f>IF(S737=1,SUM($S$6:S737),0)</f>
        <v>0</v>
      </c>
      <c r="V737" s="515">
        <f t="shared" si="744"/>
        <v>0</v>
      </c>
      <c r="W737" s="515">
        <f t="shared" si="745"/>
        <v>0</v>
      </c>
      <c r="X737" s="515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564</v>
      </c>
      <c r="D738" s="105"/>
      <c r="E738" s="212" t="s">
        <v>47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15">
        <f t="shared" si="742"/>
        <v>0</v>
      </c>
      <c r="S738" s="515">
        <f t="shared" si="743"/>
        <v>0</v>
      </c>
      <c r="T738" s="515">
        <f>IF(R738=1,SUM($R$6:R738),0)</f>
        <v>0</v>
      </c>
      <c r="U738" s="515">
        <f>IF(S738=1,SUM($S$6:S738),0)</f>
        <v>0</v>
      </c>
      <c r="V738" s="515">
        <f t="shared" si="744"/>
        <v>0</v>
      </c>
      <c r="W738" s="515">
        <f t="shared" si="745"/>
        <v>0</v>
      </c>
      <c r="X738" s="515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565</v>
      </c>
      <c r="D739" s="105"/>
      <c r="E739" s="212" t="s">
        <v>47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15">
        <f t="shared" si="742"/>
        <v>0</v>
      </c>
      <c r="S739" s="515">
        <f t="shared" si="743"/>
        <v>0</v>
      </c>
      <c r="T739" s="515">
        <f>IF(R739=1,SUM($R$6:R739),0)</f>
        <v>0</v>
      </c>
      <c r="U739" s="515">
        <f>IF(S739=1,SUM($S$6:S739),0)</f>
        <v>0</v>
      </c>
      <c r="V739" s="515">
        <f t="shared" si="744"/>
        <v>0</v>
      </c>
      <c r="W739" s="515">
        <f t="shared" si="745"/>
        <v>0</v>
      </c>
      <c r="X739" s="515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566</v>
      </c>
      <c r="D740" s="105"/>
      <c r="E740" s="212" t="s">
        <v>47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15">
        <f t="shared" si="742"/>
        <v>0</v>
      </c>
      <c r="S740" s="515">
        <f t="shared" si="743"/>
        <v>0</v>
      </c>
      <c r="T740" s="515">
        <f>IF(R740=1,SUM($R$6:R740),0)</f>
        <v>0</v>
      </c>
      <c r="U740" s="515">
        <f>IF(S740=1,SUM($S$6:S740),0)</f>
        <v>0</v>
      </c>
      <c r="V740" s="515">
        <f t="shared" si="744"/>
        <v>0</v>
      </c>
      <c r="W740" s="515">
        <f t="shared" si="745"/>
        <v>0</v>
      </c>
      <c r="X740" s="515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567</v>
      </c>
      <c r="D741" s="105"/>
      <c r="E741" s="212" t="s">
        <v>47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15">
        <f t="shared" si="742"/>
        <v>0</v>
      </c>
      <c r="S741" s="515">
        <f t="shared" si="743"/>
        <v>0</v>
      </c>
      <c r="T741" s="515">
        <f>IF(R741=1,SUM($R$6:R741),0)</f>
        <v>0</v>
      </c>
      <c r="U741" s="515">
        <f>IF(S741=1,SUM($S$6:S741),0)</f>
        <v>0</v>
      </c>
      <c r="V741" s="515">
        <f t="shared" si="744"/>
        <v>0</v>
      </c>
      <c r="W741" s="515">
        <f t="shared" si="745"/>
        <v>0</v>
      </c>
      <c r="X741" s="515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2224</v>
      </c>
      <c r="D742" s="105" t="s">
        <v>1315</v>
      </c>
      <c r="E742" s="212" t="s">
        <v>47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15">
        <f t="shared" si="742"/>
        <v>0</v>
      </c>
      <c r="S742" s="515">
        <f t="shared" si="743"/>
        <v>0</v>
      </c>
      <c r="T742" s="515">
        <f>IF(R742=1,SUM($R$6:R742),0)</f>
        <v>0</v>
      </c>
      <c r="U742" s="515">
        <f>IF(S742=1,SUM($S$6:S742),0)</f>
        <v>0</v>
      </c>
      <c r="V742" s="515">
        <f t="shared" si="744"/>
        <v>0</v>
      </c>
      <c r="W742" s="515">
        <f t="shared" si="745"/>
        <v>0</v>
      </c>
      <c r="X742" s="515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2225</v>
      </c>
      <c r="D743" s="105" t="s">
        <v>1316</v>
      </c>
      <c r="E743" s="212" t="s">
        <v>47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15">
        <f t="shared" si="742"/>
        <v>0</v>
      </c>
      <c r="S743" s="515">
        <f t="shared" si="743"/>
        <v>0</v>
      </c>
      <c r="T743" s="515">
        <f>IF(R743=1,SUM($R$6:R743),0)</f>
        <v>0</v>
      </c>
      <c r="U743" s="515">
        <f>IF(S743=1,SUM($S$6:S743),0)</f>
        <v>0</v>
      </c>
      <c r="V743" s="515">
        <f t="shared" si="744"/>
        <v>0</v>
      </c>
      <c r="W743" s="515">
        <f t="shared" si="745"/>
        <v>0</v>
      </c>
      <c r="X743" s="515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2226</v>
      </c>
      <c r="D744" s="105" t="s">
        <v>1317</v>
      </c>
      <c r="E744" s="212" t="s">
        <v>47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15">
        <f t="shared" si="742"/>
        <v>0</v>
      </c>
      <c r="S744" s="515">
        <f t="shared" si="743"/>
        <v>0</v>
      </c>
      <c r="T744" s="515">
        <f>IF(R744=1,SUM($R$6:R744),0)</f>
        <v>0</v>
      </c>
      <c r="U744" s="515">
        <f>IF(S744=1,SUM($S$6:S744),0)</f>
        <v>0</v>
      </c>
      <c r="V744" s="515">
        <f t="shared" si="744"/>
        <v>0</v>
      </c>
      <c r="W744" s="515">
        <f t="shared" si="745"/>
        <v>0</v>
      </c>
      <c r="X744" s="515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2227</v>
      </c>
      <c r="D745" s="105" t="s">
        <v>1318</v>
      </c>
      <c r="E745" s="212" t="s">
        <v>47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15">
        <f t="shared" si="742"/>
        <v>0</v>
      </c>
      <c r="S745" s="515">
        <f t="shared" si="743"/>
        <v>0</v>
      </c>
      <c r="T745" s="515">
        <f>IF(R745=1,SUM($R$6:R745),0)</f>
        <v>0</v>
      </c>
      <c r="U745" s="515">
        <f>IF(S745=1,SUM($S$6:S745),0)</f>
        <v>0</v>
      </c>
      <c r="V745" s="515">
        <f t="shared" si="744"/>
        <v>0</v>
      </c>
      <c r="W745" s="515">
        <f t="shared" si="745"/>
        <v>0</v>
      </c>
      <c r="X745" s="515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2228</v>
      </c>
      <c r="D746" s="105" t="s">
        <v>1319</v>
      </c>
      <c r="E746" s="212" t="s">
        <v>47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15">
        <f t="shared" si="742"/>
        <v>0</v>
      </c>
      <c r="S746" s="515">
        <f t="shared" si="743"/>
        <v>0</v>
      </c>
      <c r="T746" s="515">
        <f>IF(R746=1,SUM($R$6:R746),0)</f>
        <v>0</v>
      </c>
      <c r="U746" s="515">
        <f>IF(S746=1,SUM($S$6:S746),0)</f>
        <v>0</v>
      </c>
      <c r="V746" s="515">
        <f t="shared" si="744"/>
        <v>0</v>
      </c>
      <c r="W746" s="515">
        <f t="shared" si="745"/>
        <v>0</v>
      </c>
      <c r="X746" s="515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2229</v>
      </c>
      <c r="D747" s="105" t="s">
        <v>1320</v>
      </c>
      <c r="E747" s="212" t="s">
        <v>47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15">
        <f t="shared" si="742"/>
        <v>0</v>
      </c>
      <c r="S747" s="515">
        <f t="shared" si="743"/>
        <v>0</v>
      </c>
      <c r="T747" s="515">
        <f>IF(R747=1,SUM($R$6:R747),0)</f>
        <v>0</v>
      </c>
      <c r="U747" s="515">
        <f>IF(S747=1,SUM($S$6:S747),0)</f>
        <v>0</v>
      </c>
      <c r="V747" s="515">
        <f t="shared" si="744"/>
        <v>0</v>
      </c>
      <c r="W747" s="515">
        <f t="shared" si="745"/>
        <v>0</v>
      </c>
      <c r="X747" s="515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568</v>
      </c>
      <c r="D748" s="105" t="s">
        <v>1321</v>
      </c>
      <c r="E748" s="212" t="s">
        <v>47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15">
        <f t="shared" si="742"/>
        <v>0</v>
      </c>
      <c r="S748" s="515">
        <f t="shared" si="743"/>
        <v>0</v>
      </c>
      <c r="T748" s="515">
        <f>IF(R748=1,SUM($R$6:R748),0)</f>
        <v>0</v>
      </c>
      <c r="U748" s="515">
        <f>IF(S748=1,SUM($S$6:S748),0)</f>
        <v>0</v>
      </c>
      <c r="V748" s="515">
        <f t="shared" si="744"/>
        <v>0</v>
      </c>
      <c r="W748" s="515">
        <f t="shared" si="745"/>
        <v>0</v>
      </c>
      <c r="X748" s="515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569</v>
      </c>
      <c r="D749" s="105" t="s">
        <v>1322</v>
      </c>
      <c r="E749" s="212" t="s">
        <v>47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15">
        <f t="shared" si="742"/>
        <v>0</v>
      </c>
      <c r="S749" s="515">
        <f t="shared" si="743"/>
        <v>0</v>
      </c>
      <c r="T749" s="515">
        <f>IF(R749=1,SUM($R$6:R749),0)</f>
        <v>0</v>
      </c>
      <c r="U749" s="515">
        <f>IF(S749=1,SUM($S$6:S749),0)</f>
        <v>0</v>
      </c>
      <c r="V749" s="515">
        <f t="shared" si="744"/>
        <v>0</v>
      </c>
      <c r="W749" s="515">
        <f t="shared" si="745"/>
        <v>0</v>
      </c>
      <c r="X749" s="515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2230</v>
      </c>
      <c r="D750" s="105" t="s">
        <v>1323</v>
      </c>
      <c r="E750" s="212" t="s">
        <v>47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15">
        <f t="shared" si="742"/>
        <v>0</v>
      </c>
      <c r="S750" s="515">
        <f t="shared" si="743"/>
        <v>0</v>
      </c>
      <c r="T750" s="515">
        <f>IF(R750=1,SUM($R$6:R750),0)</f>
        <v>0</v>
      </c>
      <c r="U750" s="515">
        <f>IF(S750=1,SUM($S$6:S750),0)</f>
        <v>0</v>
      </c>
      <c r="V750" s="515">
        <f t="shared" si="744"/>
        <v>0</v>
      </c>
      <c r="W750" s="515">
        <f t="shared" si="745"/>
        <v>0</v>
      </c>
      <c r="X750" s="515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2231</v>
      </c>
      <c r="D751" s="105" t="s">
        <v>1324</v>
      </c>
      <c r="E751" s="212" t="s">
        <v>47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15">
        <f t="shared" si="742"/>
        <v>0</v>
      </c>
      <c r="S751" s="515">
        <f t="shared" si="743"/>
        <v>0</v>
      </c>
      <c r="T751" s="515">
        <f>IF(R751=1,SUM($R$6:R751),0)</f>
        <v>0</v>
      </c>
      <c r="U751" s="515">
        <f>IF(S751=1,SUM($S$6:S751),0)</f>
        <v>0</v>
      </c>
      <c r="V751" s="515">
        <f t="shared" si="744"/>
        <v>0</v>
      </c>
      <c r="W751" s="515">
        <f t="shared" si="745"/>
        <v>0</v>
      </c>
      <c r="X751" s="515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1325</v>
      </c>
      <c r="D752" s="105" t="s">
        <v>1325</v>
      </c>
      <c r="E752" s="212" t="s">
        <v>47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15">
        <f t="shared" si="742"/>
        <v>0</v>
      </c>
      <c r="S752" s="515">
        <f t="shared" si="743"/>
        <v>0</v>
      </c>
      <c r="T752" s="515">
        <f>IF(R752=1,SUM($R$6:R752),0)</f>
        <v>0</v>
      </c>
      <c r="U752" s="515">
        <f>IF(S752=1,SUM($S$6:S752),0)</f>
        <v>0</v>
      </c>
      <c r="V752" s="515">
        <f t="shared" si="744"/>
        <v>0</v>
      </c>
      <c r="W752" s="515">
        <f t="shared" si="745"/>
        <v>0</v>
      </c>
      <c r="X752" s="515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1326</v>
      </c>
      <c r="D753" s="105" t="s">
        <v>1326</v>
      </c>
      <c r="E753" s="212" t="s">
        <v>47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15">
        <f t="shared" si="742"/>
        <v>0</v>
      </c>
      <c r="S753" s="515">
        <f t="shared" si="743"/>
        <v>0</v>
      </c>
      <c r="T753" s="515">
        <f>IF(R753=1,SUM($R$6:R753),0)</f>
        <v>0</v>
      </c>
      <c r="U753" s="515">
        <f>IF(S753=1,SUM($S$6:S753),0)</f>
        <v>0</v>
      </c>
      <c r="V753" s="515">
        <f t="shared" si="744"/>
        <v>0</v>
      </c>
      <c r="W753" s="515">
        <f t="shared" si="745"/>
        <v>0</v>
      </c>
      <c r="X753" s="515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1327</v>
      </c>
      <c r="D754" s="105" t="s">
        <v>1327</v>
      </c>
      <c r="E754" s="212" t="s">
        <v>47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15">
        <f t="shared" si="742"/>
        <v>0</v>
      </c>
      <c r="S754" s="515">
        <f t="shared" si="743"/>
        <v>0</v>
      </c>
      <c r="T754" s="515">
        <f>IF(R754=1,SUM($R$6:R754),0)</f>
        <v>0</v>
      </c>
      <c r="U754" s="515">
        <f>IF(S754=1,SUM($S$6:S754),0)</f>
        <v>0</v>
      </c>
      <c r="V754" s="515">
        <f t="shared" si="744"/>
        <v>0</v>
      </c>
      <c r="W754" s="515">
        <f t="shared" si="745"/>
        <v>0</v>
      </c>
      <c r="X754" s="515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1328</v>
      </c>
      <c r="D755" s="105" t="s">
        <v>1328</v>
      </c>
      <c r="E755" s="212" t="s">
        <v>47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15">
        <f t="shared" si="742"/>
        <v>0</v>
      </c>
      <c r="S755" s="515">
        <f t="shared" si="743"/>
        <v>0</v>
      </c>
      <c r="T755" s="515">
        <f>IF(R755=1,SUM($R$6:R755),0)</f>
        <v>0</v>
      </c>
      <c r="U755" s="515">
        <f>IF(S755=1,SUM($S$6:S755),0)</f>
        <v>0</v>
      </c>
      <c r="V755" s="515">
        <f t="shared" si="744"/>
        <v>0</v>
      </c>
      <c r="W755" s="515">
        <f t="shared" si="745"/>
        <v>0</v>
      </c>
      <c r="X755" s="515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1329</v>
      </c>
      <c r="D756" s="105" t="s">
        <v>1329</v>
      </c>
      <c r="E756" s="212" t="s">
        <v>47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15">
        <f t="shared" si="742"/>
        <v>0</v>
      </c>
      <c r="S756" s="515">
        <f t="shared" si="743"/>
        <v>0</v>
      </c>
      <c r="T756" s="515">
        <f>IF(R756=1,SUM($R$6:R756),0)</f>
        <v>0</v>
      </c>
      <c r="U756" s="515">
        <f>IF(S756=1,SUM($S$6:S756),0)</f>
        <v>0</v>
      </c>
      <c r="V756" s="515">
        <f t="shared" si="744"/>
        <v>0</v>
      </c>
      <c r="W756" s="515">
        <f t="shared" si="745"/>
        <v>0</v>
      </c>
      <c r="X756" s="515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1330</v>
      </c>
      <c r="D757" s="105" t="s">
        <v>1330</v>
      </c>
      <c r="E757" s="212" t="s">
        <v>47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15">
        <f t="shared" si="742"/>
        <v>0</v>
      </c>
      <c r="S757" s="515">
        <f t="shared" si="743"/>
        <v>0</v>
      </c>
      <c r="T757" s="515">
        <f>IF(R757=1,SUM($R$6:R757),0)</f>
        <v>0</v>
      </c>
      <c r="U757" s="515">
        <f>IF(S757=1,SUM($S$6:S757),0)</f>
        <v>0</v>
      </c>
      <c r="V757" s="515">
        <f t="shared" si="744"/>
        <v>0</v>
      </c>
      <c r="W757" s="515">
        <f t="shared" si="745"/>
        <v>0</v>
      </c>
      <c r="X757" s="515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1331</v>
      </c>
      <c r="D758" s="105" t="s">
        <v>1331</v>
      </c>
      <c r="E758" s="212" t="s">
        <v>47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15">
        <f t="shared" si="742"/>
        <v>0</v>
      </c>
      <c r="S758" s="515">
        <f t="shared" si="743"/>
        <v>0</v>
      </c>
      <c r="T758" s="515">
        <f>IF(R758=1,SUM($R$6:R758),0)</f>
        <v>0</v>
      </c>
      <c r="U758" s="515">
        <f>IF(S758=1,SUM($S$6:S758),0)</f>
        <v>0</v>
      </c>
      <c r="V758" s="515">
        <f t="shared" si="744"/>
        <v>0</v>
      </c>
      <c r="W758" s="515">
        <f t="shared" si="745"/>
        <v>0</v>
      </c>
      <c r="X758" s="515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1332</v>
      </c>
      <c r="D759" s="105" t="s">
        <v>1332</v>
      </c>
      <c r="E759" s="212" t="s">
        <v>47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15">
        <f t="shared" si="742"/>
        <v>0</v>
      </c>
      <c r="S759" s="515">
        <f t="shared" si="743"/>
        <v>0</v>
      </c>
      <c r="T759" s="515">
        <f>IF(R759=1,SUM($R$6:R759),0)</f>
        <v>0</v>
      </c>
      <c r="U759" s="515">
        <f>IF(S759=1,SUM($S$6:S759),0)</f>
        <v>0</v>
      </c>
      <c r="V759" s="515">
        <f t="shared" si="744"/>
        <v>0</v>
      </c>
      <c r="W759" s="515">
        <f t="shared" si="745"/>
        <v>0</v>
      </c>
      <c r="X759" s="515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1333</v>
      </c>
      <c r="D760" s="105" t="s">
        <v>1333</v>
      </c>
      <c r="E760" s="212" t="s">
        <v>47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15">
        <f t="shared" si="742"/>
        <v>0</v>
      </c>
      <c r="S760" s="515">
        <f t="shared" si="743"/>
        <v>0</v>
      </c>
      <c r="T760" s="515">
        <f>IF(R760=1,SUM($R$6:R760),0)</f>
        <v>0</v>
      </c>
      <c r="U760" s="515">
        <f>IF(S760=1,SUM($S$6:S760),0)</f>
        <v>0</v>
      </c>
      <c r="V760" s="515">
        <f t="shared" si="744"/>
        <v>0</v>
      </c>
      <c r="W760" s="515">
        <f t="shared" si="745"/>
        <v>0</v>
      </c>
      <c r="X760" s="515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570</v>
      </c>
      <c r="D761" s="105"/>
      <c r="E761" s="212" t="s">
        <v>47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15">
        <f t="shared" si="742"/>
        <v>0</v>
      </c>
      <c r="S761" s="515">
        <f t="shared" si="743"/>
        <v>0</v>
      </c>
      <c r="T761" s="515">
        <f>IF(R761=1,SUM($R$6:R761),0)</f>
        <v>0</v>
      </c>
      <c r="U761" s="515">
        <f>IF(S761=1,SUM($S$6:S761),0)</f>
        <v>0</v>
      </c>
      <c r="V761" s="515">
        <f t="shared" si="744"/>
        <v>0</v>
      </c>
      <c r="W761" s="515">
        <f t="shared" si="745"/>
        <v>0</v>
      </c>
      <c r="X761" s="515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571</v>
      </c>
      <c r="D762" s="105"/>
      <c r="E762" s="212" t="s">
        <v>47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15">
        <f t="shared" si="742"/>
        <v>0</v>
      </c>
      <c r="S762" s="515">
        <f t="shared" si="743"/>
        <v>0</v>
      </c>
      <c r="T762" s="515">
        <f>IF(R762=1,SUM($R$6:R762),0)</f>
        <v>0</v>
      </c>
      <c r="U762" s="515">
        <f>IF(S762=1,SUM($S$6:S762),0)</f>
        <v>0</v>
      </c>
      <c r="V762" s="515">
        <f t="shared" si="744"/>
        <v>0</v>
      </c>
      <c r="W762" s="515">
        <f t="shared" si="745"/>
        <v>0</v>
      </c>
      <c r="X762" s="515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572</v>
      </c>
      <c r="D763" s="105"/>
      <c r="E763" s="212" t="s">
        <v>47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15">
        <f t="shared" si="742"/>
        <v>0</v>
      </c>
      <c r="S763" s="515">
        <f t="shared" si="743"/>
        <v>0</v>
      </c>
      <c r="T763" s="515">
        <f>IF(R763=1,SUM($R$6:R763),0)</f>
        <v>0</v>
      </c>
      <c r="U763" s="515">
        <f>IF(S763=1,SUM($S$6:S763),0)</f>
        <v>0</v>
      </c>
      <c r="V763" s="515">
        <f t="shared" si="744"/>
        <v>0</v>
      </c>
      <c r="W763" s="515">
        <f t="shared" si="745"/>
        <v>0</v>
      </c>
      <c r="X763" s="515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573</v>
      </c>
      <c r="D764" s="105"/>
      <c r="E764" s="212" t="s">
        <v>47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15">
        <f t="shared" si="742"/>
        <v>0</v>
      </c>
      <c r="S764" s="515">
        <f t="shared" si="743"/>
        <v>0</v>
      </c>
      <c r="T764" s="515">
        <f>IF(R764=1,SUM($R$6:R764),0)</f>
        <v>0</v>
      </c>
      <c r="U764" s="515">
        <f>IF(S764=1,SUM($S$6:S764),0)</f>
        <v>0</v>
      </c>
      <c r="V764" s="515">
        <f t="shared" si="744"/>
        <v>0</v>
      </c>
      <c r="W764" s="515">
        <f t="shared" si="745"/>
        <v>0</v>
      </c>
      <c r="X764" s="515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574</v>
      </c>
      <c r="D765" s="105"/>
      <c r="E765" s="212" t="s">
        <v>47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15">
        <f t="shared" si="742"/>
        <v>0</v>
      </c>
      <c r="S765" s="515">
        <f t="shared" si="743"/>
        <v>0</v>
      </c>
      <c r="T765" s="515">
        <f>IF(R765=1,SUM($R$6:R765),0)</f>
        <v>0</v>
      </c>
      <c r="U765" s="515">
        <f>IF(S765=1,SUM($S$6:S765),0)</f>
        <v>0</v>
      </c>
      <c r="V765" s="515">
        <f t="shared" si="744"/>
        <v>0</v>
      </c>
      <c r="W765" s="515">
        <f t="shared" si="745"/>
        <v>0</v>
      </c>
      <c r="X765" s="515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575</v>
      </c>
      <c r="D766" s="105"/>
      <c r="E766" s="212" t="s">
        <v>47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15">
        <f t="shared" si="742"/>
        <v>0</v>
      </c>
      <c r="S766" s="515">
        <f t="shared" si="743"/>
        <v>0</v>
      </c>
      <c r="T766" s="515">
        <f>IF(R766=1,SUM($R$6:R766),0)</f>
        <v>0</v>
      </c>
      <c r="U766" s="515">
        <f>IF(S766=1,SUM($S$6:S766),0)</f>
        <v>0</v>
      </c>
      <c r="V766" s="515">
        <f t="shared" si="744"/>
        <v>0</v>
      </c>
      <c r="W766" s="515">
        <f t="shared" si="745"/>
        <v>0</v>
      </c>
      <c r="X766" s="515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576</v>
      </c>
      <c r="D767" s="105"/>
      <c r="E767" s="212" t="s">
        <v>47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15">
        <f t="shared" si="742"/>
        <v>0</v>
      </c>
      <c r="S767" s="515">
        <f t="shared" si="743"/>
        <v>0</v>
      </c>
      <c r="T767" s="515">
        <f>IF(R767=1,SUM($R$6:R767),0)</f>
        <v>0</v>
      </c>
      <c r="U767" s="515">
        <f>IF(S767=1,SUM($S$6:S767),0)</f>
        <v>0</v>
      </c>
      <c r="V767" s="515">
        <f t="shared" si="744"/>
        <v>0</v>
      </c>
      <c r="W767" s="515">
        <f t="shared" si="745"/>
        <v>0</v>
      </c>
      <c r="X767" s="515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48</v>
      </c>
      <c r="D768" s="105"/>
      <c r="E768" s="212" t="s">
        <v>48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15">
        <f t="shared" si="742"/>
        <v>0</v>
      </c>
      <c r="S768" s="515">
        <f t="shared" si="743"/>
        <v>0</v>
      </c>
      <c r="T768" s="515">
        <f>IF(R768=1,SUM($R$6:R768),0)</f>
        <v>0</v>
      </c>
      <c r="U768" s="515">
        <f>IF(S768=1,SUM($S$6:S768),0)</f>
        <v>0</v>
      </c>
      <c r="V768" s="515">
        <f t="shared" si="744"/>
        <v>0</v>
      </c>
      <c r="W768" s="515">
        <f t="shared" si="745"/>
        <v>0</v>
      </c>
      <c r="X768" s="515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720</v>
      </c>
      <c r="C769" s="426" t="s">
        <v>577</v>
      </c>
      <c r="D769" s="426"/>
      <c r="E769" s="212" t="s">
        <v>48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15">
        <f t="shared" si="742"/>
        <v>0</v>
      </c>
      <c r="S769" s="515">
        <f t="shared" si="743"/>
        <v>0</v>
      </c>
      <c r="T769" s="515">
        <f>IF(R769=1,SUM($R$6:R769),0)</f>
        <v>0</v>
      </c>
      <c r="U769" s="515">
        <f>IF(S769=1,SUM($S$6:S769),0)</f>
        <v>0</v>
      </c>
      <c r="V769" s="515">
        <f t="shared" si="744"/>
        <v>0</v>
      </c>
      <c r="W769" s="515">
        <f t="shared" si="745"/>
        <v>0</v>
      </c>
      <c r="X769" s="515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2423</v>
      </c>
      <c r="D770" s="105" t="s">
        <v>1432</v>
      </c>
      <c r="E770" s="212" t="s">
        <v>47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15">
        <f t="shared" si="742"/>
        <v>0</v>
      </c>
      <c r="S770" s="515">
        <f t="shared" si="743"/>
        <v>0</v>
      </c>
      <c r="T770" s="515">
        <f>IF(R770=1,SUM($R$6:R770),0)</f>
        <v>0</v>
      </c>
      <c r="U770" s="515">
        <f>IF(S770=1,SUM($S$6:S770),0)</f>
        <v>0</v>
      </c>
      <c r="V770" s="515">
        <f t="shared" si="744"/>
        <v>0</v>
      </c>
      <c r="W770" s="515">
        <f t="shared" si="745"/>
        <v>0</v>
      </c>
      <c r="X770" s="515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2424</v>
      </c>
      <c r="D771" s="105" t="s">
        <v>1433</v>
      </c>
      <c r="E771" s="212" t="s">
        <v>47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15">
        <f t="shared" si="742"/>
        <v>0</v>
      </c>
      <c r="S771" s="515">
        <f t="shared" si="743"/>
        <v>0</v>
      </c>
      <c r="T771" s="515">
        <f>IF(R771=1,SUM($R$6:R771),0)</f>
        <v>0</v>
      </c>
      <c r="U771" s="515">
        <f>IF(S771=1,SUM($S$6:S771),0)</f>
        <v>0</v>
      </c>
      <c r="V771" s="515">
        <f t="shared" si="744"/>
        <v>0</v>
      </c>
      <c r="W771" s="515">
        <f t="shared" si="745"/>
        <v>0</v>
      </c>
      <c r="X771" s="515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2425</v>
      </c>
      <c r="D772" s="105" t="s">
        <v>1434</v>
      </c>
      <c r="E772" s="212" t="s">
        <v>47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15">
        <f t="shared" si="742"/>
        <v>0</v>
      </c>
      <c r="S772" s="515">
        <f t="shared" si="743"/>
        <v>0</v>
      </c>
      <c r="T772" s="515">
        <f>IF(R772=1,SUM($R$6:R772),0)</f>
        <v>0</v>
      </c>
      <c r="U772" s="515">
        <f>IF(S772=1,SUM($S$6:S772),0)</f>
        <v>0</v>
      </c>
      <c r="V772" s="515">
        <f t="shared" si="744"/>
        <v>0</v>
      </c>
      <c r="W772" s="515">
        <f t="shared" si="745"/>
        <v>0</v>
      </c>
      <c r="X772" s="515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2426</v>
      </c>
      <c r="D773" s="105" t="s">
        <v>1435</v>
      </c>
      <c r="E773" s="212" t="s">
        <v>47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15">
        <f t="shared" si="742"/>
        <v>0</v>
      </c>
      <c r="S773" s="515">
        <f t="shared" si="743"/>
        <v>0</v>
      </c>
      <c r="T773" s="515">
        <f>IF(R773=1,SUM($R$6:R773),0)</f>
        <v>0</v>
      </c>
      <c r="U773" s="515">
        <f>IF(S773=1,SUM($S$6:S773),0)</f>
        <v>0</v>
      </c>
      <c r="V773" s="515">
        <f t="shared" si="744"/>
        <v>0</v>
      </c>
      <c r="W773" s="515">
        <f t="shared" si="745"/>
        <v>0</v>
      </c>
      <c r="X773" s="515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2427</v>
      </c>
      <c r="D774" s="105" t="s">
        <v>1436</v>
      </c>
      <c r="E774" s="212" t="s">
        <v>47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15">
        <f t="shared" si="742"/>
        <v>0</v>
      </c>
      <c r="S774" s="515">
        <f t="shared" si="743"/>
        <v>0</v>
      </c>
      <c r="T774" s="515">
        <f>IF(R774=1,SUM($R$6:R774),0)</f>
        <v>0</v>
      </c>
      <c r="U774" s="515">
        <f>IF(S774=1,SUM($S$6:S774),0)</f>
        <v>0</v>
      </c>
      <c r="V774" s="515">
        <f t="shared" si="744"/>
        <v>0</v>
      </c>
      <c r="W774" s="515">
        <f t="shared" si="745"/>
        <v>0</v>
      </c>
      <c r="X774" s="515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2428</v>
      </c>
      <c r="D775" s="105" t="s">
        <v>1437</v>
      </c>
      <c r="E775" s="212" t="s">
        <v>47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15">
        <f t="shared" ref="R775:R838" si="803">IF(E775="MDU-KD",1,0)</f>
        <v>0</v>
      </c>
      <c r="S775" s="515">
        <f t="shared" ref="S775:S838" si="804">IF(E775="HDW",1,0)</f>
        <v>0</v>
      </c>
      <c r="T775" s="515">
        <f>IF(R775=1,SUM($R$6:R775),0)</f>
        <v>0</v>
      </c>
      <c r="U775" s="515">
        <f>IF(S775=1,SUM($S$6:S775),0)</f>
        <v>0</v>
      </c>
      <c r="V775" s="515">
        <f t="shared" ref="V775:V838" si="805">IF(T775=0,U775,T775)</f>
        <v>0</v>
      </c>
      <c r="W775" s="515">
        <f t="shared" ref="W775:W838" si="806">IF(F775=0,0,IF(LEFT(C775,11)="Tiang Beton",1,0))</f>
        <v>0</v>
      </c>
      <c r="X775" s="515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2429</v>
      </c>
      <c r="D776" s="105" t="s">
        <v>1438</v>
      </c>
      <c r="E776" s="212" t="s">
        <v>47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15">
        <f t="shared" si="803"/>
        <v>0</v>
      </c>
      <c r="S776" s="515">
        <f t="shared" si="804"/>
        <v>0</v>
      </c>
      <c r="T776" s="515">
        <f>IF(R776=1,SUM($R$6:R776),0)</f>
        <v>0</v>
      </c>
      <c r="U776" s="515">
        <f>IF(S776=1,SUM($S$6:S776),0)</f>
        <v>0</v>
      </c>
      <c r="V776" s="515">
        <f t="shared" si="805"/>
        <v>0</v>
      </c>
      <c r="W776" s="515">
        <f t="shared" si="806"/>
        <v>0</v>
      </c>
      <c r="X776" s="515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2430</v>
      </c>
      <c r="D777" s="105" t="s">
        <v>1439</v>
      </c>
      <c r="E777" s="212" t="s">
        <v>47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15">
        <f t="shared" si="803"/>
        <v>0</v>
      </c>
      <c r="S777" s="515">
        <f t="shared" si="804"/>
        <v>0</v>
      </c>
      <c r="T777" s="515">
        <f>IF(R777=1,SUM($R$6:R777),0)</f>
        <v>0</v>
      </c>
      <c r="U777" s="515">
        <f>IF(S777=1,SUM($S$6:S777),0)</f>
        <v>0</v>
      </c>
      <c r="V777" s="515">
        <f t="shared" si="805"/>
        <v>0</v>
      </c>
      <c r="W777" s="515">
        <f t="shared" si="806"/>
        <v>0</v>
      </c>
      <c r="X777" s="515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2431</v>
      </c>
      <c r="D778" s="105" t="s">
        <v>1440</v>
      </c>
      <c r="E778" s="212" t="s">
        <v>47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15">
        <f t="shared" si="803"/>
        <v>0</v>
      </c>
      <c r="S778" s="515">
        <f t="shared" si="804"/>
        <v>0</v>
      </c>
      <c r="T778" s="515">
        <f>IF(R778=1,SUM($R$6:R778),0)</f>
        <v>0</v>
      </c>
      <c r="U778" s="515">
        <f>IF(S778=1,SUM($S$6:S778),0)</f>
        <v>0</v>
      </c>
      <c r="V778" s="515">
        <f t="shared" si="805"/>
        <v>0</v>
      </c>
      <c r="W778" s="515">
        <f t="shared" si="806"/>
        <v>0</v>
      </c>
      <c r="X778" s="515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2432</v>
      </c>
      <c r="D779" s="105" t="s">
        <v>1441</v>
      </c>
      <c r="E779" s="212" t="s">
        <v>47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15">
        <f t="shared" si="803"/>
        <v>0</v>
      </c>
      <c r="S779" s="515">
        <f t="shared" si="804"/>
        <v>0</v>
      </c>
      <c r="T779" s="515">
        <f>IF(R779=1,SUM($R$6:R779),0)</f>
        <v>0</v>
      </c>
      <c r="U779" s="515">
        <f>IF(S779=1,SUM($S$6:S779),0)</f>
        <v>0</v>
      </c>
      <c r="V779" s="515">
        <f t="shared" si="805"/>
        <v>0</v>
      </c>
      <c r="W779" s="515">
        <f t="shared" si="806"/>
        <v>0</v>
      </c>
      <c r="X779" s="515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2433</v>
      </c>
      <c r="D780" s="105" t="s">
        <v>1442</v>
      </c>
      <c r="E780" s="212" t="s">
        <v>47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15">
        <f t="shared" si="803"/>
        <v>0</v>
      </c>
      <c r="S780" s="515">
        <f t="shared" si="804"/>
        <v>0</v>
      </c>
      <c r="T780" s="515">
        <f>IF(R780=1,SUM($R$6:R780),0)</f>
        <v>0</v>
      </c>
      <c r="U780" s="515">
        <f>IF(S780=1,SUM($S$6:S780),0)</f>
        <v>0</v>
      </c>
      <c r="V780" s="515">
        <f t="shared" si="805"/>
        <v>0</v>
      </c>
      <c r="W780" s="515">
        <f t="shared" si="806"/>
        <v>0</v>
      </c>
      <c r="X780" s="515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2434</v>
      </c>
      <c r="D781" s="105" t="s">
        <v>1443</v>
      </c>
      <c r="E781" s="212" t="s">
        <v>47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15">
        <f t="shared" si="803"/>
        <v>0</v>
      </c>
      <c r="S781" s="515">
        <f t="shared" si="804"/>
        <v>0</v>
      </c>
      <c r="T781" s="515">
        <f>IF(R781=1,SUM($R$6:R781),0)</f>
        <v>0</v>
      </c>
      <c r="U781" s="515">
        <f>IF(S781=1,SUM($S$6:S781),0)</f>
        <v>0</v>
      </c>
      <c r="V781" s="515">
        <f t="shared" si="805"/>
        <v>0</v>
      </c>
      <c r="W781" s="515">
        <f t="shared" si="806"/>
        <v>0</v>
      </c>
      <c r="X781" s="515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2435</v>
      </c>
      <c r="D782" s="105" t="s">
        <v>1444</v>
      </c>
      <c r="E782" s="212" t="s">
        <v>47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15">
        <f t="shared" si="803"/>
        <v>0</v>
      </c>
      <c r="S782" s="515">
        <f t="shared" si="804"/>
        <v>0</v>
      </c>
      <c r="T782" s="515">
        <f>IF(R782=1,SUM($R$6:R782),0)</f>
        <v>0</v>
      </c>
      <c r="U782" s="515">
        <f>IF(S782=1,SUM($S$6:S782),0)</f>
        <v>0</v>
      </c>
      <c r="V782" s="515">
        <f t="shared" si="805"/>
        <v>0</v>
      </c>
      <c r="W782" s="515">
        <f t="shared" si="806"/>
        <v>0</v>
      </c>
      <c r="X782" s="515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2436</v>
      </c>
      <c r="D783" s="105" t="s">
        <v>1445</v>
      </c>
      <c r="E783" s="212" t="s">
        <v>47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15">
        <f t="shared" si="803"/>
        <v>0</v>
      </c>
      <c r="S783" s="515">
        <f t="shared" si="804"/>
        <v>0</v>
      </c>
      <c r="T783" s="515">
        <f>IF(R783=1,SUM($R$6:R783),0)</f>
        <v>0</v>
      </c>
      <c r="U783" s="515">
        <f>IF(S783=1,SUM($S$6:S783),0)</f>
        <v>0</v>
      </c>
      <c r="V783" s="515">
        <f t="shared" si="805"/>
        <v>0</v>
      </c>
      <c r="W783" s="515">
        <f t="shared" si="806"/>
        <v>0</v>
      </c>
      <c r="X783" s="515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2437</v>
      </c>
      <c r="D784" s="105" t="s">
        <v>1446</v>
      </c>
      <c r="E784" s="212" t="s">
        <v>47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15">
        <f t="shared" si="803"/>
        <v>0</v>
      </c>
      <c r="S784" s="515">
        <f t="shared" si="804"/>
        <v>0</v>
      </c>
      <c r="T784" s="515">
        <f>IF(R784=1,SUM($R$6:R784),0)</f>
        <v>0</v>
      </c>
      <c r="U784" s="515">
        <f>IF(S784=1,SUM($S$6:S784),0)</f>
        <v>0</v>
      </c>
      <c r="V784" s="515">
        <f t="shared" si="805"/>
        <v>0</v>
      </c>
      <c r="W784" s="515">
        <f t="shared" si="806"/>
        <v>0</v>
      </c>
      <c r="X784" s="515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2438</v>
      </c>
      <c r="D785" s="105" t="s">
        <v>1447</v>
      </c>
      <c r="E785" s="212" t="s">
        <v>47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15">
        <f t="shared" si="803"/>
        <v>0</v>
      </c>
      <c r="S785" s="515">
        <f t="shared" si="804"/>
        <v>0</v>
      </c>
      <c r="T785" s="515">
        <f>IF(R785=1,SUM($R$6:R785),0)</f>
        <v>0</v>
      </c>
      <c r="U785" s="515">
        <f>IF(S785=1,SUM($S$6:S785),0)</f>
        <v>0</v>
      </c>
      <c r="V785" s="515">
        <f t="shared" si="805"/>
        <v>0</v>
      </c>
      <c r="W785" s="515">
        <f t="shared" si="806"/>
        <v>0</v>
      </c>
      <c r="X785" s="515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2439</v>
      </c>
      <c r="D786" s="105" t="s">
        <v>1448</v>
      </c>
      <c r="E786" s="212" t="s">
        <v>47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15">
        <f t="shared" si="803"/>
        <v>0</v>
      </c>
      <c r="S786" s="515">
        <f t="shared" si="804"/>
        <v>0</v>
      </c>
      <c r="T786" s="515">
        <f>IF(R786=1,SUM($R$6:R786),0)</f>
        <v>0</v>
      </c>
      <c r="U786" s="515">
        <f>IF(S786=1,SUM($S$6:S786),0)</f>
        <v>0</v>
      </c>
      <c r="V786" s="515">
        <f t="shared" si="805"/>
        <v>0</v>
      </c>
      <c r="W786" s="515">
        <f t="shared" si="806"/>
        <v>0</v>
      </c>
      <c r="X786" s="515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2440</v>
      </c>
      <c r="D787" s="105" t="s">
        <v>1449</v>
      </c>
      <c r="E787" s="212" t="s">
        <v>47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15">
        <f t="shared" si="803"/>
        <v>0</v>
      </c>
      <c r="S787" s="515">
        <f t="shared" si="804"/>
        <v>0</v>
      </c>
      <c r="T787" s="515">
        <f>IF(R787=1,SUM($R$6:R787),0)</f>
        <v>0</v>
      </c>
      <c r="U787" s="515">
        <f>IF(S787=1,SUM($S$6:S787),0)</f>
        <v>0</v>
      </c>
      <c r="V787" s="515">
        <f t="shared" si="805"/>
        <v>0</v>
      </c>
      <c r="W787" s="515">
        <f t="shared" si="806"/>
        <v>0</v>
      </c>
      <c r="X787" s="515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2441</v>
      </c>
      <c r="D788" s="105" t="s">
        <v>1450</v>
      </c>
      <c r="E788" s="212" t="s">
        <v>47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15">
        <f t="shared" si="803"/>
        <v>0</v>
      </c>
      <c r="S788" s="515">
        <f t="shared" si="804"/>
        <v>0</v>
      </c>
      <c r="T788" s="515">
        <f>IF(R788=1,SUM($R$6:R788),0)</f>
        <v>0</v>
      </c>
      <c r="U788" s="515">
        <f>IF(S788=1,SUM($S$6:S788),0)</f>
        <v>0</v>
      </c>
      <c r="V788" s="515">
        <f t="shared" si="805"/>
        <v>0</v>
      </c>
      <c r="W788" s="515">
        <f t="shared" si="806"/>
        <v>0</v>
      </c>
      <c r="X788" s="515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2442</v>
      </c>
      <c r="D789" s="105" t="s">
        <v>1451</v>
      </c>
      <c r="E789" s="212" t="s">
        <v>47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15">
        <f t="shared" si="803"/>
        <v>0</v>
      </c>
      <c r="S789" s="515">
        <f t="shared" si="804"/>
        <v>0</v>
      </c>
      <c r="T789" s="515">
        <f>IF(R789=1,SUM($R$6:R789),0)</f>
        <v>0</v>
      </c>
      <c r="U789" s="515">
        <f>IF(S789=1,SUM($S$6:S789),0)</f>
        <v>0</v>
      </c>
      <c r="V789" s="515">
        <f t="shared" si="805"/>
        <v>0</v>
      </c>
      <c r="W789" s="515">
        <f t="shared" si="806"/>
        <v>0</v>
      </c>
      <c r="X789" s="515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2443</v>
      </c>
      <c r="D790" s="105" t="s">
        <v>1452</v>
      </c>
      <c r="E790" s="212" t="s">
        <v>47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15">
        <f t="shared" si="803"/>
        <v>0</v>
      </c>
      <c r="S790" s="515">
        <f t="shared" si="804"/>
        <v>0</v>
      </c>
      <c r="T790" s="515">
        <f>IF(R790=1,SUM($R$6:R790),0)</f>
        <v>0</v>
      </c>
      <c r="U790" s="515">
        <f>IF(S790=1,SUM($S$6:S790),0)</f>
        <v>0</v>
      </c>
      <c r="V790" s="515">
        <f t="shared" si="805"/>
        <v>0</v>
      </c>
      <c r="W790" s="515">
        <f t="shared" si="806"/>
        <v>0</v>
      </c>
      <c r="X790" s="515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2444</v>
      </c>
      <c r="D791" s="105" t="s">
        <v>1453</v>
      </c>
      <c r="E791" s="212" t="s">
        <v>47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15">
        <f t="shared" si="803"/>
        <v>0</v>
      </c>
      <c r="S791" s="515">
        <f t="shared" si="804"/>
        <v>0</v>
      </c>
      <c r="T791" s="515">
        <f>IF(R791=1,SUM($R$6:R791),0)</f>
        <v>0</v>
      </c>
      <c r="U791" s="515">
        <f>IF(S791=1,SUM($S$6:S791),0)</f>
        <v>0</v>
      </c>
      <c r="V791" s="515">
        <f t="shared" si="805"/>
        <v>0</v>
      </c>
      <c r="W791" s="515">
        <f t="shared" si="806"/>
        <v>0</v>
      </c>
      <c r="X791" s="515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2445</v>
      </c>
      <c r="D792" s="105" t="s">
        <v>1454</v>
      </c>
      <c r="E792" s="212" t="s">
        <v>47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15">
        <f t="shared" si="803"/>
        <v>0</v>
      </c>
      <c r="S792" s="515">
        <f t="shared" si="804"/>
        <v>0</v>
      </c>
      <c r="T792" s="515">
        <f>IF(R792=1,SUM($R$6:R792),0)</f>
        <v>0</v>
      </c>
      <c r="U792" s="515">
        <f>IF(S792=1,SUM($S$6:S792),0)</f>
        <v>0</v>
      </c>
      <c r="V792" s="515">
        <f t="shared" si="805"/>
        <v>0</v>
      </c>
      <c r="W792" s="515">
        <f t="shared" si="806"/>
        <v>0</v>
      </c>
      <c r="X792" s="515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2446</v>
      </c>
      <c r="D793" s="105" t="s">
        <v>1455</v>
      </c>
      <c r="E793" s="212" t="s">
        <v>47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15">
        <f t="shared" si="803"/>
        <v>0</v>
      </c>
      <c r="S793" s="515">
        <f t="shared" si="804"/>
        <v>0</v>
      </c>
      <c r="T793" s="515">
        <f>IF(R793=1,SUM($R$6:R793),0)</f>
        <v>0</v>
      </c>
      <c r="U793" s="515">
        <f>IF(S793=1,SUM($S$6:S793),0)</f>
        <v>0</v>
      </c>
      <c r="V793" s="515">
        <f t="shared" si="805"/>
        <v>0</v>
      </c>
      <c r="W793" s="515">
        <f t="shared" si="806"/>
        <v>0</v>
      </c>
      <c r="X793" s="515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2447</v>
      </c>
      <c r="D794" s="105" t="s">
        <v>1456</v>
      </c>
      <c r="E794" s="212" t="s">
        <v>47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15">
        <f t="shared" si="803"/>
        <v>0</v>
      </c>
      <c r="S794" s="515">
        <f t="shared" si="804"/>
        <v>0</v>
      </c>
      <c r="T794" s="515">
        <f>IF(R794=1,SUM($R$6:R794),0)</f>
        <v>0</v>
      </c>
      <c r="U794" s="515">
        <f>IF(S794=1,SUM($S$6:S794),0)</f>
        <v>0</v>
      </c>
      <c r="V794" s="515">
        <f t="shared" si="805"/>
        <v>0</v>
      </c>
      <c r="W794" s="515">
        <f t="shared" si="806"/>
        <v>0</v>
      </c>
      <c r="X794" s="515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2448</v>
      </c>
      <c r="D795" s="105" t="s">
        <v>1457</v>
      </c>
      <c r="E795" s="212" t="s">
        <v>47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15">
        <f t="shared" si="803"/>
        <v>0</v>
      </c>
      <c r="S795" s="515">
        <f t="shared" si="804"/>
        <v>0</v>
      </c>
      <c r="T795" s="515">
        <f>IF(R795=1,SUM($R$6:R795),0)</f>
        <v>0</v>
      </c>
      <c r="U795" s="515">
        <f>IF(S795=1,SUM($S$6:S795),0)</f>
        <v>0</v>
      </c>
      <c r="V795" s="515">
        <f t="shared" si="805"/>
        <v>0</v>
      </c>
      <c r="W795" s="515">
        <f t="shared" si="806"/>
        <v>0</v>
      </c>
      <c r="X795" s="515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2449</v>
      </c>
      <c r="D796" s="105" t="s">
        <v>1458</v>
      </c>
      <c r="E796" s="212" t="s">
        <v>47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15">
        <f t="shared" si="803"/>
        <v>0</v>
      </c>
      <c r="S796" s="515">
        <f t="shared" si="804"/>
        <v>0</v>
      </c>
      <c r="T796" s="515">
        <f>IF(R796=1,SUM($R$6:R796),0)</f>
        <v>0</v>
      </c>
      <c r="U796" s="515">
        <f>IF(S796=1,SUM($S$6:S796),0)</f>
        <v>0</v>
      </c>
      <c r="V796" s="515">
        <f t="shared" si="805"/>
        <v>0</v>
      </c>
      <c r="W796" s="515">
        <f t="shared" si="806"/>
        <v>0</v>
      </c>
      <c r="X796" s="515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2450</v>
      </c>
      <c r="D797" s="105" t="s">
        <v>1459</v>
      </c>
      <c r="E797" s="212" t="s">
        <v>47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15">
        <f t="shared" si="803"/>
        <v>0</v>
      </c>
      <c r="S797" s="515">
        <f t="shared" si="804"/>
        <v>0</v>
      </c>
      <c r="T797" s="515">
        <f>IF(R797=1,SUM($R$6:R797),0)</f>
        <v>0</v>
      </c>
      <c r="U797" s="515">
        <f>IF(S797=1,SUM($S$6:S797),0)</f>
        <v>0</v>
      </c>
      <c r="V797" s="515">
        <f t="shared" si="805"/>
        <v>0</v>
      </c>
      <c r="W797" s="515">
        <f t="shared" si="806"/>
        <v>0</v>
      </c>
      <c r="X797" s="515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2451</v>
      </c>
      <c r="D798" s="105" t="s">
        <v>1460</v>
      </c>
      <c r="E798" s="212" t="s">
        <v>47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15">
        <f t="shared" si="803"/>
        <v>0</v>
      </c>
      <c r="S798" s="515">
        <f t="shared" si="804"/>
        <v>0</v>
      </c>
      <c r="T798" s="515">
        <f>IF(R798=1,SUM($R$6:R798),0)</f>
        <v>0</v>
      </c>
      <c r="U798" s="515">
        <f>IF(S798=1,SUM($S$6:S798),0)</f>
        <v>0</v>
      </c>
      <c r="V798" s="515">
        <f t="shared" si="805"/>
        <v>0</v>
      </c>
      <c r="W798" s="515">
        <f t="shared" si="806"/>
        <v>0</v>
      </c>
      <c r="X798" s="515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2452</v>
      </c>
      <c r="D799" s="105" t="s">
        <v>1461</v>
      </c>
      <c r="E799" s="212" t="s">
        <v>47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15">
        <f t="shared" si="803"/>
        <v>0</v>
      </c>
      <c r="S799" s="515">
        <f t="shared" si="804"/>
        <v>0</v>
      </c>
      <c r="T799" s="515">
        <f>IF(R799=1,SUM($R$6:R799),0)</f>
        <v>0</v>
      </c>
      <c r="U799" s="515">
        <f>IF(S799=1,SUM($S$6:S799),0)</f>
        <v>0</v>
      </c>
      <c r="V799" s="515">
        <f t="shared" si="805"/>
        <v>0</v>
      </c>
      <c r="W799" s="515">
        <f t="shared" si="806"/>
        <v>0</v>
      </c>
      <c r="X799" s="515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2453</v>
      </c>
      <c r="D800" s="105" t="s">
        <v>1462</v>
      </c>
      <c r="E800" s="212" t="s">
        <v>47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15">
        <f t="shared" si="803"/>
        <v>0</v>
      </c>
      <c r="S800" s="515">
        <f t="shared" si="804"/>
        <v>0</v>
      </c>
      <c r="T800" s="515">
        <f>IF(R800=1,SUM($R$6:R800),0)</f>
        <v>0</v>
      </c>
      <c r="U800" s="515">
        <f>IF(S800=1,SUM($S$6:S800),0)</f>
        <v>0</v>
      </c>
      <c r="V800" s="515">
        <f t="shared" si="805"/>
        <v>0</v>
      </c>
      <c r="W800" s="515">
        <f t="shared" si="806"/>
        <v>0</v>
      </c>
      <c r="X800" s="515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2454</v>
      </c>
      <c r="D801" s="105" t="s">
        <v>1463</v>
      </c>
      <c r="E801" s="212" t="s">
        <v>47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15">
        <f t="shared" si="803"/>
        <v>0</v>
      </c>
      <c r="S801" s="515">
        <f t="shared" si="804"/>
        <v>0</v>
      </c>
      <c r="T801" s="515">
        <f>IF(R801=1,SUM($R$6:R801),0)</f>
        <v>0</v>
      </c>
      <c r="U801" s="515">
        <f>IF(S801=1,SUM($S$6:S801),0)</f>
        <v>0</v>
      </c>
      <c r="V801" s="515">
        <f t="shared" si="805"/>
        <v>0</v>
      </c>
      <c r="W801" s="515">
        <f t="shared" si="806"/>
        <v>0</v>
      </c>
      <c r="X801" s="515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2455</v>
      </c>
      <c r="D802" s="105" t="s">
        <v>1464</v>
      </c>
      <c r="E802" s="212" t="s">
        <v>47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15">
        <f t="shared" si="803"/>
        <v>0</v>
      </c>
      <c r="S802" s="515">
        <f t="shared" si="804"/>
        <v>0</v>
      </c>
      <c r="T802" s="515">
        <f>IF(R802=1,SUM($R$6:R802),0)</f>
        <v>0</v>
      </c>
      <c r="U802" s="515">
        <f>IF(S802=1,SUM($S$6:S802),0)</f>
        <v>0</v>
      </c>
      <c r="V802" s="515">
        <f t="shared" si="805"/>
        <v>0</v>
      </c>
      <c r="W802" s="515">
        <f t="shared" si="806"/>
        <v>0</v>
      </c>
      <c r="X802" s="515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2456</v>
      </c>
      <c r="D803" s="105" t="s">
        <v>1465</v>
      </c>
      <c r="E803" s="212" t="s">
        <v>47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15">
        <f t="shared" si="803"/>
        <v>0</v>
      </c>
      <c r="S803" s="515">
        <f t="shared" si="804"/>
        <v>0</v>
      </c>
      <c r="T803" s="515">
        <f>IF(R803=1,SUM($R$6:R803),0)</f>
        <v>0</v>
      </c>
      <c r="U803" s="515">
        <f>IF(S803=1,SUM($S$6:S803),0)</f>
        <v>0</v>
      </c>
      <c r="V803" s="515">
        <f t="shared" si="805"/>
        <v>0</v>
      </c>
      <c r="W803" s="515">
        <f t="shared" si="806"/>
        <v>0</v>
      </c>
      <c r="X803" s="515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1466</v>
      </c>
      <c r="D804" s="105" t="s">
        <v>1466</v>
      </c>
      <c r="E804" s="212" t="s">
        <v>47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15">
        <f t="shared" si="803"/>
        <v>0</v>
      </c>
      <c r="S804" s="515">
        <f t="shared" si="804"/>
        <v>0</v>
      </c>
      <c r="T804" s="515">
        <f>IF(R804=1,SUM($R$6:R804),0)</f>
        <v>0</v>
      </c>
      <c r="U804" s="515">
        <f>IF(S804=1,SUM($S$6:S804),0)</f>
        <v>0</v>
      </c>
      <c r="V804" s="515">
        <f t="shared" si="805"/>
        <v>0</v>
      </c>
      <c r="W804" s="515">
        <f t="shared" si="806"/>
        <v>0</v>
      </c>
      <c r="X804" s="515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1467</v>
      </c>
      <c r="D805" s="105" t="s">
        <v>1467</v>
      </c>
      <c r="E805" s="212" t="s">
        <v>47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15">
        <f t="shared" si="803"/>
        <v>0</v>
      </c>
      <c r="S805" s="515">
        <f t="shared" si="804"/>
        <v>0</v>
      </c>
      <c r="T805" s="515">
        <f>IF(R805=1,SUM($R$6:R805),0)</f>
        <v>0</v>
      </c>
      <c r="U805" s="515">
        <f>IF(S805=1,SUM($S$6:S805),0)</f>
        <v>0</v>
      </c>
      <c r="V805" s="515">
        <f t="shared" si="805"/>
        <v>0</v>
      </c>
      <c r="W805" s="515">
        <f t="shared" si="806"/>
        <v>0</v>
      </c>
      <c r="X805" s="515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1468</v>
      </c>
      <c r="D806" s="105" t="s">
        <v>1468</v>
      </c>
      <c r="E806" s="212" t="s">
        <v>47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15">
        <f t="shared" si="803"/>
        <v>0</v>
      </c>
      <c r="S806" s="515">
        <f t="shared" si="804"/>
        <v>0</v>
      </c>
      <c r="T806" s="515">
        <f>IF(R806=1,SUM($R$6:R806),0)</f>
        <v>0</v>
      </c>
      <c r="U806" s="515">
        <f>IF(S806=1,SUM($S$6:S806),0)</f>
        <v>0</v>
      </c>
      <c r="V806" s="515">
        <f t="shared" si="805"/>
        <v>0</v>
      </c>
      <c r="W806" s="515">
        <f t="shared" si="806"/>
        <v>0</v>
      </c>
      <c r="X806" s="515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1469</v>
      </c>
      <c r="D807" s="105" t="s">
        <v>1469</v>
      </c>
      <c r="E807" s="212" t="s">
        <v>47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15">
        <f t="shared" si="803"/>
        <v>0</v>
      </c>
      <c r="S807" s="515">
        <f t="shared" si="804"/>
        <v>0</v>
      </c>
      <c r="T807" s="515">
        <f>IF(R807=1,SUM($R$6:R807),0)</f>
        <v>0</v>
      </c>
      <c r="U807" s="515">
        <f>IF(S807=1,SUM($S$6:S807),0)</f>
        <v>0</v>
      </c>
      <c r="V807" s="515">
        <f t="shared" si="805"/>
        <v>0</v>
      </c>
      <c r="W807" s="515">
        <f t="shared" si="806"/>
        <v>0</v>
      </c>
      <c r="X807" s="515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1470</v>
      </c>
      <c r="D808" s="105" t="s">
        <v>1470</v>
      </c>
      <c r="E808" s="212" t="s">
        <v>47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15">
        <f t="shared" si="803"/>
        <v>0</v>
      </c>
      <c r="S808" s="515">
        <f t="shared" si="804"/>
        <v>0</v>
      </c>
      <c r="T808" s="515">
        <f>IF(R808=1,SUM($R$6:R808),0)</f>
        <v>0</v>
      </c>
      <c r="U808" s="515">
        <f>IF(S808=1,SUM($S$6:S808),0)</f>
        <v>0</v>
      </c>
      <c r="V808" s="515">
        <f t="shared" si="805"/>
        <v>0</v>
      </c>
      <c r="W808" s="515">
        <f t="shared" si="806"/>
        <v>0</v>
      </c>
      <c r="X808" s="515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1471</v>
      </c>
      <c r="D809" s="105" t="s">
        <v>1471</v>
      </c>
      <c r="E809" s="212" t="s">
        <v>47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15">
        <f t="shared" si="803"/>
        <v>0</v>
      </c>
      <c r="S809" s="515">
        <f t="shared" si="804"/>
        <v>0</v>
      </c>
      <c r="T809" s="515">
        <f>IF(R809=1,SUM($R$6:R809),0)</f>
        <v>0</v>
      </c>
      <c r="U809" s="515">
        <f>IF(S809=1,SUM($S$6:S809),0)</f>
        <v>0</v>
      </c>
      <c r="V809" s="515">
        <f t="shared" si="805"/>
        <v>0</v>
      </c>
      <c r="W809" s="515">
        <f t="shared" si="806"/>
        <v>0</v>
      </c>
      <c r="X809" s="515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1472</v>
      </c>
      <c r="D810" s="105" t="s">
        <v>1472</v>
      </c>
      <c r="E810" s="212" t="s">
        <v>47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15">
        <f t="shared" si="803"/>
        <v>0</v>
      </c>
      <c r="S810" s="515">
        <f t="shared" si="804"/>
        <v>0</v>
      </c>
      <c r="T810" s="515">
        <f>IF(R810=1,SUM($R$6:R810),0)</f>
        <v>0</v>
      </c>
      <c r="U810" s="515">
        <f>IF(S810=1,SUM($S$6:S810),0)</f>
        <v>0</v>
      </c>
      <c r="V810" s="515">
        <f t="shared" si="805"/>
        <v>0</v>
      </c>
      <c r="W810" s="515">
        <f t="shared" si="806"/>
        <v>0</v>
      </c>
      <c r="X810" s="515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1473</v>
      </c>
      <c r="D811" s="105" t="s">
        <v>1473</v>
      </c>
      <c r="E811" s="212" t="s">
        <v>47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15">
        <f t="shared" si="803"/>
        <v>0</v>
      </c>
      <c r="S811" s="515">
        <f t="shared" si="804"/>
        <v>0</v>
      </c>
      <c r="T811" s="515">
        <f>IF(R811=1,SUM($R$6:R811),0)</f>
        <v>0</v>
      </c>
      <c r="U811" s="515">
        <f>IF(S811=1,SUM($S$6:S811),0)</f>
        <v>0</v>
      </c>
      <c r="V811" s="515">
        <f t="shared" si="805"/>
        <v>0</v>
      </c>
      <c r="W811" s="515">
        <f t="shared" si="806"/>
        <v>0</v>
      </c>
      <c r="X811" s="515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1474</v>
      </c>
      <c r="D812" s="105" t="s">
        <v>1474</v>
      </c>
      <c r="E812" s="212" t="s">
        <v>47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15">
        <f t="shared" si="803"/>
        <v>0</v>
      </c>
      <c r="S812" s="515">
        <f t="shared" si="804"/>
        <v>0</v>
      </c>
      <c r="T812" s="515">
        <f>IF(R812=1,SUM($R$6:R812),0)</f>
        <v>0</v>
      </c>
      <c r="U812" s="515">
        <f>IF(S812=1,SUM($S$6:S812),0)</f>
        <v>0</v>
      </c>
      <c r="V812" s="515">
        <f t="shared" si="805"/>
        <v>0</v>
      </c>
      <c r="W812" s="515">
        <f t="shared" si="806"/>
        <v>0</v>
      </c>
      <c r="X812" s="515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1475</v>
      </c>
      <c r="D813" s="105" t="s">
        <v>1475</v>
      </c>
      <c r="E813" s="212" t="s">
        <v>47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15">
        <f t="shared" si="803"/>
        <v>0</v>
      </c>
      <c r="S813" s="515">
        <f t="shared" si="804"/>
        <v>0</v>
      </c>
      <c r="T813" s="515">
        <f>IF(R813=1,SUM($R$6:R813),0)</f>
        <v>0</v>
      </c>
      <c r="U813" s="515">
        <f>IF(S813=1,SUM($S$6:S813),0)</f>
        <v>0</v>
      </c>
      <c r="V813" s="515">
        <f t="shared" si="805"/>
        <v>0</v>
      </c>
      <c r="W813" s="515">
        <f t="shared" si="806"/>
        <v>0</v>
      </c>
      <c r="X813" s="515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1476</v>
      </c>
      <c r="D814" s="105" t="s">
        <v>1476</v>
      </c>
      <c r="E814" s="212" t="s">
        <v>47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15">
        <f t="shared" si="803"/>
        <v>0</v>
      </c>
      <c r="S814" s="515">
        <f t="shared" si="804"/>
        <v>0</v>
      </c>
      <c r="T814" s="515">
        <f>IF(R814=1,SUM($R$6:R814),0)</f>
        <v>0</v>
      </c>
      <c r="U814" s="515">
        <f>IF(S814=1,SUM($S$6:S814),0)</f>
        <v>0</v>
      </c>
      <c r="V814" s="515">
        <f t="shared" si="805"/>
        <v>0</v>
      </c>
      <c r="W814" s="515">
        <f t="shared" si="806"/>
        <v>0</v>
      </c>
      <c r="X814" s="515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1477</v>
      </c>
      <c r="D815" s="105" t="s">
        <v>1477</v>
      </c>
      <c r="E815" s="212" t="s">
        <v>47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15">
        <f t="shared" si="803"/>
        <v>0</v>
      </c>
      <c r="S815" s="515">
        <f t="shared" si="804"/>
        <v>0</v>
      </c>
      <c r="T815" s="515">
        <f>IF(R815=1,SUM($R$6:R815),0)</f>
        <v>0</v>
      </c>
      <c r="U815" s="515">
        <f>IF(S815=1,SUM($S$6:S815),0)</f>
        <v>0</v>
      </c>
      <c r="V815" s="515">
        <f t="shared" si="805"/>
        <v>0</v>
      </c>
      <c r="W815" s="515">
        <f t="shared" si="806"/>
        <v>0</v>
      </c>
      <c r="X815" s="515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1478</v>
      </c>
      <c r="D816" s="105" t="s">
        <v>1478</v>
      </c>
      <c r="E816" s="212" t="s">
        <v>47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15">
        <f t="shared" si="803"/>
        <v>0</v>
      </c>
      <c r="S816" s="515">
        <f t="shared" si="804"/>
        <v>0</v>
      </c>
      <c r="T816" s="515">
        <f>IF(R816=1,SUM($R$6:R816),0)</f>
        <v>0</v>
      </c>
      <c r="U816" s="515">
        <f>IF(S816=1,SUM($S$6:S816),0)</f>
        <v>0</v>
      </c>
      <c r="V816" s="515">
        <f t="shared" si="805"/>
        <v>0</v>
      </c>
      <c r="W816" s="515">
        <f t="shared" si="806"/>
        <v>0</v>
      </c>
      <c r="X816" s="515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1479</v>
      </c>
      <c r="D817" s="105" t="s">
        <v>1479</v>
      </c>
      <c r="E817" s="212" t="s">
        <v>47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15">
        <f t="shared" si="803"/>
        <v>0</v>
      </c>
      <c r="S817" s="515">
        <f t="shared" si="804"/>
        <v>0</v>
      </c>
      <c r="T817" s="515">
        <f>IF(R817=1,SUM($R$6:R817),0)</f>
        <v>0</v>
      </c>
      <c r="U817" s="515">
        <f>IF(S817=1,SUM($S$6:S817),0)</f>
        <v>0</v>
      </c>
      <c r="V817" s="515">
        <f t="shared" si="805"/>
        <v>0</v>
      </c>
      <c r="W817" s="515">
        <f t="shared" si="806"/>
        <v>0</v>
      </c>
      <c r="X817" s="515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1480</v>
      </c>
      <c r="D818" s="105" t="s">
        <v>1480</v>
      </c>
      <c r="E818" s="212" t="s">
        <v>47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15">
        <f t="shared" si="803"/>
        <v>0</v>
      </c>
      <c r="S818" s="515">
        <f t="shared" si="804"/>
        <v>0</v>
      </c>
      <c r="T818" s="515">
        <f>IF(R818=1,SUM($R$6:R818),0)</f>
        <v>0</v>
      </c>
      <c r="U818" s="515">
        <f>IF(S818=1,SUM($S$6:S818),0)</f>
        <v>0</v>
      </c>
      <c r="V818" s="515">
        <f t="shared" si="805"/>
        <v>0</v>
      </c>
      <c r="W818" s="515">
        <f t="shared" si="806"/>
        <v>0</v>
      </c>
      <c r="X818" s="515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1481</v>
      </c>
      <c r="D819" s="105" t="s">
        <v>1481</v>
      </c>
      <c r="E819" s="212" t="s">
        <v>47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15">
        <f t="shared" si="803"/>
        <v>0</v>
      </c>
      <c r="S819" s="515">
        <f t="shared" si="804"/>
        <v>0</v>
      </c>
      <c r="T819" s="515">
        <f>IF(R819=1,SUM($R$6:R819),0)</f>
        <v>0</v>
      </c>
      <c r="U819" s="515">
        <f>IF(S819=1,SUM($S$6:S819),0)</f>
        <v>0</v>
      </c>
      <c r="V819" s="515">
        <f t="shared" si="805"/>
        <v>0</v>
      </c>
      <c r="W819" s="515">
        <f t="shared" si="806"/>
        <v>0</v>
      </c>
      <c r="X819" s="515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1482</v>
      </c>
      <c r="D820" s="105" t="s">
        <v>1482</v>
      </c>
      <c r="E820" s="212" t="s">
        <v>47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15">
        <f t="shared" si="803"/>
        <v>0</v>
      </c>
      <c r="S820" s="515">
        <f t="shared" si="804"/>
        <v>0</v>
      </c>
      <c r="T820" s="515">
        <f>IF(R820=1,SUM($R$6:R820),0)</f>
        <v>0</v>
      </c>
      <c r="U820" s="515">
        <f>IF(S820=1,SUM($S$6:S820),0)</f>
        <v>0</v>
      </c>
      <c r="V820" s="515">
        <f t="shared" si="805"/>
        <v>0</v>
      </c>
      <c r="W820" s="515">
        <f t="shared" si="806"/>
        <v>0</v>
      </c>
      <c r="X820" s="515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1483</v>
      </c>
      <c r="D821" s="105" t="s">
        <v>1483</v>
      </c>
      <c r="E821" s="212" t="s">
        <v>47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15">
        <f t="shared" si="803"/>
        <v>0</v>
      </c>
      <c r="S821" s="515">
        <f t="shared" si="804"/>
        <v>0</v>
      </c>
      <c r="T821" s="515">
        <f>IF(R821=1,SUM($R$6:R821),0)</f>
        <v>0</v>
      </c>
      <c r="U821" s="515">
        <f>IF(S821=1,SUM($S$6:S821),0)</f>
        <v>0</v>
      </c>
      <c r="V821" s="515">
        <f t="shared" si="805"/>
        <v>0</v>
      </c>
      <c r="W821" s="515">
        <f t="shared" si="806"/>
        <v>0</v>
      </c>
      <c r="X821" s="515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1484</v>
      </c>
      <c r="D822" s="105" t="s">
        <v>1484</v>
      </c>
      <c r="E822" s="212" t="s">
        <v>47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15">
        <f t="shared" si="803"/>
        <v>0</v>
      </c>
      <c r="S822" s="515">
        <f t="shared" si="804"/>
        <v>0</v>
      </c>
      <c r="T822" s="515">
        <f>IF(R822=1,SUM($R$6:R822),0)</f>
        <v>0</v>
      </c>
      <c r="U822" s="515">
        <f>IF(S822=1,SUM($S$6:S822),0)</f>
        <v>0</v>
      </c>
      <c r="V822" s="515">
        <f t="shared" si="805"/>
        <v>0</v>
      </c>
      <c r="W822" s="515">
        <f t="shared" si="806"/>
        <v>0</v>
      </c>
      <c r="X822" s="515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1485</v>
      </c>
      <c r="D823" s="105" t="s">
        <v>1485</v>
      </c>
      <c r="E823" s="212" t="s">
        <v>47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15">
        <f t="shared" si="803"/>
        <v>0</v>
      </c>
      <c r="S823" s="515">
        <f t="shared" si="804"/>
        <v>0</v>
      </c>
      <c r="T823" s="515">
        <f>IF(R823=1,SUM($R$6:R823),0)</f>
        <v>0</v>
      </c>
      <c r="U823" s="515">
        <f>IF(S823=1,SUM($S$6:S823),0)</f>
        <v>0</v>
      </c>
      <c r="V823" s="515">
        <f t="shared" si="805"/>
        <v>0</v>
      </c>
      <c r="W823" s="515">
        <f t="shared" si="806"/>
        <v>0</v>
      </c>
      <c r="X823" s="515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1486</v>
      </c>
      <c r="D824" s="105" t="s">
        <v>1486</v>
      </c>
      <c r="E824" s="212" t="s">
        <v>47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15">
        <f t="shared" si="803"/>
        <v>0</v>
      </c>
      <c r="S824" s="515">
        <f t="shared" si="804"/>
        <v>0</v>
      </c>
      <c r="T824" s="515">
        <f>IF(R824=1,SUM($R$6:R824),0)</f>
        <v>0</v>
      </c>
      <c r="U824" s="515">
        <f>IF(S824=1,SUM($S$6:S824),0)</f>
        <v>0</v>
      </c>
      <c r="V824" s="515">
        <f t="shared" si="805"/>
        <v>0</v>
      </c>
      <c r="W824" s="515">
        <f t="shared" si="806"/>
        <v>0</v>
      </c>
      <c r="X824" s="515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1487</v>
      </c>
      <c r="D825" s="105" t="s">
        <v>1487</v>
      </c>
      <c r="E825" s="212" t="s">
        <v>47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15">
        <f t="shared" si="803"/>
        <v>0</v>
      </c>
      <c r="S825" s="515">
        <f t="shared" si="804"/>
        <v>0</v>
      </c>
      <c r="T825" s="515">
        <f>IF(R825=1,SUM($R$6:R825),0)</f>
        <v>0</v>
      </c>
      <c r="U825" s="515">
        <f>IF(S825=1,SUM($S$6:S825),0)</f>
        <v>0</v>
      </c>
      <c r="V825" s="515">
        <f t="shared" si="805"/>
        <v>0</v>
      </c>
      <c r="W825" s="515">
        <f t="shared" si="806"/>
        <v>0</v>
      </c>
      <c r="X825" s="515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1488</v>
      </c>
      <c r="D826" s="105" t="s">
        <v>1488</v>
      </c>
      <c r="E826" s="212" t="s">
        <v>47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15">
        <f t="shared" si="803"/>
        <v>0</v>
      </c>
      <c r="S826" s="515">
        <f t="shared" si="804"/>
        <v>0</v>
      </c>
      <c r="T826" s="515">
        <f>IF(R826=1,SUM($R$6:R826),0)</f>
        <v>0</v>
      </c>
      <c r="U826" s="515">
        <f>IF(S826=1,SUM($S$6:S826),0)</f>
        <v>0</v>
      </c>
      <c r="V826" s="515">
        <f t="shared" si="805"/>
        <v>0</v>
      </c>
      <c r="W826" s="515">
        <f t="shared" si="806"/>
        <v>0</v>
      </c>
      <c r="X826" s="515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1489</v>
      </c>
      <c r="D827" s="105" t="s">
        <v>1489</v>
      </c>
      <c r="E827" s="212" t="s">
        <v>47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15">
        <f t="shared" si="803"/>
        <v>0</v>
      </c>
      <c r="S827" s="515">
        <f t="shared" si="804"/>
        <v>0</v>
      </c>
      <c r="T827" s="515">
        <f>IF(R827=1,SUM($R$6:R827),0)</f>
        <v>0</v>
      </c>
      <c r="U827" s="515">
        <f>IF(S827=1,SUM($S$6:S827),0)</f>
        <v>0</v>
      </c>
      <c r="V827" s="515">
        <f t="shared" si="805"/>
        <v>0</v>
      </c>
      <c r="W827" s="515">
        <f t="shared" si="806"/>
        <v>0</v>
      </c>
      <c r="X827" s="515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1490</v>
      </c>
      <c r="D828" s="105" t="s">
        <v>1490</v>
      </c>
      <c r="E828" s="212" t="s">
        <v>47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15">
        <f t="shared" si="803"/>
        <v>0</v>
      </c>
      <c r="S828" s="515">
        <f t="shared" si="804"/>
        <v>0</v>
      </c>
      <c r="T828" s="515">
        <f>IF(R828=1,SUM($R$6:R828),0)</f>
        <v>0</v>
      </c>
      <c r="U828" s="515">
        <f>IF(S828=1,SUM($S$6:S828),0)</f>
        <v>0</v>
      </c>
      <c r="V828" s="515">
        <f t="shared" si="805"/>
        <v>0</v>
      </c>
      <c r="W828" s="515">
        <f t="shared" si="806"/>
        <v>0</v>
      </c>
      <c r="X828" s="515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1491</v>
      </c>
      <c r="D829" s="105" t="s">
        <v>1491</v>
      </c>
      <c r="E829" s="212" t="s">
        <v>47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15">
        <f t="shared" si="803"/>
        <v>0</v>
      </c>
      <c r="S829" s="515">
        <f t="shared" si="804"/>
        <v>0</v>
      </c>
      <c r="T829" s="515">
        <f>IF(R829=1,SUM($R$6:R829),0)</f>
        <v>0</v>
      </c>
      <c r="U829" s="515">
        <f>IF(S829=1,SUM($S$6:S829),0)</f>
        <v>0</v>
      </c>
      <c r="V829" s="515">
        <f t="shared" si="805"/>
        <v>0</v>
      </c>
      <c r="W829" s="515">
        <f t="shared" si="806"/>
        <v>0</v>
      </c>
      <c r="X829" s="515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1492</v>
      </c>
      <c r="D830" s="105" t="s">
        <v>1492</v>
      </c>
      <c r="E830" s="212" t="s">
        <v>47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15">
        <f t="shared" si="803"/>
        <v>0</v>
      </c>
      <c r="S830" s="515">
        <f t="shared" si="804"/>
        <v>0</v>
      </c>
      <c r="T830" s="515">
        <f>IF(R830=1,SUM($R$6:R830),0)</f>
        <v>0</v>
      </c>
      <c r="U830" s="515">
        <f>IF(S830=1,SUM($S$6:S830),0)</f>
        <v>0</v>
      </c>
      <c r="V830" s="515">
        <f t="shared" si="805"/>
        <v>0</v>
      </c>
      <c r="W830" s="515">
        <f t="shared" si="806"/>
        <v>0</v>
      </c>
      <c r="X830" s="515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1493</v>
      </c>
      <c r="D831" s="105" t="s">
        <v>1493</v>
      </c>
      <c r="E831" s="212" t="s">
        <v>47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15">
        <f t="shared" si="803"/>
        <v>0</v>
      </c>
      <c r="S831" s="515">
        <f t="shared" si="804"/>
        <v>0</v>
      </c>
      <c r="T831" s="515">
        <f>IF(R831=1,SUM($R$6:R831),0)</f>
        <v>0</v>
      </c>
      <c r="U831" s="515">
        <f>IF(S831=1,SUM($S$6:S831),0)</f>
        <v>0</v>
      </c>
      <c r="V831" s="515">
        <f t="shared" si="805"/>
        <v>0</v>
      </c>
      <c r="W831" s="515">
        <f t="shared" si="806"/>
        <v>0</v>
      </c>
      <c r="X831" s="515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1494</v>
      </c>
      <c r="D832" s="105" t="s">
        <v>1494</v>
      </c>
      <c r="E832" s="212" t="s">
        <v>47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15">
        <f t="shared" si="803"/>
        <v>0</v>
      </c>
      <c r="S832" s="515">
        <f t="shared" si="804"/>
        <v>0</v>
      </c>
      <c r="T832" s="515">
        <f>IF(R832=1,SUM($R$6:R832),0)</f>
        <v>0</v>
      </c>
      <c r="U832" s="515">
        <f>IF(S832=1,SUM($S$6:S832),0)</f>
        <v>0</v>
      </c>
      <c r="V832" s="515">
        <f t="shared" si="805"/>
        <v>0</v>
      </c>
      <c r="W832" s="515">
        <f t="shared" si="806"/>
        <v>0</v>
      </c>
      <c r="X832" s="515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1495</v>
      </c>
      <c r="D833" s="105" t="s">
        <v>1495</v>
      </c>
      <c r="E833" s="212" t="s">
        <v>47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15">
        <f t="shared" si="803"/>
        <v>0</v>
      </c>
      <c r="S833" s="515">
        <f t="shared" si="804"/>
        <v>0</v>
      </c>
      <c r="T833" s="515">
        <f>IF(R833=1,SUM($R$6:R833),0)</f>
        <v>0</v>
      </c>
      <c r="U833" s="515">
        <f>IF(S833=1,SUM($S$6:S833),0)</f>
        <v>0</v>
      </c>
      <c r="V833" s="515">
        <f t="shared" si="805"/>
        <v>0</v>
      </c>
      <c r="W833" s="515">
        <f t="shared" si="806"/>
        <v>0</v>
      </c>
      <c r="X833" s="515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1496</v>
      </c>
      <c r="D834" s="105" t="s">
        <v>1496</v>
      </c>
      <c r="E834" s="212" t="s">
        <v>47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15">
        <f t="shared" si="803"/>
        <v>0</v>
      </c>
      <c r="S834" s="515">
        <f t="shared" si="804"/>
        <v>0</v>
      </c>
      <c r="T834" s="515">
        <f>IF(R834=1,SUM($R$6:R834),0)</f>
        <v>0</v>
      </c>
      <c r="U834" s="515">
        <f>IF(S834=1,SUM($S$6:S834),0)</f>
        <v>0</v>
      </c>
      <c r="V834" s="515">
        <f t="shared" si="805"/>
        <v>0</v>
      </c>
      <c r="W834" s="515">
        <f t="shared" si="806"/>
        <v>0</v>
      </c>
      <c r="X834" s="515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1497</v>
      </c>
      <c r="D835" s="105" t="s">
        <v>1497</v>
      </c>
      <c r="E835" s="212" t="s">
        <v>47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15">
        <f t="shared" si="803"/>
        <v>0</v>
      </c>
      <c r="S835" s="515">
        <f t="shared" si="804"/>
        <v>0</v>
      </c>
      <c r="T835" s="515">
        <f>IF(R835=1,SUM($R$6:R835),0)</f>
        <v>0</v>
      </c>
      <c r="U835" s="515">
        <f>IF(S835=1,SUM($S$6:S835),0)</f>
        <v>0</v>
      </c>
      <c r="V835" s="515">
        <f t="shared" si="805"/>
        <v>0</v>
      </c>
      <c r="W835" s="515">
        <f t="shared" si="806"/>
        <v>0</v>
      </c>
      <c r="X835" s="515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1498</v>
      </c>
      <c r="D836" s="105" t="s">
        <v>1498</v>
      </c>
      <c r="E836" s="212" t="s">
        <v>47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15">
        <f t="shared" si="803"/>
        <v>0</v>
      </c>
      <c r="S836" s="515">
        <f t="shared" si="804"/>
        <v>0</v>
      </c>
      <c r="T836" s="515">
        <f>IF(R836=1,SUM($R$6:R836),0)</f>
        <v>0</v>
      </c>
      <c r="U836" s="515">
        <f>IF(S836=1,SUM($S$6:S836),0)</f>
        <v>0</v>
      </c>
      <c r="V836" s="515">
        <f t="shared" si="805"/>
        <v>0</v>
      </c>
      <c r="W836" s="515">
        <f t="shared" si="806"/>
        <v>0</v>
      </c>
      <c r="X836" s="515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1499</v>
      </c>
      <c r="D837" s="105" t="s">
        <v>1499</v>
      </c>
      <c r="E837" s="212" t="s">
        <v>47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15">
        <f t="shared" si="803"/>
        <v>0</v>
      </c>
      <c r="S837" s="515">
        <f t="shared" si="804"/>
        <v>0</v>
      </c>
      <c r="T837" s="515">
        <f>IF(R837=1,SUM($R$6:R837),0)</f>
        <v>0</v>
      </c>
      <c r="U837" s="515">
        <f>IF(S837=1,SUM($S$6:S837),0)</f>
        <v>0</v>
      </c>
      <c r="V837" s="515">
        <f t="shared" si="805"/>
        <v>0</v>
      </c>
      <c r="W837" s="515">
        <f t="shared" si="806"/>
        <v>0</v>
      </c>
      <c r="X837" s="515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48</v>
      </c>
      <c r="D838" s="105"/>
      <c r="E838" s="212" t="s">
        <v>48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15">
        <f t="shared" si="803"/>
        <v>0</v>
      </c>
      <c r="S838" s="515">
        <f t="shared" si="804"/>
        <v>0</v>
      </c>
      <c r="T838" s="515">
        <f>IF(R838=1,SUM($R$6:R838),0)</f>
        <v>0</v>
      </c>
      <c r="U838" s="515">
        <f>IF(S838=1,SUM($S$6:S838),0)</f>
        <v>0</v>
      </c>
      <c r="V838" s="515">
        <f t="shared" si="805"/>
        <v>0</v>
      </c>
      <c r="W838" s="515">
        <f t="shared" si="806"/>
        <v>0</v>
      </c>
      <c r="X838" s="515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720</v>
      </c>
      <c r="C839" s="426" t="s">
        <v>578</v>
      </c>
      <c r="D839" s="426"/>
      <c r="E839" s="212" t="s">
        <v>48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15">
        <f t="shared" ref="R839:R902" si="874">IF(E839="MDU-KD",1,0)</f>
        <v>0</v>
      </c>
      <c r="S839" s="515">
        <f t="shared" ref="S839:S902" si="875">IF(E839="HDW",1,0)</f>
        <v>0</v>
      </c>
      <c r="T839" s="515">
        <f>IF(R839=1,SUM($R$6:R839),0)</f>
        <v>0</v>
      </c>
      <c r="U839" s="515">
        <f>IF(S839=1,SUM($S$6:S839),0)</f>
        <v>0</v>
      </c>
      <c r="V839" s="515">
        <f t="shared" ref="V839:V902" si="876">IF(T839=0,U839,T839)</f>
        <v>0</v>
      </c>
      <c r="W839" s="515">
        <f t="shared" ref="W839:W902" si="877">IF(F839=0,0,IF(LEFT(C839,11)="Tiang Beton",1,0))</f>
        <v>0</v>
      </c>
      <c r="X839" s="515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2232</v>
      </c>
      <c r="D840" s="105" t="s">
        <v>1334</v>
      </c>
      <c r="E840" s="212" t="s">
        <v>47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15">
        <f t="shared" si="874"/>
        <v>0</v>
      </c>
      <c r="S840" s="515">
        <f t="shared" si="875"/>
        <v>0</v>
      </c>
      <c r="T840" s="515">
        <f>IF(R840=1,SUM($R$6:R840),0)</f>
        <v>0</v>
      </c>
      <c r="U840" s="515">
        <f>IF(S840=1,SUM($S$6:S840),0)</f>
        <v>0</v>
      </c>
      <c r="V840" s="515">
        <f t="shared" si="876"/>
        <v>0</v>
      </c>
      <c r="W840" s="515">
        <f t="shared" si="877"/>
        <v>0</v>
      </c>
      <c r="X840" s="515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2233</v>
      </c>
      <c r="D841" s="105" t="s">
        <v>1335</v>
      </c>
      <c r="E841" s="212" t="s">
        <v>47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15">
        <f t="shared" si="874"/>
        <v>0</v>
      </c>
      <c r="S841" s="515">
        <f t="shared" si="875"/>
        <v>0</v>
      </c>
      <c r="T841" s="515">
        <f>IF(R841=1,SUM($R$6:R841),0)</f>
        <v>0</v>
      </c>
      <c r="U841" s="515">
        <f>IF(S841=1,SUM($S$6:S841),0)</f>
        <v>0</v>
      </c>
      <c r="V841" s="515">
        <f t="shared" si="876"/>
        <v>0</v>
      </c>
      <c r="W841" s="515">
        <f t="shared" si="877"/>
        <v>0</v>
      </c>
      <c r="X841" s="515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2234</v>
      </c>
      <c r="D842" s="105" t="s">
        <v>1336</v>
      </c>
      <c r="E842" s="212" t="s">
        <v>47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15">
        <f t="shared" si="874"/>
        <v>0</v>
      </c>
      <c r="S842" s="515">
        <f t="shared" si="875"/>
        <v>0</v>
      </c>
      <c r="T842" s="515">
        <f>IF(R842=1,SUM($R$6:R842),0)</f>
        <v>0</v>
      </c>
      <c r="U842" s="515">
        <f>IF(S842=1,SUM($S$6:S842),0)</f>
        <v>0</v>
      </c>
      <c r="V842" s="515">
        <f t="shared" si="876"/>
        <v>0</v>
      </c>
      <c r="W842" s="515">
        <f t="shared" si="877"/>
        <v>0</v>
      </c>
      <c r="X842" s="515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2235</v>
      </c>
      <c r="D843" s="105" t="s">
        <v>1337</v>
      </c>
      <c r="E843" s="212" t="s">
        <v>47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15">
        <f t="shared" si="874"/>
        <v>0</v>
      </c>
      <c r="S843" s="515">
        <f t="shared" si="875"/>
        <v>0</v>
      </c>
      <c r="T843" s="515">
        <f>IF(R843=1,SUM($R$6:R843),0)</f>
        <v>0</v>
      </c>
      <c r="U843" s="515">
        <f>IF(S843=1,SUM($S$6:S843),0)</f>
        <v>0</v>
      </c>
      <c r="V843" s="515">
        <f t="shared" si="876"/>
        <v>0</v>
      </c>
      <c r="W843" s="515">
        <f t="shared" si="877"/>
        <v>0</v>
      </c>
      <c r="X843" s="515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2236</v>
      </c>
      <c r="D844" s="105" t="s">
        <v>1338</v>
      </c>
      <c r="E844" s="212" t="s">
        <v>47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15">
        <f t="shared" si="874"/>
        <v>0</v>
      </c>
      <c r="S844" s="515">
        <f t="shared" si="875"/>
        <v>0</v>
      </c>
      <c r="T844" s="515">
        <f>IF(R844=1,SUM($R$6:R844),0)</f>
        <v>0</v>
      </c>
      <c r="U844" s="515">
        <f>IF(S844=1,SUM($S$6:S844),0)</f>
        <v>0</v>
      </c>
      <c r="V844" s="515">
        <f t="shared" si="876"/>
        <v>0</v>
      </c>
      <c r="W844" s="515">
        <f t="shared" si="877"/>
        <v>0</v>
      </c>
      <c r="X844" s="515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2237</v>
      </c>
      <c r="D845" s="105" t="s">
        <v>1339</v>
      </c>
      <c r="E845" s="212" t="s">
        <v>47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15">
        <f t="shared" si="874"/>
        <v>0</v>
      </c>
      <c r="S845" s="515">
        <f t="shared" si="875"/>
        <v>0</v>
      </c>
      <c r="T845" s="515">
        <f>IF(R845=1,SUM($R$6:R845),0)</f>
        <v>0</v>
      </c>
      <c r="U845" s="515">
        <f>IF(S845=1,SUM($S$6:S845),0)</f>
        <v>0</v>
      </c>
      <c r="V845" s="515">
        <f t="shared" si="876"/>
        <v>0</v>
      </c>
      <c r="W845" s="515">
        <f t="shared" si="877"/>
        <v>0</v>
      </c>
      <c r="X845" s="515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1340</v>
      </c>
      <c r="D846" s="105" t="s">
        <v>1340</v>
      </c>
      <c r="E846" s="212" t="s">
        <v>47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15">
        <f t="shared" si="874"/>
        <v>0</v>
      </c>
      <c r="S846" s="515">
        <f t="shared" si="875"/>
        <v>0</v>
      </c>
      <c r="T846" s="515">
        <f>IF(R846=1,SUM($R$6:R846),0)</f>
        <v>0</v>
      </c>
      <c r="U846" s="515">
        <f>IF(S846=1,SUM($S$6:S846),0)</f>
        <v>0</v>
      </c>
      <c r="V846" s="515">
        <f t="shared" si="876"/>
        <v>0</v>
      </c>
      <c r="W846" s="515">
        <f t="shared" si="877"/>
        <v>0</v>
      </c>
      <c r="X846" s="515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1341</v>
      </c>
      <c r="D847" s="105" t="s">
        <v>1341</v>
      </c>
      <c r="E847" s="212" t="s">
        <v>47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15">
        <f t="shared" si="874"/>
        <v>0</v>
      </c>
      <c r="S847" s="515">
        <f t="shared" si="875"/>
        <v>0</v>
      </c>
      <c r="T847" s="515">
        <f>IF(R847=1,SUM($R$6:R847),0)</f>
        <v>0</v>
      </c>
      <c r="U847" s="515">
        <f>IF(S847=1,SUM($S$6:S847),0)</f>
        <v>0</v>
      </c>
      <c r="V847" s="515">
        <f t="shared" si="876"/>
        <v>0</v>
      </c>
      <c r="W847" s="515">
        <f t="shared" si="877"/>
        <v>0</v>
      </c>
      <c r="X847" s="515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1342</v>
      </c>
      <c r="D848" s="105" t="s">
        <v>1342</v>
      </c>
      <c r="E848" s="212" t="s">
        <v>47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15">
        <f t="shared" si="874"/>
        <v>0</v>
      </c>
      <c r="S848" s="515">
        <f t="shared" si="875"/>
        <v>0</v>
      </c>
      <c r="T848" s="515">
        <f>IF(R848=1,SUM($R$6:R848),0)</f>
        <v>0</v>
      </c>
      <c r="U848" s="515">
        <f>IF(S848=1,SUM($S$6:S848),0)</f>
        <v>0</v>
      </c>
      <c r="V848" s="515">
        <f t="shared" si="876"/>
        <v>0</v>
      </c>
      <c r="W848" s="515">
        <f t="shared" si="877"/>
        <v>0</v>
      </c>
      <c r="X848" s="515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1343</v>
      </c>
      <c r="D849" s="105" t="s">
        <v>1343</v>
      </c>
      <c r="E849" s="212" t="s">
        <v>47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15">
        <f t="shared" si="874"/>
        <v>0</v>
      </c>
      <c r="S849" s="515">
        <f t="shared" si="875"/>
        <v>0</v>
      </c>
      <c r="T849" s="515">
        <f>IF(R849=1,SUM($R$6:R849),0)</f>
        <v>0</v>
      </c>
      <c r="U849" s="515">
        <f>IF(S849=1,SUM($S$6:S849),0)</f>
        <v>0</v>
      </c>
      <c r="V849" s="515">
        <f t="shared" si="876"/>
        <v>0</v>
      </c>
      <c r="W849" s="515">
        <f t="shared" si="877"/>
        <v>0</v>
      </c>
      <c r="X849" s="515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1344</v>
      </c>
      <c r="D850" s="105" t="s">
        <v>1344</v>
      </c>
      <c r="E850" s="212" t="s">
        <v>47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15">
        <f t="shared" si="874"/>
        <v>0</v>
      </c>
      <c r="S850" s="515">
        <f t="shared" si="875"/>
        <v>0</v>
      </c>
      <c r="T850" s="515">
        <f>IF(R850=1,SUM($R$6:R850),0)</f>
        <v>0</v>
      </c>
      <c r="U850" s="515">
        <f>IF(S850=1,SUM($S$6:S850),0)</f>
        <v>0</v>
      </c>
      <c r="V850" s="515">
        <f t="shared" si="876"/>
        <v>0</v>
      </c>
      <c r="W850" s="515">
        <f t="shared" si="877"/>
        <v>0</v>
      </c>
      <c r="X850" s="515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1345</v>
      </c>
      <c r="D851" s="105" t="s">
        <v>1345</v>
      </c>
      <c r="E851" s="212" t="s">
        <v>47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15">
        <f t="shared" si="874"/>
        <v>0</v>
      </c>
      <c r="S851" s="515">
        <f t="shared" si="875"/>
        <v>0</v>
      </c>
      <c r="T851" s="515">
        <f>IF(R851=1,SUM($R$6:R851),0)</f>
        <v>0</v>
      </c>
      <c r="U851" s="515">
        <f>IF(S851=1,SUM($S$6:S851),0)</f>
        <v>0</v>
      </c>
      <c r="V851" s="515">
        <f t="shared" si="876"/>
        <v>0</v>
      </c>
      <c r="W851" s="515">
        <f t="shared" si="877"/>
        <v>0</v>
      </c>
      <c r="X851" s="515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48</v>
      </c>
      <c r="D852" s="105"/>
      <c r="E852" s="212" t="s">
        <v>48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15">
        <f t="shared" si="874"/>
        <v>0</v>
      </c>
      <c r="S852" s="515">
        <f t="shared" si="875"/>
        <v>0</v>
      </c>
      <c r="T852" s="515">
        <f>IF(R852=1,SUM($R$6:R852),0)</f>
        <v>0</v>
      </c>
      <c r="U852" s="515">
        <f>IF(S852=1,SUM($S$6:S852),0)</f>
        <v>0</v>
      </c>
      <c r="V852" s="515">
        <f t="shared" si="876"/>
        <v>0</v>
      </c>
      <c r="W852" s="515">
        <f t="shared" si="877"/>
        <v>0</v>
      </c>
      <c r="X852" s="515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720</v>
      </c>
      <c r="C853" s="426" t="s">
        <v>579</v>
      </c>
      <c r="D853" s="426"/>
      <c r="E853" s="212" t="s">
        <v>48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15">
        <f t="shared" si="874"/>
        <v>0</v>
      </c>
      <c r="S853" s="515">
        <f t="shared" si="875"/>
        <v>0</v>
      </c>
      <c r="T853" s="515">
        <f>IF(R853=1,SUM($R$6:R853),0)</f>
        <v>0</v>
      </c>
      <c r="U853" s="515">
        <f>IF(S853=1,SUM($S$6:S853),0)</f>
        <v>0</v>
      </c>
      <c r="V853" s="515">
        <f t="shared" si="876"/>
        <v>0</v>
      </c>
      <c r="W853" s="515">
        <f t="shared" si="877"/>
        <v>0</v>
      </c>
      <c r="X853" s="515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2457</v>
      </c>
      <c r="D854" s="105" t="s">
        <v>1500</v>
      </c>
      <c r="E854" s="212" t="s">
        <v>47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15">
        <f t="shared" si="874"/>
        <v>0</v>
      </c>
      <c r="S854" s="515">
        <f t="shared" si="875"/>
        <v>0</v>
      </c>
      <c r="T854" s="515">
        <f>IF(R854=1,SUM($R$6:R854),0)</f>
        <v>0</v>
      </c>
      <c r="U854" s="515">
        <f>IF(S854=1,SUM($S$6:S854),0)</f>
        <v>0</v>
      </c>
      <c r="V854" s="515">
        <f t="shared" si="876"/>
        <v>0</v>
      </c>
      <c r="W854" s="515">
        <f t="shared" si="877"/>
        <v>0</v>
      </c>
      <c r="X854" s="515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2458</v>
      </c>
      <c r="D855" s="105" t="s">
        <v>1501</v>
      </c>
      <c r="E855" s="212" t="s">
        <v>47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15">
        <f t="shared" si="874"/>
        <v>0</v>
      </c>
      <c r="S855" s="515">
        <f t="shared" si="875"/>
        <v>0</v>
      </c>
      <c r="T855" s="515">
        <f>IF(R855=1,SUM($R$6:R855),0)</f>
        <v>0</v>
      </c>
      <c r="U855" s="515">
        <f>IF(S855=1,SUM($S$6:S855),0)</f>
        <v>0</v>
      </c>
      <c r="V855" s="515">
        <f t="shared" si="876"/>
        <v>0</v>
      </c>
      <c r="W855" s="515">
        <f t="shared" si="877"/>
        <v>0</v>
      </c>
      <c r="X855" s="515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2459</v>
      </c>
      <c r="D856" s="105" t="s">
        <v>1502</v>
      </c>
      <c r="E856" s="212" t="s">
        <v>47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15">
        <f t="shared" si="874"/>
        <v>0</v>
      </c>
      <c r="S856" s="515">
        <f t="shared" si="875"/>
        <v>0</v>
      </c>
      <c r="T856" s="515">
        <f>IF(R856=1,SUM($R$6:R856),0)</f>
        <v>0</v>
      </c>
      <c r="U856" s="515">
        <f>IF(S856=1,SUM($S$6:S856),0)</f>
        <v>0</v>
      </c>
      <c r="V856" s="515">
        <f t="shared" si="876"/>
        <v>0</v>
      </c>
      <c r="W856" s="515">
        <f t="shared" si="877"/>
        <v>0</v>
      </c>
      <c r="X856" s="515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2460</v>
      </c>
      <c r="D857" s="105" t="s">
        <v>1503</v>
      </c>
      <c r="E857" s="212" t="s">
        <v>47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15">
        <f t="shared" si="874"/>
        <v>0</v>
      </c>
      <c r="S857" s="515">
        <f t="shared" si="875"/>
        <v>0</v>
      </c>
      <c r="T857" s="515">
        <f>IF(R857=1,SUM($R$6:R857),0)</f>
        <v>0</v>
      </c>
      <c r="U857" s="515">
        <f>IF(S857=1,SUM($S$6:S857),0)</f>
        <v>0</v>
      </c>
      <c r="V857" s="515">
        <f t="shared" si="876"/>
        <v>0</v>
      </c>
      <c r="W857" s="515">
        <f t="shared" si="877"/>
        <v>0</v>
      </c>
      <c r="X857" s="515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2461</v>
      </c>
      <c r="D858" s="105" t="s">
        <v>1504</v>
      </c>
      <c r="E858" s="212" t="s">
        <v>47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15">
        <f t="shared" si="874"/>
        <v>0</v>
      </c>
      <c r="S858" s="515">
        <f t="shared" si="875"/>
        <v>0</v>
      </c>
      <c r="T858" s="515">
        <f>IF(R858=1,SUM($R$6:R858),0)</f>
        <v>0</v>
      </c>
      <c r="U858" s="515">
        <f>IF(S858=1,SUM($S$6:S858),0)</f>
        <v>0</v>
      </c>
      <c r="V858" s="515">
        <f t="shared" si="876"/>
        <v>0</v>
      </c>
      <c r="W858" s="515">
        <f t="shared" si="877"/>
        <v>0</v>
      </c>
      <c r="X858" s="515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2462</v>
      </c>
      <c r="D859" s="105" t="s">
        <v>1505</v>
      </c>
      <c r="E859" s="212" t="s">
        <v>47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15">
        <f t="shared" si="874"/>
        <v>0</v>
      </c>
      <c r="S859" s="515">
        <f t="shared" si="875"/>
        <v>0</v>
      </c>
      <c r="T859" s="515">
        <f>IF(R859=1,SUM($R$6:R859),0)</f>
        <v>0</v>
      </c>
      <c r="U859" s="515">
        <f>IF(S859=1,SUM($S$6:S859),0)</f>
        <v>0</v>
      </c>
      <c r="V859" s="515">
        <f t="shared" si="876"/>
        <v>0</v>
      </c>
      <c r="W859" s="515">
        <f t="shared" si="877"/>
        <v>0</v>
      </c>
      <c r="X859" s="515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580</v>
      </c>
      <c r="D860" s="105" t="s">
        <v>1506</v>
      </c>
      <c r="E860" s="212" t="s">
        <v>47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15">
        <f t="shared" si="874"/>
        <v>0</v>
      </c>
      <c r="S860" s="515">
        <f t="shared" si="875"/>
        <v>0</v>
      </c>
      <c r="T860" s="515">
        <f>IF(R860=1,SUM($R$6:R860),0)</f>
        <v>0</v>
      </c>
      <c r="U860" s="515">
        <f>IF(S860=1,SUM($S$6:S860),0)</f>
        <v>0</v>
      </c>
      <c r="V860" s="515">
        <f t="shared" si="876"/>
        <v>0</v>
      </c>
      <c r="W860" s="515">
        <f t="shared" si="877"/>
        <v>0</v>
      </c>
      <c r="X860" s="515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2463</v>
      </c>
      <c r="D861" s="105" t="s">
        <v>1507</v>
      </c>
      <c r="E861" s="212" t="s">
        <v>47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15">
        <f t="shared" si="874"/>
        <v>0</v>
      </c>
      <c r="S861" s="515">
        <f t="shared" si="875"/>
        <v>0</v>
      </c>
      <c r="T861" s="515">
        <f>IF(R861=1,SUM($R$6:R861),0)</f>
        <v>0</v>
      </c>
      <c r="U861" s="515">
        <f>IF(S861=1,SUM($S$6:S861),0)</f>
        <v>0</v>
      </c>
      <c r="V861" s="515">
        <f t="shared" si="876"/>
        <v>0</v>
      </c>
      <c r="W861" s="515">
        <f t="shared" si="877"/>
        <v>0</v>
      </c>
      <c r="X861" s="515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2464</v>
      </c>
      <c r="D862" s="105" t="s">
        <v>1508</v>
      </c>
      <c r="E862" s="212" t="s">
        <v>47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15">
        <f t="shared" si="874"/>
        <v>0</v>
      </c>
      <c r="S862" s="515">
        <f t="shared" si="875"/>
        <v>0</v>
      </c>
      <c r="T862" s="515">
        <f>IF(R862=1,SUM($R$6:R862),0)</f>
        <v>0</v>
      </c>
      <c r="U862" s="515">
        <f>IF(S862=1,SUM($S$6:S862),0)</f>
        <v>0</v>
      </c>
      <c r="V862" s="515">
        <f t="shared" si="876"/>
        <v>0</v>
      </c>
      <c r="W862" s="515">
        <f t="shared" si="877"/>
        <v>0</v>
      </c>
      <c r="X862" s="515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2465</v>
      </c>
      <c r="D863" s="105" t="s">
        <v>1509</v>
      </c>
      <c r="E863" s="212" t="s">
        <v>47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15">
        <f t="shared" si="874"/>
        <v>0</v>
      </c>
      <c r="S863" s="515">
        <f t="shared" si="875"/>
        <v>0</v>
      </c>
      <c r="T863" s="515">
        <f>IF(R863=1,SUM($R$6:R863),0)</f>
        <v>0</v>
      </c>
      <c r="U863" s="515">
        <f>IF(S863=1,SUM($S$6:S863),0)</f>
        <v>0</v>
      </c>
      <c r="V863" s="515">
        <f t="shared" si="876"/>
        <v>0</v>
      </c>
      <c r="W863" s="515">
        <f t="shared" si="877"/>
        <v>0</v>
      </c>
      <c r="X863" s="515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2466</v>
      </c>
      <c r="D864" s="105" t="s">
        <v>1510</v>
      </c>
      <c r="E864" s="212" t="s">
        <v>47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15">
        <f t="shared" si="874"/>
        <v>0</v>
      </c>
      <c r="S864" s="515">
        <f t="shared" si="875"/>
        <v>0</v>
      </c>
      <c r="T864" s="515">
        <f>IF(R864=1,SUM($R$6:R864),0)</f>
        <v>0</v>
      </c>
      <c r="U864" s="515">
        <f>IF(S864=1,SUM($S$6:S864),0)</f>
        <v>0</v>
      </c>
      <c r="V864" s="515">
        <f t="shared" si="876"/>
        <v>0</v>
      </c>
      <c r="W864" s="515">
        <f t="shared" si="877"/>
        <v>0</v>
      </c>
      <c r="X864" s="515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2467</v>
      </c>
      <c r="D865" s="105" t="s">
        <v>1511</v>
      </c>
      <c r="E865" s="212" t="s">
        <v>47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15">
        <f t="shared" si="874"/>
        <v>0</v>
      </c>
      <c r="S865" s="515">
        <f t="shared" si="875"/>
        <v>0</v>
      </c>
      <c r="T865" s="515">
        <f>IF(R865=1,SUM($R$6:R865),0)</f>
        <v>0</v>
      </c>
      <c r="U865" s="515">
        <f>IF(S865=1,SUM($S$6:S865),0)</f>
        <v>0</v>
      </c>
      <c r="V865" s="515">
        <f t="shared" si="876"/>
        <v>0</v>
      </c>
      <c r="W865" s="515">
        <f t="shared" si="877"/>
        <v>0</v>
      </c>
      <c r="X865" s="515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2468</v>
      </c>
      <c r="D866" s="105" t="s">
        <v>1512</v>
      </c>
      <c r="E866" s="212" t="s">
        <v>47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15">
        <f t="shared" si="874"/>
        <v>0</v>
      </c>
      <c r="S866" s="515">
        <f t="shared" si="875"/>
        <v>0</v>
      </c>
      <c r="T866" s="515">
        <f>IF(R866=1,SUM($R$6:R866),0)</f>
        <v>0</v>
      </c>
      <c r="U866" s="515">
        <f>IF(S866=1,SUM($S$6:S866),0)</f>
        <v>0</v>
      </c>
      <c r="V866" s="515">
        <f t="shared" si="876"/>
        <v>0</v>
      </c>
      <c r="W866" s="515">
        <f t="shared" si="877"/>
        <v>0</v>
      </c>
      <c r="X866" s="515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2469</v>
      </c>
      <c r="D867" s="217" t="s">
        <v>1513</v>
      </c>
      <c r="E867" s="212" t="s">
        <v>47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15">
        <f t="shared" si="874"/>
        <v>0</v>
      </c>
      <c r="S867" s="515">
        <f t="shared" si="875"/>
        <v>0</v>
      </c>
      <c r="T867" s="515">
        <f>IF(R867=1,SUM($R$6:R867),0)</f>
        <v>0</v>
      </c>
      <c r="U867" s="515">
        <f>IF(S867=1,SUM($S$6:S867),0)</f>
        <v>0</v>
      </c>
      <c r="V867" s="515">
        <f t="shared" si="876"/>
        <v>0</v>
      </c>
      <c r="W867" s="515">
        <f t="shared" si="877"/>
        <v>0</v>
      </c>
      <c r="X867" s="515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2470</v>
      </c>
      <c r="D868" s="105" t="s">
        <v>1514</v>
      </c>
      <c r="E868" s="212" t="s">
        <v>47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15">
        <f t="shared" si="874"/>
        <v>0</v>
      </c>
      <c r="S868" s="515">
        <f t="shared" si="875"/>
        <v>0</v>
      </c>
      <c r="T868" s="515">
        <f>IF(R868=1,SUM($R$6:R868),0)</f>
        <v>0</v>
      </c>
      <c r="U868" s="515">
        <f>IF(S868=1,SUM($S$6:S868),0)</f>
        <v>0</v>
      </c>
      <c r="V868" s="515">
        <f t="shared" si="876"/>
        <v>0</v>
      </c>
      <c r="W868" s="515">
        <f t="shared" si="877"/>
        <v>0</v>
      </c>
      <c r="X868" s="515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2471</v>
      </c>
      <c r="D869" s="105" t="s">
        <v>1515</v>
      </c>
      <c r="E869" s="212" t="s">
        <v>47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15">
        <f t="shared" si="874"/>
        <v>0</v>
      </c>
      <c r="S869" s="515">
        <f t="shared" si="875"/>
        <v>0</v>
      </c>
      <c r="T869" s="515">
        <f>IF(R869=1,SUM($R$6:R869),0)</f>
        <v>0</v>
      </c>
      <c r="U869" s="515">
        <f>IF(S869=1,SUM($S$6:S869),0)</f>
        <v>0</v>
      </c>
      <c r="V869" s="515">
        <f t="shared" si="876"/>
        <v>0</v>
      </c>
      <c r="W869" s="515">
        <f t="shared" si="877"/>
        <v>0</v>
      </c>
      <c r="X869" s="515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2472</v>
      </c>
      <c r="D870" s="105" t="s">
        <v>1516</v>
      </c>
      <c r="E870" s="212" t="s">
        <v>47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15">
        <f t="shared" si="874"/>
        <v>0</v>
      </c>
      <c r="S870" s="515">
        <f t="shared" si="875"/>
        <v>0</v>
      </c>
      <c r="T870" s="515">
        <f>IF(R870=1,SUM($R$6:R870),0)</f>
        <v>0</v>
      </c>
      <c r="U870" s="515">
        <f>IF(S870=1,SUM($S$6:S870),0)</f>
        <v>0</v>
      </c>
      <c r="V870" s="515">
        <f t="shared" si="876"/>
        <v>0</v>
      </c>
      <c r="W870" s="515">
        <f t="shared" si="877"/>
        <v>0</v>
      </c>
      <c r="X870" s="515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2473</v>
      </c>
      <c r="D871" s="105" t="s">
        <v>1517</v>
      </c>
      <c r="E871" s="212" t="s">
        <v>47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15">
        <f t="shared" si="874"/>
        <v>0</v>
      </c>
      <c r="S871" s="515">
        <f t="shared" si="875"/>
        <v>0</v>
      </c>
      <c r="T871" s="515">
        <f>IF(R871=1,SUM($R$6:R871),0)</f>
        <v>0</v>
      </c>
      <c r="U871" s="515">
        <f>IF(S871=1,SUM($S$6:S871),0)</f>
        <v>0</v>
      </c>
      <c r="V871" s="515">
        <f t="shared" si="876"/>
        <v>0</v>
      </c>
      <c r="W871" s="515">
        <f t="shared" si="877"/>
        <v>0</v>
      </c>
      <c r="X871" s="515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2474</v>
      </c>
      <c r="D872" s="105" t="s">
        <v>1518</v>
      </c>
      <c r="E872" s="212" t="s">
        <v>47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15">
        <f t="shared" si="874"/>
        <v>0</v>
      </c>
      <c r="S872" s="515">
        <f t="shared" si="875"/>
        <v>0</v>
      </c>
      <c r="T872" s="515">
        <f>IF(R872=1,SUM($R$6:R872),0)</f>
        <v>0</v>
      </c>
      <c r="U872" s="515">
        <f>IF(S872=1,SUM($S$6:S872),0)</f>
        <v>0</v>
      </c>
      <c r="V872" s="515">
        <f t="shared" si="876"/>
        <v>0</v>
      </c>
      <c r="W872" s="515">
        <f t="shared" si="877"/>
        <v>0</v>
      </c>
      <c r="X872" s="515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2475</v>
      </c>
      <c r="D873" s="105" t="s">
        <v>1519</v>
      </c>
      <c r="E873" s="212" t="s">
        <v>47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15">
        <f t="shared" si="874"/>
        <v>0</v>
      </c>
      <c r="S873" s="515">
        <f t="shared" si="875"/>
        <v>0</v>
      </c>
      <c r="T873" s="515">
        <f>IF(R873=1,SUM($R$6:R873),0)</f>
        <v>0</v>
      </c>
      <c r="U873" s="515">
        <f>IF(S873=1,SUM($S$6:S873),0)</f>
        <v>0</v>
      </c>
      <c r="V873" s="515">
        <f t="shared" si="876"/>
        <v>0</v>
      </c>
      <c r="W873" s="515">
        <f t="shared" si="877"/>
        <v>0</v>
      </c>
      <c r="X873" s="515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2476</v>
      </c>
      <c r="D874" s="105" t="s">
        <v>1520</v>
      </c>
      <c r="E874" s="212" t="s">
        <v>47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15">
        <f t="shared" si="874"/>
        <v>0</v>
      </c>
      <c r="S874" s="515">
        <f t="shared" si="875"/>
        <v>0</v>
      </c>
      <c r="T874" s="515">
        <f>IF(R874=1,SUM($R$6:R874),0)</f>
        <v>0</v>
      </c>
      <c r="U874" s="515">
        <f>IF(S874=1,SUM($S$6:S874),0)</f>
        <v>0</v>
      </c>
      <c r="V874" s="515">
        <f t="shared" si="876"/>
        <v>0</v>
      </c>
      <c r="W874" s="515">
        <f t="shared" si="877"/>
        <v>0</v>
      </c>
      <c r="X874" s="515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2477</v>
      </c>
      <c r="D875" s="105" t="s">
        <v>1521</v>
      </c>
      <c r="E875" s="212" t="s">
        <v>47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15">
        <f t="shared" si="874"/>
        <v>0</v>
      </c>
      <c r="S875" s="515">
        <f t="shared" si="875"/>
        <v>0</v>
      </c>
      <c r="T875" s="515">
        <f>IF(R875=1,SUM($R$6:R875),0)</f>
        <v>0</v>
      </c>
      <c r="U875" s="515">
        <f>IF(S875=1,SUM($S$6:S875),0)</f>
        <v>0</v>
      </c>
      <c r="V875" s="515">
        <f t="shared" si="876"/>
        <v>0</v>
      </c>
      <c r="W875" s="515">
        <f t="shared" si="877"/>
        <v>0</v>
      </c>
      <c r="X875" s="515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2478</v>
      </c>
      <c r="D876" s="105" t="s">
        <v>1522</v>
      </c>
      <c r="E876" s="212" t="s">
        <v>47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15">
        <f t="shared" si="874"/>
        <v>0</v>
      </c>
      <c r="S876" s="515">
        <f t="shared" si="875"/>
        <v>0</v>
      </c>
      <c r="T876" s="515">
        <f>IF(R876=1,SUM($R$6:R876),0)</f>
        <v>0</v>
      </c>
      <c r="U876" s="515">
        <f>IF(S876=1,SUM($S$6:S876),0)</f>
        <v>0</v>
      </c>
      <c r="V876" s="515">
        <f t="shared" si="876"/>
        <v>0</v>
      </c>
      <c r="W876" s="515">
        <f t="shared" si="877"/>
        <v>0</v>
      </c>
      <c r="X876" s="515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2479</v>
      </c>
      <c r="D877" s="105" t="s">
        <v>1523</v>
      </c>
      <c r="E877" s="212" t="s">
        <v>47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15">
        <f t="shared" si="874"/>
        <v>0</v>
      </c>
      <c r="S877" s="515">
        <f t="shared" si="875"/>
        <v>0</v>
      </c>
      <c r="T877" s="515">
        <f>IF(R877=1,SUM($R$6:R877),0)</f>
        <v>0</v>
      </c>
      <c r="U877" s="515">
        <f>IF(S877=1,SUM($S$6:S877),0)</f>
        <v>0</v>
      </c>
      <c r="V877" s="515">
        <f t="shared" si="876"/>
        <v>0</v>
      </c>
      <c r="W877" s="515">
        <f t="shared" si="877"/>
        <v>0</v>
      </c>
      <c r="X877" s="515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2480</v>
      </c>
      <c r="D878" s="105" t="s">
        <v>1524</v>
      </c>
      <c r="E878" s="212" t="s">
        <v>47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15">
        <f t="shared" si="874"/>
        <v>0</v>
      </c>
      <c r="S878" s="515">
        <f t="shared" si="875"/>
        <v>0</v>
      </c>
      <c r="T878" s="515">
        <f>IF(R878=1,SUM($R$6:R878),0)</f>
        <v>0</v>
      </c>
      <c r="U878" s="515">
        <f>IF(S878=1,SUM($S$6:S878),0)</f>
        <v>0</v>
      </c>
      <c r="V878" s="515">
        <f t="shared" si="876"/>
        <v>0</v>
      </c>
      <c r="W878" s="515">
        <f t="shared" si="877"/>
        <v>0</v>
      </c>
      <c r="X878" s="515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2481</v>
      </c>
      <c r="D879" s="105" t="s">
        <v>1525</v>
      </c>
      <c r="E879" s="212" t="s">
        <v>47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15">
        <f t="shared" si="874"/>
        <v>0</v>
      </c>
      <c r="S879" s="515">
        <f t="shared" si="875"/>
        <v>0</v>
      </c>
      <c r="T879" s="515">
        <f>IF(R879=1,SUM($R$6:R879),0)</f>
        <v>0</v>
      </c>
      <c r="U879" s="515">
        <f>IF(S879=1,SUM($S$6:S879),0)</f>
        <v>0</v>
      </c>
      <c r="V879" s="515">
        <f t="shared" si="876"/>
        <v>0</v>
      </c>
      <c r="W879" s="515">
        <f t="shared" si="877"/>
        <v>0</v>
      </c>
      <c r="X879" s="515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2482</v>
      </c>
      <c r="D880" s="105" t="s">
        <v>1526</v>
      </c>
      <c r="E880" s="212" t="s">
        <v>47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15">
        <f t="shared" si="874"/>
        <v>0</v>
      </c>
      <c r="S880" s="515">
        <f t="shared" si="875"/>
        <v>0</v>
      </c>
      <c r="T880" s="515">
        <f>IF(R880=1,SUM($R$6:R880),0)</f>
        <v>0</v>
      </c>
      <c r="U880" s="515">
        <f>IF(S880=1,SUM($S$6:S880),0)</f>
        <v>0</v>
      </c>
      <c r="V880" s="515">
        <f t="shared" si="876"/>
        <v>0</v>
      </c>
      <c r="W880" s="515">
        <f t="shared" si="877"/>
        <v>0</v>
      </c>
      <c r="X880" s="515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2483</v>
      </c>
      <c r="D881" s="105" t="s">
        <v>1527</v>
      </c>
      <c r="E881" s="212" t="s">
        <v>47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15">
        <f t="shared" si="874"/>
        <v>0</v>
      </c>
      <c r="S881" s="515">
        <f t="shared" si="875"/>
        <v>0</v>
      </c>
      <c r="T881" s="515">
        <f>IF(R881=1,SUM($R$6:R881),0)</f>
        <v>0</v>
      </c>
      <c r="U881" s="515">
        <f>IF(S881=1,SUM($S$6:S881),0)</f>
        <v>0</v>
      </c>
      <c r="V881" s="515">
        <f t="shared" si="876"/>
        <v>0</v>
      </c>
      <c r="W881" s="515">
        <f t="shared" si="877"/>
        <v>0</v>
      </c>
      <c r="X881" s="515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2484</v>
      </c>
      <c r="D882" s="105" t="s">
        <v>1528</v>
      </c>
      <c r="E882" s="212" t="s">
        <v>47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15">
        <f t="shared" si="874"/>
        <v>0</v>
      </c>
      <c r="S882" s="515">
        <f t="shared" si="875"/>
        <v>0</v>
      </c>
      <c r="T882" s="515">
        <f>IF(R882=1,SUM($R$6:R882),0)</f>
        <v>0</v>
      </c>
      <c r="U882" s="515">
        <f>IF(S882=1,SUM($S$6:S882),0)</f>
        <v>0</v>
      </c>
      <c r="V882" s="515">
        <f t="shared" si="876"/>
        <v>0</v>
      </c>
      <c r="W882" s="515">
        <f t="shared" si="877"/>
        <v>0</v>
      </c>
      <c r="X882" s="515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2485</v>
      </c>
      <c r="D883" s="105" t="s">
        <v>1529</v>
      </c>
      <c r="E883" s="212" t="s">
        <v>47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15">
        <f t="shared" si="874"/>
        <v>0</v>
      </c>
      <c r="S883" s="515">
        <f t="shared" si="875"/>
        <v>0</v>
      </c>
      <c r="T883" s="515">
        <f>IF(R883=1,SUM($R$6:R883),0)</f>
        <v>0</v>
      </c>
      <c r="U883" s="515">
        <f>IF(S883=1,SUM($S$6:S883),0)</f>
        <v>0</v>
      </c>
      <c r="V883" s="515">
        <f t="shared" si="876"/>
        <v>0</v>
      </c>
      <c r="W883" s="515">
        <f t="shared" si="877"/>
        <v>0</v>
      </c>
      <c r="X883" s="515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2486</v>
      </c>
      <c r="D884" s="105" t="s">
        <v>1530</v>
      </c>
      <c r="E884" s="212" t="s">
        <v>47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15">
        <f t="shared" si="874"/>
        <v>0</v>
      </c>
      <c r="S884" s="515">
        <f t="shared" si="875"/>
        <v>0</v>
      </c>
      <c r="T884" s="515">
        <f>IF(R884=1,SUM($R$6:R884),0)</f>
        <v>0</v>
      </c>
      <c r="U884" s="515">
        <f>IF(S884=1,SUM($S$6:S884),0)</f>
        <v>0</v>
      </c>
      <c r="V884" s="515">
        <f t="shared" si="876"/>
        <v>0</v>
      </c>
      <c r="W884" s="515">
        <f t="shared" si="877"/>
        <v>0</v>
      </c>
      <c r="X884" s="515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2487</v>
      </c>
      <c r="D885" s="105" t="s">
        <v>1531</v>
      </c>
      <c r="E885" s="212" t="s">
        <v>47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15">
        <f t="shared" si="874"/>
        <v>0</v>
      </c>
      <c r="S885" s="515">
        <f t="shared" si="875"/>
        <v>0</v>
      </c>
      <c r="T885" s="515">
        <f>IF(R885=1,SUM($R$6:R885),0)</f>
        <v>0</v>
      </c>
      <c r="U885" s="515">
        <f>IF(S885=1,SUM($S$6:S885),0)</f>
        <v>0</v>
      </c>
      <c r="V885" s="515">
        <f t="shared" si="876"/>
        <v>0</v>
      </c>
      <c r="W885" s="515">
        <f t="shared" si="877"/>
        <v>0</v>
      </c>
      <c r="X885" s="515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2488</v>
      </c>
      <c r="D886" s="105" t="s">
        <v>1532</v>
      </c>
      <c r="E886" s="212" t="s">
        <v>47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15">
        <f t="shared" si="874"/>
        <v>0</v>
      </c>
      <c r="S886" s="515">
        <f t="shared" si="875"/>
        <v>0</v>
      </c>
      <c r="T886" s="515">
        <f>IF(R886=1,SUM($R$6:R886),0)</f>
        <v>0</v>
      </c>
      <c r="U886" s="515">
        <f>IF(S886=1,SUM($S$6:S886),0)</f>
        <v>0</v>
      </c>
      <c r="V886" s="515">
        <f t="shared" si="876"/>
        <v>0</v>
      </c>
      <c r="W886" s="515">
        <f t="shared" si="877"/>
        <v>0</v>
      </c>
      <c r="X886" s="515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2489</v>
      </c>
      <c r="D887" s="105" t="s">
        <v>1533</v>
      </c>
      <c r="E887" s="212" t="s">
        <v>47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15">
        <f t="shared" si="874"/>
        <v>0</v>
      </c>
      <c r="S887" s="515">
        <f t="shared" si="875"/>
        <v>0</v>
      </c>
      <c r="T887" s="515">
        <f>IF(R887=1,SUM($R$6:R887),0)</f>
        <v>0</v>
      </c>
      <c r="U887" s="515">
        <f>IF(S887=1,SUM($S$6:S887),0)</f>
        <v>0</v>
      </c>
      <c r="V887" s="515">
        <f t="shared" si="876"/>
        <v>0</v>
      </c>
      <c r="W887" s="515">
        <f t="shared" si="877"/>
        <v>0</v>
      </c>
      <c r="X887" s="515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2490</v>
      </c>
      <c r="D888" s="105" t="s">
        <v>1534</v>
      </c>
      <c r="E888" s="212" t="s">
        <v>47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15">
        <f t="shared" si="874"/>
        <v>0</v>
      </c>
      <c r="S888" s="515">
        <f t="shared" si="875"/>
        <v>0</v>
      </c>
      <c r="T888" s="515">
        <f>IF(R888=1,SUM($R$6:R888),0)</f>
        <v>0</v>
      </c>
      <c r="U888" s="515">
        <f>IF(S888=1,SUM($S$6:S888),0)</f>
        <v>0</v>
      </c>
      <c r="V888" s="515">
        <f t="shared" si="876"/>
        <v>0</v>
      </c>
      <c r="W888" s="515">
        <f t="shared" si="877"/>
        <v>0</v>
      </c>
      <c r="X888" s="515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2491</v>
      </c>
      <c r="D889" s="105" t="s">
        <v>1535</v>
      </c>
      <c r="E889" s="212" t="s">
        <v>47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15">
        <f t="shared" si="874"/>
        <v>0</v>
      </c>
      <c r="S889" s="515">
        <f t="shared" si="875"/>
        <v>0</v>
      </c>
      <c r="T889" s="515">
        <f>IF(R889=1,SUM($R$6:R889),0)</f>
        <v>0</v>
      </c>
      <c r="U889" s="515">
        <f>IF(S889=1,SUM($S$6:S889),0)</f>
        <v>0</v>
      </c>
      <c r="V889" s="515">
        <f t="shared" si="876"/>
        <v>0</v>
      </c>
      <c r="W889" s="515">
        <f t="shared" si="877"/>
        <v>0</v>
      </c>
      <c r="X889" s="515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2492</v>
      </c>
      <c r="D890" s="105" t="s">
        <v>1536</v>
      </c>
      <c r="E890" s="212" t="s">
        <v>47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15">
        <f t="shared" si="874"/>
        <v>0</v>
      </c>
      <c r="S890" s="515">
        <f t="shared" si="875"/>
        <v>0</v>
      </c>
      <c r="T890" s="515">
        <f>IF(R890=1,SUM($R$6:R890),0)</f>
        <v>0</v>
      </c>
      <c r="U890" s="515">
        <f>IF(S890=1,SUM($S$6:S890),0)</f>
        <v>0</v>
      </c>
      <c r="V890" s="515">
        <f t="shared" si="876"/>
        <v>0</v>
      </c>
      <c r="W890" s="515">
        <f t="shared" si="877"/>
        <v>0</v>
      </c>
      <c r="X890" s="515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2493</v>
      </c>
      <c r="D891" s="105" t="s">
        <v>1537</v>
      </c>
      <c r="E891" s="212" t="s">
        <v>47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15">
        <f t="shared" si="874"/>
        <v>0</v>
      </c>
      <c r="S891" s="515">
        <f t="shared" si="875"/>
        <v>0</v>
      </c>
      <c r="T891" s="515">
        <f>IF(R891=1,SUM($R$6:R891),0)</f>
        <v>0</v>
      </c>
      <c r="U891" s="515">
        <f>IF(S891=1,SUM($S$6:S891),0)</f>
        <v>0</v>
      </c>
      <c r="V891" s="515">
        <f t="shared" si="876"/>
        <v>0</v>
      </c>
      <c r="W891" s="515">
        <f t="shared" si="877"/>
        <v>0</v>
      </c>
      <c r="X891" s="515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2494</v>
      </c>
      <c r="D892" s="105" t="s">
        <v>1538</v>
      </c>
      <c r="E892" s="212" t="s">
        <v>47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15">
        <f t="shared" si="874"/>
        <v>0</v>
      </c>
      <c r="S892" s="515">
        <f t="shared" si="875"/>
        <v>0</v>
      </c>
      <c r="T892" s="515">
        <f>IF(R892=1,SUM($R$6:R892),0)</f>
        <v>0</v>
      </c>
      <c r="U892" s="515">
        <f>IF(S892=1,SUM($S$6:S892),0)</f>
        <v>0</v>
      </c>
      <c r="V892" s="515">
        <f t="shared" si="876"/>
        <v>0</v>
      </c>
      <c r="W892" s="515">
        <f t="shared" si="877"/>
        <v>0</v>
      </c>
      <c r="X892" s="515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2495</v>
      </c>
      <c r="D893" s="105" t="s">
        <v>1539</v>
      </c>
      <c r="E893" s="212" t="s">
        <v>47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15">
        <f t="shared" si="874"/>
        <v>0</v>
      </c>
      <c r="S893" s="515">
        <f t="shared" si="875"/>
        <v>0</v>
      </c>
      <c r="T893" s="515">
        <f>IF(R893=1,SUM($R$6:R893),0)</f>
        <v>0</v>
      </c>
      <c r="U893" s="515">
        <f>IF(S893=1,SUM($S$6:S893),0)</f>
        <v>0</v>
      </c>
      <c r="V893" s="515">
        <f t="shared" si="876"/>
        <v>0</v>
      </c>
      <c r="W893" s="515">
        <f t="shared" si="877"/>
        <v>0</v>
      </c>
      <c r="X893" s="515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1110</v>
      </c>
      <c r="D894" s="217"/>
      <c r="E894" s="212" t="s">
        <v>47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15">
        <f t="shared" si="874"/>
        <v>0</v>
      </c>
      <c r="S894" s="515">
        <f t="shared" si="875"/>
        <v>0</v>
      </c>
      <c r="T894" s="515">
        <f>IF(R894=1,SUM($R$6:R894),0)</f>
        <v>0</v>
      </c>
      <c r="U894" s="515">
        <f>IF(S894=1,SUM($S$6:S894),0)</f>
        <v>0</v>
      </c>
      <c r="V894" s="515">
        <f t="shared" si="876"/>
        <v>0</v>
      </c>
      <c r="W894" s="515">
        <f t="shared" si="877"/>
        <v>0</v>
      </c>
      <c r="X894" s="515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1111</v>
      </c>
      <c r="D895" s="217"/>
      <c r="E895" s="212" t="s">
        <v>47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15">
        <f t="shared" si="874"/>
        <v>0</v>
      </c>
      <c r="S895" s="515">
        <f t="shared" si="875"/>
        <v>0</v>
      </c>
      <c r="T895" s="515">
        <f>IF(R895=1,SUM($R$6:R895),0)</f>
        <v>0</v>
      </c>
      <c r="U895" s="515">
        <f>IF(S895=1,SUM($S$6:S895),0)</f>
        <v>0</v>
      </c>
      <c r="V895" s="515">
        <f t="shared" si="876"/>
        <v>0</v>
      </c>
      <c r="W895" s="515">
        <f t="shared" si="877"/>
        <v>0</v>
      </c>
      <c r="X895" s="515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1112</v>
      </c>
      <c r="D896" s="217"/>
      <c r="E896" s="212" t="s">
        <v>47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15">
        <f t="shared" si="874"/>
        <v>0</v>
      </c>
      <c r="S896" s="515">
        <f t="shared" si="875"/>
        <v>0</v>
      </c>
      <c r="T896" s="515">
        <f>IF(R896=1,SUM($R$6:R896),0)</f>
        <v>0</v>
      </c>
      <c r="U896" s="515">
        <f>IF(S896=1,SUM($S$6:S896),0)</f>
        <v>0</v>
      </c>
      <c r="V896" s="515">
        <f t="shared" si="876"/>
        <v>0</v>
      </c>
      <c r="W896" s="515">
        <f t="shared" si="877"/>
        <v>0</v>
      </c>
      <c r="X896" s="515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1113</v>
      </c>
      <c r="D897" s="217"/>
      <c r="E897" s="212" t="s">
        <v>47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15">
        <f t="shared" si="874"/>
        <v>0</v>
      </c>
      <c r="S897" s="515">
        <f t="shared" si="875"/>
        <v>0</v>
      </c>
      <c r="T897" s="515">
        <f>IF(R897=1,SUM($R$6:R897),0)</f>
        <v>0</v>
      </c>
      <c r="U897" s="515">
        <f>IF(S897=1,SUM($S$6:S897),0)</f>
        <v>0</v>
      </c>
      <c r="V897" s="515">
        <f t="shared" si="876"/>
        <v>0</v>
      </c>
      <c r="W897" s="515">
        <f t="shared" si="877"/>
        <v>0</v>
      </c>
      <c r="X897" s="515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1540</v>
      </c>
      <c r="D898" s="217" t="s">
        <v>1540</v>
      </c>
      <c r="E898" s="212" t="s">
        <v>47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15">
        <f t="shared" si="874"/>
        <v>0</v>
      </c>
      <c r="S898" s="515">
        <f t="shared" si="875"/>
        <v>0</v>
      </c>
      <c r="T898" s="515">
        <f>IF(R898=1,SUM($R$6:R898),0)</f>
        <v>0</v>
      </c>
      <c r="U898" s="515">
        <f>IF(S898=1,SUM($S$6:S898),0)</f>
        <v>0</v>
      </c>
      <c r="V898" s="515">
        <f t="shared" si="876"/>
        <v>0</v>
      </c>
      <c r="W898" s="515">
        <f t="shared" si="877"/>
        <v>0</v>
      </c>
      <c r="X898" s="515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1541</v>
      </c>
      <c r="D899" s="217" t="s">
        <v>1541</v>
      </c>
      <c r="E899" s="212" t="s">
        <v>47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15">
        <f t="shared" si="874"/>
        <v>0</v>
      </c>
      <c r="S899" s="515">
        <f t="shared" si="875"/>
        <v>0</v>
      </c>
      <c r="T899" s="515">
        <f>IF(R899=1,SUM($R$6:R899),0)</f>
        <v>0</v>
      </c>
      <c r="U899" s="515">
        <f>IF(S899=1,SUM($S$6:S899),0)</f>
        <v>0</v>
      </c>
      <c r="V899" s="515">
        <f t="shared" si="876"/>
        <v>0</v>
      </c>
      <c r="W899" s="515">
        <f t="shared" si="877"/>
        <v>0</v>
      </c>
      <c r="X899" s="515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1542</v>
      </c>
      <c r="D900" s="217" t="s">
        <v>1542</v>
      </c>
      <c r="E900" s="212" t="s">
        <v>47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15">
        <f t="shared" si="874"/>
        <v>0</v>
      </c>
      <c r="S900" s="515">
        <f t="shared" si="875"/>
        <v>0</v>
      </c>
      <c r="T900" s="515">
        <f>IF(R900=1,SUM($R$6:R900),0)</f>
        <v>0</v>
      </c>
      <c r="U900" s="515">
        <f>IF(S900=1,SUM($S$6:S900),0)</f>
        <v>0</v>
      </c>
      <c r="V900" s="515">
        <f t="shared" si="876"/>
        <v>0</v>
      </c>
      <c r="W900" s="515">
        <f t="shared" si="877"/>
        <v>0</v>
      </c>
      <c r="X900" s="515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1543</v>
      </c>
      <c r="D901" s="217" t="s">
        <v>1543</v>
      </c>
      <c r="E901" s="212" t="s">
        <v>47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15">
        <f t="shared" si="874"/>
        <v>0</v>
      </c>
      <c r="S901" s="515">
        <f t="shared" si="875"/>
        <v>0</v>
      </c>
      <c r="T901" s="515">
        <f>IF(R901=1,SUM($R$6:R901),0)</f>
        <v>0</v>
      </c>
      <c r="U901" s="515">
        <f>IF(S901=1,SUM($S$6:S901),0)</f>
        <v>0</v>
      </c>
      <c r="V901" s="515">
        <f t="shared" si="876"/>
        <v>0</v>
      </c>
      <c r="W901" s="515">
        <f t="shared" si="877"/>
        <v>0</v>
      </c>
      <c r="X901" s="515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1544</v>
      </c>
      <c r="D902" s="217" t="s">
        <v>1544</v>
      </c>
      <c r="E902" s="212" t="s">
        <v>47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15">
        <f t="shared" si="874"/>
        <v>0</v>
      </c>
      <c r="S902" s="515">
        <f t="shared" si="875"/>
        <v>0</v>
      </c>
      <c r="T902" s="515">
        <f>IF(R902=1,SUM($R$6:R902),0)</f>
        <v>0</v>
      </c>
      <c r="U902" s="515">
        <f>IF(S902=1,SUM($S$6:S902),0)</f>
        <v>0</v>
      </c>
      <c r="V902" s="515">
        <f t="shared" si="876"/>
        <v>0</v>
      </c>
      <c r="W902" s="515">
        <f t="shared" si="877"/>
        <v>0</v>
      </c>
      <c r="X902" s="515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1545</v>
      </c>
      <c r="D903" s="217" t="s">
        <v>1545</v>
      </c>
      <c r="E903" s="212" t="s">
        <v>47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15">
        <f t="shared" ref="R903:R966" si="945">IF(E903="MDU-KD",1,0)</f>
        <v>0</v>
      </c>
      <c r="S903" s="515">
        <f t="shared" ref="S903:S966" si="946">IF(E903="HDW",1,0)</f>
        <v>0</v>
      </c>
      <c r="T903" s="515">
        <f>IF(R903=1,SUM($R$6:R903),0)</f>
        <v>0</v>
      </c>
      <c r="U903" s="515">
        <f>IF(S903=1,SUM($S$6:S903),0)</f>
        <v>0</v>
      </c>
      <c r="V903" s="515">
        <f t="shared" ref="V903:V966" si="947">IF(T903=0,U903,T903)</f>
        <v>0</v>
      </c>
      <c r="W903" s="515">
        <f t="shared" ref="W903:W966" si="948">IF(F903=0,0,IF(LEFT(C903,11)="Tiang Beton",1,0))</f>
        <v>0</v>
      </c>
      <c r="X903" s="515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1546</v>
      </c>
      <c r="D904" s="217" t="s">
        <v>1546</v>
      </c>
      <c r="E904" s="212" t="s">
        <v>47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15">
        <f t="shared" si="945"/>
        <v>0</v>
      </c>
      <c r="S904" s="515">
        <f t="shared" si="946"/>
        <v>0</v>
      </c>
      <c r="T904" s="515">
        <f>IF(R904=1,SUM($R$6:R904),0)</f>
        <v>0</v>
      </c>
      <c r="U904" s="515">
        <f>IF(S904=1,SUM($S$6:S904),0)</f>
        <v>0</v>
      </c>
      <c r="V904" s="515">
        <f t="shared" si="947"/>
        <v>0</v>
      </c>
      <c r="W904" s="515">
        <f t="shared" si="948"/>
        <v>0</v>
      </c>
      <c r="X904" s="515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1547</v>
      </c>
      <c r="D905" s="217" t="s">
        <v>1547</v>
      </c>
      <c r="E905" s="212" t="s">
        <v>47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15">
        <f t="shared" si="945"/>
        <v>0</v>
      </c>
      <c r="S905" s="515">
        <f t="shared" si="946"/>
        <v>0</v>
      </c>
      <c r="T905" s="515">
        <f>IF(R905=1,SUM($R$6:R905),0)</f>
        <v>0</v>
      </c>
      <c r="U905" s="515">
        <f>IF(S905=1,SUM($S$6:S905),0)</f>
        <v>0</v>
      </c>
      <c r="V905" s="515">
        <f t="shared" si="947"/>
        <v>0</v>
      </c>
      <c r="W905" s="515">
        <f t="shared" si="948"/>
        <v>0</v>
      </c>
      <c r="X905" s="515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1548</v>
      </c>
      <c r="D906" s="217" t="s">
        <v>1548</v>
      </c>
      <c r="E906" s="212" t="s">
        <v>47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15">
        <f t="shared" si="945"/>
        <v>0</v>
      </c>
      <c r="S906" s="515">
        <f t="shared" si="946"/>
        <v>0</v>
      </c>
      <c r="T906" s="515">
        <f>IF(R906=1,SUM($R$6:R906),0)</f>
        <v>0</v>
      </c>
      <c r="U906" s="515">
        <f>IF(S906=1,SUM($S$6:S906),0)</f>
        <v>0</v>
      </c>
      <c r="V906" s="515">
        <f t="shared" si="947"/>
        <v>0</v>
      </c>
      <c r="W906" s="515">
        <f t="shared" si="948"/>
        <v>0</v>
      </c>
      <c r="X906" s="515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1549</v>
      </c>
      <c r="D907" s="217" t="s">
        <v>1549</v>
      </c>
      <c r="E907" s="212" t="s">
        <v>47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15">
        <f t="shared" si="945"/>
        <v>0</v>
      </c>
      <c r="S907" s="515">
        <f t="shared" si="946"/>
        <v>0</v>
      </c>
      <c r="T907" s="515">
        <f>IF(R907=1,SUM($R$6:R907),0)</f>
        <v>0</v>
      </c>
      <c r="U907" s="515">
        <f>IF(S907=1,SUM($S$6:S907),0)</f>
        <v>0</v>
      </c>
      <c r="V907" s="515">
        <f t="shared" si="947"/>
        <v>0</v>
      </c>
      <c r="W907" s="515">
        <f t="shared" si="948"/>
        <v>0</v>
      </c>
      <c r="X907" s="515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1550</v>
      </c>
      <c r="D908" s="217" t="s">
        <v>1550</v>
      </c>
      <c r="E908" s="212" t="s">
        <v>47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15">
        <f t="shared" si="945"/>
        <v>0</v>
      </c>
      <c r="S908" s="515">
        <f t="shared" si="946"/>
        <v>0</v>
      </c>
      <c r="T908" s="515">
        <f>IF(R908=1,SUM($R$6:R908),0)</f>
        <v>0</v>
      </c>
      <c r="U908" s="515">
        <f>IF(S908=1,SUM($S$6:S908),0)</f>
        <v>0</v>
      </c>
      <c r="V908" s="515">
        <f t="shared" si="947"/>
        <v>0</v>
      </c>
      <c r="W908" s="515">
        <f t="shared" si="948"/>
        <v>0</v>
      </c>
      <c r="X908" s="515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1551</v>
      </c>
      <c r="D909" s="217" t="s">
        <v>1551</v>
      </c>
      <c r="E909" s="212" t="s">
        <v>47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15">
        <f t="shared" si="945"/>
        <v>0</v>
      </c>
      <c r="S909" s="515">
        <f t="shared" si="946"/>
        <v>0</v>
      </c>
      <c r="T909" s="515">
        <f>IF(R909=1,SUM($R$6:R909),0)</f>
        <v>0</v>
      </c>
      <c r="U909" s="515">
        <f>IF(S909=1,SUM($S$6:S909),0)</f>
        <v>0</v>
      </c>
      <c r="V909" s="515">
        <f t="shared" si="947"/>
        <v>0</v>
      </c>
      <c r="W909" s="515">
        <f t="shared" si="948"/>
        <v>0</v>
      </c>
      <c r="X909" s="515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1552</v>
      </c>
      <c r="D910" s="217" t="s">
        <v>1552</v>
      </c>
      <c r="E910" s="212" t="s">
        <v>47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15">
        <f t="shared" si="945"/>
        <v>0</v>
      </c>
      <c r="S910" s="515">
        <f t="shared" si="946"/>
        <v>0</v>
      </c>
      <c r="T910" s="515">
        <f>IF(R910=1,SUM($R$6:R910),0)</f>
        <v>0</v>
      </c>
      <c r="U910" s="515">
        <f>IF(S910=1,SUM($S$6:S910),0)</f>
        <v>0</v>
      </c>
      <c r="V910" s="515">
        <f t="shared" si="947"/>
        <v>0</v>
      </c>
      <c r="W910" s="515">
        <f t="shared" si="948"/>
        <v>0</v>
      </c>
      <c r="X910" s="515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1553</v>
      </c>
      <c r="D911" s="217" t="s">
        <v>1553</v>
      </c>
      <c r="E911" s="212" t="s">
        <v>47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15">
        <f t="shared" si="945"/>
        <v>0</v>
      </c>
      <c r="S911" s="515">
        <f t="shared" si="946"/>
        <v>0</v>
      </c>
      <c r="T911" s="515">
        <f>IF(R911=1,SUM($R$6:R911),0)</f>
        <v>0</v>
      </c>
      <c r="U911" s="515">
        <f>IF(S911=1,SUM($S$6:S911),0)</f>
        <v>0</v>
      </c>
      <c r="V911" s="515">
        <f t="shared" si="947"/>
        <v>0</v>
      </c>
      <c r="W911" s="515">
        <f t="shared" si="948"/>
        <v>0</v>
      </c>
      <c r="X911" s="515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1554</v>
      </c>
      <c r="D912" s="217" t="s">
        <v>1554</v>
      </c>
      <c r="E912" s="212" t="s">
        <v>47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15">
        <f t="shared" si="945"/>
        <v>0</v>
      </c>
      <c r="S912" s="515">
        <f t="shared" si="946"/>
        <v>0</v>
      </c>
      <c r="T912" s="515">
        <f>IF(R912=1,SUM($R$6:R912),0)</f>
        <v>0</v>
      </c>
      <c r="U912" s="515">
        <f>IF(S912=1,SUM($S$6:S912),0)</f>
        <v>0</v>
      </c>
      <c r="V912" s="515">
        <f t="shared" si="947"/>
        <v>0</v>
      </c>
      <c r="W912" s="515">
        <f t="shared" si="948"/>
        <v>0</v>
      </c>
      <c r="X912" s="515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1555</v>
      </c>
      <c r="D913" s="217" t="s">
        <v>1555</v>
      </c>
      <c r="E913" s="212" t="s">
        <v>47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15">
        <f t="shared" si="945"/>
        <v>0</v>
      </c>
      <c r="S913" s="515">
        <f t="shared" si="946"/>
        <v>0</v>
      </c>
      <c r="T913" s="515">
        <f>IF(R913=1,SUM($R$6:R913),0)</f>
        <v>0</v>
      </c>
      <c r="U913" s="515">
        <f>IF(S913=1,SUM($S$6:S913),0)</f>
        <v>0</v>
      </c>
      <c r="V913" s="515">
        <f t="shared" si="947"/>
        <v>0</v>
      </c>
      <c r="W913" s="515">
        <f t="shared" si="948"/>
        <v>0</v>
      </c>
      <c r="X913" s="515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1556</v>
      </c>
      <c r="D914" s="217" t="s">
        <v>1556</v>
      </c>
      <c r="E914" s="212" t="s">
        <v>47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15">
        <f t="shared" si="945"/>
        <v>0</v>
      </c>
      <c r="S914" s="515">
        <f t="shared" si="946"/>
        <v>0</v>
      </c>
      <c r="T914" s="515">
        <f>IF(R914=1,SUM($R$6:R914),0)</f>
        <v>0</v>
      </c>
      <c r="U914" s="515">
        <f>IF(S914=1,SUM($S$6:S914),0)</f>
        <v>0</v>
      </c>
      <c r="V914" s="515">
        <f t="shared" si="947"/>
        <v>0</v>
      </c>
      <c r="W914" s="515">
        <f t="shared" si="948"/>
        <v>0</v>
      </c>
      <c r="X914" s="515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1557</v>
      </c>
      <c r="D915" s="217" t="s">
        <v>1557</v>
      </c>
      <c r="E915" s="212" t="s">
        <v>47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15">
        <f t="shared" si="945"/>
        <v>0</v>
      </c>
      <c r="S915" s="515">
        <f t="shared" si="946"/>
        <v>0</v>
      </c>
      <c r="T915" s="515">
        <f>IF(R915=1,SUM($R$6:R915),0)</f>
        <v>0</v>
      </c>
      <c r="U915" s="515">
        <f>IF(S915=1,SUM($S$6:S915),0)</f>
        <v>0</v>
      </c>
      <c r="V915" s="515">
        <f t="shared" si="947"/>
        <v>0</v>
      </c>
      <c r="W915" s="515">
        <f t="shared" si="948"/>
        <v>0</v>
      </c>
      <c r="X915" s="515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1558</v>
      </c>
      <c r="D916" s="217" t="s">
        <v>1558</v>
      </c>
      <c r="E916" s="212" t="s">
        <v>47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15">
        <f t="shared" si="945"/>
        <v>0</v>
      </c>
      <c r="S916" s="515">
        <f t="shared" si="946"/>
        <v>0</v>
      </c>
      <c r="T916" s="515">
        <f>IF(R916=1,SUM($R$6:R916),0)</f>
        <v>0</v>
      </c>
      <c r="U916" s="515">
        <f>IF(S916=1,SUM($S$6:S916),0)</f>
        <v>0</v>
      </c>
      <c r="V916" s="515">
        <f t="shared" si="947"/>
        <v>0</v>
      </c>
      <c r="W916" s="515">
        <f t="shared" si="948"/>
        <v>0</v>
      </c>
      <c r="X916" s="515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1559</v>
      </c>
      <c r="D917" s="217" t="s">
        <v>1559</v>
      </c>
      <c r="E917" s="212" t="s">
        <v>47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15">
        <f t="shared" si="945"/>
        <v>0</v>
      </c>
      <c r="S917" s="515">
        <f t="shared" si="946"/>
        <v>0</v>
      </c>
      <c r="T917" s="515">
        <f>IF(R917=1,SUM($R$6:R917),0)</f>
        <v>0</v>
      </c>
      <c r="U917" s="515">
        <f>IF(S917=1,SUM($S$6:S917),0)</f>
        <v>0</v>
      </c>
      <c r="V917" s="515">
        <f t="shared" si="947"/>
        <v>0</v>
      </c>
      <c r="W917" s="515">
        <f t="shared" si="948"/>
        <v>0</v>
      </c>
      <c r="X917" s="515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1560</v>
      </c>
      <c r="D918" s="217" t="s">
        <v>1560</v>
      </c>
      <c r="E918" s="212" t="s">
        <v>47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15">
        <f t="shared" si="945"/>
        <v>0</v>
      </c>
      <c r="S918" s="515">
        <f t="shared" si="946"/>
        <v>0</v>
      </c>
      <c r="T918" s="515">
        <f>IF(R918=1,SUM($R$6:R918),0)</f>
        <v>0</v>
      </c>
      <c r="U918" s="515">
        <f>IF(S918=1,SUM($S$6:S918),0)</f>
        <v>0</v>
      </c>
      <c r="V918" s="515">
        <f t="shared" si="947"/>
        <v>0</v>
      </c>
      <c r="W918" s="515">
        <f t="shared" si="948"/>
        <v>0</v>
      </c>
      <c r="X918" s="515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1561</v>
      </c>
      <c r="D919" s="217" t="s">
        <v>1561</v>
      </c>
      <c r="E919" s="212" t="s">
        <v>47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15">
        <f t="shared" si="945"/>
        <v>0</v>
      </c>
      <c r="S919" s="515">
        <f t="shared" si="946"/>
        <v>0</v>
      </c>
      <c r="T919" s="515">
        <f>IF(R919=1,SUM($R$6:R919),0)</f>
        <v>0</v>
      </c>
      <c r="U919" s="515">
        <f>IF(S919=1,SUM($S$6:S919),0)</f>
        <v>0</v>
      </c>
      <c r="V919" s="515">
        <f t="shared" si="947"/>
        <v>0</v>
      </c>
      <c r="W919" s="515">
        <f t="shared" si="948"/>
        <v>0</v>
      </c>
      <c r="X919" s="515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1562</v>
      </c>
      <c r="D920" s="217" t="s">
        <v>1562</v>
      </c>
      <c r="E920" s="212" t="s">
        <v>47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15">
        <f t="shared" si="945"/>
        <v>0</v>
      </c>
      <c r="S920" s="515">
        <f t="shared" si="946"/>
        <v>0</v>
      </c>
      <c r="T920" s="515">
        <f>IF(R920=1,SUM($R$6:R920),0)</f>
        <v>0</v>
      </c>
      <c r="U920" s="515">
        <f>IF(S920=1,SUM($S$6:S920),0)</f>
        <v>0</v>
      </c>
      <c r="V920" s="515">
        <f t="shared" si="947"/>
        <v>0</v>
      </c>
      <c r="W920" s="515">
        <f t="shared" si="948"/>
        <v>0</v>
      </c>
      <c r="X920" s="515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1563</v>
      </c>
      <c r="D921" s="217" t="s">
        <v>1563</v>
      </c>
      <c r="E921" s="212" t="s">
        <v>47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15">
        <f t="shared" si="945"/>
        <v>0</v>
      </c>
      <c r="S921" s="515">
        <f t="shared" si="946"/>
        <v>0</v>
      </c>
      <c r="T921" s="515">
        <f>IF(R921=1,SUM($R$6:R921),0)</f>
        <v>0</v>
      </c>
      <c r="U921" s="515">
        <f>IF(S921=1,SUM($S$6:S921),0)</f>
        <v>0</v>
      </c>
      <c r="V921" s="515">
        <f t="shared" si="947"/>
        <v>0</v>
      </c>
      <c r="W921" s="515">
        <f t="shared" si="948"/>
        <v>0</v>
      </c>
      <c r="X921" s="515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1564</v>
      </c>
      <c r="D922" s="217" t="s">
        <v>1564</v>
      </c>
      <c r="E922" s="212" t="s">
        <v>47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15">
        <f t="shared" si="945"/>
        <v>0</v>
      </c>
      <c r="S922" s="515">
        <f t="shared" si="946"/>
        <v>0</v>
      </c>
      <c r="T922" s="515">
        <f>IF(R922=1,SUM($R$6:R922),0)</f>
        <v>0</v>
      </c>
      <c r="U922" s="515">
        <f>IF(S922=1,SUM($S$6:S922),0)</f>
        <v>0</v>
      </c>
      <c r="V922" s="515">
        <f t="shared" si="947"/>
        <v>0</v>
      </c>
      <c r="W922" s="515">
        <f t="shared" si="948"/>
        <v>0</v>
      </c>
      <c r="X922" s="515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1565</v>
      </c>
      <c r="D923" s="217" t="s">
        <v>1565</v>
      </c>
      <c r="E923" s="212" t="s">
        <v>47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15">
        <f t="shared" si="945"/>
        <v>0</v>
      </c>
      <c r="S923" s="515">
        <f t="shared" si="946"/>
        <v>0</v>
      </c>
      <c r="T923" s="515">
        <f>IF(R923=1,SUM($R$6:R923),0)</f>
        <v>0</v>
      </c>
      <c r="U923" s="515">
        <f>IF(S923=1,SUM($S$6:S923),0)</f>
        <v>0</v>
      </c>
      <c r="V923" s="515">
        <f t="shared" si="947"/>
        <v>0</v>
      </c>
      <c r="W923" s="515">
        <f t="shared" si="948"/>
        <v>0</v>
      </c>
      <c r="X923" s="515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1566</v>
      </c>
      <c r="D924" s="217" t="s">
        <v>1566</v>
      </c>
      <c r="E924" s="212" t="s">
        <v>47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15">
        <f t="shared" si="945"/>
        <v>0</v>
      </c>
      <c r="S924" s="515">
        <f t="shared" si="946"/>
        <v>0</v>
      </c>
      <c r="T924" s="515">
        <f>IF(R924=1,SUM($R$6:R924),0)</f>
        <v>0</v>
      </c>
      <c r="U924" s="515">
        <f>IF(S924=1,SUM($S$6:S924),0)</f>
        <v>0</v>
      </c>
      <c r="V924" s="515">
        <f t="shared" si="947"/>
        <v>0</v>
      </c>
      <c r="W924" s="515">
        <f t="shared" si="948"/>
        <v>0</v>
      </c>
      <c r="X924" s="515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1567</v>
      </c>
      <c r="D925" s="217" t="s">
        <v>1567</v>
      </c>
      <c r="E925" s="212" t="s">
        <v>47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15">
        <f t="shared" si="945"/>
        <v>0</v>
      </c>
      <c r="S925" s="515">
        <f t="shared" si="946"/>
        <v>0</v>
      </c>
      <c r="T925" s="515">
        <f>IF(R925=1,SUM($R$6:R925),0)</f>
        <v>0</v>
      </c>
      <c r="U925" s="515">
        <f>IF(S925=1,SUM($S$6:S925),0)</f>
        <v>0</v>
      </c>
      <c r="V925" s="515">
        <f t="shared" si="947"/>
        <v>0</v>
      </c>
      <c r="W925" s="515">
        <f t="shared" si="948"/>
        <v>0</v>
      </c>
      <c r="X925" s="515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1568</v>
      </c>
      <c r="D926" s="217" t="s">
        <v>1568</v>
      </c>
      <c r="E926" s="212" t="s">
        <v>47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15">
        <f t="shared" si="945"/>
        <v>0</v>
      </c>
      <c r="S926" s="515">
        <f t="shared" si="946"/>
        <v>0</v>
      </c>
      <c r="T926" s="515">
        <f>IF(R926=1,SUM($R$6:R926),0)</f>
        <v>0</v>
      </c>
      <c r="U926" s="515">
        <f>IF(S926=1,SUM($S$6:S926),0)</f>
        <v>0</v>
      </c>
      <c r="V926" s="515">
        <f t="shared" si="947"/>
        <v>0</v>
      </c>
      <c r="W926" s="515">
        <f t="shared" si="948"/>
        <v>0</v>
      </c>
      <c r="X926" s="515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1569</v>
      </c>
      <c r="D927" s="217" t="s">
        <v>1569</v>
      </c>
      <c r="E927" s="212" t="s">
        <v>47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15">
        <f t="shared" si="945"/>
        <v>0</v>
      </c>
      <c r="S927" s="515">
        <f t="shared" si="946"/>
        <v>0</v>
      </c>
      <c r="T927" s="515">
        <f>IF(R927=1,SUM($R$6:R927),0)</f>
        <v>0</v>
      </c>
      <c r="U927" s="515">
        <f>IF(S927=1,SUM($S$6:S927),0)</f>
        <v>0</v>
      </c>
      <c r="V927" s="515">
        <f t="shared" si="947"/>
        <v>0</v>
      </c>
      <c r="W927" s="515">
        <f t="shared" si="948"/>
        <v>0</v>
      </c>
      <c r="X927" s="515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1570</v>
      </c>
      <c r="D928" s="217" t="s">
        <v>1570</v>
      </c>
      <c r="E928" s="212" t="s">
        <v>47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15">
        <f t="shared" si="945"/>
        <v>0</v>
      </c>
      <c r="S928" s="515">
        <f t="shared" si="946"/>
        <v>0</v>
      </c>
      <c r="T928" s="515">
        <f>IF(R928=1,SUM($R$6:R928),0)</f>
        <v>0</v>
      </c>
      <c r="U928" s="515">
        <f>IF(S928=1,SUM($S$6:S928),0)</f>
        <v>0</v>
      </c>
      <c r="V928" s="515">
        <f t="shared" si="947"/>
        <v>0</v>
      </c>
      <c r="W928" s="515">
        <f t="shared" si="948"/>
        <v>0</v>
      </c>
      <c r="X928" s="515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1571</v>
      </c>
      <c r="D929" s="217" t="s">
        <v>1571</v>
      </c>
      <c r="E929" s="212" t="s">
        <v>47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15">
        <f t="shared" si="945"/>
        <v>0</v>
      </c>
      <c r="S929" s="515">
        <f t="shared" si="946"/>
        <v>0</v>
      </c>
      <c r="T929" s="515">
        <f>IF(R929=1,SUM($R$6:R929),0)</f>
        <v>0</v>
      </c>
      <c r="U929" s="515">
        <f>IF(S929=1,SUM($S$6:S929),0)</f>
        <v>0</v>
      </c>
      <c r="V929" s="515">
        <f t="shared" si="947"/>
        <v>0</v>
      </c>
      <c r="W929" s="515">
        <f t="shared" si="948"/>
        <v>0</v>
      </c>
      <c r="X929" s="515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1572</v>
      </c>
      <c r="D930" s="217" t="s">
        <v>1572</v>
      </c>
      <c r="E930" s="212" t="s">
        <v>47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15">
        <f t="shared" si="945"/>
        <v>0</v>
      </c>
      <c r="S930" s="515">
        <f t="shared" si="946"/>
        <v>0</v>
      </c>
      <c r="T930" s="515">
        <f>IF(R930=1,SUM($R$6:R930),0)</f>
        <v>0</v>
      </c>
      <c r="U930" s="515">
        <f>IF(S930=1,SUM($S$6:S930),0)</f>
        <v>0</v>
      </c>
      <c r="V930" s="515">
        <f t="shared" si="947"/>
        <v>0</v>
      </c>
      <c r="W930" s="515">
        <f t="shared" si="948"/>
        <v>0</v>
      </c>
      <c r="X930" s="515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1573</v>
      </c>
      <c r="D931" s="217" t="s">
        <v>1573</v>
      </c>
      <c r="E931" s="212" t="s">
        <v>47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15">
        <f t="shared" si="945"/>
        <v>0</v>
      </c>
      <c r="S931" s="515">
        <f t="shared" si="946"/>
        <v>0</v>
      </c>
      <c r="T931" s="515">
        <f>IF(R931=1,SUM($R$6:R931),0)</f>
        <v>0</v>
      </c>
      <c r="U931" s="515">
        <f>IF(S931=1,SUM($S$6:S931),0)</f>
        <v>0</v>
      </c>
      <c r="V931" s="515">
        <f t="shared" si="947"/>
        <v>0</v>
      </c>
      <c r="W931" s="515">
        <f t="shared" si="948"/>
        <v>0</v>
      </c>
      <c r="X931" s="515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1574</v>
      </c>
      <c r="D932" s="217" t="s">
        <v>1574</v>
      </c>
      <c r="E932" s="212" t="s">
        <v>47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15">
        <f t="shared" si="945"/>
        <v>0</v>
      </c>
      <c r="S932" s="515">
        <f t="shared" si="946"/>
        <v>0</v>
      </c>
      <c r="T932" s="515">
        <f>IF(R932=1,SUM($R$6:R932),0)</f>
        <v>0</v>
      </c>
      <c r="U932" s="515">
        <f>IF(S932=1,SUM($S$6:S932),0)</f>
        <v>0</v>
      </c>
      <c r="V932" s="515">
        <f t="shared" si="947"/>
        <v>0</v>
      </c>
      <c r="W932" s="515">
        <f t="shared" si="948"/>
        <v>0</v>
      </c>
      <c r="X932" s="515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1575</v>
      </c>
      <c r="D933" s="217" t="s">
        <v>1575</v>
      </c>
      <c r="E933" s="212" t="s">
        <v>47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15">
        <f t="shared" si="945"/>
        <v>0</v>
      </c>
      <c r="S933" s="515">
        <f t="shared" si="946"/>
        <v>0</v>
      </c>
      <c r="T933" s="515">
        <f>IF(R933=1,SUM($R$6:R933),0)</f>
        <v>0</v>
      </c>
      <c r="U933" s="515">
        <f>IF(S933=1,SUM($S$6:S933),0)</f>
        <v>0</v>
      </c>
      <c r="V933" s="515">
        <f t="shared" si="947"/>
        <v>0</v>
      </c>
      <c r="W933" s="515">
        <f t="shared" si="948"/>
        <v>0</v>
      </c>
      <c r="X933" s="515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1576</v>
      </c>
      <c r="D934" s="217" t="s">
        <v>1576</v>
      </c>
      <c r="E934" s="212" t="s">
        <v>47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15">
        <f t="shared" si="945"/>
        <v>0</v>
      </c>
      <c r="S934" s="515">
        <f t="shared" si="946"/>
        <v>0</v>
      </c>
      <c r="T934" s="515">
        <f>IF(R934=1,SUM($R$6:R934),0)</f>
        <v>0</v>
      </c>
      <c r="U934" s="515">
        <f>IF(S934=1,SUM($S$6:S934),0)</f>
        <v>0</v>
      </c>
      <c r="V934" s="515">
        <f t="shared" si="947"/>
        <v>0</v>
      </c>
      <c r="W934" s="515">
        <f t="shared" si="948"/>
        <v>0</v>
      </c>
      <c r="X934" s="515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1577</v>
      </c>
      <c r="D935" s="217" t="s">
        <v>1577</v>
      </c>
      <c r="E935" s="212" t="s">
        <v>47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15">
        <f t="shared" si="945"/>
        <v>0</v>
      </c>
      <c r="S935" s="515">
        <f t="shared" si="946"/>
        <v>0</v>
      </c>
      <c r="T935" s="515">
        <f>IF(R935=1,SUM($R$6:R935),0)</f>
        <v>0</v>
      </c>
      <c r="U935" s="515">
        <f>IF(S935=1,SUM($S$6:S935),0)</f>
        <v>0</v>
      </c>
      <c r="V935" s="515">
        <f t="shared" si="947"/>
        <v>0</v>
      </c>
      <c r="W935" s="515">
        <f t="shared" si="948"/>
        <v>0</v>
      </c>
      <c r="X935" s="515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1578</v>
      </c>
      <c r="D936" s="217" t="s">
        <v>1578</v>
      </c>
      <c r="E936" s="212" t="s">
        <v>47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15">
        <f t="shared" si="945"/>
        <v>0</v>
      </c>
      <c r="S936" s="515">
        <f t="shared" si="946"/>
        <v>0</v>
      </c>
      <c r="T936" s="515">
        <f>IF(R936=1,SUM($R$6:R936),0)</f>
        <v>0</v>
      </c>
      <c r="U936" s="515">
        <f>IF(S936=1,SUM($S$6:S936),0)</f>
        <v>0</v>
      </c>
      <c r="V936" s="515">
        <f t="shared" si="947"/>
        <v>0</v>
      </c>
      <c r="W936" s="515">
        <f t="shared" si="948"/>
        <v>0</v>
      </c>
      <c r="X936" s="515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1579</v>
      </c>
      <c r="D937" s="217" t="s">
        <v>1579</v>
      </c>
      <c r="E937" s="212" t="s">
        <v>47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15">
        <f t="shared" si="945"/>
        <v>0</v>
      </c>
      <c r="S937" s="515">
        <f t="shared" si="946"/>
        <v>0</v>
      </c>
      <c r="T937" s="515">
        <f>IF(R937=1,SUM($R$6:R937),0)</f>
        <v>0</v>
      </c>
      <c r="U937" s="515">
        <f>IF(S937=1,SUM($S$6:S937),0)</f>
        <v>0</v>
      </c>
      <c r="V937" s="515">
        <f t="shared" si="947"/>
        <v>0</v>
      </c>
      <c r="W937" s="515">
        <f t="shared" si="948"/>
        <v>0</v>
      </c>
      <c r="X937" s="515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48</v>
      </c>
      <c r="D938" s="105"/>
      <c r="E938" s="212" t="s">
        <v>48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15">
        <f t="shared" si="945"/>
        <v>0</v>
      </c>
      <c r="S938" s="515">
        <f t="shared" si="946"/>
        <v>0</v>
      </c>
      <c r="T938" s="515">
        <f>IF(R938=1,SUM($R$6:R938),0)</f>
        <v>0</v>
      </c>
      <c r="U938" s="515">
        <f>IF(S938=1,SUM($S$6:S938),0)</f>
        <v>0</v>
      </c>
      <c r="V938" s="515">
        <f t="shared" si="947"/>
        <v>0</v>
      </c>
      <c r="W938" s="515">
        <f t="shared" si="948"/>
        <v>0</v>
      </c>
      <c r="X938" s="515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720</v>
      </c>
      <c r="C939" s="426" t="s">
        <v>581</v>
      </c>
      <c r="D939" s="426"/>
      <c r="E939" s="212" t="s">
        <v>48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15">
        <f t="shared" si="945"/>
        <v>0</v>
      </c>
      <c r="S939" s="515">
        <f t="shared" si="946"/>
        <v>0</v>
      </c>
      <c r="T939" s="515">
        <f>IF(R939=1,SUM($R$6:R939),0)</f>
        <v>0</v>
      </c>
      <c r="U939" s="515">
        <f>IF(S939=1,SUM($S$6:S939),0)</f>
        <v>0</v>
      </c>
      <c r="V939" s="515">
        <f t="shared" si="947"/>
        <v>0</v>
      </c>
      <c r="W939" s="515">
        <f t="shared" si="948"/>
        <v>0</v>
      </c>
      <c r="X939" s="515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2238</v>
      </c>
      <c r="D940" s="424" t="s">
        <v>1354</v>
      </c>
      <c r="E940" s="212" t="s">
        <v>47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15">
        <f t="shared" si="945"/>
        <v>0</v>
      </c>
      <c r="S940" s="515">
        <f t="shared" si="946"/>
        <v>0</v>
      </c>
      <c r="T940" s="515">
        <f>IF(R940=1,SUM($R$6:R940),0)</f>
        <v>0</v>
      </c>
      <c r="U940" s="515">
        <f>IF(S940=1,SUM($S$6:S940),0)</f>
        <v>0</v>
      </c>
      <c r="V940" s="515">
        <f t="shared" si="947"/>
        <v>0</v>
      </c>
      <c r="W940" s="515">
        <f t="shared" si="948"/>
        <v>0</v>
      </c>
      <c r="X940" s="515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2239</v>
      </c>
      <c r="D941" s="424" t="s">
        <v>1355</v>
      </c>
      <c r="E941" s="212" t="s">
        <v>47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15">
        <f t="shared" si="945"/>
        <v>0</v>
      </c>
      <c r="S941" s="515">
        <f t="shared" si="946"/>
        <v>0</v>
      </c>
      <c r="T941" s="515">
        <f>IF(R941=1,SUM($R$6:R941),0)</f>
        <v>0</v>
      </c>
      <c r="U941" s="515">
        <f>IF(S941=1,SUM($S$6:S941),0)</f>
        <v>0</v>
      </c>
      <c r="V941" s="515">
        <f t="shared" si="947"/>
        <v>0</v>
      </c>
      <c r="W941" s="515">
        <f t="shared" si="948"/>
        <v>0</v>
      </c>
      <c r="X941" s="515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2240</v>
      </c>
      <c r="D942" s="424" t="s">
        <v>1356</v>
      </c>
      <c r="E942" s="212" t="s">
        <v>47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15">
        <f t="shared" si="945"/>
        <v>0</v>
      </c>
      <c r="S942" s="515">
        <f t="shared" si="946"/>
        <v>0</v>
      </c>
      <c r="T942" s="515">
        <f>IF(R942=1,SUM($R$6:R942),0)</f>
        <v>0</v>
      </c>
      <c r="U942" s="515">
        <f>IF(S942=1,SUM($S$6:S942),0)</f>
        <v>0</v>
      </c>
      <c r="V942" s="515">
        <f t="shared" si="947"/>
        <v>0</v>
      </c>
      <c r="W942" s="515">
        <f t="shared" si="948"/>
        <v>0</v>
      </c>
      <c r="X942" s="515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2241</v>
      </c>
      <c r="D943" s="424" t="s">
        <v>1357</v>
      </c>
      <c r="E943" s="212" t="s">
        <v>47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15">
        <f t="shared" si="945"/>
        <v>0</v>
      </c>
      <c r="S943" s="515">
        <f t="shared" si="946"/>
        <v>0</v>
      </c>
      <c r="T943" s="515">
        <f>IF(R943=1,SUM($R$6:R943),0)</f>
        <v>0</v>
      </c>
      <c r="U943" s="515">
        <f>IF(S943=1,SUM($S$6:S943),0)</f>
        <v>0</v>
      </c>
      <c r="V943" s="515">
        <f t="shared" si="947"/>
        <v>0</v>
      </c>
      <c r="W943" s="515">
        <f t="shared" si="948"/>
        <v>0</v>
      </c>
      <c r="X943" s="515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2242</v>
      </c>
      <c r="D944" s="424" t="s">
        <v>1358</v>
      </c>
      <c r="E944" s="212" t="s">
        <v>47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15">
        <f t="shared" si="945"/>
        <v>0</v>
      </c>
      <c r="S944" s="515">
        <f t="shared" si="946"/>
        <v>0</v>
      </c>
      <c r="T944" s="515">
        <f>IF(R944=1,SUM($R$6:R944),0)</f>
        <v>0</v>
      </c>
      <c r="U944" s="515">
        <f>IF(S944=1,SUM($S$6:S944),0)</f>
        <v>0</v>
      </c>
      <c r="V944" s="515">
        <f t="shared" si="947"/>
        <v>0</v>
      </c>
      <c r="W944" s="515">
        <f t="shared" si="948"/>
        <v>0</v>
      </c>
      <c r="X944" s="515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2243</v>
      </c>
      <c r="D945" s="424" t="s">
        <v>1359</v>
      </c>
      <c r="E945" s="212" t="s">
        <v>47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15">
        <f t="shared" si="945"/>
        <v>0</v>
      </c>
      <c r="S945" s="515">
        <f t="shared" si="946"/>
        <v>0</v>
      </c>
      <c r="T945" s="515">
        <f>IF(R945=1,SUM($R$6:R945),0)</f>
        <v>0</v>
      </c>
      <c r="U945" s="515">
        <f>IF(S945=1,SUM($S$6:S945),0)</f>
        <v>0</v>
      </c>
      <c r="V945" s="515">
        <f t="shared" si="947"/>
        <v>0</v>
      </c>
      <c r="W945" s="515">
        <f t="shared" si="948"/>
        <v>0</v>
      </c>
      <c r="X945" s="515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2244</v>
      </c>
      <c r="D946" s="424" t="s">
        <v>1360</v>
      </c>
      <c r="E946" s="212" t="s">
        <v>47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15">
        <f t="shared" si="945"/>
        <v>0</v>
      </c>
      <c r="S946" s="515">
        <f t="shared" si="946"/>
        <v>0</v>
      </c>
      <c r="T946" s="515">
        <f>IF(R946=1,SUM($R$6:R946),0)</f>
        <v>0</v>
      </c>
      <c r="U946" s="515">
        <f>IF(S946=1,SUM($S$6:S946),0)</f>
        <v>0</v>
      </c>
      <c r="V946" s="515">
        <f t="shared" si="947"/>
        <v>0</v>
      </c>
      <c r="W946" s="515">
        <f t="shared" si="948"/>
        <v>0</v>
      </c>
      <c r="X946" s="515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2245</v>
      </c>
      <c r="D947" s="424" t="s">
        <v>1361</v>
      </c>
      <c r="E947" s="212" t="s">
        <v>47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15">
        <f t="shared" si="945"/>
        <v>0</v>
      </c>
      <c r="S947" s="515">
        <f t="shared" si="946"/>
        <v>0</v>
      </c>
      <c r="T947" s="515">
        <f>IF(R947=1,SUM($R$6:R947),0)</f>
        <v>0</v>
      </c>
      <c r="U947" s="515">
        <f>IF(S947=1,SUM($S$6:S947),0)</f>
        <v>0</v>
      </c>
      <c r="V947" s="515">
        <f t="shared" si="947"/>
        <v>0</v>
      </c>
      <c r="W947" s="515">
        <f t="shared" si="948"/>
        <v>0</v>
      </c>
      <c r="X947" s="515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2246</v>
      </c>
      <c r="D948" s="424" t="s">
        <v>1362</v>
      </c>
      <c r="E948" s="212" t="s">
        <v>47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15">
        <f t="shared" si="945"/>
        <v>0</v>
      </c>
      <c r="S948" s="515">
        <f t="shared" si="946"/>
        <v>0</v>
      </c>
      <c r="T948" s="515">
        <f>IF(R948=1,SUM($R$6:R948),0)</f>
        <v>0</v>
      </c>
      <c r="U948" s="515">
        <f>IF(S948=1,SUM($S$6:S948),0)</f>
        <v>0</v>
      </c>
      <c r="V948" s="515">
        <f t="shared" si="947"/>
        <v>0</v>
      </c>
      <c r="W948" s="515">
        <f t="shared" si="948"/>
        <v>0</v>
      </c>
      <c r="X948" s="515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1114</v>
      </c>
      <c r="D949" s="217"/>
      <c r="E949" s="212" t="s">
        <v>47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15">
        <f t="shared" si="945"/>
        <v>0</v>
      </c>
      <c r="S949" s="515">
        <f t="shared" si="946"/>
        <v>0</v>
      </c>
      <c r="T949" s="515">
        <f>IF(R949=1,SUM($R$6:R949),0)</f>
        <v>0</v>
      </c>
      <c r="U949" s="515">
        <f>IF(S949=1,SUM($S$6:S949),0)</f>
        <v>0</v>
      </c>
      <c r="V949" s="515">
        <f t="shared" si="947"/>
        <v>0</v>
      </c>
      <c r="W949" s="515">
        <f t="shared" si="948"/>
        <v>0</v>
      </c>
      <c r="X949" s="515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2247</v>
      </c>
      <c r="D950" s="105" t="s">
        <v>1363</v>
      </c>
      <c r="E950" s="212" t="s">
        <v>47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15">
        <f t="shared" si="945"/>
        <v>0</v>
      </c>
      <c r="S950" s="515">
        <f t="shared" si="946"/>
        <v>0</v>
      </c>
      <c r="T950" s="515">
        <f>IF(R950=1,SUM($R$6:R950),0)</f>
        <v>0</v>
      </c>
      <c r="U950" s="515">
        <f>IF(S950=1,SUM($S$6:S950),0)</f>
        <v>0</v>
      </c>
      <c r="V950" s="515">
        <f t="shared" si="947"/>
        <v>0</v>
      </c>
      <c r="W950" s="515">
        <f t="shared" si="948"/>
        <v>0</v>
      </c>
      <c r="X950" s="515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2248</v>
      </c>
      <c r="D951" s="105" t="s">
        <v>1364</v>
      </c>
      <c r="E951" s="212" t="s">
        <v>47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15">
        <f t="shared" si="945"/>
        <v>0</v>
      </c>
      <c r="S951" s="515">
        <f t="shared" si="946"/>
        <v>0</v>
      </c>
      <c r="T951" s="515">
        <f>IF(R951=1,SUM($R$6:R951),0)</f>
        <v>0</v>
      </c>
      <c r="U951" s="515">
        <f>IF(S951=1,SUM($S$6:S951),0)</f>
        <v>0</v>
      </c>
      <c r="V951" s="515">
        <f t="shared" si="947"/>
        <v>0</v>
      </c>
      <c r="W951" s="515">
        <f t="shared" si="948"/>
        <v>0</v>
      </c>
      <c r="X951" s="515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2249</v>
      </c>
      <c r="D952" s="105" t="s">
        <v>1365</v>
      </c>
      <c r="E952" s="212" t="s">
        <v>47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15">
        <f t="shared" si="945"/>
        <v>0</v>
      </c>
      <c r="S952" s="515">
        <f t="shared" si="946"/>
        <v>0</v>
      </c>
      <c r="T952" s="515">
        <f>IF(R952=1,SUM($R$6:R952),0)</f>
        <v>0</v>
      </c>
      <c r="U952" s="515">
        <f>IF(S952=1,SUM($S$6:S952),0)</f>
        <v>0</v>
      </c>
      <c r="V952" s="515">
        <f t="shared" si="947"/>
        <v>0</v>
      </c>
      <c r="W952" s="515">
        <f t="shared" si="948"/>
        <v>0</v>
      </c>
      <c r="X952" s="515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2250</v>
      </c>
      <c r="D953" s="105" t="s">
        <v>1366</v>
      </c>
      <c r="E953" s="212" t="s">
        <v>47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15">
        <f t="shared" si="945"/>
        <v>0</v>
      </c>
      <c r="S953" s="515">
        <f t="shared" si="946"/>
        <v>0</v>
      </c>
      <c r="T953" s="515">
        <f>IF(R953=1,SUM($R$6:R953),0)</f>
        <v>0</v>
      </c>
      <c r="U953" s="515">
        <f>IF(S953=1,SUM($S$6:S953),0)</f>
        <v>0</v>
      </c>
      <c r="V953" s="515">
        <f t="shared" si="947"/>
        <v>0</v>
      </c>
      <c r="W953" s="515">
        <f t="shared" si="948"/>
        <v>0</v>
      </c>
      <c r="X953" s="515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48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15">
        <f t="shared" si="945"/>
        <v>0</v>
      </c>
      <c r="S954" s="515">
        <f t="shared" si="946"/>
        <v>0</v>
      </c>
      <c r="T954" s="515">
        <f>IF(R954=1,SUM($R$6:R954),0)</f>
        <v>0</v>
      </c>
      <c r="U954" s="515">
        <f>IF(S954=1,SUM($S$6:S954),0)</f>
        <v>0</v>
      </c>
      <c r="V954" s="515">
        <f t="shared" si="947"/>
        <v>0</v>
      </c>
      <c r="W954" s="515">
        <f t="shared" si="948"/>
        <v>0</v>
      </c>
      <c r="X954" s="515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720</v>
      </c>
      <c r="C955" s="426" t="s">
        <v>742</v>
      </c>
      <c r="D955" s="426"/>
      <c r="E955" s="212" t="s">
        <v>48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15">
        <f t="shared" si="945"/>
        <v>0</v>
      </c>
      <c r="S955" s="515">
        <f t="shared" si="946"/>
        <v>0</v>
      </c>
      <c r="T955" s="515">
        <f>IF(R955=1,SUM($R$6:R955),0)</f>
        <v>0</v>
      </c>
      <c r="U955" s="515">
        <f>IF(S955=1,SUM($S$6:S955),0)</f>
        <v>0</v>
      </c>
      <c r="V955" s="515">
        <f t="shared" si="947"/>
        <v>0</v>
      </c>
      <c r="W955" s="515">
        <f t="shared" si="948"/>
        <v>0</v>
      </c>
      <c r="X955" s="515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2251</v>
      </c>
      <c r="D956" s="105" t="s">
        <v>1346</v>
      </c>
      <c r="E956" s="212" t="s">
        <v>47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15">
        <f t="shared" si="945"/>
        <v>0</v>
      </c>
      <c r="S956" s="515">
        <f t="shared" si="946"/>
        <v>0</v>
      </c>
      <c r="T956" s="515">
        <f>IF(R956=1,SUM($R$6:R956),0)</f>
        <v>0</v>
      </c>
      <c r="U956" s="515">
        <f>IF(S956=1,SUM($S$6:S956),0)</f>
        <v>0</v>
      </c>
      <c r="V956" s="515">
        <f t="shared" si="947"/>
        <v>0</v>
      </c>
      <c r="W956" s="515">
        <f t="shared" si="948"/>
        <v>0</v>
      </c>
      <c r="X956" s="515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2252</v>
      </c>
      <c r="D957" s="105" t="s">
        <v>1347</v>
      </c>
      <c r="E957" s="212" t="s">
        <v>47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15">
        <f t="shared" si="945"/>
        <v>0</v>
      </c>
      <c r="S957" s="515">
        <f t="shared" si="946"/>
        <v>0</v>
      </c>
      <c r="T957" s="515">
        <f>IF(R957=1,SUM($R$6:R957),0)</f>
        <v>0</v>
      </c>
      <c r="U957" s="515">
        <f>IF(S957=1,SUM($S$6:S957),0)</f>
        <v>0</v>
      </c>
      <c r="V957" s="515">
        <f t="shared" si="947"/>
        <v>0</v>
      </c>
      <c r="W957" s="515">
        <f t="shared" si="948"/>
        <v>0</v>
      </c>
      <c r="X957" s="515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2253</v>
      </c>
      <c r="D958" s="105" t="s">
        <v>1348</v>
      </c>
      <c r="E958" s="212" t="s">
        <v>47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15">
        <f t="shared" si="945"/>
        <v>0</v>
      </c>
      <c r="S958" s="515">
        <f t="shared" si="946"/>
        <v>0</v>
      </c>
      <c r="T958" s="515">
        <f>IF(R958=1,SUM($R$6:R958),0)</f>
        <v>0</v>
      </c>
      <c r="U958" s="515">
        <f>IF(S958=1,SUM($S$6:S958),0)</f>
        <v>0</v>
      </c>
      <c r="V958" s="515">
        <f t="shared" si="947"/>
        <v>0</v>
      </c>
      <c r="W958" s="515">
        <f t="shared" si="948"/>
        <v>0</v>
      </c>
      <c r="X958" s="515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2254</v>
      </c>
      <c r="D959" s="105" t="s">
        <v>1349</v>
      </c>
      <c r="E959" s="212" t="s">
        <v>47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15">
        <f t="shared" si="945"/>
        <v>0</v>
      </c>
      <c r="S959" s="515">
        <f t="shared" si="946"/>
        <v>0</v>
      </c>
      <c r="T959" s="515">
        <f>IF(R959=1,SUM($R$6:R959),0)</f>
        <v>0</v>
      </c>
      <c r="U959" s="515">
        <f>IF(S959=1,SUM($S$6:S959),0)</f>
        <v>0</v>
      </c>
      <c r="V959" s="515">
        <f t="shared" si="947"/>
        <v>0</v>
      </c>
      <c r="W959" s="515">
        <f t="shared" si="948"/>
        <v>0</v>
      </c>
      <c r="X959" s="515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2255</v>
      </c>
      <c r="D960" s="105" t="s">
        <v>1350</v>
      </c>
      <c r="E960" s="212" t="s">
        <v>47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15">
        <f t="shared" si="945"/>
        <v>0</v>
      </c>
      <c r="S960" s="515">
        <f t="shared" si="946"/>
        <v>0</v>
      </c>
      <c r="T960" s="515">
        <f>IF(R960=1,SUM($R$6:R960),0)</f>
        <v>0</v>
      </c>
      <c r="U960" s="515">
        <f>IF(S960=1,SUM($S$6:S960),0)</f>
        <v>0</v>
      </c>
      <c r="V960" s="515">
        <f t="shared" si="947"/>
        <v>0</v>
      </c>
      <c r="W960" s="515">
        <f t="shared" si="948"/>
        <v>0</v>
      </c>
      <c r="X960" s="515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2256</v>
      </c>
      <c r="D961" s="105" t="s">
        <v>1351</v>
      </c>
      <c r="E961" s="212" t="s">
        <v>47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15">
        <f t="shared" si="945"/>
        <v>0</v>
      </c>
      <c r="S961" s="515">
        <f t="shared" si="946"/>
        <v>0</v>
      </c>
      <c r="T961" s="515">
        <f>IF(R961=1,SUM($R$6:R961),0)</f>
        <v>0</v>
      </c>
      <c r="U961" s="515">
        <f>IF(S961=1,SUM($S$6:S961),0)</f>
        <v>0</v>
      </c>
      <c r="V961" s="515">
        <f t="shared" si="947"/>
        <v>0</v>
      </c>
      <c r="W961" s="515">
        <f t="shared" si="948"/>
        <v>0</v>
      </c>
      <c r="X961" s="515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2257</v>
      </c>
      <c r="D962" s="105" t="s">
        <v>1352</v>
      </c>
      <c r="E962" s="212" t="s">
        <v>47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15">
        <f t="shared" si="945"/>
        <v>0</v>
      </c>
      <c r="S962" s="515">
        <f t="shared" si="946"/>
        <v>0</v>
      </c>
      <c r="T962" s="515">
        <f>IF(R962=1,SUM($R$6:R962),0)</f>
        <v>0</v>
      </c>
      <c r="U962" s="515">
        <f>IF(S962=1,SUM($S$6:S962),0)</f>
        <v>0</v>
      </c>
      <c r="V962" s="515">
        <f t="shared" si="947"/>
        <v>0</v>
      </c>
      <c r="W962" s="515">
        <f t="shared" si="948"/>
        <v>0</v>
      </c>
      <c r="X962" s="515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2258</v>
      </c>
      <c r="D963" s="105" t="s">
        <v>1353</v>
      </c>
      <c r="E963" s="212" t="s">
        <v>47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15">
        <f t="shared" si="945"/>
        <v>0</v>
      </c>
      <c r="S963" s="515">
        <f t="shared" si="946"/>
        <v>0</v>
      </c>
      <c r="T963" s="515">
        <f>IF(R963=1,SUM($R$6:R963),0)</f>
        <v>0</v>
      </c>
      <c r="U963" s="515">
        <f>IF(S963=1,SUM($S$6:S963),0)</f>
        <v>0</v>
      </c>
      <c r="V963" s="515">
        <f t="shared" si="947"/>
        <v>0</v>
      </c>
      <c r="W963" s="515">
        <f t="shared" si="948"/>
        <v>0</v>
      </c>
      <c r="X963" s="515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48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15">
        <f t="shared" si="945"/>
        <v>0</v>
      </c>
      <c r="S964" s="515">
        <f t="shared" si="946"/>
        <v>0</v>
      </c>
      <c r="T964" s="515">
        <f>IF(R964=1,SUM($R$6:R964),0)</f>
        <v>0</v>
      </c>
      <c r="U964" s="515">
        <f>IF(S964=1,SUM($S$6:S964),0)</f>
        <v>0</v>
      </c>
      <c r="V964" s="515">
        <f t="shared" si="947"/>
        <v>0</v>
      </c>
      <c r="W964" s="515">
        <f t="shared" si="948"/>
        <v>0</v>
      </c>
      <c r="X964" s="515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720</v>
      </c>
      <c r="C965" s="427" t="s">
        <v>1580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15">
        <f t="shared" si="945"/>
        <v>0</v>
      </c>
      <c r="S965" s="515">
        <f t="shared" si="946"/>
        <v>0</v>
      </c>
      <c r="T965" s="515">
        <f>IF(R965=1,SUM($R$6:R965),0)</f>
        <v>0</v>
      </c>
      <c r="U965" s="515">
        <f>IF(S965=1,SUM($S$6:S965),0)</f>
        <v>0</v>
      </c>
      <c r="V965" s="515">
        <f t="shared" si="947"/>
        <v>0</v>
      </c>
      <c r="W965" s="515">
        <f t="shared" si="948"/>
        <v>0</v>
      </c>
      <c r="X965" s="515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705</v>
      </c>
      <c r="D966" s="105" t="s">
        <v>705</v>
      </c>
      <c r="E966" s="212" t="s">
        <v>47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15">
        <f t="shared" si="945"/>
        <v>0</v>
      </c>
      <c r="S966" s="515">
        <f t="shared" si="946"/>
        <v>0</v>
      </c>
      <c r="T966" s="515">
        <f>IF(R966=1,SUM($R$6:R966),0)</f>
        <v>0</v>
      </c>
      <c r="U966" s="515">
        <f>IF(S966=1,SUM($S$6:S966),0)</f>
        <v>0</v>
      </c>
      <c r="V966" s="515">
        <f t="shared" si="947"/>
        <v>0</v>
      </c>
      <c r="W966" s="515">
        <f t="shared" si="948"/>
        <v>0</v>
      </c>
      <c r="X966" s="515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706</v>
      </c>
      <c r="D967" s="105" t="s">
        <v>706</v>
      </c>
      <c r="E967" s="212" t="s">
        <v>47</v>
      </c>
      <c r="F967" s="213" t="s">
        <v>437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15">
        <f t="shared" ref="R967:R1030" si="1016">IF(E967="MDU-KD",1,0)</f>
        <v>0</v>
      </c>
      <c r="S967" s="515">
        <f t="shared" ref="S967:S1030" si="1017">IF(E967="HDW",1,0)</f>
        <v>0</v>
      </c>
      <c r="T967" s="515">
        <f>IF(R967=1,SUM($R$6:R967),0)</f>
        <v>0</v>
      </c>
      <c r="U967" s="515">
        <f>IF(S967=1,SUM($S$6:S967),0)</f>
        <v>0</v>
      </c>
      <c r="V967" s="515">
        <f t="shared" ref="V967:V1030" si="1018">IF(T967=0,U967,T967)</f>
        <v>0</v>
      </c>
      <c r="W967" s="515">
        <f t="shared" ref="W967:W1030" si="1019">IF(F967=0,0,IF(LEFT(C967,11)="Tiang Beton",1,0))</f>
        <v>0</v>
      </c>
      <c r="X967" s="515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2378</v>
      </c>
      <c r="D968" s="105"/>
      <c r="E968" s="212" t="s">
        <v>47</v>
      </c>
      <c r="F968" s="213" t="s">
        <v>437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15">
        <f t="shared" si="1016"/>
        <v>0</v>
      </c>
      <c r="S968" s="515">
        <f t="shared" si="1017"/>
        <v>0</v>
      </c>
      <c r="T968" s="515">
        <f>IF(R968=1,SUM($R$6:R968),0)</f>
        <v>0</v>
      </c>
      <c r="U968" s="515">
        <f>IF(S968=1,SUM($S$6:S968),0)</f>
        <v>0</v>
      </c>
      <c r="V968" s="515">
        <f t="shared" si="1018"/>
        <v>0</v>
      </c>
      <c r="W968" s="515">
        <f t="shared" si="1019"/>
        <v>0</v>
      </c>
      <c r="X968" s="515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15">
        <f t="shared" si="1016"/>
        <v>0</v>
      </c>
      <c r="S969" s="515">
        <f t="shared" si="1017"/>
        <v>0</v>
      </c>
      <c r="T969" s="515">
        <f>IF(R969=1,SUM($R$6:R969),0)</f>
        <v>0</v>
      </c>
      <c r="U969" s="515">
        <f>IF(S969=1,SUM($S$6:S969),0)</f>
        <v>0</v>
      </c>
      <c r="V969" s="515">
        <f t="shared" si="1018"/>
        <v>0</v>
      </c>
      <c r="W969" s="515">
        <f t="shared" si="1019"/>
        <v>0</v>
      </c>
      <c r="X969" s="515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720</v>
      </c>
      <c r="C970" s="426" t="s">
        <v>1583</v>
      </c>
      <c r="D970" s="426"/>
      <c r="E970" s="212" t="s">
        <v>48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15">
        <f t="shared" si="1016"/>
        <v>0</v>
      </c>
      <c r="S970" s="515">
        <f t="shared" si="1017"/>
        <v>0</v>
      </c>
      <c r="T970" s="515">
        <f>IF(R970=1,SUM($R$6:R970),0)</f>
        <v>0</v>
      </c>
      <c r="U970" s="515">
        <f>IF(S970=1,SUM($S$6:S970),0)</f>
        <v>0</v>
      </c>
      <c r="V970" s="515">
        <f t="shared" si="1018"/>
        <v>0</v>
      </c>
      <c r="W970" s="515">
        <f t="shared" si="1019"/>
        <v>0</v>
      </c>
      <c r="X970" s="515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2259</v>
      </c>
      <c r="D971" s="105" t="s">
        <v>1584</v>
      </c>
      <c r="E971" s="212" t="s">
        <v>47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15">
        <f t="shared" si="1016"/>
        <v>0</v>
      </c>
      <c r="S971" s="515">
        <f t="shared" si="1017"/>
        <v>0</v>
      </c>
      <c r="T971" s="515">
        <f>IF(R971=1,SUM($R$6:R971),0)</f>
        <v>0</v>
      </c>
      <c r="U971" s="515">
        <f>IF(S971=1,SUM($S$6:S971),0)</f>
        <v>0</v>
      </c>
      <c r="V971" s="515">
        <f t="shared" si="1018"/>
        <v>0</v>
      </c>
      <c r="W971" s="515">
        <f t="shared" si="1019"/>
        <v>0</v>
      </c>
      <c r="X971" s="515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584</v>
      </c>
      <c r="D972" s="105" t="s">
        <v>1585</v>
      </c>
      <c r="E972" s="212" t="s">
        <v>47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15">
        <f t="shared" si="1016"/>
        <v>0</v>
      </c>
      <c r="S972" s="515">
        <f t="shared" si="1017"/>
        <v>0</v>
      </c>
      <c r="T972" s="515">
        <f>IF(R972=1,SUM($R$6:R972),0)</f>
        <v>0</v>
      </c>
      <c r="U972" s="515">
        <f>IF(S972=1,SUM($S$6:S972),0)</f>
        <v>0</v>
      </c>
      <c r="V972" s="515">
        <f t="shared" si="1018"/>
        <v>0</v>
      </c>
      <c r="W972" s="515">
        <f t="shared" si="1019"/>
        <v>0</v>
      </c>
      <c r="X972" s="515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2260</v>
      </c>
      <c r="D973" s="105" t="s">
        <v>1586</v>
      </c>
      <c r="E973" s="212" t="s">
        <v>47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15">
        <f t="shared" si="1016"/>
        <v>0</v>
      </c>
      <c r="S973" s="515">
        <f t="shared" si="1017"/>
        <v>0</v>
      </c>
      <c r="T973" s="515">
        <f>IF(R973=1,SUM($R$6:R973),0)</f>
        <v>0</v>
      </c>
      <c r="U973" s="515">
        <f>IF(S973=1,SUM($S$6:S973),0)</f>
        <v>0</v>
      </c>
      <c r="V973" s="515">
        <f t="shared" si="1018"/>
        <v>0</v>
      </c>
      <c r="W973" s="515">
        <f t="shared" si="1019"/>
        <v>0</v>
      </c>
      <c r="X973" s="515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2261</v>
      </c>
      <c r="D974" s="105" t="s">
        <v>1587</v>
      </c>
      <c r="E974" s="212" t="s">
        <v>47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15">
        <f t="shared" si="1016"/>
        <v>0</v>
      </c>
      <c r="S974" s="515">
        <f t="shared" si="1017"/>
        <v>0</v>
      </c>
      <c r="T974" s="515">
        <f>IF(R974=1,SUM($R$6:R974),0)</f>
        <v>0</v>
      </c>
      <c r="U974" s="515">
        <f>IF(S974=1,SUM($S$6:S974),0)</f>
        <v>0</v>
      </c>
      <c r="V974" s="515">
        <f t="shared" si="1018"/>
        <v>0</v>
      </c>
      <c r="W974" s="515">
        <f t="shared" si="1019"/>
        <v>0</v>
      </c>
      <c r="X974" s="515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585</v>
      </c>
      <c r="D975" s="105" t="s">
        <v>1588</v>
      </c>
      <c r="E975" s="212" t="s">
        <v>47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15">
        <f t="shared" si="1016"/>
        <v>0</v>
      </c>
      <c r="S975" s="515">
        <f t="shared" si="1017"/>
        <v>0</v>
      </c>
      <c r="T975" s="515">
        <f>IF(R975=1,SUM($R$6:R975),0)</f>
        <v>0</v>
      </c>
      <c r="U975" s="515">
        <f>IF(S975=1,SUM($S$6:S975),0)</f>
        <v>0</v>
      </c>
      <c r="V975" s="515">
        <f t="shared" si="1018"/>
        <v>0</v>
      </c>
      <c r="W975" s="515">
        <f t="shared" si="1019"/>
        <v>0</v>
      </c>
      <c r="X975" s="515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2262</v>
      </c>
      <c r="D976" s="105" t="s">
        <v>1589</v>
      </c>
      <c r="E976" s="212" t="s">
        <v>47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15">
        <f t="shared" si="1016"/>
        <v>0</v>
      </c>
      <c r="S976" s="515">
        <f t="shared" si="1017"/>
        <v>0</v>
      </c>
      <c r="T976" s="515">
        <f>IF(R976=1,SUM($R$6:R976),0)</f>
        <v>0</v>
      </c>
      <c r="U976" s="515">
        <f>IF(S976=1,SUM($S$6:S976),0)</f>
        <v>0</v>
      </c>
      <c r="V976" s="515">
        <f t="shared" si="1018"/>
        <v>0</v>
      </c>
      <c r="W976" s="515">
        <f t="shared" si="1019"/>
        <v>0</v>
      </c>
      <c r="X976" s="515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586</v>
      </c>
      <c r="D977" s="105" t="s">
        <v>1590</v>
      </c>
      <c r="E977" s="212" t="s">
        <v>47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15">
        <f t="shared" si="1016"/>
        <v>0</v>
      </c>
      <c r="S977" s="515">
        <f t="shared" si="1017"/>
        <v>0</v>
      </c>
      <c r="T977" s="515">
        <f>IF(R977=1,SUM($R$6:R977),0)</f>
        <v>0</v>
      </c>
      <c r="U977" s="515">
        <f>IF(S977=1,SUM($S$6:S977),0)</f>
        <v>0</v>
      </c>
      <c r="V977" s="515">
        <f t="shared" si="1018"/>
        <v>0</v>
      </c>
      <c r="W977" s="515">
        <f t="shared" si="1019"/>
        <v>0</v>
      </c>
      <c r="X977" s="515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587</v>
      </c>
      <c r="D978" s="105"/>
      <c r="E978" s="212" t="s">
        <v>47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15">
        <f t="shared" si="1016"/>
        <v>0</v>
      </c>
      <c r="S978" s="515">
        <f t="shared" si="1017"/>
        <v>0</v>
      </c>
      <c r="T978" s="515">
        <f>IF(R978=1,SUM($R$6:R978),0)</f>
        <v>0</v>
      </c>
      <c r="U978" s="515">
        <f>IF(S978=1,SUM($S$6:S978),0)</f>
        <v>0</v>
      </c>
      <c r="V978" s="515">
        <f t="shared" si="1018"/>
        <v>0</v>
      </c>
      <c r="W978" s="515">
        <f t="shared" si="1019"/>
        <v>0</v>
      </c>
      <c r="X978" s="515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2263</v>
      </c>
      <c r="D979" s="105" t="s">
        <v>1591</v>
      </c>
      <c r="E979" s="212" t="s">
        <v>47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15">
        <f t="shared" si="1016"/>
        <v>0</v>
      </c>
      <c r="S979" s="515">
        <f t="shared" si="1017"/>
        <v>0</v>
      </c>
      <c r="T979" s="515">
        <f>IF(R979=1,SUM($R$6:R979),0)</f>
        <v>0</v>
      </c>
      <c r="U979" s="515">
        <f>IF(S979=1,SUM($S$6:S979),0)</f>
        <v>0</v>
      </c>
      <c r="V979" s="515">
        <f t="shared" si="1018"/>
        <v>0</v>
      </c>
      <c r="W979" s="515">
        <f t="shared" si="1019"/>
        <v>0</v>
      </c>
      <c r="X979" s="515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2264</v>
      </c>
      <c r="D980" s="105" t="s">
        <v>1592</v>
      </c>
      <c r="E980" s="212" t="s">
        <v>47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15">
        <f t="shared" si="1016"/>
        <v>0</v>
      </c>
      <c r="S980" s="515">
        <f t="shared" si="1017"/>
        <v>0</v>
      </c>
      <c r="T980" s="515">
        <f>IF(R980=1,SUM($R$6:R980),0)</f>
        <v>0</v>
      </c>
      <c r="U980" s="515">
        <f>IF(S980=1,SUM($S$6:S980),0)</f>
        <v>0</v>
      </c>
      <c r="V980" s="515">
        <f t="shared" si="1018"/>
        <v>0</v>
      </c>
      <c r="W980" s="515">
        <f t="shared" si="1019"/>
        <v>0</v>
      </c>
      <c r="X980" s="515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588</v>
      </c>
      <c r="D981" s="105" t="s">
        <v>1593</v>
      </c>
      <c r="E981" s="212" t="s">
        <v>47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15">
        <f t="shared" si="1016"/>
        <v>0</v>
      </c>
      <c r="S981" s="515">
        <f t="shared" si="1017"/>
        <v>0</v>
      </c>
      <c r="T981" s="515">
        <f>IF(R981=1,SUM($R$6:R981),0)</f>
        <v>0</v>
      </c>
      <c r="U981" s="515">
        <f>IF(S981=1,SUM($S$6:S981),0)</f>
        <v>0</v>
      </c>
      <c r="V981" s="515">
        <f t="shared" si="1018"/>
        <v>0</v>
      </c>
      <c r="W981" s="515">
        <f t="shared" si="1019"/>
        <v>0</v>
      </c>
      <c r="X981" s="515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2265</v>
      </c>
      <c r="D982" s="105" t="s">
        <v>1594</v>
      </c>
      <c r="E982" s="212" t="s">
        <v>47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15">
        <f t="shared" si="1016"/>
        <v>0</v>
      </c>
      <c r="S982" s="515">
        <f t="shared" si="1017"/>
        <v>0</v>
      </c>
      <c r="T982" s="515">
        <f>IF(R982=1,SUM($R$6:R982),0)</f>
        <v>0</v>
      </c>
      <c r="U982" s="515">
        <f>IF(S982=1,SUM($S$6:S982),0)</f>
        <v>0</v>
      </c>
      <c r="V982" s="515">
        <f t="shared" si="1018"/>
        <v>0</v>
      </c>
      <c r="W982" s="515">
        <f t="shared" si="1019"/>
        <v>0</v>
      </c>
      <c r="X982" s="515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589</v>
      </c>
      <c r="D983" s="105"/>
      <c r="E983" s="212" t="s">
        <v>47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15">
        <f t="shared" si="1016"/>
        <v>0</v>
      </c>
      <c r="S983" s="515">
        <f t="shared" si="1017"/>
        <v>0</v>
      </c>
      <c r="T983" s="515">
        <f>IF(R983=1,SUM($R$6:R983),0)</f>
        <v>0</v>
      </c>
      <c r="U983" s="515">
        <f>IF(S983=1,SUM($S$6:S983),0)</f>
        <v>0</v>
      </c>
      <c r="V983" s="515">
        <f t="shared" si="1018"/>
        <v>0</v>
      </c>
      <c r="W983" s="515">
        <f t="shared" si="1019"/>
        <v>0</v>
      </c>
      <c r="X983" s="515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2266</v>
      </c>
      <c r="D984" s="105" t="s">
        <v>1595</v>
      </c>
      <c r="E984" s="212" t="s">
        <v>47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15">
        <f t="shared" si="1016"/>
        <v>0</v>
      </c>
      <c r="S984" s="515">
        <f t="shared" si="1017"/>
        <v>0</v>
      </c>
      <c r="T984" s="515">
        <f>IF(R984=1,SUM($R$6:R984),0)</f>
        <v>0</v>
      </c>
      <c r="U984" s="515">
        <f>IF(S984=1,SUM($S$6:S984),0)</f>
        <v>0</v>
      </c>
      <c r="V984" s="515">
        <f t="shared" si="1018"/>
        <v>0</v>
      </c>
      <c r="W984" s="515">
        <f t="shared" si="1019"/>
        <v>0</v>
      </c>
      <c r="X984" s="515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590</v>
      </c>
      <c r="D985" s="105" t="s">
        <v>1596</v>
      </c>
      <c r="E985" s="212" t="s">
        <v>47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15">
        <f t="shared" si="1016"/>
        <v>0</v>
      </c>
      <c r="S985" s="515">
        <f t="shared" si="1017"/>
        <v>0</v>
      </c>
      <c r="T985" s="515">
        <f>IF(R985=1,SUM($R$6:R985),0)</f>
        <v>0</v>
      </c>
      <c r="U985" s="515">
        <f>IF(S985=1,SUM($S$6:S985),0)</f>
        <v>0</v>
      </c>
      <c r="V985" s="515">
        <f t="shared" si="1018"/>
        <v>0</v>
      </c>
      <c r="W985" s="515">
        <f t="shared" si="1019"/>
        <v>0</v>
      </c>
      <c r="X985" s="515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2267</v>
      </c>
      <c r="D986" s="105" t="s">
        <v>1597</v>
      </c>
      <c r="E986" s="212" t="s">
        <v>47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15">
        <f t="shared" si="1016"/>
        <v>0</v>
      </c>
      <c r="S986" s="515">
        <f t="shared" si="1017"/>
        <v>0</v>
      </c>
      <c r="T986" s="515">
        <f>IF(R986=1,SUM($R$6:R986),0)</f>
        <v>0</v>
      </c>
      <c r="U986" s="515">
        <f>IF(S986=1,SUM($S$6:S986),0)</f>
        <v>0</v>
      </c>
      <c r="V986" s="515">
        <f t="shared" si="1018"/>
        <v>0</v>
      </c>
      <c r="W986" s="515">
        <f t="shared" si="1019"/>
        <v>0</v>
      </c>
      <c r="X986" s="515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2268</v>
      </c>
      <c r="D987" s="105" t="s">
        <v>1598</v>
      </c>
      <c r="E987" s="212" t="s">
        <v>47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15">
        <f t="shared" si="1016"/>
        <v>0</v>
      </c>
      <c r="S987" s="515">
        <f t="shared" si="1017"/>
        <v>0</v>
      </c>
      <c r="T987" s="515">
        <f>IF(R987=1,SUM($R$6:R987),0)</f>
        <v>0</v>
      </c>
      <c r="U987" s="515">
        <f>IF(S987=1,SUM($S$6:S987),0)</f>
        <v>0</v>
      </c>
      <c r="V987" s="515">
        <f t="shared" si="1018"/>
        <v>0</v>
      </c>
      <c r="W987" s="515">
        <f t="shared" si="1019"/>
        <v>0</v>
      </c>
      <c r="X987" s="515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1599</v>
      </c>
      <c r="D988" s="105" t="s">
        <v>1599</v>
      </c>
      <c r="E988" s="212" t="s">
        <v>47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15">
        <f t="shared" si="1016"/>
        <v>0</v>
      </c>
      <c r="S988" s="515">
        <f t="shared" si="1017"/>
        <v>0</v>
      </c>
      <c r="T988" s="515">
        <f>IF(R988=1,SUM($R$6:R988),0)</f>
        <v>0</v>
      </c>
      <c r="U988" s="515">
        <f>IF(S988=1,SUM($S$6:S988),0)</f>
        <v>0</v>
      </c>
      <c r="V988" s="515">
        <f t="shared" si="1018"/>
        <v>0</v>
      </c>
      <c r="W988" s="515">
        <f t="shared" si="1019"/>
        <v>0</v>
      </c>
      <c r="X988" s="515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1600</v>
      </c>
      <c r="D989" s="105" t="s">
        <v>1600</v>
      </c>
      <c r="E989" s="212" t="s">
        <v>47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15">
        <f t="shared" si="1016"/>
        <v>0</v>
      </c>
      <c r="S989" s="515">
        <f t="shared" si="1017"/>
        <v>0</v>
      </c>
      <c r="T989" s="515">
        <f>IF(R989=1,SUM($R$6:R989),0)</f>
        <v>0</v>
      </c>
      <c r="U989" s="515">
        <f>IF(S989=1,SUM($S$6:S989),0)</f>
        <v>0</v>
      </c>
      <c r="V989" s="515">
        <f t="shared" si="1018"/>
        <v>0</v>
      </c>
      <c r="W989" s="515">
        <f t="shared" si="1019"/>
        <v>0</v>
      </c>
      <c r="X989" s="515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1601</v>
      </c>
      <c r="D990" s="105" t="s">
        <v>1601</v>
      </c>
      <c r="E990" s="212" t="s">
        <v>47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15">
        <f t="shared" si="1016"/>
        <v>0</v>
      </c>
      <c r="S990" s="515">
        <f t="shared" si="1017"/>
        <v>0</v>
      </c>
      <c r="T990" s="515">
        <f>IF(R990=1,SUM($R$6:R990),0)</f>
        <v>0</v>
      </c>
      <c r="U990" s="515">
        <f>IF(S990=1,SUM($S$6:S990),0)</f>
        <v>0</v>
      </c>
      <c r="V990" s="515">
        <f t="shared" si="1018"/>
        <v>0</v>
      </c>
      <c r="W990" s="515">
        <f t="shared" si="1019"/>
        <v>0</v>
      </c>
      <c r="X990" s="515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1602</v>
      </c>
      <c r="D991" s="105" t="s">
        <v>1602</v>
      </c>
      <c r="E991" s="212" t="s">
        <v>47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15">
        <f t="shared" si="1016"/>
        <v>0</v>
      </c>
      <c r="S991" s="515">
        <f t="shared" si="1017"/>
        <v>0</v>
      </c>
      <c r="T991" s="515">
        <f>IF(R991=1,SUM($R$6:R991),0)</f>
        <v>0</v>
      </c>
      <c r="U991" s="515">
        <f>IF(S991=1,SUM($S$6:S991),0)</f>
        <v>0</v>
      </c>
      <c r="V991" s="515">
        <f t="shared" si="1018"/>
        <v>0</v>
      </c>
      <c r="W991" s="515">
        <f t="shared" si="1019"/>
        <v>0</v>
      </c>
      <c r="X991" s="515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1603</v>
      </c>
      <c r="D992" s="105" t="s">
        <v>1603</v>
      </c>
      <c r="E992" s="212" t="s">
        <v>47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15">
        <f t="shared" si="1016"/>
        <v>0</v>
      </c>
      <c r="S992" s="515">
        <f t="shared" si="1017"/>
        <v>0</v>
      </c>
      <c r="T992" s="515">
        <f>IF(R992=1,SUM($R$6:R992),0)</f>
        <v>0</v>
      </c>
      <c r="U992" s="515">
        <f>IF(S992=1,SUM($S$6:S992),0)</f>
        <v>0</v>
      </c>
      <c r="V992" s="515">
        <f t="shared" si="1018"/>
        <v>0</v>
      </c>
      <c r="W992" s="515">
        <f t="shared" si="1019"/>
        <v>0</v>
      </c>
      <c r="X992" s="515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1604</v>
      </c>
      <c r="D993" s="105" t="s">
        <v>1604</v>
      </c>
      <c r="E993" s="212" t="s">
        <v>47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15">
        <f t="shared" si="1016"/>
        <v>0</v>
      </c>
      <c r="S993" s="515">
        <f t="shared" si="1017"/>
        <v>0</v>
      </c>
      <c r="T993" s="515">
        <f>IF(R993=1,SUM($R$6:R993),0)</f>
        <v>0</v>
      </c>
      <c r="U993" s="515">
        <f>IF(S993=1,SUM($S$6:S993),0)</f>
        <v>0</v>
      </c>
      <c r="V993" s="515">
        <f t="shared" si="1018"/>
        <v>0</v>
      </c>
      <c r="W993" s="515">
        <f t="shared" si="1019"/>
        <v>0</v>
      </c>
      <c r="X993" s="515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1605</v>
      </c>
      <c r="D994" s="105" t="s">
        <v>1605</v>
      </c>
      <c r="E994" s="212" t="s">
        <v>47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15">
        <f t="shared" si="1016"/>
        <v>0</v>
      </c>
      <c r="S994" s="515">
        <f t="shared" si="1017"/>
        <v>0</v>
      </c>
      <c r="T994" s="515">
        <f>IF(R994=1,SUM($R$6:R994),0)</f>
        <v>0</v>
      </c>
      <c r="U994" s="515">
        <f>IF(S994=1,SUM($S$6:S994),0)</f>
        <v>0</v>
      </c>
      <c r="V994" s="515">
        <f t="shared" si="1018"/>
        <v>0</v>
      </c>
      <c r="W994" s="515">
        <f t="shared" si="1019"/>
        <v>0</v>
      </c>
      <c r="X994" s="515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1606</v>
      </c>
      <c r="D995" s="105" t="s">
        <v>1606</v>
      </c>
      <c r="E995" s="212" t="s">
        <v>47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15">
        <f t="shared" si="1016"/>
        <v>0</v>
      </c>
      <c r="S995" s="515">
        <f t="shared" si="1017"/>
        <v>0</v>
      </c>
      <c r="T995" s="515">
        <f>IF(R995=1,SUM($R$6:R995),0)</f>
        <v>0</v>
      </c>
      <c r="U995" s="515">
        <f>IF(S995=1,SUM($S$6:S995),0)</f>
        <v>0</v>
      </c>
      <c r="V995" s="515">
        <f t="shared" si="1018"/>
        <v>0</v>
      </c>
      <c r="W995" s="515">
        <f t="shared" si="1019"/>
        <v>0</v>
      </c>
      <c r="X995" s="515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1607</v>
      </c>
      <c r="D996" s="105" t="s">
        <v>1607</v>
      </c>
      <c r="E996" s="212" t="s">
        <v>47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15">
        <f t="shared" si="1016"/>
        <v>0</v>
      </c>
      <c r="S996" s="515">
        <f t="shared" si="1017"/>
        <v>0</v>
      </c>
      <c r="T996" s="515">
        <f>IF(R996=1,SUM($R$6:R996),0)</f>
        <v>0</v>
      </c>
      <c r="U996" s="515">
        <f>IF(S996=1,SUM($S$6:S996),0)</f>
        <v>0</v>
      </c>
      <c r="V996" s="515">
        <f t="shared" si="1018"/>
        <v>0</v>
      </c>
      <c r="W996" s="515">
        <f t="shared" si="1019"/>
        <v>0</v>
      </c>
      <c r="X996" s="515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1608</v>
      </c>
      <c r="D997" s="105" t="s">
        <v>1608</v>
      </c>
      <c r="E997" s="212" t="s">
        <v>47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15">
        <f t="shared" si="1016"/>
        <v>0</v>
      </c>
      <c r="S997" s="515">
        <f t="shared" si="1017"/>
        <v>0</v>
      </c>
      <c r="T997" s="515">
        <f>IF(R997=1,SUM($R$6:R997),0)</f>
        <v>0</v>
      </c>
      <c r="U997" s="515">
        <f>IF(S997=1,SUM($S$6:S997),0)</f>
        <v>0</v>
      </c>
      <c r="V997" s="515">
        <f t="shared" si="1018"/>
        <v>0</v>
      </c>
      <c r="W997" s="515">
        <f t="shared" si="1019"/>
        <v>0</v>
      </c>
      <c r="X997" s="515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1609</v>
      </c>
      <c r="D998" s="105" t="s">
        <v>1609</v>
      </c>
      <c r="E998" s="212" t="s">
        <v>47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15">
        <f t="shared" si="1016"/>
        <v>0</v>
      </c>
      <c r="S998" s="515">
        <f t="shared" si="1017"/>
        <v>0</v>
      </c>
      <c r="T998" s="515">
        <f>IF(R998=1,SUM($R$6:R998),0)</f>
        <v>0</v>
      </c>
      <c r="U998" s="515">
        <f>IF(S998=1,SUM($S$6:S998),0)</f>
        <v>0</v>
      </c>
      <c r="V998" s="515">
        <f t="shared" si="1018"/>
        <v>0</v>
      </c>
      <c r="W998" s="515">
        <f t="shared" si="1019"/>
        <v>0</v>
      </c>
      <c r="X998" s="515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15">
        <f t="shared" si="1016"/>
        <v>0</v>
      </c>
      <c r="S999" s="515">
        <f t="shared" si="1017"/>
        <v>0</v>
      </c>
      <c r="T999" s="515">
        <f>IF(R999=1,SUM($R$6:R999),0)</f>
        <v>0</v>
      </c>
      <c r="U999" s="515">
        <f>IF(S999=1,SUM($S$6:S999),0)</f>
        <v>0</v>
      </c>
      <c r="V999" s="515">
        <f t="shared" si="1018"/>
        <v>0</v>
      </c>
      <c r="W999" s="515">
        <f t="shared" si="1019"/>
        <v>0</v>
      </c>
      <c r="X999" s="515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720</v>
      </c>
      <c r="C1000" s="426" t="s">
        <v>1610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15">
        <f t="shared" si="1016"/>
        <v>0</v>
      </c>
      <c r="S1000" s="515">
        <f t="shared" si="1017"/>
        <v>0</v>
      </c>
      <c r="T1000" s="515">
        <f>IF(R1000=1,SUM($R$6:R1000),0)</f>
        <v>0</v>
      </c>
      <c r="U1000" s="515">
        <f>IF(S1000=1,SUM($S$6:S1000),0)</f>
        <v>0</v>
      </c>
      <c r="V1000" s="515">
        <f t="shared" si="1018"/>
        <v>0</v>
      </c>
      <c r="W1000" s="515">
        <f t="shared" si="1019"/>
        <v>0</v>
      </c>
      <c r="X1000" s="515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2269</v>
      </c>
      <c r="D1001" s="105" t="s">
        <v>1611</v>
      </c>
      <c r="E1001" s="212" t="s">
        <v>47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15">
        <f t="shared" si="1016"/>
        <v>0</v>
      </c>
      <c r="S1001" s="515">
        <f t="shared" si="1017"/>
        <v>0</v>
      </c>
      <c r="T1001" s="515">
        <f>IF(R1001=1,SUM($R$6:R1001),0)</f>
        <v>0</v>
      </c>
      <c r="U1001" s="515">
        <f>IF(S1001=1,SUM($S$6:S1001),0)</f>
        <v>0</v>
      </c>
      <c r="V1001" s="515">
        <f t="shared" si="1018"/>
        <v>0</v>
      </c>
      <c r="W1001" s="515">
        <f t="shared" si="1019"/>
        <v>0</v>
      </c>
      <c r="X1001" s="515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582</v>
      </c>
      <c r="D1002" s="105" t="s">
        <v>1612</v>
      </c>
      <c r="E1002" s="212" t="s">
        <v>47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15">
        <f t="shared" si="1016"/>
        <v>0</v>
      </c>
      <c r="S1002" s="515">
        <f t="shared" si="1017"/>
        <v>0</v>
      </c>
      <c r="T1002" s="515">
        <f>IF(R1002=1,SUM($R$6:R1002),0)</f>
        <v>0</v>
      </c>
      <c r="U1002" s="515">
        <f>IF(S1002=1,SUM($S$6:S1002),0)</f>
        <v>0</v>
      </c>
      <c r="V1002" s="515">
        <f t="shared" si="1018"/>
        <v>0</v>
      </c>
      <c r="W1002" s="515">
        <f t="shared" si="1019"/>
        <v>0</v>
      </c>
      <c r="X1002" s="515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583</v>
      </c>
      <c r="D1003" s="105" t="s">
        <v>1613</v>
      </c>
      <c r="E1003" s="212" t="s">
        <v>47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15">
        <f t="shared" si="1016"/>
        <v>0</v>
      </c>
      <c r="S1003" s="515">
        <f t="shared" si="1017"/>
        <v>0</v>
      </c>
      <c r="T1003" s="515">
        <f>IF(R1003=1,SUM($R$6:R1003),0)</f>
        <v>0</v>
      </c>
      <c r="U1003" s="515">
        <f>IF(S1003=1,SUM($S$6:S1003),0)</f>
        <v>0</v>
      </c>
      <c r="V1003" s="515">
        <f t="shared" si="1018"/>
        <v>0</v>
      </c>
      <c r="W1003" s="515">
        <f t="shared" si="1019"/>
        <v>0</v>
      </c>
      <c r="X1003" s="515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2270</v>
      </c>
      <c r="D1004" s="105" t="s">
        <v>1614</v>
      </c>
      <c r="E1004" s="212" t="s">
        <v>47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15">
        <f t="shared" si="1016"/>
        <v>0</v>
      </c>
      <c r="S1004" s="515">
        <f t="shared" si="1017"/>
        <v>0</v>
      </c>
      <c r="T1004" s="515">
        <f>IF(R1004=1,SUM($R$6:R1004),0)</f>
        <v>0</v>
      </c>
      <c r="U1004" s="515">
        <f>IF(S1004=1,SUM($S$6:S1004),0)</f>
        <v>0</v>
      </c>
      <c r="V1004" s="515">
        <f t="shared" si="1018"/>
        <v>0</v>
      </c>
      <c r="W1004" s="515">
        <f t="shared" si="1019"/>
        <v>0</v>
      </c>
      <c r="X1004" s="515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2271</v>
      </c>
      <c r="D1005" s="105" t="s">
        <v>1615</v>
      </c>
      <c r="E1005" s="212" t="s">
        <v>47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15">
        <f t="shared" si="1016"/>
        <v>0</v>
      </c>
      <c r="S1005" s="515">
        <f t="shared" si="1017"/>
        <v>0</v>
      </c>
      <c r="T1005" s="515">
        <f>IF(R1005=1,SUM($R$6:R1005),0)</f>
        <v>0</v>
      </c>
      <c r="U1005" s="515">
        <f>IF(S1005=1,SUM($S$6:S1005),0)</f>
        <v>0</v>
      </c>
      <c r="V1005" s="515">
        <f t="shared" si="1018"/>
        <v>0</v>
      </c>
      <c r="W1005" s="515">
        <f t="shared" si="1019"/>
        <v>0</v>
      </c>
      <c r="X1005" s="515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1616</v>
      </c>
      <c r="D1006" s="105" t="s">
        <v>1616</v>
      </c>
      <c r="E1006" s="212" t="s">
        <v>47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15">
        <f t="shared" si="1016"/>
        <v>0</v>
      </c>
      <c r="S1006" s="515">
        <f t="shared" si="1017"/>
        <v>0</v>
      </c>
      <c r="T1006" s="515">
        <f>IF(R1006=1,SUM($R$6:R1006),0)</f>
        <v>0</v>
      </c>
      <c r="U1006" s="515">
        <f>IF(S1006=1,SUM($S$6:S1006),0)</f>
        <v>0</v>
      </c>
      <c r="V1006" s="515">
        <f t="shared" si="1018"/>
        <v>0</v>
      </c>
      <c r="W1006" s="515">
        <f t="shared" si="1019"/>
        <v>0</v>
      </c>
      <c r="X1006" s="515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1617</v>
      </c>
      <c r="D1007" s="105" t="s">
        <v>1617</v>
      </c>
      <c r="E1007" s="212" t="s">
        <v>47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15">
        <f t="shared" si="1016"/>
        <v>0</v>
      </c>
      <c r="S1007" s="515">
        <f t="shared" si="1017"/>
        <v>0</v>
      </c>
      <c r="T1007" s="515">
        <f>IF(R1007=1,SUM($R$6:R1007),0)</f>
        <v>0</v>
      </c>
      <c r="U1007" s="515">
        <f>IF(S1007=1,SUM($S$6:S1007),0)</f>
        <v>0</v>
      </c>
      <c r="V1007" s="515">
        <f t="shared" si="1018"/>
        <v>0</v>
      </c>
      <c r="W1007" s="515">
        <f t="shared" si="1019"/>
        <v>0</v>
      </c>
      <c r="X1007" s="515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1618</v>
      </c>
      <c r="D1008" s="105" t="s">
        <v>1618</v>
      </c>
      <c r="E1008" s="212" t="s">
        <v>47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15">
        <f t="shared" si="1016"/>
        <v>0</v>
      </c>
      <c r="S1008" s="515">
        <f t="shared" si="1017"/>
        <v>0</v>
      </c>
      <c r="T1008" s="515">
        <f>IF(R1008=1,SUM($R$6:R1008),0)</f>
        <v>0</v>
      </c>
      <c r="U1008" s="515">
        <f>IF(S1008=1,SUM($S$6:S1008),0)</f>
        <v>0</v>
      </c>
      <c r="V1008" s="515">
        <f t="shared" si="1018"/>
        <v>0</v>
      </c>
      <c r="W1008" s="515">
        <f t="shared" si="1019"/>
        <v>0</v>
      </c>
      <c r="X1008" s="515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1619</v>
      </c>
      <c r="D1009" s="105" t="s">
        <v>1619</v>
      </c>
      <c r="E1009" s="212" t="s">
        <v>47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15">
        <f t="shared" si="1016"/>
        <v>0</v>
      </c>
      <c r="S1009" s="515">
        <f t="shared" si="1017"/>
        <v>0</v>
      </c>
      <c r="T1009" s="515">
        <f>IF(R1009=1,SUM($R$6:R1009),0)</f>
        <v>0</v>
      </c>
      <c r="U1009" s="515">
        <f>IF(S1009=1,SUM($S$6:S1009),0)</f>
        <v>0</v>
      </c>
      <c r="V1009" s="515">
        <f t="shared" si="1018"/>
        <v>0</v>
      </c>
      <c r="W1009" s="515">
        <f t="shared" si="1019"/>
        <v>0</v>
      </c>
      <c r="X1009" s="515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1620</v>
      </c>
      <c r="D1010" s="105" t="s">
        <v>1620</v>
      </c>
      <c r="E1010" s="212" t="s">
        <v>47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15">
        <f t="shared" si="1016"/>
        <v>0</v>
      </c>
      <c r="S1010" s="515">
        <f t="shared" si="1017"/>
        <v>0</v>
      </c>
      <c r="T1010" s="515">
        <f>IF(R1010=1,SUM($R$6:R1010),0)</f>
        <v>0</v>
      </c>
      <c r="U1010" s="515">
        <f>IF(S1010=1,SUM($S$6:S1010),0)</f>
        <v>0</v>
      </c>
      <c r="V1010" s="515">
        <f t="shared" si="1018"/>
        <v>0</v>
      </c>
      <c r="W1010" s="515">
        <f t="shared" si="1019"/>
        <v>0</v>
      </c>
      <c r="X1010" s="515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15">
        <f t="shared" si="1016"/>
        <v>0</v>
      </c>
      <c r="S1011" s="515">
        <f t="shared" si="1017"/>
        <v>0</v>
      </c>
      <c r="T1011" s="515">
        <f>IF(R1011=1,SUM($R$6:R1011),0)</f>
        <v>0</v>
      </c>
      <c r="U1011" s="515">
        <f>IF(S1011=1,SUM($S$6:S1011),0)</f>
        <v>0</v>
      </c>
      <c r="V1011" s="515">
        <f t="shared" si="1018"/>
        <v>0</v>
      </c>
      <c r="W1011" s="515">
        <f t="shared" si="1019"/>
        <v>0</v>
      </c>
      <c r="X1011" s="515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720</v>
      </c>
      <c r="C1012" s="426" t="s">
        <v>1621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15">
        <f t="shared" si="1016"/>
        <v>0</v>
      </c>
      <c r="S1012" s="515">
        <f t="shared" si="1017"/>
        <v>0</v>
      </c>
      <c r="T1012" s="515">
        <f>IF(R1012=1,SUM($R$6:R1012),0)</f>
        <v>0</v>
      </c>
      <c r="U1012" s="515">
        <f>IF(S1012=1,SUM($S$6:S1012),0)</f>
        <v>0</v>
      </c>
      <c r="V1012" s="515">
        <f t="shared" si="1018"/>
        <v>0</v>
      </c>
      <c r="W1012" s="515">
        <f t="shared" si="1019"/>
        <v>0</v>
      </c>
      <c r="X1012" s="515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2272</v>
      </c>
      <c r="D1013" s="105" t="s">
        <v>1622</v>
      </c>
      <c r="E1013" s="212" t="s">
        <v>47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15">
        <f t="shared" si="1016"/>
        <v>0</v>
      </c>
      <c r="S1013" s="515">
        <f t="shared" si="1017"/>
        <v>0</v>
      </c>
      <c r="T1013" s="515">
        <f>IF(R1013=1,SUM($R$6:R1013),0)</f>
        <v>0</v>
      </c>
      <c r="U1013" s="515">
        <f>IF(S1013=1,SUM($S$6:S1013),0)</f>
        <v>0</v>
      </c>
      <c r="V1013" s="515">
        <f t="shared" si="1018"/>
        <v>0</v>
      </c>
      <c r="W1013" s="515">
        <f t="shared" si="1019"/>
        <v>0</v>
      </c>
      <c r="X1013" s="515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2273</v>
      </c>
      <c r="D1014" s="105" t="s">
        <v>1623</v>
      </c>
      <c r="E1014" s="212" t="s">
        <v>47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15">
        <f t="shared" si="1016"/>
        <v>0</v>
      </c>
      <c r="S1014" s="515">
        <f t="shared" si="1017"/>
        <v>0</v>
      </c>
      <c r="T1014" s="515">
        <f>IF(R1014=1,SUM($R$6:R1014),0)</f>
        <v>0</v>
      </c>
      <c r="U1014" s="515">
        <f>IF(S1014=1,SUM($S$6:S1014),0)</f>
        <v>0</v>
      </c>
      <c r="V1014" s="515">
        <f t="shared" si="1018"/>
        <v>0</v>
      </c>
      <c r="W1014" s="515">
        <f t="shared" si="1019"/>
        <v>0</v>
      </c>
      <c r="X1014" s="515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2274</v>
      </c>
      <c r="D1015" s="105" t="s">
        <v>1624</v>
      </c>
      <c r="E1015" s="212" t="s">
        <v>47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15">
        <f t="shared" si="1016"/>
        <v>0</v>
      </c>
      <c r="S1015" s="515">
        <f t="shared" si="1017"/>
        <v>0</v>
      </c>
      <c r="T1015" s="515">
        <f>IF(R1015=1,SUM($R$6:R1015),0)</f>
        <v>0</v>
      </c>
      <c r="U1015" s="515">
        <f>IF(S1015=1,SUM($S$6:S1015),0)</f>
        <v>0</v>
      </c>
      <c r="V1015" s="515">
        <f t="shared" si="1018"/>
        <v>0</v>
      </c>
      <c r="W1015" s="515">
        <f t="shared" si="1019"/>
        <v>0</v>
      </c>
      <c r="X1015" s="515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2275</v>
      </c>
      <c r="D1016" s="105" t="s">
        <v>1625</v>
      </c>
      <c r="E1016" s="212" t="s">
        <v>47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15">
        <f t="shared" si="1016"/>
        <v>0</v>
      </c>
      <c r="S1016" s="515">
        <f t="shared" si="1017"/>
        <v>0</v>
      </c>
      <c r="T1016" s="515">
        <f>IF(R1016=1,SUM($R$6:R1016),0)</f>
        <v>0</v>
      </c>
      <c r="U1016" s="515">
        <f>IF(S1016=1,SUM($S$6:S1016),0)</f>
        <v>0</v>
      </c>
      <c r="V1016" s="515">
        <f t="shared" si="1018"/>
        <v>0</v>
      </c>
      <c r="W1016" s="515">
        <f t="shared" si="1019"/>
        <v>0</v>
      </c>
      <c r="X1016" s="515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2276</v>
      </c>
      <c r="D1017" s="105" t="s">
        <v>1626</v>
      </c>
      <c r="E1017" s="212" t="s">
        <v>47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15">
        <f t="shared" si="1016"/>
        <v>0</v>
      </c>
      <c r="S1017" s="515">
        <f t="shared" si="1017"/>
        <v>0</v>
      </c>
      <c r="T1017" s="515">
        <f>IF(R1017=1,SUM($R$6:R1017),0)</f>
        <v>0</v>
      </c>
      <c r="U1017" s="515">
        <f>IF(S1017=1,SUM($S$6:S1017),0)</f>
        <v>0</v>
      </c>
      <c r="V1017" s="515">
        <f t="shared" si="1018"/>
        <v>0</v>
      </c>
      <c r="W1017" s="515">
        <f t="shared" si="1019"/>
        <v>0</v>
      </c>
      <c r="X1017" s="515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2277</v>
      </c>
      <c r="D1018" s="105" t="s">
        <v>1627</v>
      </c>
      <c r="E1018" s="212" t="s">
        <v>47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15">
        <f t="shared" si="1016"/>
        <v>0</v>
      </c>
      <c r="S1018" s="515">
        <f t="shared" si="1017"/>
        <v>0</v>
      </c>
      <c r="T1018" s="515">
        <f>IF(R1018=1,SUM($R$6:R1018),0)</f>
        <v>0</v>
      </c>
      <c r="U1018" s="515">
        <f>IF(S1018=1,SUM($S$6:S1018),0)</f>
        <v>0</v>
      </c>
      <c r="V1018" s="515">
        <f t="shared" si="1018"/>
        <v>0</v>
      </c>
      <c r="W1018" s="515">
        <f t="shared" si="1019"/>
        <v>0</v>
      </c>
      <c r="X1018" s="515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2278</v>
      </c>
      <c r="D1019" s="105" t="s">
        <v>1628</v>
      </c>
      <c r="E1019" s="212" t="s">
        <v>47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15">
        <f t="shared" si="1016"/>
        <v>0</v>
      </c>
      <c r="S1019" s="515">
        <f t="shared" si="1017"/>
        <v>0</v>
      </c>
      <c r="T1019" s="515">
        <f>IF(R1019=1,SUM($R$6:R1019),0)</f>
        <v>0</v>
      </c>
      <c r="U1019" s="515">
        <f>IF(S1019=1,SUM($S$6:S1019),0)</f>
        <v>0</v>
      </c>
      <c r="V1019" s="515">
        <f t="shared" si="1018"/>
        <v>0</v>
      </c>
      <c r="W1019" s="515">
        <f t="shared" si="1019"/>
        <v>0</v>
      </c>
      <c r="X1019" s="515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2279</v>
      </c>
      <c r="D1020" s="105" t="s">
        <v>1629</v>
      </c>
      <c r="E1020" s="212" t="s">
        <v>47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15">
        <f t="shared" si="1016"/>
        <v>0</v>
      </c>
      <c r="S1020" s="515">
        <f t="shared" si="1017"/>
        <v>0</v>
      </c>
      <c r="T1020" s="515">
        <f>IF(R1020=1,SUM($R$6:R1020),0)</f>
        <v>0</v>
      </c>
      <c r="U1020" s="515">
        <f>IF(S1020=1,SUM($S$6:S1020),0)</f>
        <v>0</v>
      </c>
      <c r="V1020" s="515">
        <f t="shared" si="1018"/>
        <v>0</v>
      </c>
      <c r="W1020" s="515">
        <f t="shared" si="1019"/>
        <v>0</v>
      </c>
      <c r="X1020" s="515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2281</v>
      </c>
      <c r="D1021" s="105" t="s">
        <v>1631</v>
      </c>
      <c r="E1021" s="212" t="s">
        <v>47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15">
        <f t="shared" si="1016"/>
        <v>0</v>
      </c>
      <c r="S1021" s="515">
        <f t="shared" si="1017"/>
        <v>0</v>
      </c>
      <c r="T1021" s="515">
        <f>IF(R1021=1,SUM($R$6:R1021),0)</f>
        <v>0</v>
      </c>
      <c r="U1021" s="515">
        <f>IF(S1021=1,SUM($S$6:S1021),0)</f>
        <v>0</v>
      </c>
      <c r="V1021" s="515">
        <f t="shared" si="1018"/>
        <v>0</v>
      </c>
      <c r="W1021" s="515">
        <f t="shared" si="1019"/>
        <v>0</v>
      </c>
      <c r="X1021" s="515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2282</v>
      </c>
      <c r="D1022" s="105" t="s">
        <v>1632</v>
      </c>
      <c r="E1022" s="212" t="s">
        <v>47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15">
        <f t="shared" si="1016"/>
        <v>0</v>
      </c>
      <c r="S1022" s="515">
        <f t="shared" si="1017"/>
        <v>0</v>
      </c>
      <c r="T1022" s="515">
        <f>IF(R1022=1,SUM($R$6:R1022),0)</f>
        <v>0</v>
      </c>
      <c r="U1022" s="515">
        <f>IF(S1022=1,SUM($S$6:S1022),0)</f>
        <v>0</v>
      </c>
      <c r="V1022" s="515">
        <f t="shared" si="1018"/>
        <v>0</v>
      </c>
      <c r="W1022" s="515">
        <f t="shared" si="1019"/>
        <v>0</v>
      </c>
      <c r="X1022" s="515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2283</v>
      </c>
      <c r="D1023" s="105" t="s">
        <v>1633</v>
      </c>
      <c r="E1023" s="212" t="s">
        <v>47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15">
        <f t="shared" si="1016"/>
        <v>0</v>
      </c>
      <c r="S1023" s="515">
        <f t="shared" si="1017"/>
        <v>0</v>
      </c>
      <c r="T1023" s="515">
        <f>IF(R1023=1,SUM($R$6:R1023),0)</f>
        <v>0</v>
      </c>
      <c r="U1023" s="515">
        <f>IF(S1023=1,SUM($S$6:S1023),0)</f>
        <v>0</v>
      </c>
      <c r="V1023" s="515">
        <f t="shared" si="1018"/>
        <v>0</v>
      </c>
      <c r="W1023" s="515">
        <f t="shared" si="1019"/>
        <v>0</v>
      </c>
      <c r="X1023" s="515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1634</v>
      </c>
      <c r="D1024" s="105" t="s">
        <v>1634</v>
      </c>
      <c r="E1024" s="212" t="s">
        <v>47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15">
        <f t="shared" si="1016"/>
        <v>0</v>
      </c>
      <c r="S1024" s="515">
        <f t="shared" si="1017"/>
        <v>0</v>
      </c>
      <c r="T1024" s="515">
        <f>IF(R1024=1,SUM($R$6:R1024),0)</f>
        <v>0</v>
      </c>
      <c r="U1024" s="515">
        <f>IF(S1024=1,SUM($S$6:S1024),0)</f>
        <v>0</v>
      </c>
      <c r="V1024" s="515">
        <f t="shared" si="1018"/>
        <v>0</v>
      </c>
      <c r="W1024" s="515">
        <f t="shared" si="1019"/>
        <v>0</v>
      </c>
      <c r="X1024" s="515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1635</v>
      </c>
      <c r="D1025" s="105" t="s">
        <v>1635</v>
      </c>
      <c r="E1025" s="212" t="s">
        <v>47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15">
        <f t="shared" si="1016"/>
        <v>0</v>
      </c>
      <c r="S1025" s="515">
        <f t="shared" si="1017"/>
        <v>0</v>
      </c>
      <c r="T1025" s="515">
        <f>IF(R1025=1,SUM($R$6:R1025),0)</f>
        <v>0</v>
      </c>
      <c r="U1025" s="515">
        <f>IF(S1025=1,SUM($S$6:S1025),0)</f>
        <v>0</v>
      </c>
      <c r="V1025" s="515">
        <f t="shared" si="1018"/>
        <v>0</v>
      </c>
      <c r="W1025" s="515">
        <f t="shared" si="1019"/>
        <v>0</v>
      </c>
      <c r="X1025" s="515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1636</v>
      </c>
      <c r="D1026" s="105" t="s">
        <v>1636</v>
      </c>
      <c r="E1026" s="212" t="s">
        <v>47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15">
        <f t="shared" si="1016"/>
        <v>0</v>
      </c>
      <c r="S1026" s="515">
        <f t="shared" si="1017"/>
        <v>0</v>
      </c>
      <c r="T1026" s="515">
        <f>IF(R1026=1,SUM($R$6:R1026),0)</f>
        <v>0</v>
      </c>
      <c r="U1026" s="515">
        <f>IF(S1026=1,SUM($S$6:S1026),0)</f>
        <v>0</v>
      </c>
      <c r="V1026" s="515">
        <f t="shared" si="1018"/>
        <v>0</v>
      </c>
      <c r="W1026" s="515">
        <f t="shared" si="1019"/>
        <v>0</v>
      </c>
      <c r="X1026" s="515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1637</v>
      </c>
      <c r="D1027" s="105" t="s">
        <v>1637</v>
      </c>
      <c r="E1027" s="212" t="s">
        <v>47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15">
        <f t="shared" si="1016"/>
        <v>0</v>
      </c>
      <c r="S1027" s="515">
        <f t="shared" si="1017"/>
        <v>0</v>
      </c>
      <c r="T1027" s="515">
        <f>IF(R1027=1,SUM($R$6:R1027),0)</f>
        <v>0</v>
      </c>
      <c r="U1027" s="515">
        <f>IF(S1027=1,SUM($S$6:S1027),0)</f>
        <v>0</v>
      </c>
      <c r="V1027" s="515">
        <f t="shared" si="1018"/>
        <v>0</v>
      </c>
      <c r="W1027" s="515">
        <f t="shared" si="1019"/>
        <v>0</v>
      </c>
      <c r="X1027" s="515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1638</v>
      </c>
      <c r="D1028" s="105" t="s">
        <v>1638</v>
      </c>
      <c r="E1028" s="212" t="s">
        <v>47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15">
        <f t="shared" si="1016"/>
        <v>0</v>
      </c>
      <c r="S1028" s="515">
        <f t="shared" si="1017"/>
        <v>0</v>
      </c>
      <c r="T1028" s="515">
        <f>IF(R1028=1,SUM($R$6:R1028),0)</f>
        <v>0</v>
      </c>
      <c r="U1028" s="515">
        <f>IF(S1028=1,SUM($S$6:S1028),0)</f>
        <v>0</v>
      </c>
      <c r="V1028" s="515">
        <f t="shared" si="1018"/>
        <v>0</v>
      </c>
      <c r="W1028" s="515">
        <f t="shared" si="1019"/>
        <v>0</v>
      </c>
      <c r="X1028" s="515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1639</v>
      </c>
      <c r="D1029" s="105" t="s">
        <v>1639</v>
      </c>
      <c r="E1029" s="212" t="s">
        <v>47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15">
        <f t="shared" si="1016"/>
        <v>0</v>
      </c>
      <c r="S1029" s="515">
        <f t="shared" si="1017"/>
        <v>0</v>
      </c>
      <c r="T1029" s="515">
        <f>IF(R1029=1,SUM($R$6:R1029),0)</f>
        <v>0</v>
      </c>
      <c r="U1029" s="515">
        <f>IF(S1029=1,SUM($S$6:S1029),0)</f>
        <v>0</v>
      </c>
      <c r="V1029" s="515">
        <f t="shared" si="1018"/>
        <v>0</v>
      </c>
      <c r="W1029" s="515">
        <f t="shared" si="1019"/>
        <v>0</v>
      </c>
      <c r="X1029" s="515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1640</v>
      </c>
      <c r="D1030" s="105" t="s">
        <v>1640</v>
      </c>
      <c r="E1030" s="212" t="s">
        <v>47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15">
        <f t="shared" si="1016"/>
        <v>0</v>
      </c>
      <c r="S1030" s="515">
        <f t="shared" si="1017"/>
        <v>0</v>
      </c>
      <c r="T1030" s="515">
        <f>IF(R1030=1,SUM($R$6:R1030),0)</f>
        <v>0</v>
      </c>
      <c r="U1030" s="515">
        <f>IF(S1030=1,SUM($S$6:S1030),0)</f>
        <v>0</v>
      </c>
      <c r="V1030" s="515">
        <f t="shared" si="1018"/>
        <v>0</v>
      </c>
      <c r="W1030" s="515">
        <f t="shared" si="1019"/>
        <v>0</v>
      </c>
      <c r="X1030" s="515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1641</v>
      </c>
      <c r="D1031" s="105" t="s">
        <v>1641</v>
      </c>
      <c r="E1031" s="212" t="s">
        <v>47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15">
        <f t="shared" ref="R1031:R1094" si="1087">IF(E1031="MDU-KD",1,0)</f>
        <v>0</v>
      </c>
      <c r="S1031" s="515">
        <f t="shared" ref="S1031:S1094" si="1088">IF(E1031="HDW",1,0)</f>
        <v>0</v>
      </c>
      <c r="T1031" s="515">
        <f>IF(R1031=1,SUM($R$6:R1031),0)</f>
        <v>0</v>
      </c>
      <c r="U1031" s="515">
        <f>IF(S1031=1,SUM($S$6:S1031),0)</f>
        <v>0</v>
      </c>
      <c r="V1031" s="515">
        <f t="shared" ref="V1031:V1094" si="1089">IF(T1031=0,U1031,T1031)</f>
        <v>0</v>
      </c>
      <c r="W1031" s="515">
        <f t="shared" ref="W1031:W1094" si="1090">IF(F1031=0,0,IF(LEFT(C1031,11)="Tiang Beton",1,0))</f>
        <v>0</v>
      </c>
      <c r="X1031" s="515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2280</v>
      </c>
      <c r="D1032" s="105" t="s">
        <v>1630</v>
      </c>
      <c r="E1032" s="212" t="s">
        <v>47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15">
        <f t="shared" si="1087"/>
        <v>0</v>
      </c>
      <c r="S1032" s="515">
        <f t="shared" si="1088"/>
        <v>0</v>
      </c>
      <c r="T1032" s="515">
        <f>IF(R1032=1,SUM($R$6:R1032),0)</f>
        <v>0</v>
      </c>
      <c r="U1032" s="515">
        <f>IF(S1032=1,SUM($S$6:S1032),0)</f>
        <v>0</v>
      </c>
      <c r="V1032" s="515">
        <f t="shared" si="1089"/>
        <v>0</v>
      </c>
      <c r="W1032" s="515">
        <f t="shared" si="1090"/>
        <v>0</v>
      </c>
      <c r="X1032" s="515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15">
        <f t="shared" si="1087"/>
        <v>0</v>
      </c>
      <c r="S1033" s="515">
        <f t="shared" si="1088"/>
        <v>0</v>
      </c>
      <c r="T1033" s="515">
        <f>IF(R1033=1,SUM($R$6:R1033),0)</f>
        <v>0</v>
      </c>
      <c r="U1033" s="515">
        <f>IF(S1033=1,SUM($S$6:S1033),0)</f>
        <v>0</v>
      </c>
      <c r="V1033" s="515">
        <f t="shared" si="1089"/>
        <v>0</v>
      </c>
      <c r="W1033" s="515">
        <f t="shared" si="1090"/>
        <v>0</v>
      </c>
      <c r="X1033" s="515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720</v>
      </c>
      <c r="C1034" s="426" t="s">
        <v>1642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15">
        <f t="shared" si="1087"/>
        <v>0</v>
      </c>
      <c r="S1034" s="515">
        <f t="shared" si="1088"/>
        <v>0</v>
      </c>
      <c r="T1034" s="515">
        <f>IF(R1034=1,SUM($R$6:R1034),0)</f>
        <v>0</v>
      </c>
      <c r="U1034" s="515">
        <f>IF(S1034=1,SUM($S$6:S1034),0)</f>
        <v>0</v>
      </c>
      <c r="V1034" s="515">
        <f t="shared" si="1089"/>
        <v>0</v>
      </c>
      <c r="W1034" s="515">
        <f t="shared" si="1090"/>
        <v>0</v>
      </c>
      <c r="X1034" s="515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2284</v>
      </c>
      <c r="D1035" s="105" t="s">
        <v>1367</v>
      </c>
      <c r="E1035" s="212" t="s">
        <v>47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15">
        <f t="shared" si="1087"/>
        <v>0</v>
      </c>
      <c r="S1035" s="515">
        <f t="shared" si="1088"/>
        <v>0</v>
      </c>
      <c r="T1035" s="515">
        <f>IF(R1035=1,SUM($R$6:R1035),0)</f>
        <v>0</v>
      </c>
      <c r="U1035" s="515">
        <f>IF(S1035=1,SUM($S$6:S1035),0)</f>
        <v>0</v>
      </c>
      <c r="V1035" s="515">
        <f t="shared" si="1089"/>
        <v>0</v>
      </c>
      <c r="W1035" s="515">
        <f t="shared" si="1090"/>
        <v>0</v>
      </c>
      <c r="X1035" s="515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2287</v>
      </c>
      <c r="D1036" s="105"/>
      <c r="E1036" s="212" t="s">
        <v>47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15">
        <f t="shared" si="1087"/>
        <v>0</v>
      </c>
      <c r="S1036" s="515">
        <f t="shared" si="1088"/>
        <v>0</v>
      </c>
      <c r="T1036" s="515">
        <f>IF(R1036=1,SUM($R$6:R1036),0)</f>
        <v>0</v>
      </c>
      <c r="U1036" s="515">
        <f>IF(S1036=1,SUM($S$6:S1036),0)</f>
        <v>0</v>
      </c>
      <c r="V1036" s="515">
        <f t="shared" si="1089"/>
        <v>0</v>
      </c>
      <c r="W1036" s="515">
        <f t="shared" si="1090"/>
        <v>0</v>
      </c>
      <c r="X1036" s="515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2285</v>
      </c>
      <c r="D1037" s="105" t="s">
        <v>1368</v>
      </c>
      <c r="E1037" s="212" t="s">
        <v>47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15">
        <f t="shared" si="1087"/>
        <v>0</v>
      </c>
      <c r="S1037" s="515">
        <f t="shared" si="1088"/>
        <v>0</v>
      </c>
      <c r="T1037" s="515">
        <f>IF(R1037=1,SUM($R$6:R1037),0)</f>
        <v>0</v>
      </c>
      <c r="U1037" s="515">
        <f>IF(S1037=1,SUM($S$6:S1037),0)</f>
        <v>0</v>
      </c>
      <c r="V1037" s="515">
        <f t="shared" si="1089"/>
        <v>0</v>
      </c>
      <c r="W1037" s="515">
        <f t="shared" si="1090"/>
        <v>0</v>
      </c>
      <c r="X1037" s="515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2286</v>
      </c>
      <c r="D1038" s="105" t="s">
        <v>1369</v>
      </c>
      <c r="E1038" s="212" t="s">
        <v>47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15">
        <f t="shared" si="1087"/>
        <v>0</v>
      </c>
      <c r="S1038" s="515">
        <f t="shared" si="1088"/>
        <v>0</v>
      </c>
      <c r="T1038" s="515">
        <f>IF(R1038=1,SUM($R$6:R1038),0)</f>
        <v>0</v>
      </c>
      <c r="U1038" s="515">
        <f>IF(S1038=1,SUM($S$6:S1038),0)</f>
        <v>0</v>
      </c>
      <c r="V1038" s="515">
        <f t="shared" si="1089"/>
        <v>0</v>
      </c>
      <c r="W1038" s="515">
        <f t="shared" si="1090"/>
        <v>0</v>
      </c>
      <c r="X1038" s="515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833</v>
      </c>
      <c r="D1039" s="105" t="s">
        <v>833</v>
      </c>
      <c r="E1039" s="212" t="s">
        <v>47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15">
        <f t="shared" si="1087"/>
        <v>0</v>
      </c>
      <c r="S1039" s="515">
        <f t="shared" si="1088"/>
        <v>0</v>
      </c>
      <c r="T1039" s="515">
        <f>IF(R1039=1,SUM($R$6:R1039),0)</f>
        <v>0</v>
      </c>
      <c r="U1039" s="515">
        <f>IF(S1039=1,SUM($S$6:S1039),0)</f>
        <v>0</v>
      </c>
      <c r="V1039" s="515">
        <f t="shared" si="1089"/>
        <v>0</v>
      </c>
      <c r="W1039" s="515">
        <f t="shared" si="1090"/>
        <v>0</v>
      </c>
      <c r="X1039" s="515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15">
        <f t="shared" si="1087"/>
        <v>0</v>
      </c>
      <c r="S1040" s="515">
        <f t="shared" si="1088"/>
        <v>0</v>
      </c>
      <c r="T1040" s="515">
        <f>IF(R1040=1,SUM($R$6:R1040),0)</f>
        <v>0</v>
      </c>
      <c r="U1040" s="515">
        <f>IF(S1040=1,SUM($S$6:S1040),0)</f>
        <v>0</v>
      </c>
      <c r="V1040" s="515">
        <f t="shared" si="1089"/>
        <v>0</v>
      </c>
      <c r="W1040" s="515">
        <f t="shared" si="1090"/>
        <v>0</v>
      </c>
      <c r="X1040" s="515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720</v>
      </c>
      <c r="C1041" s="426" t="s">
        <v>1643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15">
        <f t="shared" si="1087"/>
        <v>0</v>
      </c>
      <c r="S1041" s="515">
        <f t="shared" si="1088"/>
        <v>0</v>
      </c>
      <c r="T1041" s="515">
        <f>IF(R1041=1,SUM($R$6:R1041),0)</f>
        <v>0</v>
      </c>
      <c r="U1041" s="515">
        <f>IF(S1041=1,SUM($S$6:S1041),0)</f>
        <v>0</v>
      </c>
      <c r="V1041" s="515">
        <f t="shared" si="1089"/>
        <v>0</v>
      </c>
      <c r="W1041" s="515">
        <f t="shared" si="1090"/>
        <v>0</v>
      </c>
      <c r="X1041" s="515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830</v>
      </c>
      <c r="D1042" s="105" t="s">
        <v>830</v>
      </c>
      <c r="E1042" s="212" t="s">
        <v>47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15">
        <f t="shared" si="1087"/>
        <v>0</v>
      </c>
      <c r="S1042" s="515">
        <f t="shared" si="1088"/>
        <v>0</v>
      </c>
      <c r="T1042" s="515">
        <f>IF(R1042=1,SUM($R$6:R1042),0)</f>
        <v>0</v>
      </c>
      <c r="U1042" s="515">
        <f>IF(S1042=1,SUM($S$6:S1042),0)</f>
        <v>0</v>
      </c>
      <c r="V1042" s="515">
        <f t="shared" si="1089"/>
        <v>0</v>
      </c>
      <c r="W1042" s="515">
        <f t="shared" si="1090"/>
        <v>0</v>
      </c>
      <c r="X1042" s="515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831</v>
      </c>
      <c r="D1043" s="105" t="s">
        <v>831</v>
      </c>
      <c r="E1043" s="212" t="s">
        <v>47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15">
        <f t="shared" si="1087"/>
        <v>0</v>
      </c>
      <c r="S1043" s="515">
        <f t="shared" si="1088"/>
        <v>0</v>
      </c>
      <c r="T1043" s="515">
        <f>IF(R1043=1,SUM($R$6:R1043),0)</f>
        <v>0</v>
      </c>
      <c r="U1043" s="515">
        <f>IF(S1043=1,SUM($S$6:S1043),0)</f>
        <v>0</v>
      </c>
      <c r="V1043" s="515">
        <f t="shared" si="1089"/>
        <v>0</v>
      </c>
      <c r="W1043" s="515">
        <f t="shared" si="1090"/>
        <v>0</v>
      </c>
      <c r="X1043" s="515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1644</v>
      </c>
      <c r="D1044" s="105" t="s">
        <v>1644</v>
      </c>
      <c r="E1044" s="212" t="s">
        <v>47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15">
        <f t="shared" si="1087"/>
        <v>0</v>
      </c>
      <c r="S1044" s="515">
        <f t="shared" si="1088"/>
        <v>0</v>
      </c>
      <c r="T1044" s="515">
        <f>IF(R1044=1,SUM($R$6:R1044),0)</f>
        <v>0</v>
      </c>
      <c r="U1044" s="515">
        <f>IF(S1044=1,SUM($S$6:S1044),0)</f>
        <v>0</v>
      </c>
      <c r="V1044" s="515">
        <f t="shared" si="1089"/>
        <v>0</v>
      </c>
      <c r="W1044" s="515">
        <f t="shared" si="1090"/>
        <v>0</v>
      </c>
      <c r="X1044" s="515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1645</v>
      </c>
      <c r="D1045" s="105" t="s">
        <v>1645</v>
      </c>
      <c r="E1045" s="212" t="s">
        <v>47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15">
        <f t="shared" si="1087"/>
        <v>0</v>
      </c>
      <c r="S1045" s="515">
        <f t="shared" si="1088"/>
        <v>0</v>
      </c>
      <c r="T1045" s="515">
        <f>IF(R1045=1,SUM($R$6:R1045),0)</f>
        <v>0</v>
      </c>
      <c r="U1045" s="515">
        <f>IF(S1045=1,SUM($S$6:S1045),0)</f>
        <v>0</v>
      </c>
      <c r="V1045" s="515">
        <f t="shared" si="1089"/>
        <v>0</v>
      </c>
      <c r="W1045" s="515">
        <f t="shared" si="1090"/>
        <v>0</v>
      </c>
      <c r="X1045" s="515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1646</v>
      </c>
      <c r="D1046" s="105" t="s">
        <v>1646</v>
      </c>
      <c r="E1046" s="212" t="s">
        <v>47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15">
        <f t="shared" si="1087"/>
        <v>0</v>
      </c>
      <c r="S1046" s="515">
        <f t="shared" si="1088"/>
        <v>0</v>
      </c>
      <c r="T1046" s="515">
        <f>IF(R1046=1,SUM($R$6:R1046),0)</f>
        <v>0</v>
      </c>
      <c r="U1046" s="515">
        <f>IF(S1046=1,SUM($S$6:S1046),0)</f>
        <v>0</v>
      </c>
      <c r="V1046" s="515">
        <f t="shared" si="1089"/>
        <v>0</v>
      </c>
      <c r="W1046" s="515">
        <f t="shared" si="1090"/>
        <v>0</v>
      </c>
      <c r="X1046" s="515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1647</v>
      </c>
      <c r="D1047" s="105" t="s">
        <v>1647</v>
      </c>
      <c r="E1047" s="212" t="s">
        <v>47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15">
        <f t="shared" si="1087"/>
        <v>0</v>
      </c>
      <c r="S1047" s="515">
        <f t="shared" si="1088"/>
        <v>0</v>
      </c>
      <c r="T1047" s="515">
        <f>IF(R1047=1,SUM($R$6:R1047),0)</f>
        <v>0</v>
      </c>
      <c r="U1047" s="515">
        <f>IF(S1047=1,SUM($S$6:S1047),0)</f>
        <v>0</v>
      </c>
      <c r="V1047" s="515">
        <f t="shared" si="1089"/>
        <v>0</v>
      </c>
      <c r="W1047" s="515">
        <f t="shared" si="1090"/>
        <v>0</v>
      </c>
      <c r="X1047" s="515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1648</v>
      </c>
      <c r="D1048" s="105" t="s">
        <v>1648</v>
      </c>
      <c r="E1048" s="212" t="s">
        <v>47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15">
        <f t="shared" si="1087"/>
        <v>0</v>
      </c>
      <c r="S1048" s="515">
        <f t="shared" si="1088"/>
        <v>0</v>
      </c>
      <c r="T1048" s="515">
        <f>IF(R1048=1,SUM($R$6:R1048),0)</f>
        <v>0</v>
      </c>
      <c r="U1048" s="515">
        <f>IF(S1048=1,SUM($S$6:S1048),0)</f>
        <v>0</v>
      </c>
      <c r="V1048" s="515">
        <f t="shared" si="1089"/>
        <v>0</v>
      </c>
      <c r="W1048" s="515">
        <f t="shared" si="1090"/>
        <v>0</v>
      </c>
      <c r="X1048" s="515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1649</v>
      </c>
      <c r="D1049" s="105" t="s">
        <v>1649</v>
      </c>
      <c r="E1049" s="212" t="s">
        <v>47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15">
        <f t="shared" si="1087"/>
        <v>0</v>
      </c>
      <c r="S1049" s="515">
        <f t="shared" si="1088"/>
        <v>0</v>
      </c>
      <c r="T1049" s="515">
        <f>IF(R1049=1,SUM($R$6:R1049),0)</f>
        <v>0</v>
      </c>
      <c r="U1049" s="515">
        <f>IF(S1049=1,SUM($S$6:S1049),0)</f>
        <v>0</v>
      </c>
      <c r="V1049" s="515">
        <f t="shared" si="1089"/>
        <v>0</v>
      </c>
      <c r="W1049" s="515">
        <f t="shared" si="1090"/>
        <v>0</v>
      </c>
      <c r="X1049" s="515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2292</v>
      </c>
      <c r="D1050" s="105"/>
      <c r="E1050" s="212" t="s">
        <v>47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15">
        <f t="shared" si="1087"/>
        <v>0</v>
      </c>
      <c r="S1050" s="515">
        <f t="shared" si="1088"/>
        <v>0</v>
      </c>
      <c r="T1050" s="515">
        <f>IF(R1050=1,SUM($R$6:R1050),0)</f>
        <v>0</v>
      </c>
      <c r="U1050" s="515">
        <f>IF(S1050=1,SUM($S$6:S1050),0)</f>
        <v>0</v>
      </c>
      <c r="V1050" s="515">
        <f t="shared" si="1089"/>
        <v>0</v>
      </c>
      <c r="W1050" s="515">
        <f t="shared" si="1090"/>
        <v>0</v>
      </c>
      <c r="X1050" s="515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2293</v>
      </c>
      <c r="D1051" s="105"/>
      <c r="E1051" s="212" t="s">
        <v>47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15">
        <f t="shared" si="1087"/>
        <v>0</v>
      </c>
      <c r="S1051" s="515">
        <f t="shared" si="1088"/>
        <v>0</v>
      </c>
      <c r="T1051" s="515">
        <f>IF(R1051=1,SUM($R$6:R1051),0)</f>
        <v>0</v>
      </c>
      <c r="U1051" s="515">
        <f>IF(S1051=1,SUM($S$6:S1051),0)</f>
        <v>0</v>
      </c>
      <c r="V1051" s="515">
        <f t="shared" si="1089"/>
        <v>0</v>
      </c>
      <c r="W1051" s="515">
        <f t="shared" si="1090"/>
        <v>0</v>
      </c>
      <c r="X1051" s="515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2375</v>
      </c>
      <c r="D1052" s="105"/>
      <c r="E1052" s="212" t="s">
        <v>47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15">
        <f t="shared" si="1087"/>
        <v>0</v>
      </c>
      <c r="S1052" s="515">
        <f t="shared" si="1088"/>
        <v>0</v>
      </c>
      <c r="T1052" s="515">
        <f>IF(R1052=1,SUM($R$6:R1052),0)</f>
        <v>0</v>
      </c>
      <c r="U1052" s="515">
        <f>IF(S1052=1,SUM($S$6:S1052),0)</f>
        <v>0</v>
      </c>
      <c r="V1052" s="515">
        <f t="shared" si="1089"/>
        <v>0</v>
      </c>
      <c r="W1052" s="515">
        <f t="shared" si="1090"/>
        <v>0</v>
      </c>
      <c r="X1052" s="515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2374</v>
      </c>
      <c r="D1053" s="105"/>
      <c r="E1053" s="212" t="s">
        <v>47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15">
        <f t="shared" si="1087"/>
        <v>0</v>
      </c>
      <c r="S1053" s="515">
        <f t="shared" si="1088"/>
        <v>0</v>
      </c>
      <c r="T1053" s="515">
        <f>IF(R1053=1,SUM($R$6:R1053),0)</f>
        <v>0</v>
      </c>
      <c r="U1053" s="515">
        <f>IF(S1053=1,SUM($S$6:S1053),0)</f>
        <v>0</v>
      </c>
      <c r="V1053" s="515">
        <f t="shared" si="1089"/>
        <v>0</v>
      </c>
      <c r="W1053" s="515">
        <f t="shared" si="1090"/>
        <v>0</v>
      </c>
      <c r="X1053" s="515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15">
        <f t="shared" si="1087"/>
        <v>0</v>
      </c>
      <c r="S1054" s="515">
        <f t="shared" si="1088"/>
        <v>0</v>
      </c>
      <c r="T1054" s="515">
        <f>IF(R1054=1,SUM($R$6:R1054),0)</f>
        <v>0</v>
      </c>
      <c r="U1054" s="515">
        <f>IF(S1054=1,SUM($S$6:S1054),0)</f>
        <v>0</v>
      </c>
      <c r="V1054" s="515">
        <f t="shared" si="1089"/>
        <v>0</v>
      </c>
      <c r="W1054" s="515">
        <f t="shared" si="1090"/>
        <v>0</v>
      </c>
      <c r="X1054" s="515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720</v>
      </c>
      <c r="C1055" s="426" t="s">
        <v>591</v>
      </c>
      <c r="D1055" s="426"/>
      <c r="E1055" s="212" t="s">
        <v>48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15">
        <f t="shared" si="1087"/>
        <v>0</v>
      </c>
      <c r="S1055" s="515">
        <f t="shared" si="1088"/>
        <v>0</v>
      </c>
      <c r="T1055" s="515">
        <f>IF(R1055=1,SUM($R$6:R1055),0)</f>
        <v>0</v>
      </c>
      <c r="U1055" s="515">
        <f>IF(S1055=1,SUM($S$6:S1055),0)</f>
        <v>0</v>
      </c>
      <c r="V1055" s="515">
        <f t="shared" si="1089"/>
        <v>0</v>
      </c>
      <c r="W1055" s="515">
        <f t="shared" si="1090"/>
        <v>0</v>
      </c>
      <c r="X1055" s="515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592</v>
      </c>
      <c r="D1056" s="105" t="s">
        <v>2017</v>
      </c>
      <c r="E1056" s="212" t="s">
        <v>47</v>
      </c>
      <c r="F1056" s="213" t="s">
        <v>276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15">
        <f t="shared" si="1087"/>
        <v>0</v>
      </c>
      <c r="S1056" s="515">
        <f t="shared" si="1088"/>
        <v>0</v>
      </c>
      <c r="T1056" s="515">
        <f>IF(R1056=1,SUM($R$6:R1056),0)</f>
        <v>0</v>
      </c>
      <c r="U1056" s="515">
        <f>IF(S1056=1,SUM($S$6:S1056),0)</f>
        <v>0</v>
      </c>
      <c r="V1056" s="515">
        <f t="shared" si="1089"/>
        <v>0</v>
      </c>
      <c r="W1056" s="515">
        <f t="shared" si="1090"/>
        <v>0</v>
      </c>
      <c r="X1056" s="515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277</v>
      </c>
      <c r="D1057" s="105" t="s">
        <v>2018</v>
      </c>
      <c r="E1057" s="212" t="s">
        <v>47</v>
      </c>
      <c r="F1057" s="213" t="s">
        <v>276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15">
        <f t="shared" si="1087"/>
        <v>0</v>
      </c>
      <c r="S1057" s="515">
        <f t="shared" si="1088"/>
        <v>0</v>
      </c>
      <c r="T1057" s="515">
        <f>IF(R1057=1,SUM($R$6:R1057),0)</f>
        <v>0</v>
      </c>
      <c r="U1057" s="515">
        <f>IF(S1057=1,SUM($S$6:S1057),0)</f>
        <v>0</v>
      </c>
      <c r="V1057" s="515">
        <f t="shared" si="1089"/>
        <v>0</v>
      </c>
      <c r="W1057" s="515">
        <f t="shared" si="1090"/>
        <v>0</v>
      </c>
      <c r="X1057" s="515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278</v>
      </c>
      <c r="D1058" s="105" t="s">
        <v>2019</v>
      </c>
      <c r="E1058" s="212" t="s">
        <v>47</v>
      </c>
      <c r="F1058" s="213" t="s">
        <v>276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15">
        <f t="shared" si="1087"/>
        <v>0</v>
      </c>
      <c r="S1058" s="515">
        <f t="shared" si="1088"/>
        <v>0</v>
      </c>
      <c r="T1058" s="515">
        <f>IF(R1058=1,SUM($R$6:R1058),0)</f>
        <v>0</v>
      </c>
      <c r="U1058" s="515">
        <f>IF(S1058=1,SUM($S$6:S1058),0)</f>
        <v>0</v>
      </c>
      <c r="V1058" s="515">
        <f t="shared" si="1089"/>
        <v>0</v>
      </c>
      <c r="W1058" s="515">
        <f t="shared" si="1090"/>
        <v>0</v>
      </c>
      <c r="X1058" s="515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279</v>
      </c>
      <c r="D1059" s="105" t="s">
        <v>2020</v>
      </c>
      <c r="E1059" s="212" t="s">
        <v>47</v>
      </c>
      <c r="F1059" s="213" t="s">
        <v>276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15">
        <f t="shared" si="1087"/>
        <v>0</v>
      </c>
      <c r="S1059" s="515">
        <f t="shared" si="1088"/>
        <v>0</v>
      </c>
      <c r="T1059" s="515">
        <f>IF(R1059=1,SUM($R$6:R1059),0)</f>
        <v>0</v>
      </c>
      <c r="U1059" s="515">
        <f>IF(S1059=1,SUM($S$6:S1059),0)</f>
        <v>0</v>
      </c>
      <c r="V1059" s="515">
        <f t="shared" si="1089"/>
        <v>0</v>
      </c>
      <c r="W1059" s="515">
        <f t="shared" si="1090"/>
        <v>0</v>
      </c>
      <c r="X1059" s="515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280</v>
      </c>
      <c r="D1060" s="105" t="s">
        <v>2021</v>
      </c>
      <c r="E1060" s="212" t="s">
        <v>47</v>
      </c>
      <c r="F1060" s="213" t="s">
        <v>276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15">
        <f t="shared" si="1087"/>
        <v>0</v>
      </c>
      <c r="S1060" s="515">
        <f t="shared" si="1088"/>
        <v>0</v>
      </c>
      <c r="T1060" s="515">
        <f>IF(R1060=1,SUM($R$6:R1060),0)</f>
        <v>0</v>
      </c>
      <c r="U1060" s="515">
        <f>IF(S1060=1,SUM($S$6:S1060),0)</f>
        <v>0</v>
      </c>
      <c r="V1060" s="515">
        <f t="shared" si="1089"/>
        <v>0</v>
      </c>
      <c r="W1060" s="515">
        <f t="shared" si="1090"/>
        <v>0</v>
      </c>
      <c r="X1060" s="515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281</v>
      </c>
      <c r="D1061" s="105" t="s">
        <v>2022</v>
      </c>
      <c r="E1061" s="212" t="s">
        <v>47</v>
      </c>
      <c r="F1061" s="213" t="s">
        <v>276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15">
        <f t="shared" si="1087"/>
        <v>0</v>
      </c>
      <c r="S1061" s="515">
        <f t="shared" si="1088"/>
        <v>0</v>
      </c>
      <c r="T1061" s="515">
        <f>IF(R1061=1,SUM($R$6:R1061),0)</f>
        <v>0</v>
      </c>
      <c r="U1061" s="515">
        <f>IF(S1061=1,SUM($S$6:S1061),0)</f>
        <v>0</v>
      </c>
      <c r="V1061" s="515">
        <f t="shared" si="1089"/>
        <v>0</v>
      </c>
      <c r="W1061" s="515">
        <f t="shared" si="1090"/>
        <v>0</v>
      </c>
      <c r="X1061" s="515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282</v>
      </c>
      <c r="D1062" s="105" t="s">
        <v>2023</v>
      </c>
      <c r="E1062" s="212" t="s">
        <v>47</v>
      </c>
      <c r="F1062" s="213" t="s">
        <v>276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15">
        <f t="shared" si="1087"/>
        <v>0</v>
      </c>
      <c r="S1062" s="515">
        <f t="shared" si="1088"/>
        <v>0</v>
      </c>
      <c r="T1062" s="515">
        <f>IF(R1062=1,SUM($R$6:R1062),0)</f>
        <v>0</v>
      </c>
      <c r="U1062" s="515">
        <f>IF(S1062=1,SUM($S$6:S1062),0)</f>
        <v>0</v>
      </c>
      <c r="V1062" s="515">
        <f t="shared" si="1089"/>
        <v>0</v>
      </c>
      <c r="W1062" s="515">
        <f t="shared" si="1090"/>
        <v>0</v>
      </c>
      <c r="X1062" s="515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283</v>
      </c>
      <c r="D1063" s="105" t="s">
        <v>2024</v>
      </c>
      <c r="E1063" s="212" t="s">
        <v>47</v>
      </c>
      <c r="F1063" s="213" t="s">
        <v>276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15">
        <f t="shared" si="1087"/>
        <v>0</v>
      </c>
      <c r="S1063" s="515">
        <f t="shared" si="1088"/>
        <v>0</v>
      </c>
      <c r="T1063" s="515">
        <f>IF(R1063=1,SUM($R$6:R1063),0)</f>
        <v>0</v>
      </c>
      <c r="U1063" s="515">
        <f>IF(S1063=1,SUM($S$6:S1063),0)</f>
        <v>0</v>
      </c>
      <c r="V1063" s="515">
        <f t="shared" si="1089"/>
        <v>0</v>
      </c>
      <c r="W1063" s="515">
        <f t="shared" si="1090"/>
        <v>0</v>
      </c>
      <c r="X1063" s="515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284</v>
      </c>
      <c r="D1064" s="105" t="s">
        <v>2025</v>
      </c>
      <c r="E1064" s="212" t="s">
        <v>47</v>
      </c>
      <c r="F1064" s="213" t="s">
        <v>276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15">
        <f t="shared" si="1087"/>
        <v>0</v>
      </c>
      <c r="S1064" s="515">
        <f t="shared" si="1088"/>
        <v>0</v>
      </c>
      <c r="T1064" s="515">
        <f>IF(R1064=1,SUM($R$6:R1064),0)</f>
        <v>0</v>
      </c>
      <c r="U1064" s="515">
        <f>IF(S1064=1,SUM($S$6:S1064),0)</f>
        <v>0</v>
      </c>
      <c r="V1064" s="515">
        <f t="shared" si="1089"/>
        <v>0</v>
      </c>
      <c r="W1064" s="515">
        <f t="shared" si="1090"/>
        <v>0</v>
      </c>
      <c r="X1064" s="515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285</v>
      </c>
      <c r="D1065" s="105"/>
      <c r="E1065" s="212" t="s">
        <v>47</v>
      </c>
      <c r="F1065" s="213" t="s">
        <v>276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15">
        <f t="shared" si="1087"/>
        <v>0</v>
      </c>
      <c r="S1065" s="515">
        <f t="shared" si="1088"/>
        <v>0</v>
      </c>
      <c r="T1065" s="515">
        <f>IF(R1065=1,SUM($R$6:R1065),0)</f>
        <v>0</v>
      </c>
      <c r="U1065" s="515">
        <f>IF(S1065=1,SUM($S$6:S1065),0)</f>
        <v>0</v>
      </c>
      <c r="V1065" s="515">
        <f t="shared" si="1089"/>
        <v>0</v>
      </c>
      <c r="W1065" s="515">
        <f t="shared" si="1090"/>
        <v>0</v>
      </c>
      <c r="X1065" s="515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286</v>
      </c>
      <c r="D1066" s="105" t="s">
        <v>2026</v>
      </c>
      <c r="E1066" s="212" t="s">
        <v>47</v>
      </c>
      <c r="F1066" s="213" t="s">
        <v>276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15">
        <f t="shared" si="1087"/>
        <v>0</v>
      </c>
      <c r="S1066" s="515">
        <f t="shared" si="1088"/>
        <v>0</v>
      </c>
      <c r="T1066" s="515">
        <f>IF(R1066=1,SUM($R$6:R1066),0)</f>
        <v>0</v>
      </c>
      <c r="U1066" s="515">
        <f>IF(S1066=1,SUM($S$6:S1066),0)</f>
        <v>0</v>
      </c>
      <c r="V1066" s="515">
        <f t="shared" si="1089"/>
        <v>0</v>
      </c>
      <c r="W1066" s="515">
        <f t="shared" si="1090"/>
        <v>0</v>
      </c>
      <c r="X1066" s="515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287</v>
      </c>
      <c r="D1067" s="105" t="s">
        <v>2027</v>
      </c>
      <c r="E1067" s="212" t="s">
        <v>47</v>
      </c>
      <c r="F1067" s="213" t="s">
        <v>276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15">
        <f t="shared" si="1087"/>
        <v>0</v>
      </c>
      <c r="S1067" s="515">
        <f t="shared" si="1088"/>
        <v>0</v>
      </c>
      <c r="T1067" s="515">
        <f>IF(R1067=1,SUM($R$6:R1067),0)</f>
        <v>0</v>
      </c>
      <c r="U1067" s="515">
        <f>IF(S1067=1,SUM($S$6:S1067),0)</f>
        <v>0</v>
      </c>
      <c r="V1067" s="515">
        <f t="shared" si="1089"/>
        <v>0</v>
      </c>
      <c r="W1067" s="515">
        <f t="shared" si="1090"/>
        <v>0</v>
      </c>
      <c r="X1067" s="515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288</v>
      </c>
      <c r="D1068" s="105" t="s">
        <v>2028</v>
      </c>
      <c r="E1068" s="212" t="s">
        <v>47</v>
      </c>
      <c r="F1068" s="213" t="s">
        <v>276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15">
        <f t="shared" si="1087"/>
        <v>0</v>
      </c>
      <c r="S1068" s="515">
        <f t="shared" si="1088"/>
        <v>0</v>
      </c>
      <c r="T1068" s="515">
        <f>IF(R1068=1,SUM($R$6:R1068),0)</f>
        <v>0</v>
      </c>
      <c r="U1068" s="515">
        <f>IF(S1068=1,SUM($S$6:S1068),0)</f>
        <v>0</v>
      </c>
      <c r="V1068" s="515">
        <f t="shared" si="1089"/>
        <v>0</v>
      </c>
      <c r="W1068" s="515">
        <f t="shared" si="1090"/>
        <v>0</v>
      </c>
      <c r="X1068" s="515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289</v>
      </c>
      <c r="D1069" s="105" t="s">
        <v>2029</v>
      </c>
      <c r="E1069" s="212" t="s">
        <v>47</v>
      </c>
      <c r="F1069" s="213" t="s">
        <v>276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15">
        <f t="shared" si="1087"/>
        <v>0</v>
      </c>
      <c r="S1069" s="515">
        <f t="shared" si="1088"/>
        <v>0</v>
      </c>
      <c r="T1069" s="515">
        <f>IF(R1069=1,SUM($R$6:R1069),0)</f>
        <v>0</v>
      </c>
      <c r="U1069" s="515">
        <f>IF(S1069=1,SUM($S$6:S1069),0)</f>
        <v>0</v>
      </c>
      <c r="V1069" s="515">
        <f t="shared" si="1089"/>
        <v>0</v>
      </c>
      <c r="W1069" s="515">
        <f t="shared" si="1090"/>
        <v>0</v>
      </c>
      <c r="X1069" s="515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290</v>
      </c>
      <c r="D1070" s="105" t="s">
        <v>2030</v>
      </c>
      <c r="E1070" s="212" t="s">
        <v>47</v>
      </c>
      <c r="F1070" s="213" t="s">
        <v>276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15">
        <f t="shared" si="1087"/>
        <v>0</v>
      </c>
      <c r="S1070" s="515">
        <f t="shared" si="1088"/>
        <v>0</v>
      </c>
      <c r="T1070" s="515">
        <f>IF(R1070=1,SUM($R$6:R1070),0)</f>
        <v>0</v>
      </c>
      <c r="U1070" s="515">
        <f>IF(S1070=1,SUM($S$6:S1070),0)</f>
        <v>0</v>
      </c>
      <c r="V1070" s="515">
        <f t="shared" si="1089"/>
        <v>0</v>
      </c>
      <c r="W1070" s="515">
        <f t="shared" si="1090"/>
        <v>0</v>
      </c>
      <c r="X1070" s="515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292</v>
      </c>
      <c r="D1071" s="105" t="s">
        <v>2031</v>
      </c>
      <c r="E1071" s="212" t="s">
        <v>47</v>
      </c>
      <c r="F1071" s="213" t="s">
        <v>276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15">
        <f t="shared" si="1087"/>
        <v>0</v>
      </c>
      <c r="S1071" s="515">
        <f t="shared" si="1088"/>
        <v>0</v>
      </c>
      <c r="T1071" s="515">
        <f>IF(R1071=1,SUM($R$6:R1071),0)</f>
        <v>0</v>
      </c>
      <c r="U1071" s="515">
        <f>IF(S1071=1,SUM($S$6:S1071),0)</f>
        <v>0</v>
      </c>
      <c r="V1071" s="515">
        <f t="shared" si="1089"/>
        <v>0</v>
      </c>
      <c r="W1071" s="515">
        <f t="shared" si="1090"/>
        <v>0</v>
      </c>
      <c r="X1071" s="515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294</v>
      </c>
      <c r="D1072" s="105" t="s">
        <v>2032</v>
      </c>
      <c r="E1072" s="212" t="s">
        <v>47</v>
      </c>
      <c r="F1072" s="213" t="s">
        <v>276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15">
        <f t="shared" si="1087"/>
        <v>0</v>
      </c>
      <c r="S1072" s="515">
        <f t="shared" si="1088"/>
        <v>0</v>
      </c>
      <c r="T1072" s="515">
        <f>IF(R1072=1,SUM($R$6:R1072),0)</f>
        <v>0</v>
      </c>
      <c r="U1072" s="515">
        <f>IF(S1072=1,SUM($S$6:S1072),0)</f>
        <v>0</v>
      </c>
      <c r="V1072" s="515">
        <f t="shared" si="1089"/>
        <v>0</v>
      </c>
      <c r="W1072" s="515">
        <f t="shared" si="1090"/>
        <v>0</v>
      </c>
      <c r="X1072" s="515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296</v>
      </c>
      <c r="D1073" s="105" t="s">
        <v>2033</v>
      </c>
      <c r="E1073" s="212" t="s">
        <v>47</v>
      </c>
      <c r="F1073" s="213" t="s">
        <v>276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15">
        <f t="shared" si="1087"/>
        <v>0</v>
      </c>
      <c r="S1073" s="515">
        <f t="shared" si="1088"/>
        <v>0</v>
      </c>
      <c r="T1073" s="515">
        <f>IF(R1073=1,SUM($R$6:R1073),0)</f>
        <v>0</v>
      </c>
      <c r="U1073" s="515">
        <f>IF(S1073=1,SUM($S$6:S1073),0)</f>
        <v>0</v>
      </c>
      <c r="V1073" s="515">
        <f t="shared" si="1089"/>
        <v>0</v>
      </c>
      <c r="W1073" s="515">
        <f t="shared" si="1090"/>
        <v>0</v>
      </c>
      <c r="X1073" s="515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291</v>
      </c>
      <c r="D1074" s="105" t="s">
        <v>2034</v>
      </c>
      <c r="E1074" s="212" t="s">
        <v>47</v>
      </c>
      <c r="F1074" s="213" t="s">
        <v>276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15">
        <f t="shared" si="1087"/>
        <v>0</v>
      </c>
      <c r="S1074" s="515">
        <f t="shared" si="1088"/>
        <v>0</v>
      </c>
      <c r="T1074" s="515">
        <f>IF(R1074=1,SUM($R$6:R1074),0)</f>
        <v>0</v>
      </c>
      <c r="U1074" s="515">
        <f>IF(S1074=1,SUM($S$6:S1074),0)</f>
        <v>0</v>
      </c>
      <c r="V1074" s="515">
        <f t="shared" si="1089"/>
        <v>0</v>
      </c>
      <c r="W1074" s="515">
        <f t="shared" si="1090"/>
        <v>0</v>
      </c>
      <c r="X1074" s="515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293</v>
      </c>
      <c r="D1075" s="105" t="s">
        <v>2035</v>
      </c>
      <c r="E1075" s="212" t="s">
        <v>47</v>
      </c>
      <c r="F1075" s="213" t="s">
        <v>276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15">
        <f t="shared" si="1087"/>
        <v>0</v>
      </c>
      <c r="S1075" s="515">
        <f t="shared" si="1088"/>
        <v>0</v>
      </c>
      <c r="T1075" s="515">
        <f>IF(R1075=1,SUM($R$6:R1075),0)</f>
        <v>0</v>
      </c>
      <c r="U1075" s="515">
        <f>IF(S1075=1,SUM($S$6:S1075),0)</f>
        <v>0</v>
      </c>
      <c r="V1075" s="515">
        <f t="shared" si="1089"/>
        <v>0</v>
      </c>
      <c r="W1075" s="515">
        <f t="shared" si="1090"/>
        <v>0</v>
      </c>
      <c r="X1075" s="515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295</v>
      </c>
      <c r="D1076" s="105" t="s">
        <v>2036</v>
      </c>
      <c r="E1076" s="212" t="s">
        <v>47</v>
      </c>
      <c r="F1076" s="213" t="s">
        <v>276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15">
        <f t="shared" si="1087"/>
        <v>0</v>
      </c>
      <c r="S1076" s="515">
        <f t="shared" si="1088"/>
        <v>0</v>
      </c>
      <c r="T1076" s="515">
        <f>IF(R1076=1,SUM($R$6:R1076),0)</f>
        <v>0</v>
      </c>
      <c r="U1076" s="515">
        <f>IF(S1076=1,SUM($S$6:S1076),0)</f>
        <v>0</v>
      </c>
      <c r="V1076" s="515">
        <f t="shared" si="1089"/>
        <v>0</v>
      </c>
      <c r="W1076" s="515">
        <f t="shared" si="1090"/>
        <v>0</v>
      </c>
      <c r="X1076" s="515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297</v>
      </c>
      <c r="D1077" s="105" t="s">
        <v>2037</v>
      </c>
      <c r="E1077" s="212" t="s">
        <v>47</v>
      </c>
      <c r="F1077" s="213" t="s">
        <v>276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15">
        <f t="shared" si="1087"/>
        <v>0</v>
      </c>
      <c r="S1077" s="515">
        <f t="shared" si="1088"/>
        <v>0</v>
      </c>
      <c r="T1077" s="515">
        <f>IF(R1077=1,SUM($R$6:R1077),0)</f>
        <v>0</v>
      </c>
      <c r="U1077" s="515">
        <f>IF(S1077=1,SUM($S$6:S1077),0)</f>
        <v>0</v>
      </c>
      <c r="V1077" s="515">
        <f t="shared" si="1089"/>
        <v>0</v>
      </c>
      <c r="W1077" s="515">
        <f t="shared" si="1090"/>
        <v>0</v>
      </c>
      <c r="X1077" s="515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593</v>
      </c>
      <c r="D1078" s="105" t="s">
        <v>2038</v>
      </c>
      <c r="E1078" s="212" t="s">
        <v>47</v>
      </c>
      <c r="F1078" s="213" t="s">
        <v>276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15">
        <f t="shared" si="1087"/>
        <v>0</v>
      </c>
      <c r="S1078" s="515">
        <f t="shared" si="1088"/>
        <v>0</v>
      </c>
      <c r="T1078" s="515">
        <f>IF(R1078=1,SUM($R$6:R1078),0)</f>
        <v>0</v>
      </c>
      <c r="U1078" s="515">
        <f>IF(S1078=1,SUM($S$6:S1078),0)</f>
        <v>0</v>
      </c>
      <c r="V1078" s="515">
        <f t="shared" si="1089"/>
        <v>0</v>
      </c>
      <c r="W1078" s="515">
        <f t="shared" si="1090"/>
        <v>0</v>
      </c>
      <c r="X1078" s="515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594</v>
      </c>
      <c r="D1079" s="105" t="s">
        <v>2039</v>
      </c>
      <c r="E1079" s="212" t="s">
        <v>47</v>
      </c>
      <c r="F1079" s="213" t="s">
        <v>276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15">
        <f t="shared" si="1087"/>
        <v>0</v>
      </c>
      <c r="S1079" s="515">
        <f t="shared" si="1088"/>
        <v>0</v>
      </c>
      <c r="T1079" s="515">
        <f>IF(R1079=1,SUM($R$6:R1079),0)</f>
        <v>0</v>
      </c>
      <c r="U1079" s="515">
        <f>IF(S1079=1,SUM($S$6:S1079),0)</f>
        <v>0</v>
      </c>
      <c r="V1079" s="515">
        <f t="shared" si="1089"/>
        <v>0</v>
      </c>
      <c r="W1079" s="515">
        <f t="shared" si="1090"/>
        <v>0</v>
      </c>
      <c r="X1079" s="515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440</v>
      </c>
      <c r="D1080" s="105" t="s">
        <v>2040</v>
      </c>
      <c r="E1080" s="212" t="s">
        <v>47</v>
      </c>
      <c r="F1080" s="213" t="s">
        <v>276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15">
        <f t="shared" si="1087"/>
        <v>0</v>
      </c>
      <c r="S1080" s="515">
        <f t="shared" si="1088"/>
        <v>0</v>
      </c>
      <c r="T1080" s="515">
        <f>IF(R1080=1,SUM($R$6:R1080),0)</f>
        <v>0</v>
      </c>
      <c r="U1080" s="515">
        <f>IF(S1080=1,SUM($S$6:S1080),0)</f>
        <v>0</v>
      </c>
      <c r="V1080" s="515">
        <f t="shared" si="1089"/>
        <v>0</v>
      </c>
      <c r="W1080" s="515">
        <f t="shared" si="1090"/>
        <v>0</v>
      </c>
      <c r="X1080" s="515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441</v>
      </c>
      <c r="D1081" s="105" t="s">
        <v>2041</v>
      </c>
      <c r="E1081" s="212" t="s">
        <v>47</v>
      </c>
      <c r="F1081" s="213" t="s">
        <v>276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15">
        <f t="shared" si="1087"/>
        <v>0</v>
      </c>
      <c r="S1081" s="515">
        <f t="shared" si="1088"/>
        <v>0</v>
      </c>
      <c r="T1081" s="515">
        <f>IF(R1081=1,SUM($R$6:R1081),0)</f>
        <v>0</v>
      </c>
      <c r="U1081" s="515">
        <f>IF(S1081=1,SUM($S$6:S1081),0)</f>
        <v>0</v>
      </c>
      <c r="V1081" s="515">
        <f t="shared" si="1089"/>
        <v>0</v>
      </c>
      <c r="W1081" s="515">
        <f t="shared" si="1090"/>
        <v>0</v>
      </c>
      <c r="X1081" s="515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442</v>
      </c>
      <c r="D1082" s="105" t="s">
        <v>2042</v>
      </c>
      <c r="E1082" s="212" t="s">
        <v>47</v>
      </c>
      <c r="F1082" s="213" t="s">
        <v>276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15">
        <f t="shared" si="1087"/>
        <v>0</v>
      </c>
      <c r="S1082" s="515">
        <f t="shared" si="1088"/>
        <v>0</v>
      </c>
      <c r="T1082" s="515">
        <f>IF(R1082=1,SUM($R$6:R1082),0)</f>
        <v>0</v>
      </c>
      <c r="U1082" s="515">
        <f>IF(S1082=1,SUM($S$6:S1082),0)</f>
        <v>0</v>
      </c>
      <c r="V1082" s="515">
        <f t="shared" si="1089"/>
        <v>0</v>
      </c>
      <c r="W1082" s="515">
        <f t="shared" si="1090"/>
        <v>0</v>
      </c>
      <c r="X1082" s="515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298</v>
      </c>
      <c r="D1083" s="105" t="s">
        <v>2043</v>
      </c>
      <c r="E1083" s="212" t="s">
        <v>47</v>
      </c>
      <c r="F1083" s="213" t="s">
        <v>276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15">
        <f t="shared" si="1087"/>
        <v>0</v>
      </c>
      <c r="S1083" s="515">
        <f t="shared" si="1088"/>
        <v>0</v>
      </c>
      <c r="T1083" s="515">
        <f>IF(R1083=1,SUM($R$6:R1083),0)</f>
        <v>0</v>
      </c>
      <c r="U1083" s="515">
        <f>IF(S1083=1,SUM($S$6:S1083),0)</f>
        <v>0</v>
      </c>
      <c r="V1083" s="515">
        <f t="shared" si="1089"/>
        <v>0</v>
      </c>
      <c r="W1083" s="515">
        <f t="shared" si="1090"/>
        <v>0</v>
      </c>
      <c r="X1083" s="515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299</v>
      </c>
      <c r="D1084" s="105" t="s">
        <v>2044</v>
      </c>
      <c r="E1084" s="212" t="s">
        <v>47</v>
      </c>
      <c r="F1084" s="213" t="s">
        <v>276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15">
        <f t="shared" si="1087"/>
        <v>0</v>
      </c>
      <c r="S1084" s="515">
        <f t="shared" si="1088"/>
        <v>0</v>
      </c>
      <c r="T1084" s="515">
        <f>IF(R1084=1,SUM($R$6:R1084),0)</f>
        <v>0</v>
      </c>
      <c r="U1084" s="515">
        <f>IF(S1084=1,SUM($S$6:S1084),0)</f>
        <v>0</v>
      </c>
      <c r="V1084" s="515">
        <f t="shared" si="1089"/>
        <v>0</v>
      </c>
      <c r="W1084" s="515">
        <f t="shared" si="1090"/>
        <v>0</v>
      </c>
      <c r="X1084" s="515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300</v>
      </c>
      <c r="D1085" s="105"/>
      <c r="E1085" s="212" t="s">
        <v>47</v>
      </c>
      <c r="F1085" s="213" t="s">
        <v>276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15">
        <f t="shared" si="1087"/>
        <v>0</v>
      </c>
      <c r="S1085" s="515">
        <f t="shared" si="1088"/>
        <v>0</v>
      </c>
      <c r="T1085" s="515">
        <f>IF(R1085=1,SUM($R$6:R1085),0)</f>
        <v>0</v>
      </c>
      <c r="U1085" s="515">
        <f>IF(S1085=1,SUM($S$6:S1085),0)</f>
        <v>0</v>
      </c>
      <c r="V1085" s="515">
        <f t="shared" si="1089"/>
        <v>0</v>
      </c>
      <c r="W1085" s="515">
        <f t="shared" si="1090"/>
        <v>0</v>
      </c>
      <c r="X1085" s="515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301</v>
      </c>
      <c r="D1086" s="105" t="s">
        <v>2045</v>
      </c>
      <c r="E1086" s="212" t="s">
        <v>47</v>
      </c>
      <c r="F1086" s="213" t="s">
        <v>276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15">
        <f t="shared" si="1087"/>
        <v>0</v>
      </c>
      <c r="S1086" s="515">
        <f t="shared" si="1088"/>
        <v>0</v>
      </c>
      <c r="T1086" s="515">
        <f>IF(R1086=1,SUM($R$6:R1086),0)</f>
        <v>0</v>
      </c>
      <c r="U1086" s="515">
        <f>IF(S1086=1,SUM($S$6:S1086),0)</f>
        <v>0</v>
      </c>
      <c r="V1086" s="515">
        <f t="shared" si="1089"/>
        <v>0</v>
      </c>
      <c r="W1086" s="515">
        <f t="shared" si="1090"/>
        <v>0</v>
      </c>
      <c r="X1086" s="515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302</v>
      </c>
      <c r="D1087" s="105" t="s">
        <v>2046</v>
      </c>
      <c r="E1087" s="212" t="s">
        <v>47</v>
      </c>
      <c r="F1087" s="213" t="s">
        <v>276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15">
        <f t="shared" si="1087"/>
        <v>0</v>
      </c>
      <c r="S1087" s="515">
        <f t="shared" si="1088"/>
        <v>0</v>
      </c>
      <c r="T1087" s="515">
        <f>IF(R1087=1,SUM($R$6:R1087),0)</f>
        <v>0</v>
      </c>
      <c r="U1087" s="515">
        <f>IF(S1087=1,SUM($S$6:S1087),0)</f>
        <v>0</v>
      </c>
      <c r="V1087" s="515">
        <f t="shared" si="1089"/>
        <v>0</v>
      </c>
      <c r="W1087" s="515">
        <f t="shared" si="1090"/>
        <v>0</v>
      </c>
      <c r="X1087" s="515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303</v>
      </c>
      <c r="D1088" s="105"/>
      <c r="E1088" s="212" t="s">
        <v>47</v>
      </c>
      <c r="F1088" s="213" t="s">
        <v>276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15">
        <f t="shared" si="1087"/>
        <v>0</v>
      </c>
      <c r="S1088" s="515">
        <f t="shared" si="1088"/>
        <v>0</v>
      </c>
      <c r="T1088" s="515">
        <f>IF(R1088=1,SUM($R$6:R1088),0)</f>
        <v>0</v>
      </c>
      <c r="U1088" s="515">
        <f>IF(S1088=1,SUM($S$6:S1088),0)</f>
        <v>0</v>
      </c>
      <c r="V1088" s="515">
        <f t="shared" si="1089"/>
        <v>0</v>
      </c>
      <c r="W1088" s="515">
        <f t="shared" si="1090"/>
        <v>0</v>
      </c>
      <c r="X1088" s="515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304</v>
      </c>
      <c r="D1089" s="105"/>
      <c r="E1089" s="212" t="s">
        <v>47</v>
      </c>
      <c r="F1089" s="213" t="s">
        <v>276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15">
        <f t="shared" si="1087"/>
        <v>0</v>
      </c>
      <c r="S1089" s="515">
        <f t="shared" si="1088"/>
        <v>0</v>
      </c>
      <c r="T1089" s="515">
        <f>IF(R1089=1,SUM($R$6:R1089),0)</f>
        <v>0</v>
      </c>
      <c r="U1089" s="515">
        <f>IF(S1089=1,SUM($S$6:S1089),0)</f>
        <v>0</v>
      </c>
      <c r="V1089" s="515">
        <f t="shared" si="1089"/>
        <v>0</v>
      </c>
      <c r="W1089" s="515">
        <f t="shared" si="1090"/>
        <v>0</v>
      </c>
      <c r="X1089" s="515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305</v>
      </c>
      <c r="D1090" s="105"/>
      <c r="E1090" s="212" t="s">
        <v>47</v>
      </c>
      <c r="F1090" s="213" t="s">
        <v>276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15">
        <f t="shared" si="1087"/>
        <v>0</v>
      </c>
      <c r="S1090" s="515">
        <f t="shared" si="1088"/>
        <v>0</v>
      </c>
      <c r="T1090" s="515">
        <f>IF(R1090=1,SUM($R$6:R1090),0)</f>
        <v>0</v>
      </c>
      <c r="U1090" s="515">
        <f>IF(S1090=1,SUM($S$6:S1090),0)</f>
        <v>0</v>
      </c>
      <c r="V1090" s="515">
        <f t="shared" si="1089"/>
        <v>0</v>
      </c>
      <c r="W1090" s="515">
        <f t="shared" si="1090"/>
        <v>0</v>
      </c>
      <c r="X1090" s="515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306</v>
      </c>
      <c r="D1091" s="105" t="s">
        <v>2047</v>
      </c>
      <c r="E1091" s="212" t="s">
        <v>47</v>
      </c>
      <c r="F1091" s="213" t="s">
        <v>276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15">
        <f t="shared" si="1087"/>
        <v>0</v>
      </c>
      <c r="S1091" s="515">
        <f t="shared" si="1088"/>
        <v>0</v>
      </c>
      <c r="T1091" s="515">
        <f>IF(R1091=1,SUM($R$6:R1091),0)</f>
        <v>0</v>
      </c>
      <c r="U1091" s="515">
        <f>IF(S1091=1,SUM($S$6:S1091),0)</f>
        <v>0</v>
      </c>
      <c r="V1091" s="515">
        <f t="shared" si="1089"/>
        <v>0</v>
      </c>
      <c r="W1091" s="515">
        <f t="shared" si="1090"/>
        <v>0</v>
      </c>
      <c r="X1091" s="515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307</v>
      </c>
      <c r="D1092" s="105"/>
      <c r="E1092" s="212" t="s">
        <v>47</v>
      </c>
      <c r="F1092" s="213" t="s">
        <v>276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15">
        <f t="shared" si="1087"/>
        <v>0</v>
      </c>
      <c r="S1092" s="515">
        <f t="shared" si="1088"/>
        <v>0</v>
      </c>
      <c r="T1092" s="515">
        <f>IF(R1092=1,SUM($R$6:R1092),0)</f>
        <v>0</v>
      </c>
      <c r="U1092" s="515">
        <f>IF(S1092=1,SUM($S$6:S1092),0)</f>
        <v>0</v>
      </c>
      <c r="V1092" s="515">
        <f t="shared" si="1089"/>
        <v>0</v>
      </c>
      <c r="W1092" s="515">
        <f t="shared" si="1090"/>
        <v>0</v>
      </c>
      <c r="X1092" s="515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308</v>
      </c>
      <c r="D1093" s="105" t="s">
        <v>2048</v>
      </c>
      <c r="E1093" s="212" t="s">
        <v>47</v>
      </c>
      <c r="F1093" s="213" t="s">
        <v>276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15">
        <f t="shared" si="1087"/>
        <v>0</v>
      </c>
      <c r="S1093" s="515">
        <f t="shared" si="1088"/>
        <v>0</v>
      </c>
      <c r="T1093" s="515">
        <f>IF(R1093=1,SUM($R$6:R1093),0)</f>
        <v>0</v>
      </c>
      <c r="U1093" s="515">
        <f>IF(S1093=1,SUM($S$6:S1093),0)</f>
        <v>0</v>
      </c>
      <c r="V1093" s="515">
        <f t="shared" si="1089"/>
        <v>0</v>
      </c>
      <c r="W1093" s="515">
        <f t="shared" si="1090"/>
        <v>0</v>
      </c>
      <c r="X1093" s="515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309</v>
      </c>
      <c r="D1094" s="105"/>
      <c r="E1094" s="212" t="s">
        <v>47</v>
      </c>
      <c r="F1094" s="213" t="s">
        <v>276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15">
        <f t="shared" si="1087"/>
        <v>0</v>
      </c>
      <c r="S1094" s="515">
        <f t="shared" si="1088"/>
        <v>0</v>
      </c>
      <c r="T1094" s="515">
        <f>IF(R1094=1,SUM($R$6:R1094),0)</f>
        <v>0</v>
      </c>
      <c r="U1094" s="515">
        <f>IF(S1094=1,SUM($S$6:S1094),0)</f>
        <v>0</v>
      </c>
      <c r="V1094" s="515">
        <f t="shared" si="1089"/>
        <v>0</v>
      </c>
      <c r="W1094" s="515">
        <f t="shared" si="1090"/>
        <v>0</v>
      </c>
      <c r="X1094" s="515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310</v>
      </c>
      <c r="D1095" s="105"/>
      <c r="E1095" s="212" t="s">
        <v>47</v>
      </c>
      <c r="F1095" s="213" t="s">
        <v>276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15">
        <f t="shared" ref="R1095:R1158" si="1158">IF(E1095="MDU-KD",1,0)</f>
        <v>0</v>
      </c>
      <c r="S1095" s="515">
        <f t="shared" ref="S1095:S1158" si="1159">IF(E1095="HDW",1,0)</f>
        <v>0</v>
      </c>
      <c r="T1095" s="515">
        <f>IF(R1095=1,SUM($R$6:R1095),0)</f>
        <v>0</v>
      </c>
      <c r="U1095" s="515">
        <f>IF(S1095=1,SUM($S$6:S1095),0)</f>
        <v>0</v>
      </c>
      <c r="V1095" s="515">
        <f t="shared" ref="V1095:V1158" si="1160">IF(T1095=0,U1095,T1095)</f>
        <v>0</v>
      </c>
      <c r="W1095" s="515">
        <f t="shared" ref="W1095:W1158" si="1161">IF(F1095=0,0,IF(LEFT(C1095,11)="Tiang Beton",1,0))</f>
        <v>0</v>
      </c>
      <c r="X1095" s="515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311</v>
      </c>
      <c r="D1096" s="105"/>
      <c r="E1096" s="212" t="s">
        <v>47</v>
      </c>
      <c r="F1096" s="213" t="s">
        <v>276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15">
        <f t="shared" si="1158"/>
        <v>0</v>
      </c>
      <c r="S1096" s="515">
        <f t="shared" si="1159"/>
        <v>0</v>
      </c>
      <c r="T1096" s="515">
        <f>IF(R1096=1,SUM($R$6:R1096),0)</f>
        <v>0</v>
      </c>
      <c r="U1096" s="515">
        <f>IF(S1096=1,SUM($S$6:S1096),0)</f>
        <v>0</v>
      </c>
      <c r="V1096" s="515">
        <f t="shared" si="1160"/>
        <v>0</v>
      </c>
      <c r="W1096" s="515">
        <f t="shared" si="1161"/>
        <v>0</v>
      </c>
      <c r="X1096" s="515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312</v>
      </c>
      <c r="D1097" s="105" t="s">
        <v>2049</v>
      </c>
      <c r="E1097" s="105" t="s">
        <v>47</v>
      </c>
      <c r="F1097" s="213" t="s">
        <v>276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15">
        <f t="shared" si="1158"/>
        <v>0</v>
      </c>
      <c r="S1097" s="515">
        <f t="shared" si="1159"/>
        <v>0</v>
      </c>
      <c r="T1097" s="515">
        <f>IF(R1097=1,SUM($R$6:R1097),0)</f>
        <v>0</v>
      </c>
      <c r="U1097" s="515">
        <f>IF(S1097=1,SUM($S$6:S1097),0)</f>
        <v>0</v>
      </c>
      <c r="V1097" s="515">
        <f t="shared" si="1160"/>
        <v>0</v>
      </c>
      <c r="W1097" s="515">
        <f t="shared" si="1161"/>
        <v>0</v>
      </c>
      <c r="X1097" s="515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314</v>
      </c>
      <c r="D1098" s="105" t="s">
        <v>2050</v>
      </c>
      <c r="E1098" s="105" t="s">
        <v>47</v>
      </c>
      <c r="F1098" s="213" t="s">
        <v>276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15">
        <f t="shared" si="1158"/>
        <v>0</v>
      </c>
      <c r="S1098" s="515">
        <f t="shared" si="1159"/>
        <v>0</v>
      </c>
      <c r="T1098" s="515">
        <f>IF(R1098=1,SUM($R$6:R1098),0)</f>
        <v>0</v>
      </c>
      <c r="U1098" s="515">
        <f>IF(S1098=1,SUM($S$6:S1098),0)</f>
        <v>0</v>
      </c>
      <c r="V1098" s="515">
        <f t="shared" si="1160"/>
        <v>0</v>
      </c>
      <c r="W1098" s="515">
        <f t="shared" si="1161"/>
        <v>0</v>
      </c>
      <c r="X1098" s="515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316</v>
      </c>
      <c r="D1099" s="105" t="s">
        <v>2051</v>
      </c>
      <c r="E1099" s="105" t="s">
        <v>47</v>
      </c>
      <c r="F1099" s="213" t="s">
        <v>276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15">
        <f t="shared" si="1158"/>
        <v>0</v>
      </c>
      <c r="S1099" s="515">
        <f t="shared" si="1159"/>
        <v>0</v>
      </c>
      <c r="T1099" s="515">
        <f>IF(R1099=1,SUM($R$6:R1099),0)</f>
        <v>0</v>
      </c>
      <c r="U1099" s="515">
        <f>IF(S1099=1,SUM($S$6:S1099),0)</f>
        <v>0</v>
      </c>
      <c r="V1099" s="515">
        <f t="shared" si="1160"/>
        <v>0</v>
      </c>
      <c r="W1099" s="515">
        <f t="shared" si="1161"/>
        <v>0</v>
      </c>
      <c r="X1099" s="515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318</v>
      </c>
      <c r="D1100" s="105"/>
      <c r="E1100" s="212" t="s">
        <v>47</v>
      </c>
      <c r="F1100" s="213" t="s">
        <v>276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15">
        <f t="shared" si="1158"/>
        <v>0</v>
      </c>
      <c r="S1100" s="515">
        <f t="shared" si="1159"/>
        <v>0</v>
      </c>
      <c r="T1100" s="515">
        <f>IF(R1100=1,SUM($R$6:R1100),0)</f>
        <v>0</v>
      </c>
      <c r="U1100" s="515">
        <f>IF(S1100=1,SUM($S$6:S1100),0)</f>
        <v>0</v>
      </c>
      <c r="V1100" s="515">
        <f t="shared" si="1160"/>
        <v>0</v>
      </c>
      <c r="W1100" s="515">
        <f t="shared" si="1161"/>
        <v>0</v>
      </c>
      <c r="X1100" s="515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313</v>
      </c>
      <c r="D1101" s="105" t="s">
        <v>2052</v>
      </c>
      <c r="E1101" s="212" t="s">
        <v>47</v>
      </c>
      <c r="F1101" s="213" t="s">
        <v>276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15">
        <f t="shared" si="1158"/>
        <v>0</v>
      </c>
      <c r="S1101" s="515">
        <f t="shared" si="1159"/>
        <v>0</v>
      </c>
      <c r="T1101" s="515">
        <f>IF(R1101=1,SUM($R$6:R1101),0)</f>
        <v>0</v>
      </c>
      <c r="U1101" s="515">
        <f>IF(S1101=1,SUM($S$6:S1101),0)</f>
        <v>0</v>
      </c>
      <c r="V1101" s="515">
        <f t="shared" si="1160"/>
        <v>0</v>
      </c>
      <c r="W1101" s="515">
        <f t="shared" si="1161"/>
        <v>0</v>
      </c>
      <c r="X1101" s="515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315</v>
      </c>
      <c r="D1102" s="105" t="s">
        <v>2053</v>
      </c>
      <c r="E1102" s="212" t="s">
        <v>47</v>
      </c>
      <c r="F1102" s="213" t="s">
        <v>276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15">
        <f t="shared" si="1158"/>
        <v>0</v>
      </c>
      <c r="S1102" s="515">
        <f t="shared" si="1159"/>
        <v>0</v>
      </c>
      <c r="T1102" s="515">
        <f>IF(R1102=1,SUM($R$6:R1102),0)</f>
        <v>0</v>
      </c>
      <c r="U1102" s="515">
        <f>IF(S1102=1,SUM($S$6:S1102),0)</f>
        <v>0</v>
      </c>
      <c r="V1102" s="515">
        <f t="shared" si="1160"/>
        <v>0</v>
      </c>
      <c r="W1102" s="515">
        <f t="shared" si="1161"/>
        <v>0</v>
      </c>
      <c r="X1102" s="515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317</v>
      </c>
      <c r="D1103" s="105" t="s">
        <v>2054</v>
      </c>
      <c r="E1103" s="212" t="s">
        <v>47</v>
      </c>
      <c r="F1103" s="213" t="s">
        <v>276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15">
        <f t="shared" si="1158"/>
        <v>0</v>
      </c>
      <c r="S1103" s="515">
        <f t="shared" si="1159"/>
        <v>0</v>
      </c>
      <c r="T1103" s="515">
        <f>IF(R1103=1,SUM($R$6:R1103),0)</f>
        <v>0</v>
      </c>
      <c r="U1103" s="515">
        <f>IF(S1103=1,SUM($S$6:S1103),0)</f>
        <v>0</v>
      </c>
      <c r="V1103" s="515">
        <f t="shared" si="1160"/>
        <v>0</v>
      </c>
      <c r="W1103" s="515">
        <f t="shared" si="1161"/>
        <v>0</v>
      </c>
      <c r="X1103" s="515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319</v>
      </c>
      <c r="D1104" s="105"/>
      <c r="E1104" s="212" t="s">
        <v>47</v>
      </c>
      <c r="F1104" s="213" t="s">
        <v>276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15">
        <f t="shared" si="1158"/>
        <v>0</v>
      </c>
      <c r="S1104" s="515">
        <f t="shared" si="1159"/>
        <v>0</v>
      </c>
      <c r="T1104" s="515">
        <f>IF(R1104=1,SUM($R$6:R1104),0)</f>
        <v>0</v>
      </c>
      <c r="U1104" s="515">
        <f>IF(S1104=1,SUM($S$6:S1104),0)</f>
        <v>0</v>
      </c>
      <c r="V1104" s="515">
        <f t="shared" si="1160"/>
        <v>0</v>
      </c>
      <c r="W1104" s="515">
        <f t="shared" si="1161"/>
        <v>0</v>
      </c>
      <c r="X1104" s="515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595</v>
      </c>
      <c r="D1105" s="105" t="s">
        <v>2055</v>
      </c>
      <c r="E1105" s="212" t="s">
        <v>47</v>
      </c>
      <c r="F1105" s="213" t="s">
        <v>276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15">
        <f t="shared" si="1158"/>
        <v>0</v>
      </c>
      <c r="S1105" s="515">
        <f t="shared" si="1159"/>
        <v>0</v>
      </c>
      <c r="T1105" s="515">
        <f>IF(R1105=1,SUM($R$6:R1105),0)</f>
        <v>0</v>
      </c>
      <c r="U1105" s="515">
        <f>IF(S1105=1,SUM($S$6:S1105),0)</f>
        <v>0</v>
      </c>
      <c r="V1105" s="515">
        <f t="shared" si="1160"/>
        <v>0</v>
      </c>
      <c r="W1105" s="515">
        <f t="shared" si="1161"/>
        <v>0</v>
      </c>
      <c r="X1105" s="515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596</v>
      </c>
      <c r="D1106" s="105" t="s">
        <v>2056</v>
      </c>
      <c r="E1106" s="212" t="s">
        <v>47</v>
      </c>
      <c r="F1106" s="213" t="s">
        <v>276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15">
        <f t="shared" si="1158"/>
        <v>0</v>
      </c>
      <c r="S1106" s="515">
        <f t="shared" si="1159"/>
        <v>0</v>
      </c>
      <c r="T1106" s="515">
        <f>IF(R1106=1,SUM($R$6:R1106),0)</f>
        <v>0</v>
      </c>
      <c r="U1106" s="515">
        <f>IF(S1106=1,SUM($S$6:S1106),0)</f>
        <v>0</v>
      </c>
      <c r="V1106" s="515">
        <f t="shared" si="1160"/>
        <v>0</v>
      </c>
      <c r="W1106" s="515">
        <f t="shared" si="1161"/>
        <v>0</v>
      </c>
      <c r="X1106" s="515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597</v>
      </c>
      <c r="D1107" s="105" t="s">
        <v>2057</v>
      </c>
      <c r="E1107" s="212" t="s">
        <v>47</v>
      </c>
      <c r="F1107" s="213" t="s">
        <v>276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15">
        <f t="shared" si="1158"/>
        <v>0</v>
      </c>
      <c r="S1107" s="515">
        <f t="shared" si="1159"/>
        <v>0</v>
      </c>
      <c r="T1107" s="515">
        <f>IF(R1107=1,SUM($R$6:R1107),0)</f>
        <v>0</v>
      </c>
      <c r="U1107" s="515">
        <f>IF(S1107=1,SUM($S$6:S1107),0)</f>
        <v>0</v>
      </c>
      <c r="V1107" s="515">
        <f t="shared" si="1160"/>
        <v>0</v>
      </c>
      <c r="W1107" s="515">
        <f t="shared" si="1161"/>
        <v>0</v>
      </c>
      <c r="X1107" s="515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598</v>
      </c>
      <c r="D1108" s="105"/>
      <c r="E1108" s="212" t="s">
        <v>47</v>
      </c>
      <c r="F1108" s="213" t="s">
        <v>276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15">
        <f t="shared" si="1158"/>
        <v>0</v>
      </c>
      <c r="S1108" s="515">
        <f t="shared" si="1159"/>
        <v>0</v>
      </c>
      <c r="T1108" s="515">
        <f>IF(R1108=1,SUM($R$6:R1108),0)</f>
        <v>0</v>
      </c>
      <c r="U1108" s="515">
        <f>IF(S1108=1,SUM($S$6:S1108),0)</f>
        <v>0</v>
      </c>
      <c r="V1108" s="515">
        <f t="shared" si="1160"/>
        <v>0</v>
      </c>
      <c r="W1108" s="515">
        <f t="shared" si="1161"/>
        <v>0</v>
      </c>
      <c r="X1108" s="515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599</v>
      </c>
      <c r="D1109" s="105"/>
      <c r="E1109" s="212" t="s">
        <v>47</v>
      </c>
      <c r="F1109" s="213" t="s">
        <v>276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15">
        <f t="shared" si="1158"/>
        <v>0</v>
      </c>
      <c r="S1109" s="515">
        <f t="shared" si="1159"/>
        <v>0</v>
      </c>
      <c r="T1109" s="515">
        <f>IF(R1109=1,SUM($R$6:R1109),0)</f>
        <v>0</v>
      </c>
      <c r="U1109" s="515">
        <f>IF(S1109=1,SUM($S$6:S1109),0)</f>
        <v>0</v>
      </c>
      <c r="V1109" s="515">
        <f t="shared" si="1160"/>
        <v>0</v>
      </c>
      <c r="W1109" s="515">
        <f t="shared" si="1161"/>
        <v>0</v>
      </c>
      <c r="X1109" s="515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796</v>
      </c>
      <c r="D1110" s="105" t="s">
        <v>796</v>
      </c>
      <c r="E1110" s="212" t="s">
        <v>47</v>
      </c>
      <c r="F1110" s="213" t="s">
        <v>276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15">
        <f t="shared" si="1158"/>
        <v>0</v>
      </c>
      <c r="S1110" s="515">
        <f t="shared" si="1159"/>
        <v>0</v>
      </c>
      <c r="T1110" s="515">
        <f>IF(R1110=1,SUM($R$6:R1110),0)</f>
        <v>0</v>
      </c>
      <c r="U1110" s="515">
        <f>IF(S1110=1,SUM($S$6:S1110),0)</f>
        <v>0</v>
      </c>
      <c r="V1110" s="515">
        <f t="shared" si="1160"/>
        <v>0</v>
      </c>
      <c r="W1110" s="515">
        <f t="shared" si="1161"/>
        <v>0</v>
      </c>
      <c r="X1110" s="515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1145</v>
      </c>
      <c r="D1111" s="105"/>
      <c r="E1111" s="212" t="s">
        <v>47</v>
      </c>
      <c r="F1111" s="213" t="s">
        <v>276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15">
        <f t="shared" si="1158"/>
        <v>0</v>
      </c>
      <c r="S1111" s="515">
        <f t="shared" si="1159"/>
        <v>0</v>
      </c>
      <c r="T1111" s="515">
        <f>IF(R1111=1,SUM($R$6:R1111),0)</f>
        <v>0</v>
      </c>
      <c r="U1111" s="515">
        <f>IF(S1111=1,SUM($S$6:S1111),0)</f>
        <v>0</v>
      </c>
      <c r="V1111" s="515">
        <f t="shared" si="1160"/>
        <v>0</v>
      </c>
      <c r="W1111" s="515">
        <f t="shared" si="1161"/>
        <v>0</v>
      </c>
      <c r="X1111" s="515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48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15">
        <f t="shared" si="1158"/>
        <v>0</v>
      </c>
      <c r="S1112" s="515">
        <f t="shared" si="1159"/>
        <v>0</v>
      </c>
      <c r="T1112" s="515">
        <f>IF(R1112=1,SUM($R$6:R1112),0)</f>
        <v>0</v>
      </c>
      <c r="U1112" s="515">
        <f>IF(S1112=1,SUM($S$6:S1112),0)</f>
        <v>0</v>
      </c>
      <c r="V1112" s="515">
        <f t="shared" si="1160"/>
        <v>0</v>
      </c>
      <c r="W1112" s="515">
        <f t="shared" si="1161"/>
        <v>0</v>
      </c>
      <c r="X1112" s="515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720</v>
      </c>
      <c r="C1113" s="426" t="s">
        <v>600</v>
      </c>
      <c r="D1113" s="426"/>
      <c r="E1113" s="212" t="s">
        <v>48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15">
        <f t="shared" si="1158"/>
        <v>0</v>
      </c>
      <c r="S1113" s="515">
        <f t="shared" si="1159"/>
        <v>0</v>
      </c>
      <c r="T1113" s="515">
        <f>IF(R1113=1,SUM($R$6:R1113),0)</f>
        <v>0</v>
      </c>
      <c r="U1113" s="515">
        <f>IF(S1113=1,SUM($S$6:S1113),0)</f>
        <v>0</v>
      </c>
      <c r="V1113" s="515">
        <f t="shared" si="1160"/>
        <v>0</v>
      </c>
      <c r="W1113" s="515">
        <f t="shared" si="1161"/>
        <v>0</v>
      </c>
      <c r="X1113" s="515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2125</v>
      </c>
      <c r="D1114" s="105" t="s">
        <v>1650</v>
      </c>
      <c r="E1114" s="212" t="s">
        <v>47</v>
      </c>
      <c r="F1114" s="213" t="s">
        <v>276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15">
        <f t="shared" si="1158"/>
        <v>0</v>
      </c>
      <c r="S1114" s="515">
        <f t="shared" si="1159"/>
        <v>0</v>
      </c>
      <c r="T1114" s="515">
        <f>IF(R1114=1,SUM($R$6:R1114),0)</f>
        <v>0</v>
      </c>
      <c r="U1114" s="515">
        <f>IF(S1114=1,SUM($S$6:S1114),0)</f>
        <v>0</v>
      </c>
      <c r="V1114" s="515">
        <f t="shared" si="1160"/>
        <v>0</v>
      </c>
      <c r="W1114" s="515">
        <f t="shared" si="1161"/>
        <v>0</v>
      </c>
      <c r="X1114" s="515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2126</v>
      </c>
      <c r="D1115" s="105" t="s">
        <v>1651</v>
      </c>
      <c r="E1115" s="212" t="s">
        <v>47</v>
      </c>
      <c r="F1115" s="213" t="s">
        <v>276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15">
        <f t="shared" si="1158"/>
        <v>0</v>
      </c>
      <c r="S1115" s="515">
        <f t="shared" si="1159"/>
        <v>0</v>
      </c>
      <c r="T1115" s="515">
        <f>IF(R1115=1,SUM($R$6:R1115),0)</f>
        <v>0</v>
      </c>
      <c r="U1115" s="515">
        <f>IF(S1115=1,SUM($S$6:S1115),0)</f>
        <v>0</v>
      </c>
      <c r="V1115" s="515">
        <f t="shared" si="1160"/>
        <v>0</v>
      </c>
      <c r="W1115" s="515">
        <f t="shared" si="1161"/>
        <v>0</v>
      </c>
      <c r="X1115" s="515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2127</v>
      </c>
      <c r="D1116" s="105" t="s">
        <v>1652</v>
      </c>
      <c r="E1116" s="212" t="s">
        <v>47</v>
      </c>
      <c r="F1116" s="213" t="s">
        <v>276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15">
        <f t="shared" si="1158"/>
        <v>0</v>
      </c>
      <c r="S1116" s="515">
        <f t="shared" si="1159"/>
        <v>0</v>
      </c>
      <c r="T1116" s="515">
        <f>IF(R1116=1,SUM($R$6:R1116),0)</f>
        <v>0</v>
      </c>
      <c r="U1116" s="515">
        <f>IF(S1116=1,SUM($S$6:S1116),0)</f>
        <v>0</v>
      </c>
      <c r="V1116" s="515">
        <f t="shared" si="1160"/>
        <v>0</v>
      </c>
      <c r="W1116" s="515">
        <f t="shared" si="1161"/>
        <v>0</v>
      </c>
      <c r="X1116" s="515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2128</v>
      </c>
      <c r="D1117" s="105" t="s">
        <v>1653</v>
      </c>
      <c r="E1117" s="212" t="s">
        <v>47</v>
      </c>
      <c r="F1117" s="213" t="s">
        <v>276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15">
        <f t="shared" si="1158"/>
        <v>0</v>
      </c>
      <c r="S1117" s="515">
        <f t="shared" si="1159"/>
        <v>0</v>
      </c>
      <c r="T1117" s="515">
        <f>IF(R1117=1,SUM($R$6:R1117),0)</f>
        <v>0</v>
      </c>
      <c r="U1117" s="515">
        <f>IF(S1117=1,SUM($S$6:S1117),0)</f>
        <v>0</v>
      </c>
      <c r="V1117" s="515">
        <f t="shared" si="1160"/>
        <v>0</v>
      </c>
      <c r="W1117" s="515">
        <f t="shared" si="1161"/>
        <v>0</v>
      </c>
      <c r="X1117" s="515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2129</v>
      </c>
      <c r="D1118" s="105" t="s">
        <v>1654</v>
      </c>
      <c r="E1118" s="212" t="s">
        <v>47</v>
      </c>
      <c r="F1118" s="213" t="s">
        <v>276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15">
        <f t="shared" si="1158"/>
        <v>0</v>
      </c>
      <c r="S1118" s="515">
        <f t="shared" si="1159"/>
        <v>0</v>
      </c>
      <c r="T1118" s="515">
        <f>IF(R1118=1,SUM($R$6:R1118),0)</f>
        <v>0</v>
      </c>
      <c r="U1118" s="515">
        <f>IF(S1118=1,SUM($S$6:S1118),0)</f>
        <v>0</v>
      </c>
      <c r="V1118" s="515">
        <f t="shared" si="1160"/>
        <v>0</v>
      </c>
      <c r="W1118" s="515">
        <f t="shared" si="1161"/>
        <v>0</v>
      </c>
      <c r="X1118" s="515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2288</v>
      </c>
      <c r="D1119" s="105"/>
      <c r="E1119" s="212" t="s">
        <v>47</v>
      </c>
      <c r="F1119" s="213" t="s">
        <v>276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15">
        <f t="shared" si="1158"/>
        <v>0</v>
      </c>
      <c r="S1119" s="515">
        <f t="shared" si="1159"/>
        <v>0</v>
      </c>
      <c r="T1119" s="515">
        <f>IF(R1119=1,SUM($R$6:R1119),0)</f>
        <v>0</v>
      </c>
      <c r="U1119" s="515">
        <f>IF(S1119=1,SUM($S$6:S1119),0)</f>
        <v>0</v>
      </c>
      <c r="V1119" s="515">
        <f t="shared" si="1160"/>
        <v>0</v>
      </c>
      <c r="W1119" s="515">
        <f t="shared" si="1161"/>
        <v>0</v>
      </c>
      <c r="X1119" s="515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1655</v>
      </c>
      <c r="D1120" s="105" t="s">
        <v>1655</v>
      </c>
      <c r="E1120" s="212" t="s">
        <v>47</v>
      </c>
      <c r="F1120" s="213" t="s">
        <v>276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15">
        <f t="shared" si="1158"/>
        <v>0</v>
      </c>
      <c r="S1120" s="515">
        <f t="shared" si="1159"/>
        <v>0</v>
      </c>
      <c r="T1120" s="515">
        <f>IF(R1120=1,SUM($R$6:R1120),0)</f>
        <v>0</v>
      </c>
      <c r="U1120" s="515">
        <f>IF(S1120=1,SUM($S$6:S1120),0)</f>
        <v>0</v>
      </c>
      <c r="V1120" s="515">
        <f t="shared" si="1160"/>
        <v>0</v>
      </c>
      <c r="W1120" s="515">
        <f t="shared" si="1161"/>
        <v>0</v>
      </c>
      <c r="X1120" s="515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2289</v>
      </c>
      <c r="D1121" s="105"/>
      <c r="E1121" s="212" t="s">
        <v>47</v>
      </c>
      <c r="F1121" s="213" t="s">
        <v>276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15">
        <f t="shared" si="1158"/>
        <v>0</v>
      </c>
      <c r="S1121" s="515">
        <f t="shared" si="1159"/>
        <v>0</v>
      </c>
      <c r="T1121" s="515">
        <f>IF(R1121=1,SUM($R$6:R1121),0)</f>
        <v>0</v>
      </c>
      <c r="U1121" s="515">
        <f>IF(S1121=1,SUM($S$6:S1121),0)</f>
        <v>0</v>
      </c>
      <c r="V1121" s="515">
        <f t="shared" si="1160"/>
        <v>0</v>
      </c>
      <c r="W1121" s="515">
        <f t="shared" si="1161"/>
        <v>0</v>
      </c>
      <c r="X1121" s="515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1656</v>
      </c>
      <c r="D1122" s="105" t="s">
        <v>1656</v>
      </c>
      <c r="E1122" s="212" t="s">
        <v>47</v>
      </c>
      <c r="F1122" s="213" t="s">
        <v>276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15">
        <f t="shared" si="1158"/>
        <v>0</v>
      </c>
      <c r="S1122" s="515">
        <f t="shared" si="1159"/>
        <v>0</v>
      </c>
      <c r="T1122" s="515">
        <f>IF(R1122=1,SUM($R$6:R1122),0)</f>
        <v>0</v>
      </c>
      <c r="U1122" s="515">
        <f>IF(S1122=1,SUM($S$6:S1122),0)</f>
        <v>0</v>
      </c>
      <c r="V1122" s="515">
        <f t="shared" si="1160"/>
        <v>0</v>
      </c>
      <c r="W1122" s="515">
        <f t="shared" si="1161"/>
        <v>0</v>
      </c>
      <c r="X1122" s="515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48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15">
        <f t="shared" si="1158"/>
        <v>0</v>
      </c>
      <c r="S1123" s="515">
        <f t="shared" si="1159"/>
        <v>0</v>
      </c>
      <c r="T1123" s="515">
        <f>IF(R1123=1,SUM($R$6:R1123),0)</f>
        <v>0</v>
      </c>
      <c r="U1123" s="515">
        <f>IF(S1123=1,SUM($S$6:S1123),0)</f>
        <v>0</v>
      </c>
      <c r="V1123" s="515">
        <f t="shared" si="1160"/>
        <v>0</v>
      </c>
      <c r="W1123" s="515">
        <f t="shared" si="1161"/>
        <v>0</v>
      </c>
      <c r="X1123" s="515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720</v>
      </c>
      <c r="C1124" s="426" t="s">
        <v>591</v>
      </c>
      <c r="D1124" s="105"/>
      <c r="E1124" s="212" t="s">
        <v>48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15">
        <f t="shared" si="1158"/>
        <v>0</v>
      </c>
      <c r="S1124" s="515">
        <f t="shared" si="1159"/>
        <v>0</v>
      </c>
      <c r="T1124" s="515">
        <f>IF(R1124=1,SUM($R$6:R1124),0)</f>
        <v>0</v>
      </c>
      <c r="U1124" s="515">
        <f>IF(S1124=1,SUM($S$6:S1124),0)</f>
        <v>0</v>
      </c>
      <c r="V1124" s="515">
        <f t="shared" si="1160"/>
        <v>0</v>
      </c>
      <c r="W1124" s="515">
        <f t="shared" si="1161"/>
        <v>0</v>
      </c>
      <c r="X1124" s="515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843</v>
      </c>
      <c r="D1125" s="105"/>
      <c r="E1125" s="212" t="s">
        <v>47</v>
      </c>
      <c r="F1125" s="213" t="s">
        <v>775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15">
        <f t="shared" si="1158"/>
        <v>0</v>
      </c>
      <c r="S1125" s="515">
        <f t="shared" si="1159"/>
        <v>0</v>
      </c>
      <c r="T1125" s="515">
        <f>IF(R1125=1,SUM($R$6:R1125),0)</f>
        <v>0</v>
      </c>
      <c r="U1125" s="515">
        <f>IF(S1125=1,SUM($S$6:S1125),0)</f>
        <v>0</v>
      </c>
      <c r="V1125" s="515">
        <f t="shared" si="1160"/>
        <v>0</v>
      </c>
      <c r="W1125" s="515">
        <f t="shared" si="1161"/>
        <v>0</v>
      </c>
      <c r="X1125" s="515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844</v>
      </c>
      <c r="D1126" s="105"/>
      <c r="E1126" s="212" t="s">
        <v>47</v>
      </c>
      <c r="F1126" s="213" t="s">
        <v>775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15">
        <f t="shared" si="1158"/>
        <v>0</v>
      </c>
      <c r="S1126" s="515">
        <f t="shared" si="1159"/>
        <v>0</v>
      </c>
      <c r="T1126" s="515">
        <f>IF(R1126=1,SUM($R$6:R1126),0)</f>
        <v>0</v>
      </c>
      <c r="U1126" s="515">
        <f>IF(S1126=1,SUM($S$6:S1126),0)</f>
        <v>0</v>
      </c>
      <c r="V1126" s="515">
        <f t="shared" si="1160"/>
        <v>0</v>
      </c>
      <c r="W1126" s="515">
        <f t="shared" si="1161"/>
        <v>0</v>
      </c>
      <c r="X1126" s="515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845</v>
      </c>
      <c r="D1127" s="105"/>
      <c r="E1127" s="212" t="s">
        <v>47</v>
      </c>
      <c r="F1127" s="213" t="s">
        <v>775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15">
        <f t="shared" si="1158"/>
        <v>0</v>
      </c>
      <c r="S1127" s="515">
        <f t="shared" si="1159"/>
        <v>0</v>
      </c>
      <c r="T1127" s="515">
        <f>IF(R1127=1,SUM($R$6:R1127),0)</f>
        <v>0</v>
      </c>
      <c r="U1127" s="515">
        <f>IF(S1127=1,SUM($S$6:S1127),0)</f>
        <v>0</v>
      </c>
      <c r="V1127" s="515">
        <f t="shared" si="1160"/>
        <v>0</v>
      </c>
      <c r="W1127" s="515">
        <f t="shared" si="1161"/>
        <v>0</v>
      </c>
      <c r="X1127" s="515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846</v>
      </c>
      <c r="D1128" s="105"/>
      <c r="E1128" s="212" t="s">
        <v>47</v>
      </c>
      <c r="F1128" s="213" t="s">
        <v>775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15">
        <f t="shared" si="1158"/>
        <v>0</v>
      </c>
      <c r="S1128" s="515">
        <f t="shared" si="1159"/>
        <v>0</v>
      </c>
      <c r="T1128" s="515">
        <f>IF(R1128=1,SUM($R$6:R1128),0)</f>
        <v>0</v>
      </c>
      <c r="U1128" s="515">
        <f>IF(S1128=1,SUM($S$6:S1128),0)</f>
        <v>0</v>
      </c>
      <c r="V1128" s="515">
        <f t="shared" si="1160"/>
        <v>0</v>
      </c>
      <c r="W1128" s="515">
        <f t="shared" si="1161"/>
        <v>0</v>
      </c>
      <c r="X1128" s="515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847</v>
      </c>
      <c r="D1129" s="105"/>
      <c r="E1129" s="212" t="s">
        <v>47</v>
      </c>
      <c r="F1129" s="213" t="s">
        <v>775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15">
        <f t="shared" si="1158"/>
        <v>0</v>
      </c>
      <c r="S1129" s="515">
        <f t="shared" si="1159"/>
        <v>0</v>
      </c>
      <c r="T1129" s="515">
        <f>IF(R1129=1,SUM($R$6:R1129),0)</f>
        <v>0</v>
      </c>
      <c r="U1129" s="515">
        <f>IF(S1129=1,SUM($S$6:S1129),0)</f>
        <v>0</v>
      </c>
      <c r="V1129" s="515">
        <f t="shared" si="1160"/>
        <v>0</v>
      </c>
      <c r="W1129" s="515">
        <f t="shared" si="1161"/>
        <v>0</v>
      </c>
      <c r="X1129" s="515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848</v>
      </c>
      <c r="D1130" s="105"/>
      <c r="E1130" s="212" t="s">
        <v>47</v>
      </c>
      <c r="F1130" s="213" t="s">
        <v>775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15">
        <f t="shared" si="1158"/>
        <v>0</v>
      </c>
      <c r="S1130" s="515">
        <f t="shared" si="1159"/>
        <v>0</v>
      </c>
      <c r="T1130" s="515">
        <f>IF(R1130=1,SUM($R$6:R1130),0)</f>
        <v>0</v>
      </c>
      <c r="U1130" s="515">
        <f>IF(S1130=1,SUM($S$6:S1130),0)</f>
        <v>0</v>
      </c>
      <c r="V1130" s="515">
        <f t="shared" si="1160"/>
        <v>0</v>
      </c>
      <c r="W1130" s="515">
        <f t="shared" si="1161"/>
        <v>0</v>
      </c>
      <c r="X1130" s="515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849</v>
      </c>
      <c r="D1131" s="105"/>
      <c r="E1131" s="212" t="s">
        <v>47</v>
      </c>
      <c r="F1131" s="213" t="s">
        <v>775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15">
        <f t="shared" si="1158"/>
        <v>0</v>
      </c>
      <c r="S1131" s="515">
        <f t="shared" si="1159"/>
        <v>0</v>
      </c>
      <c r="T1131" s="515">
        <f>IF(R1131=1,SUM($R$6:R1131),0)</f>
        <v>0</v>
      </c>
      <c r="U1131" s="515">
        <f>IF(S1131=1,SUM($S$6:S1131),0)</f>
        <v>0</v>
      </c>
      <c r="V1131" s="515">
        <f t="shared" si="1160"/>
        <v>0</v>
      </c>
      <c r="W1131" s="515">
        <f t="shared" si="1161"/>
        <v>0</v>
      </c>
      <c r="X1131" s="515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850</v>
      </c>
      <c r="D1132" s="105"/>
      <c r="E1132" s="212" t="s">
        <v>47</v>
      </c>
      <c r="F1132" s="213" t="s">
        <v>775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15">
        <f t="shared" si="1158"/>
        <v>0</v>
      </c>
      <c r="S1132" s="515">
        <f t="shared" si="1159"/>
        <v>0</v>
      </c>
      <c r="T1132" s="515">
        <f>IF(R1132=1,SUM($R$6:R1132),0)</f>
        <v>0</v>
      </c>
      <c r="U1132" s="515">
        <f>IF(S1132=1,SUM($S$6:S1132),0)</f>
        <v>0</v>
      </c>
      <c r="V1132" s="515">
        <f t="shared" si="1160"/>
        <v>0</v>
      </c>
      <c r="W1132" s="515">
        <f t="shared" si="1161"/>
        <v>0</v>
      </c>
      <c r="X1132" s="515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851</v>
      </c>
      <c r="D1133" s="105"/>
      <c r="E1133" s="212" t="s">
        <v>47</v>
      </c>
      <c r="F1133" s="213" t="s">
        <v>775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15">
        <f t="shared" si="1158"/>
        <v>0</v>
      </c>
      <c r="S1133" s="515">
        <f t="shared" si="1159"/>
        <v>0</v>
      </c>
      <c r="T1133" s="515">
        <f>IF(R1133=1,SUM($R$6:R1133),0)</f>
        <v>0</v>
      </c>
      <c r="U1133" s="515">
        <f>IF(S1133=1,SUM($S$6:S1133),0)</f>
        <v>0</v>
      </c>
      <c r="V1133" s="515">
        <f t="shared" si="1160"/>
        <v>0</v>
      </c>
      <c r="W1133" s="515">
        <f t="shared" si="1161"/>
        <v>0</v>
      </c>
      <c r="X1133" s="515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852</v>
      </c>
      <c r="D1134" s="105"/>
      <c r="E1134" s="212" t="s">
        <v>47</v>
      </c>
      <c r="F1134" s="213" t="s">
        <v>775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15">
        <f t="shared" si="1158"/>
        <v>0</v>
      </c>
      <c r="S1134" s="515">
        <f t="shared" si="1159"/>
        <v>0</v>
      </c>
      <c r="T1134" s="515">
        <f>IF(R1134=1,SUM($R$6:R1134),0)</f>
        <v>0</v>
      </c>
      <c r="U1134" s="515">
        <f>IF(S1134=1,SUM($S$6:S1134),0)</f>
        <v>0</v>
      </c>
      <c r="V1134" s="515">
        <f t="shared" si="1160"/>
        <v>0</v>
      </c>
      <c r="W1134" s="515">
        <f t="shared" si="1161"/>
        <v>0</v>
      </c>
      <c r="X1134" s="515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853</v>
      </c>
      <c r="D1135" s="105"/>
      <c r="E1135" s="212" t="s">
        <v>47</v>
      </c>
      <c r="F1135" s="213" t="s">
        <v>775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15">
        <f t="shared" si="1158"/>
        <v>0</v>
      </c>
      <c r="S1135" s="515">
        <f t="shared" si="1159"/>
        <v>0</v>
      </c>
      <c r="T1135" s="515">
        <f>IF(R1135=1,SUM($R$6:R1135),0)</f>
        <v>0</v>
      </c>
      <c r="U1135" s="515">
        <f>IF(S1135=1,SUM($S$6:S1135),0)</f>
        <v>0</v>
      </c>
      <c r="V1135" s="515">
        <f t="shared" si="1160"/>
        <v>0</v>
      </c>
      <c r="W1135" s="515">
        <f t="shared" si="1161"/>
        <v>0</v>
      </c>
      <c r="X1135" s="515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854</v>
      </c>
      <c r="D1136" s="105"/>
      <c r="E1136" s="212" t="s">
        <v>47</v>
      </c>
      <c r="F1136" s="213" t="s">
        <v>775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15">
        <f t="shared" si="1158"/>
        <v>0</v>
      </c>
      <c r="S1136" s="515">
        <f t="shared" si="1159"/>
        <v>0</v>
      </c>
      <c r="T1136" s="515">
        <f>IF(R1136=1,SUM($R$6:R1136),0)</f>
        <v>0</v>
      </c>
      <c r="U1136" s="515">
        <f>IF(S1136=1,SUM($S$6:S1136),0)</f>
        <v>0</v>
      </c>
      <c r="V1136" s="515">
        <f t="shared" si="1160"/>
        <v>0</v>
      </c>
      <c r="W1136" s="515">
        <f t="shared" si="1161"/>
        <v>0</v>
      </c>
      <c r="X1136" s="515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855</v>
      </c>
      <c r="D1137" s="105"/>
      <c r="E1137" s="212" t="s">
        <v>47</v>
      </c>
      <c r="F1137" s="213" t="s">
        <v>775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15">
        <f t="shared" si="1158"/>
        <v>0</v>
      </c>
      <c r="S1137" s="515">
        <f t="shared" si="1159"/>
        <v>0</v>
      </c>
      <c r="T1137" s="515">
        <f>IF(R1137=1,SUM($R$6:R1137),0)</f>
        <v>0</v>
      </c>
      <c r="U1137" s="515">
        <f>IF(S1137=1,SUM($S$6:S1137),0)</f>
        <v>0</v>
      </c>
      <c r="V1137" s="515">
        <f t="shared" si="1160"/>
        <v>0</v>
      </c>
      <c r="W1137" s="515">
        <f t="shared" si="1161"/>
        <v>0</v>
      </c>
      <c r="X1137" s="515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856</v>
      </c>
      <c r="D1138" s="105"/>
      <c r="E1138" s="212" t="s">
        <v>47</v>
      </c>
      <c r="F1138" s="213" t="s">
        <v>775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15">
        <f t="shared" si="1158"/>
        <v>0</v>
      </c>
      <c r="S1138" s="515">
        <f t="shared" si="1159"/>
        <v>0</v>
      </c>
      <c r="T1138" s="515">
        <f>IF(R1138=1,SUM($R$6:R1138),0)</f>
        <v>0</v>
      </c>
      <c r="U1138" s="515">
        <f>IF(S1138=1,SUM($S$6:S1138),0)</f>
        <v>0</v>
      </c>
      <c r="V1138" s="515">
        <f t="shared" si="1160"/>
        <v>0</v>
      </c>
      <c r="W1138" s="515">
        <f t="shared" si="1161"/>
        <v>0</v>
      </c>
      <c r="X1138" s="515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857</v>
      </c>
      <c r="D1139" s="105"/>
      <c r="E1139" s="212" t="s">
        <v>47</v>
      </c>
      <c r="F1139" s="213" t="s">
        <v>775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15">
        <f t="shared" si="1158"/>
        <v>0</v>
      </c>
      <c r="S1139" s="515">
        <f t="shared" si="1159"/>
        <v>0</v>
      </c>
      <c r="T1139" s="515">
        <f>IF(R1139=1,SUM($R$6:R1139),0)</f>
        <v>0</v>
      </c>
      <c r="U1139" s="515">
        <f>IF(S1139=1,SUM($S$6:S1139),0)</f>
        <v>0</v>
      </c>
      <c r="V1139" s="515">
        <f t="shared" si="1160"/>
        <v>0</v>
      </c>
      <c r="W1139" s="515">
        <f t="shared" si="1161"/>
        <v>0</v>
      </c>
      <c r="X1139" s="515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858</v>
      </c>
      <c r="D1140" s="105"/>
      <c r="E1140" s="212" t="s">
        <v>47</v>
      </c>
      <c r="F1140" s="213" t="s">
        <v>775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15">
        <f t="shared" si="1158"/>
        <v>0</v>
      </c>
      <c r="S1140" s="515">
        <f t="shared" si="1159"/>
        <v>0</v>
      </c>
      <c r="T1140" s="515">
        <f>IF(R1140=1,SUM($R$6:R1140),0)</f>
        <v>0</v>
      </c>
      <c r="U1140" s="515">
        <f>IF(S1140=1,SUM($S$6:S1140),0)</f>
        <v>0</v>
      </c>
      <c r="V1140" s="515">
        <f t="shared" si="1160"/>
        <v>0</v>
      </c>
      <c r="W1140" s="515">
        <f t="shared" si="1161"/>
        <v>0</v>
      </c>
      <c r="X1140" s="515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859</v>
      </c>
      <c r="D1141" s="105"/>
      <c r="E1141" s="212" t="s">
        <v>47</v>
      </c>
      <c r="F1141" s="213" t="s">
        <v>775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15">
        <f t="shared" si="1158"/>
        <v>0</v>
      </c>
      <c r="S1141" s="515">
        <f t="shared" si="1159"/>
        <v>0</v>
      </c>
      <c r="T1141" s="515">
        <f>IF(R1141=1,SUM($R$6:R1141),0)</f>
        <v>0</v>
      </c>
      <c r="U1141" s="515">
        <f>IF(S1141=1,SUM($S$6:S1141),0)</f>
        <v>0</v>
      </c>
      <c r="V1141" s="515">
        <f t="shared" si="1160"/>
        <v>0</v>
      </c>
      <c r="W1141" s="515">
        <f t="shared" si="1161"/>
        <v>0</v>
      </c>
      <c r="X1141" s="515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860</v>
      </c>
      <c r="D1142" s="105"/>
      <c r="E1142" s="212" t="s">
        <v>47</v>
      </c>
      <c r="F1142" s="213" t="s">
        <v>775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15">
        <f t="shared" si="1158"/>
        <v>0</v>
      </c>
      <c r="S1142" s="515">
        <f t="shared" si="1159"/>
        <v>0</v>
      </c>
      <c r="T1142" s="515">
        <f>IF(R1142=1,SUM($R$6:R1142),0)</f>
        <v>0</v>
      </c>
      <c r="U1142" s="515">
        <f>IF(S1142=1,SUM($S$6:S1142),0)</f>
        <v>0</v>
      </c>
      <c r="V1142" s="515">
        <f t="shared" si="1160"/>
        <v>0</v>
      </c>
      <c r="W1142" s="515">
        <f t="shared" si="1161"/>
        <v>0</v>
      </c>
      <c r="X1142" s="515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861</v>
      </c>
      <c r="D1143" s="105"/>
      <c r="E1143" s="212" t="s">
        <v>47</v>
      </c>
      <c r="F1143" s="213" t="s">
        <v>775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15">
        <f t="shared" si="1158"/>
        <v>0</v>
      </c>
      <c r="S1143" s="515">
        <f t="shared" si="1159"/>
        <v>0</v>
      </c>
      <c r="T1143" s="515">
        <f>IF(R1143=1,SUM($R$6:R1143),0)</f>
        <v>0</v>
      </c>
      <c r="U1143" s="515">
        <f>IF(S1143=1,SUM($S$6:S1143),0)</f>
        <v>0</v>
      </c>
      <c r="V1143" s="515">
        <f t="shared" si="1160"/>
        <v>0</v>
      </c>
      <c r="W1143" s="515">
        <f t="shared" si="1161"/>
        <v>0</v>
      </c>
      <c r="X1143" s="515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862</v>
      </c>
      <c r="D1144" s="105"/>
      <c r="E1144" s="212" t="s">
        <v>47</v>
      </c>
      <c r="F1144" s="213" t="s">
        <v>775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15">
        <f t="shared" si="1158"/>
        <v>0</v>
      </c>
      <c r="S1144" s="515">
        <f t="shared" si="1159"/>
        <v>0</v>
      </c>
      <c r="T1144" s="515">
        <f>IF(R1144=1,SUM($R$6:R1144),0)</f>
        <v>0</v>
      </c>
      <c r="U1144" s="515">
        <f>IF(S1144=1,SUM($S$6:S1144),0)</f>
        <v>0</v>
      </c>
      <c r="V1144" s="515">
        <f t="shared" si="1160"/>
        <v>0</v>
      </c>
      <c r="W1144" s="515">
        <f t="shared" si="1161"/>
        <v>0</v>
      </c>
      <c r="X1144" s="515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863</v>
      </c>
      <c r="D1145" s="105"/>
      <c r="E1145" s="212" t="s">
        <v>47</v>
      </c>
      <c r="F1145" s="213" t="s">
        <v>775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15">
        <f t="shared" si="1158"/>
        <v>0</v>
      </c>
      <c r="S1145" s="515">
        <f t="shared" si="1159"/>
        <v>0</v>
      </c>
      <c r="T1145" s="515">
        <f>IF(R1145=1,SUM($R$6:R1145),0)</f>
        <v>0</v>
      </c>
      <c r="U1145" s="515">
        <f>IF(S1145=1,SUM($S$6:S1145),0)</f>
        <v>0</v>
      </c>
      <c r="V1145" s="515">
        <f t="shared" si="1160"/>
        <v>0</v>
      </c>
      <c r="W1145" s="515">
        <f t="shared" si="1161"/>
        <v>0</v>
      </c>
      <c r="X1145" s="515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864</v>
      </c>
      <c r="D1146" s="105"/>
      <c r="E1146" s="212" t="s">
        <v>47</v>
      </c>
      <c r="F1146" s="213" t="s">
        <v>775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15">
        <f t="shared" si="1158"/>
        <v>0</v>
      </c>
      <c r="S1146" s="515">
        <f t="shared" si="1159"/>
        <v>0</v>
      </c>
      <c r="T1146" s="515">
        <f>IF(R1146=1,SUM($R$6:R1146),0)</f>
        <v>0</v>
      </c>
      <c r="U1146" s="515">
        <f>IF(S1146=1,SUM($S$6:S1146),0)</f>
        <v>0</v>
      </c>
      <c r="V1146" s="515">
        <f t="shared" si="1160"/>
        <v>0</v>
      </c>
      <c r="W1146" s="515">
        <f t="shared" si="1161"/>
        <v>0</v>
      </c>
      <c r="X1146" s="515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865</v>
      </c>
      <c r="D1147" s="105"/>
      <c r="E1147" s="212" t="s">
        <v>47</v>
      </c>
      <c r="F1147" s="213" t="s">
        <v>775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15">
        <f t="shared" si="1158"/>
        <v>0</v>
      </c>
      <c r="S1147" s="515">
        <f t="shared" si="1159"/>
        <v>0</v>
      </c>
      <c r="T1147" s="515">
        <f>IF(R1147=1,SUM($R$6:R1147),0)</f>
        <v>0</v>
      </c>
      <c r="U1147" s="515">
        <f>IF(S1147=1,SUM($S$6:S1147),0)</f>
        <v>0</v>
      </c>
      <c r="V1147" s="515">
        <f t="shared" si="1160"/>
        <v>0</v>
      </c>
      <c r="W1147" s="515">
        <f t="shared" si="1161"/>
        <v>0</v>
      </c>
      <c r="X1147" s="515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866</v>
      </c>
      <c r="D1148" s="105"/>
      <c r="E1148" s="212" t="s">
        <v>47</v>
      </c>
      <c r="F1148" s="213" t="s">
        <v>775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15">
        <f t="shared" si="1158"/>
        <v>0</v>
      </c>
      <c r="S1148" s="515">
        <f t="shared" si="1159"/>
        <v>0</v>
      </c>
      <c r="T1148" s="515">
        <f>IF(R1148=1,SUM($R$6:R1148),0)</f>
        <v>0</v>
      </c>
      <c r="U1148" s="515">
        <f>IF(S1148=1,SUM($S$6:S1148),0)</f>
        <v>0</v>
      </c>
      <c r="V1148" s="515">
        <f t="shared" si="1160"/>
        <v>0</v>
      </c>
      <c r="W1148" s="515">
        <f t="shared" si="1161"/>
        <v>0</v>
      </c>
      <c r="X1148" s="515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867</v>
      </c>
      <c r="D1149" s="105"/>
      <c r="E1149" s="212" t="s">
        <v>47</v>
      </c>
      <c r="F1149" s="213" t="s">
        <v>775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15">
        <f t="shared" si="1158"/>
        <v>0</v>
      </c>
      <c r="S1149" s="515">
        <f t="shared" si="1159"/>
        <v>0</v>
      </c>
      <c r="T1149" s="515">
        <f>IF(R1149=1,SUM($R$6:R1149),0)</f>
        <v>0</v>
      </c>
      <c r="U1149" s="515">
        <f>IF(S1149=1,SUM($S$6:S1149),0)</f>
        <v>0</v>
      </c>
      <c r="V1149" s="515">
        <f t="shared" si="1160"/>
        <v>0</v>
      </c>
      <c r="W1149" s="515">
        <f t="shared" si="1161"/>
        <v>0</v>
      </c>
      <c r="X1149" s="515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868</v>
      </c>
      <c r="D1150" s="105"/>
      <c r="E1150" s="212" t="s">
        <v>47</v>
      </c>
      <c r="F1150" s="213" t="s">
        <v>775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15">
        <f t="shared" si="1158"/>
        <v>0</v>
      </c>
      <c r="S1150" s="515">
        <f t="shared" si="1159"/>
        <v>0</v>
      </c>
      <c r="T1150" s="515">
        <f>IF(R1150=1,SUM($R$6:R1150),0)</f>
        <v>0</v>
      </c>
      <c r="U1150" s="515">
        <f>IF(S1150=1,SUM($S$6:S1150),0)</f>
        <v>0</v>
      </c>
      <c r="V1150" s="515">
        <f t="shared" si="1160"/>
        <v>0</v>
      </c>
      <c r="W1150" s="515">
        <f t="shared" si="1161"/>
        <v>0</v>
      </c>
      <c r="X1150" s="515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869</v>
      </c>
      <c r="D1151" s="105"/>
      <c r="E1151" s="212" t="s">
        <v>47</v>
      </c>
      <c r="F1151" s="213" t="s">
        <v>775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15">
        <f t="shared" si="1158"/>
        <v>0</v>
      </c>
      <c r="S1151" s="515">
        <f t="shared" si="1159"/>
        <v>0</v>
      </c>
      <c r="T1151" s="515">
        <f>IF(R1151=1,SUM($R$6:R1151),0)</f>
        <v>0</v>
      </c>
      <c r="U1151" s="515">
        <f>IF(S1151=1,SUM($S$6:S1151),0)</f>
        <v>0</v>
      </c>
      <c r="V1151" s="515">
        <f t="shared" si="1160"/>
        <v>0</v>
      </c>
      <c r="W1151" s="515">
        <f t="shared" si="1161"/>
        <v>0</v>
      </c>
      <c r="X1151" s="515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870</v>
      </c>
      <c r="D1152" s="105"/>
      <c r="E1152" s="212" t="s">
        <v>47</v>
      </c>
      <c r="F1152" s="213" t="s">
        <v>775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15">
        <f t="shared" si="1158"/>
        <v>0</v>
      </c>
      <c r="S1152" s="515">
        <f t="shared" si="1159"/>
        <v>0</v>
      </c>
      <c r="T1152" s="515">
        <f>IF(R1152=1,SUM($R$6:R1152),0)</f>
        <v>0</v>
      </c>
      <c r="U1152" s="515">
        <f>IF(S1152=1,SUM($S$6:S1152),0)</f>
        <v>0</v>
      </c>
      <c r="V1152" s="515">
        <f t="shared" si="1160"/>
        <v>0</v>
      </c>
      <c r="W1152" s="515">
        <f t="shared" si="1161"/>
        <v>0</v>
      </c>
      <c r="X1152" s="515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871</v>
      </c>
      <c r="D1153" s="105"/>
      <c r="E1153" s="212" t="s">
        <v>47</v>
      </c>
      <c r="F1153" s="213" t="s">
        <v>775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15">
        <f t="shared" si="1158"/>
        <v>0</v>
      </c>
      <c r="S1153" s="515">
        <f t="shared" si="1159"/>
        <v>0</v>
      </c>
      <c r="T1153" s="515">
        <f>IF(R1153=1,SUM($R$6:R1153),0)</f>
        <v>0</v>
      </c>
      <c r="U1153" s="515">
        <f>IF(S1153=1,SUM($S$6:S1153),0)</f>
        <v>0</v>
      </c>
      <c r="V1153" s="515">
        <f t="shared" si="1160"/>
        <v>0</v>
      </c>
      <c r="W1153" s="515">
        <f t="shared" si="1161"/>
        <v>0</v>
      </c>
      <c r="X1153" s="515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872</v>
      </c>
      <c r="D1154" s="105"/>
      <c r="E1154" s="212" t="s">
        <v>47</v>
      </c>
      <c r="F1154" s="213" t="s">
        <v>775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15">
        <f t="shared" si="1158"/>
        <v>0</v>
      </c>
      <c r="S1154" s="515">
        <f t="shared" si="1159"/>
        <v>0</v>
      </c>
      <c r="T1154" s="515">
        <f>IF(R1154=1,SUM($R$6:R1154),0)</f>
        <v>0</v>
      </c>
      <c r="U1154" s="515">
        <f>IF(S1154=1,SUM($S$6:S1154),0)</f>
        <v>0</v>
      </c>
      <c r="V1154" s="515">
        <f t="shared" si="1160"/>
        <v>0</v>
      </c>
      <c r="W1154" s="515">
        <f t="shared" si="1161"/>
        <v>0</v>
      </c>
      <c r="X1154" s="515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873</v>
      </c>
      <c r="D1155" s="105"/>
      <c r="E1155" s="212" t="s">
        <v>47</v>
      </c>
      <c r="F1155" s="213" t="s">
        <v>775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15">
        <f t="shared" si="1158"/>
        <v>0</v>
      </c>
      <c r="S1155" s="515">
        <f t="shared" si="1159"/>
        <v>0</v>
      </c>
      <c r="T1155" s="515">
        <f>IF(R1155=1,SUM($R$6:R1155),0)</f>
        <v>0</v>
      </c>
      <c r="U1155" s="515">
        <f>IF(S1155=1,SUM($S$6:S1155),0)</f>
        <v>0</v>
      </c>
      <c r="V1155" s="515">
        <f t="shared" si="1160"/>
        <v>0</v>
      </c>
      <c r="W1155" s="515">
        <f t="shared" si="1161"/>
        <v>0</v>
      </c>
      <c r="X1155" s="515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874</v>
      </c>
      <c r="D1156" s="105"/>
      <c r="E1156" s="212" t="s">
        <v>47</v>
      </c>
      <c r="F1156" s="213" t="s">
        <v>775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15">
        <f t="shared" si="1158"/>
        <v>0</v>
      </c>
      <c r="S1156" s="515">
        <f t="shared" si="1159"/>
        <v>0</v>
      </c>
      <c r="T1156" s="515">
        <f>IF(R1156=1,SUM($R$6:R1156),0)</f>
        <v>0</v>
      </c>
      <c r="U1156" s="515">
        <f>IF(S1156=1,SUM($S$6:S1156),0)</f>
        <v>0</v>
      </c>
      <c r="V1156" s="515">
        <f t="shared" si="1160"/>
        <v>0</v>
      </c>
      <c r="W1156" s="515">
        <f t="shared" si="1161"/>
        <v>0</v>
      </c>
      <c r="X1156" s="515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875</v>
      </c>
      <c r="D1157" s="105"/>
      <c r="E1157" s="212" t="s">
        <v>47</v>
      </c>
      <c r="F1157" s="213" t="s">
        <v>775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15">
        <f t="shared" si="1158"/>
        <v>0</v>
      </c>
      <c r="S1157" s="515">
        <f t="shared" si="1159"/>
        <v>0</v>
      </c>
      <c r="T1157" s="515">
        <f>IF(R1157=1,SUM($R$6:R1157),0)</f>
        <v>0</v>
      </c>
      <c r="U1157" s="515">
        <f>IF(S1157=1,SUM($S$6:S1157),0)</f>
        <v>0</v>
      </c>
      <c r="V1157" s="515">
        <f t="shared" si="1160"/>
        <v>0</v>
      </c>
      <c r="W1157" s="515">
        <f t="shared" si="1161"/>
        <v>0</v>
      </c>
      <c r="X1157" s="515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876</v>
      </c>
      <c r="D1158" s="105"/>
      <c r="E1158" s="212" t="s">
        <v>47</v>
      </c>
      <c r="F1158" s="213" t="s">
        <v>775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15">
        <f t="shared" si="1158"/>
        <v>0</v>
      </c>
      <c r="S1158" s="515">
        <f t="shared" si="1159"/>
        <v>0</v>
      </c>
      <c r="T1158" s="515">
        <f>IF(R1158=1,SUM($R$6:R1158),0)</f>
        <v>0</v>
      </c>
      <c r="U1158" s="515">
        <f>IF(S1158=1,SUM($S$6:S1158),0)</f>
        <v>0</v>
      </c>
      <c r="V1158" s="515">
        <f t="shared" si="1160"/>
        <v>0</v>
      </c>
      <c r="W1158" s="515">
        <f t="shared" si="1161"/>
        <v>0</v>
      </c>
      <c r="X1158" s="515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877</v>
      </c>
      <c r="D1159" s="105"/>
      <c r="E1159" s="212" t="s">
        <v>47</v>
      </c>
      <c r="F1159" s="213" t="s">
        <v>775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15">
        <f t="shared" ref="R1159:R1222" si="1231">IF(E1159="MDU-KD",1,0)</f>
        <v>0</v>
      </c>
      <c r="S1159" s="515">
        <f t="shared" ref="S1159:S1222" si="1232">IF(E1159="HDW",1,0)</f>
        <v>0</v>
      </c>
      <c r="T1159" s="515">
        <f>IF(R1159=1,SUM($R$6:R1159),0)</f>
        <v>0</v>
      </c>
      <c r="U1159" s="515">
        <f>IF(S1159=1,SUM($S$6:S1159),0)</f>
        <v>0</v>
      </c>
      <c r="V1159" s="515">
        <f t="shared" ref="V1159:V1222" si="1233">IF(T1159=0,U1159,T1159)</f>
        <v>0</v>
      </c>
      <c r="W1159" s="515">
        <f t="shared" ref="W1159:W1222" si="1234">IF(F1159=0,0,IF(LEFT(C1159,11)="Tiang Beton",1,0))</f>
        <v>0</v>
      </c>
      <c r="X1159" s="515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878</v>
      </c>
      <c r="D1160" s="105"/>
      <c r="E1160" s="212" t="s">
        <v>47</v>
      </c>
      <c r="F1160" s="213" t="s">
        <v>775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15">
        <f t="shared" si="1231"/>
        <v>0</v>
      </c>
      <c r="S1160" s="515">
        <f t="shared" si="1232"/>
        <v>0</v>
      </c>
      <c r="T1160" s="515">
        <f>IF(R1160=1,SUM($R$6:R1160),0)</f>
        <v>0</v>
      </c>
      <c r="U1160" s="515">
        <f>IF(S1160=1,SUM($S$6:S1160),0)</f>
        <v>0</v>
      </c>
      <c r="V1160" s="515">
        <f t="shared" si="1233"/>
        <v>0</v>
      </c>
      <c r="W1160" s="515">
        <f t="shared" si="1234"/>
        <v>0</v>
      </c>
      <c r="X1160" s="515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879</v>
      </c>
      <c r="D1161" s="105"/>
      <c r="E1161" s="212" t="s">
        <v>47</v>
      </c>
      <c r="F1161" s="213" t="s">
        <v>775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15">
        <f t="shared" si="1231"/>
        <v>0</v>
      </c>
      <c r="S1161" s="515">
        <f t="shared" si="1232"/>
        <v>0</v>
      </c>
      <c r="T1161" s="515">
        <f>IF(R1161=1,SUM($R$6:R1161),0)</f>
        <v>0</v>
      </c>
      <c r="U1161" s="515">
        <f>IF(S1161=1,SUM($S$6:S1161),0)</f>
        <v>0</v>
      </c>
      <c r="V1161" s="515">
        <f t="shared" si="1233"/>
        <v>0</v>
      </c>
      <c r="W1161" s="515">
        <f t="shared" si="1234"/>
        <v>0</v>
      </c>
      <c r="X1161" s="515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880</v>
      </c>
      <c r="D1162" s="105"/>
      <c r="E1162" s="212" t="s">
        <v>47</v>
      </c>
      <c r="F1162" s="213" t="s">
        <v>775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15">
        <f t="shared" si="1231"/>
        <v>0</v>
      </c>
      <c r="S1162" s="515">
        <f t="shared" si="1232"/>
        <v>0</v>
      </c>
      <c r="T1162" s="515">
        <f>IF(R1162=1,SUM($R$6:R1162),0)</f>
        <v>0</v>
      </c>
      <c r="U1162" s="515">
        <f>IF(S1162=1,SUM($S$6:S1162),0)</f>
        <v>0</v>
      </c>
      <c r="V1162" s="515">
        <f t="shared" si="1233"/>
        <v>0</v>
      </c>
      <c r="W1162" s="515">
        <f t="shared" si="1234"/>
        <v>0</v>
      </c>
      <c r="X1162" s="515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881</v>
      </c>
      <c r="D1163" s="105"/>
      <c r="E1163" s="212" t="s">
        <v>47</v>
      </c>
      <c r="F1163" s="213" t="s">
        <v>775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15">
        <f t="shared" si="1231"/>
        <v>0</v>
      </c>
      <c r="S1163" s="515">
        <f t="shared" si="1232"/>
        <v>0</v>
      </c>
      <c r="T1163" s="515">
        <f>IF(R1163=1,SUM($R$6:R1163),0)</f>
        <v>0</v>
      </c>
      <c r="U1163" s="515">
        <f>IF(S1163=1,SUM($S$6:S1163),0)</f>
        <v>0</v>
      </c>
      <c r="V1163" s="515">
        <f t="shared" si="1233"/>
        <v>0</v>
      </c>
      <c r="W1163" s="515">
        <f t="shared" si="1234"/>
        <v>0</v>
      </c>
      <c r="X1163" s="515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882</v>
      </c>
      <c r="D1164" s="105"/>
      <c r="E1164" s="212" t="s">
        <v>47</v>
      </c>
      <c r="F1164" s="213" t="s">
        <v>775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15">
        <f t="shared" si="1231"/>
        <v>0</v>
      </c>
      <c r="S1164" s="515">
        <f t="shared" si="1232"/>
        <v>0</v>
      </c>
      <c r="T1164" s="515">
        <f>IF(R1164=1,SUM($R$6:R1164),0)</f>
        <v>0</v>
      </c>
      <c r="U1164" s="515">
        <f>IF(S1164=1,SUM($S$6:S1164),0)</f>
        <v>0</v>
      </c>
      <c r="V1164" s="515">
        <f t="shared" si="1233"/>
        <v>0</v>
      </c>
      <c r="W1164" s="515">
        <f t="shared" si="1234"/>
        <v>0</v>
      </c>
      <c r="X1164" s="515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883</v>
      </c>
      <c r="D1165" s="105"/>
      <c r="E1165" s="212" t="s">
        <v>47</v>
      </c>
      <c r="F1165" s="213" t="s">
        <v>775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15">
        <f t="shared" si="1231"/>
        <v>0</v>
      </c>
      <c r="S1165" s="515">
        <f t="shared" si="1232"/>
        <v>0</v>
      </c>
      <c r="T1165" s="515">
        <f>IF(R1165=1,SUM($R$6:R1165),0)</f>
        <v>0</v>
      </c>
      <c r="U1165" s="515">
        <f>IF(S1165=1,SUM($S$6:S1165),0)</f>
        <v>0</v>
      </c>
      <c r="V1165" s="515">
        <f t="shared" si="1233"/>
        <v>0</v>
      </c>
      <c r="W1165" s="515">
        <f t="shared" si="1234"/>
        <v>0</v>
      </c>
      <c r="X1165" s="515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884</v>
      </c>
      <c r="D1166" s="105"/>
      <c r="E1166" s="212" t="s">
        <v>47</v>
      </c>
      <c r="F1166" s="213" t="s">
        <v>775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15">
        <f t="shared" si="1231"/>
        <v>0</v>
      </c>
      <c r="S1166" s="515">
        <f t="shared" si="1232"/>
        <v>0</v>
      </c>
      <c r="T1166" s="515">
        <f>IF(R1166=1,SUM($R$6:R1166),0)</f>
        <v>0</v>
      </c>
      <c r="U1166" s="515">
        <f>IF(S1166=1,SUM($S$6:S1166),0)</f>
        <v>0</v>
      </c>
      <c r="V1166" s="515">
        <f t="shared" si="1233"/>
        <v>0</v>
      </c>
      <c r="W1166" s="515">
        <f t="shared" si="1234"/>
        <v>0</v>
      </c>
      <c r="X1166" s="515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885</v>
      </c>
      <c r="D1167" s="105"/>
      <c r="E1167" s="212" t="s">
        <v>47</v>
      </c>
      <c r="F1167" s="213" t="s">
        <v>775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15">
        <f t="shared" si="1231"/>
        <v>0</v>
      </c>
      <c r="S1167" s="515">
        <f t="shared" si="1232"/>
        <v>0</v>
      </c>
      <c r="T1167" s="515">
        <f>IF(R1167=1,SUM($R$6:R1167),0)</f>
        <v>0</v>
      </c>
      <c r="U1167" s="515">
        <f>IF(S1167=1,SUM($S$6:S1167),0)</f>
        <v>0</v>
      </c>
      <c r="V1167" s="515">
        <f t="shared" si="1233"/>
        <v>0</v>
      </c>
      <c r="W1167" s="515">
        <f t="shared" si="1234"/>
        <v>0</v>
      </c>
      <c r="X1167" s="515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886</v>
      </c>
      <c r="D1168" s="105"/>
      <c r="E1168" s="212" t="s">
        <v>47</v>
      </c>
      <c r="F1168" s="213" t="s">
        <v>775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15">
        <f t="shared" si="1231"/>
        <v>0</v>
      </c>
      <c r="S1168" s="515">
        <f t="shared" si="1232"/>
        <v>0</v>
      </c>
      <c r="T1168" s="515">
        <f>IF(R1168=1,SUM($R$6:R1168),0)</f>
        <v>0</v>
      </c>
      <c r="U1168" s="515">
        <f>IF(S1168=1,SUM($S$6:S1168),0)</f>
        <v>0</v>
      </c>
      <c r="V1168" s="515">
        <f t="shared" si="1233"/>
        <v>0</v>
      </c>
      <c r="W1168" s="515">
        <f t="shared" si="1234"/>
        <v>0</v>
      </c>
      <c r="X1168" s="515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887</v>
      </c>
      <c r="D1169" s="105"/>
      <c r="E1169" s="212" t="s">
        <v>47</v>
      </c>
      <c r="F1169" s="213" t="s">
        <v>775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15">
        <f t="shared" si="1231"/>
        <v>0</v>
      </c>
      <c r="S1169" s="515">
        <f t="shared" si="1232"/>
        <v>0</v>
      </c>
      <c r="T1169" s="515">
        <f>IF(R1169=1,SUM($R$6:R1169),0)</f>
        <v>0</v>
      </c>
      <c r="U1169" s="515">
        <f>IF(S1169=1,SUM($S$6:S1169),0)</f>
        <v>0</v>
      </c>
      <c r="V1169" s="515">
        <f t="shared" si="1233"/>
        <v>0</v>
      </c>
      <c r="W1169" s="515">
        <f t="shared" si="1234"/>
        <v>0</v>
      </c>
      <c r="X1169" s="515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888</v>
      </c>
      <c r="D1170" s="105"/>
      <c r="E1170" s="212" t="s">
        <v>47</v>
      </c>
      <c r="F1170" s="213" t="s">
        <v>775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15">
        <f t="shared" si="1231"/>
        <v>0</v>
      </c>
      <c r="S1170" s="515">
        <f t="shared" si="1232"/>
        <v>0</v>
      </c>
      <c r="T1170" s="515">
        <f>IF(R1170=1,SUM($R$6:R1170),0)</f>
        <v>0</v>
      </c>
      <c r="U1170" s="515">
        <f>IF(S1170=1,SUM($S$6:S1170),0)</f>
        <v>0</v>
      </c>
      <c r="V1170" s="515">
        <f t="shared" si="1233"/>
        <v>0</v>
      </c>
      <c r="W1170" s="515">
        <f t="shared" si="1234"/>
        <v>0</v>
      </c>
      <c r="X1170" s="515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889</v>
      </c>
      <c r="D1171" s="105"/>
      <c r="E1171" s="212" t="s">
        <v>47</v>
      </c>
      <c r="F1171" s="213" t="s">
        <v>775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15">
        <f t="shared" si="1231"/>
        <v>0</v>
      </c>
      <c r="S1171" s="515">
        <f t="shared" si="1232"/>
        <v>0</v>
      </c>
      <c r="T1171" s="515">
        <f>IF(R1171=1,SUM($R$6:R1171),0)</f>
        <v>0</v>
      </c>
      <c r="U1171" s="515">
        <f>IF(S1171=1,SUM($S$6:S1171),0)</f>
        <v>0</v>
      </c>
      <c r="V1171" s="515">
        <f t="shared" si="1233"/>
        <v>0</v>
      </c>
      <c r="W1171" s="515">
        <f t="shared" si="1234"/>
        <v>0</v>
      </c>
      <c r="X1171" s="515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890</v>
      </c>
      <c r="D1172" s="105"/>
      <c r="E1172" s="212" t="s">
        <v>47</v>
      </c>
      <c r="F1172" s="213" t="s">
        <v>775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15">
        <f t="shared" si="1231"/>
        <v>0</v>
      </c>
      <c r="S1172" s="515">
        <f t="shared" si="1232"/>
        <v>0</v>
      </c>
      <c r="T1172" s="515">
        <f>IF(R1172=1,SUM($R$6:R1172),0)</f>
        <v>0</v>
      </c>
      <c r="U1172" s="515">
        <f>IF(S1172=1,SUM($S$6:S1172),0)</f>
        <v>0</v>
      </c>
      <c r="V1172" s="515">
        <f t="shared" si="1233"/>
        <v>0</v>
      </c>
      <c r="W1172" s="515">
        <f t="shared" si="1234"/>
        <v>0</v>
      </c>
      <c r="X1172" s="515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891</v>
      </c>
      <c r="D1173" s="105"/>
      <c r="E1173" s="212" t="s">
        <v>47</v>
      </c>
      <c r="F1173" s="213" t="s">
        <v>775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15">
        <f t="shared" si="1231"/>
        <v>0</v>
      </c>
      <c r="S1173" s="515">
        <f t="shared" si="1232"/>
        <v>0</v>
      </c>
      <c r="T1173" s="515">
        <f>IF(R1173=1,SUM($R$6:R1173),0)</f>
        <v>0</v>
      </c>
      <c r="U1173" s="515">
        <f>IF(S1173=1,SUM($S$6:S1173),0)</f>
        <v>0</v>
      </c>
      <c r="V1173" s="515">
        <f t="shared" si="1233"/>
        <v>0</v>
      </c>
      <c r="W1173" s="515">
        <f t="shared" si="1234"/>
        <v>0</v>
      </c>
      <c r="X1173" s="515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892</v>
      </c>
      <c r="D1174" s="105"/>
      <c r="E1174" s="212" t="s">
        <v>47</v>
      </c>
      <c r="F1174" s="213" t="s">
        <v>775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15">
        <f t="shared" si="1231"/>
        <v>0</v>
      </c>
      <c r="S1174" s="515">
        <f t="shared" si="1232"/>
        <v>0</v>
      </c>
      <c r="T1174" s="515">
        <f>IF(R1174=1,SUM($R$6:R1174),0)</f>
        <v>0</v>
      </c>
      <c r="U1174" s="515">
        <f>IF(S1174=1,SUM($S$6:S1174),0)</f>
        <v>0</v>
      </c>
      <c r="V1174" s="515">
        <f t="shared" si="1233"/>
        <v>0</v>
      </c>
      <c r="W1174" s="515">
        <f t="shared" si="1234"/>
        <v>0</v>
      </c>
      <c r="X1174" s="515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893</v>
      </c>
      <c r="D1175" s="105"/>
      <c r="E1175" s="212" t="s">
        <v>47</v>
      </c>
      <c r="F1175" s="213" t="s">
        <v>775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15">
        <f t="shared" si="1231"/>
        <v>0</v>
      </c>
      <c r="S1175" s="515">
        <f t="shared" si="1232"/>
        <v>0</v>
      </c>
      <c r="T1175" s="515">
        <f>IF(R1175=1,SUM($R$6:R1175),0)</f>
        <v>0</v>
      </c>
      <c r="U1175" s="515">
        <f>IF(S1175=1,SUM($S$6:S1175),0)</f>
        <v>0</v>
      </c>
      <c r="V1175" s="515">
        <f t="shared" si="1233"/>
        <v>0</v>
      </c>
      <c r="W1175" s="515">
        <f t="shared" si="1234"/>
        <v>0</v>
      </c>
      <c r="X1175" s="515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894</v>
      </c>
      <c r="D1176" s="105"/>
      <c r="E1176" s="212" t="s">
        <v>47</v>
      </c>
      <c r="F1176" s="213" t="s">
        <v>775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15">
        <f t="shared" si="1231"/>
        <v>0</v>
      </c>
      <c r="S1176" s="515">
        <f t="shared" si="1232"/>
        <v>0</v>
      </c>
      <c r="T1176" s="515">
        <f>IF(R1176=1,SUM($R$6:R1176),0)</f>
        <v>0</v>
      </c>
      <c r="U1176" s="515">
        <f>IF(S1176=1,SUM($S$6:S1176),0)</f>
        <v>0</v>
      </c>
      <c r="V1176" s="515">
        <f t="shared" si="1233"/>
        <v>0</v>
      </c>
      <c r="W1176" s="515">
        <f t="shared" si="1234"/>
        <v>0</v>
      </c>
      <c r="X1176" s="515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895</v>
      </c>
      <c r="D1177" s="105"/>
      <c r="E1177" s="212" t="s">
        <v>47</v>
      </c>
      <c r="F1177" s="213" t="s">
        <v>775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15">
        <f t="shared" si="1231"/>
        <v>0</v>
      </c>
      <c r="S1177" s="515">
        <f t="shared" si="1232"/>
        <v>0</v>
      </c>
      <c r="T1177" s="515">
        <f>IF(R1177=1,SUM($R$6:R1177),0)</f>
        <v>0</v>
      </c>
      <c r="U1177" s="515">
        <f>IF(S1177=1,SUM($S$6:S1177),0)</f>
        <v>0</v>
      </c>
      <c r="V1177" s="515">
        <f t="shared" si="1233"/>
        <v>0</v>
      </c>
      <c r="W1177" s="515">
        <f t="shared" si="1234"/>
        <v>0</v>
      </c>
      <c r="X1177" s="515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896</v>
      </c>
      <c r="D1178" s="105"/>
      <c r="E1178" s="212" t="s">
        <v>47</v>
      </c>
      <c r="F1178" s="213" t="s">
        <v>775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15">
        <f t="shared" si="1231"/>
        <v>0</v>
      </c>
      <c r="S1178" s="515">
        <f t="shared" si="1232"/>
        <v>0</v>
      </c>
      <c r="T1178" s="515">
        <f>IF(R1178=1,SUM($R$6:R1178),0)</f>
        <v>0</v>
      </c>
      <c r="U1178" s="515">
        <f>IF(S1178=1,SUM($S$6:S1178),0)</f>
        <v>0</v>
      </c>
      <c r="V1178" s="515">
        <f t="shared" si="1233"/>
        <v>0</v>
      </c>
      <c r="W1178" s="515">
        <f t="shared" si="1234"/>
        <v>0</v>
      </c>
      <c r="X1178" s="515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897</v>
      </c>
      <c r="D1179" s="105"/>
      <c r="E1179" s="212" t="s">
        <v>47</v>
      </c>
      <c r="F1179" s="213" t="s">
        <v>775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15">
        <f t="shared" si="1231"/>
        <v>0</v>
      </c>
      <c r="S1179" s="515">
        <f t="shared" si="1232"/>
        <v>0</v>
      </c>
      <c r="T1179" s="515">
        <f>IF(R1179=1,SUM($R$6:R1179),0)</f>
        <v>0</v>
      </c>
      <c r="U1179" s="515">
        <f>IF(S1179=1,SUM($S$6:S1179),0)</f>
        <v>0</v>
      </c>
      <c r="V1179" s="515">
        <f t="shared" si="1233"/>
        <v>0</v>
      </c>
      <c r="W1179" s="515">
        <f t="shared" si="1234"/>
        <v>0</v>
      </c>
      <c r="X1179" s="515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48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15">
        <f t="shared" si="1231"/>
        <v>0</v>
      </c>
      <c r="S1180" s="515">
        <f t="shared" si="1232"/>
        <v>0</v>
      </c>
      <c r="T1180" s="515">
        <f>IF(R1180=1,SUM($R$6:R1180),0)</f>
        <v>0</v>
      </c>
      <c r="U1180" s="515">
        <f>IF(S1180=1,SUM($S$6:S1180),0)</f>
        <v>0</v>
      </c>
      <c r="V1180" s="515">
        <f t="shared" si="1233"/>
        <v>0</v>
      </c>
      <c r="W1180" s="515">
        <f t="shared" si="1234"/>
        <v>0</v>
      </c>
      <c r="X1180" s="515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720</v>
      </c>
      <c r="C1181" s="426" t="s">
        <v>600</v>
      </c>
      <c r="D1181" s="426"/>
      <c r="E1181" s="212" t="s">
        <v>48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15">
        <f t="shared" si="1231"/>
        <v>0</v>
      </c>
      <c r="S1181" s="515">
        <f t="shared" si="1232"/>
        <v>0</v>
      </c>
      <c r="T1181" s="515">
        <f>IF(R1181=1,SUM($R$6:R1181),0)</f>
        <v>0</v>
      </c>
      <c r="U1181" s="515">
        <f>IF(S1181=1,SUM($S$6:S1181),0)</f>
        <v>0</v>
      </c>
      <c r="V1181" s="515">
        <f t="shared" si="1233"/>
        <v>0</v>
      </c>
      <c r="W1181" s="515">
        <f t="shared" si="1234"/>
        <v>0</v>
      </c>
      <c r="X1181" s="515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898</v>
      </c>
      <c r="D1182" s="105"/>
      <c r="E1182" s="212" t="s">
        <v>47</v>
      </c>
      <c r="F1182" s="213" t="s">
        <v>775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15">
        <f t="shared" si="1231"/>
        <v>0</v>
      </c>
      <c r="S1182" s="515">
        <f t="shared" si="1232"/>
        <v>0</v>
      </c>
      <c r="T1182" s="515">
        <f>IF(R1182=1,SUM($R$6:R1182),0)</f>
        <v>0</v>
      </c>
      <c r="U1182" s="515">
        <f>IF(S1182=1,SUM($S$6:S1182),0)</f>
        <v>0</v>
      </c>
      <c r="V1182" s="515">
        <f t="shared" si="1233"/>
        <v>0</v>
      </c>
      <c r="W1182" s="515">
        <f t="shared" si="1234"/>
        <v>0</v>
      </c>
      <c r="X1182" s="515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899</v>
      </c>
      <c r="D1183" s="105"/>
      <c r="E1183" s="212" t="s">
        <v>47</v>
      </c>
      <c r="F1183" s="213" t="s">
        <v>775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15">
        <f t="shared" si="1231"/>
        <v>0</v>
      </c>
      <c r="S1183" s="515">
        <f t="shared" si="1232"/>
        <v>0</v>
      </c>
      <c r="T1183" s="515">
        <f>IF(R1183=1,SUM($R$6:R1183),0)</f>
        <v>0</v>
      </c>
      <c r="U1183" s="515">
        <f>IF(S1183=1,SUM($S$6:S1183),0)</f>
        <v>0</v>
      </c>
      <c r="V1183" s="515">
        <f t="shared" si="1233"/>
        <v>0</v>
      </c>
      <c r="W1183" s="515">
        <f t="shared" si="1234"/>
        <v>0</v>
      </c>
      <c r="X1183" s="515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900</v>
      </c>
      <c r="D1184" s="105"/>
      <c r="E1184" s="212" t="s">
        <v>47</v>
      </c>
      <c r="F1184" s="213" t="s">
        <v>775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15">
        <f t="shared" si="1231"/>
        <v>0</v>
      </c>
      <c r="S1184" s="515">
        <f t="shared" si="1232"/>
        <v>0</v>
      </c>
      <c r="T1184" s="515">
        <f>IF(R1184=1,SUM($R$6:R1184),0)</f>
        <v>0</v>
      </c>
      <c r="U1184" s="515">
        <f>IF(S1184=1,SUM($S$6:S1184),0)</f>
        <v>0</v>
      </c>
      <c r="V1184" s="515">
        <f t="shared" si="1233"/>
        <v>0</v>
      </c>
      <c r="W1184" s="515">
        <f t="shared" si="1234"/>
        <v>0</v>
      </c>
      <c r="X1184" s="515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901</v>
      </c>
      <c r="D1185" s="105"/>
      <c r="E1185" s="212" t="s">
        <v>47</v>
      </c>
      <c r="F1185" s="213" t="s">
        <v>775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15">
        <f t="shared" si="1231"/>
        <v>0</v>
      </c>
      <c r="S1185" s="515">
        <f t="shared" si="1232"/>
        <v>0</v>
      </c>
      <c r="T1185" s="515">
        <f>IF(R1185=1,SUM($R$6:R1185),0)</f>
        <v>0</v>
      </c>
      <c r="U1185" s="515">
        <f>IF(S1185=1,SUM($S$6:S1185),0)</f>
        <v>0</v>
      </c>
      <c r="V1185" s="515">
        <f t="shared" si="1233"/>
        <v>0</v>
      </c>
      <c r="W1185" s="515">
        <f t="shared" si="1234"/>
        <v>0</v>
      </c>
      <c r="X1185" s="515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902</v>
      </c>
      <c r="D1186" s="105"/>
      <c r="E1186" s="212" t="s">
        <v>47</v>
      </c>
      <c r="F1186" s="213" t="s">
        <v>775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15">
        <f t="shared" si="1231"/>
        <v>0</v>
      </c>
      <c r="S1186" s="515">
        <f t="shared" si="1232"/>
        <v>0</v>
      </c>
      <c r="T1186" s="515">
        <f>IF(R1186=1,SUM($R$6:R1186),0)</f>
        <v>0</v>
      </c>
      <c r="U1186" s="515">
        <f>IF(S1186=1,SUM($S$6:S1186),0)</f>
        <v>0</v>
      </c>
      <c r="V1186" s="515">
        <f t="shared" si="1233"/>
        <v>0</v>
      </c>
      <c r="W1186" s="515">
        <f t="shared" si="1234"/>
        <v>0</v>
      </c>
      <c r="X1186" s="515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2058</v>
      </c>
      <c r="D1187" s="105"/>
      <c r="E1187" s="212" t="s">
        <v>47</v>
      </c>
      <c r="F1187" s="213" t="s">
        <v>775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15">
        <f t="shared" si="1231"/>
        <v>0</v>
      </c>
      <c r="S1187" s="515">
        <f t="shared" si="1232"/>
        <v>0</v>
      </c>
      <c r="T1187" s="515">
        <f>IF(R1187=1,SUM($R$6:R1187),0)</f>
        <v>0</v>
      </c>
      <c r="U1187" s="515">
        <f>IF(S1187=1,SUM($S$6:S1187),0)</f>
        <v>0</v>
      </c>
      <c r="V1187" s="515">
        <f t="shared" si="1233"/>
        <v>0</v>
      </c>
      <c r="W1187" s="515">
        <f t="shared" si="1234"/>
        <v>0</v>
      </c>
      <c r="X1187" s="515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2290</v>
      </c>
      <c r="D1188" s="105"/>
      <c r="E1188" s="212" t="s">
        <v>47</v>
      </c>
      <c r="F1188" s="213" t="s">
        <v>775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15">
        <f t="shared" si="1231"/>
        <v>0</v>
      </c>
      <c r="S1188" s="515">
        <f t="shared" si="1232"/>
        <v>0</v>
      </c>
      <c r="T1188" s="515">
        <f>IF(R1188=1,SUM($R$6:R1188),0)</f>
        <v>0</v>
      </c>
      <c r="U1188" s="515">
        <f>IF(S1188=1,SUM($S$6:S1188),0)</f>
        <v>0</v>
      </c>
      <c r="V1188" s="515">
        <f t="shared" si="1233"/>
        <v>0</v>
      </c>
      <c r="W1188" s="515">
        <f t="shared" si="1234"/>
        <v>0</v>
      </c>
      <c r="X1188" s="515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2059</v>
      </c>
      <c r="D1189" s="105"/>
      <c r="E1189" s="212" t="s">
        <v>47</v>
      </c>
      <c r="F1189" s="213" t="s">
        <v>775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15">
        <f t="shared" si="1231"/>
        <v>0</v>
      </c>
      <c r="S1189" s="515">
        <f t="shared" si="1232"/>
        <v>0</v>
      </c>
      <c r="T1189" s="515">
        <f>IF(R1189=1,SUM($R$6:R1189),0)</f>
        <v>0</v>
      </c>
      <c r="U1189" s="515">
        <f>IF(S1189=1,SUM($S$6:S1189),0)</f>
        <v>0</v>
      </c>
      <c r="V1189" s="515">
        <f t="shared" si="1233"/>
        <v>0</v>
      </c>
      <c r="W1189" s="515">
        <f t="shared" si="1234"/>
        <v>0</v>
      </c>
      <c r="X1189" s="515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2291</v>
      </c>
      <c r="E1190" s="212" t="s">
        <v>47</v>
      </c>
      <c r="F1190" s="213" t="s">
        <v>775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10">
        <f t="shared" si="1231"/>
        <v>0</v>
      </c>
      <c r="S1190" s="510">
        <f t="shared" si="1232"/>
        <v>0</v>
      </c>
      <c r="T1190" s="510">
        <f>IF(R1190=1,SUM($R$6:R1190),0)</f>
        <v>0</v>
      </c>
      <c r="U1190" s="510">
        <f>IF(S1190=1,SUM($S$6:S1190),0)</f>
        <v>0</v>
      </c>
      <c r="V1190" s="510">
        <f t="shared" si="1233"/>
        <v>0</v>
      </c>
      <c r="W1190" s="510">
        <f t="shared" si="1234"/>
        <v>0</v>
      </c>
      <c r="X1190" s="510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48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15">
        <f t="shared" si="1231"/>
        <v>0</v>
      </c>
      <c r="S1191" s="515">
        <f t="shared" si="1232"/>
        <v>0</v>
      </c>
      <c r="T1191" s="515">
        <f>IF(R1191=1,SUM($R$6:R1191),0)</f>
        <v>0</v>
      </c>
      <c r="U1191" s="515">
        <f>IF(S1191=1,SUM($S$6:S1191),0)</f>
        <v>0</v>
      </c>
      <c r="V1191" s="515">
        <f t="shared" si="1233"/>
        <v>0</v>
      </c>
      <c r="W1191" s="515">
        <f t="shared" si="1234"/>
        <v>0</v>
      </c>
      <c r="X1191" s="515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720</v>
      </c>
      <c r="C1192" s="426" t="s">
        <v>491</v>
      </c>
      <c r="D1192" s="426"/>
      <c r="E1192" s="212" t="s">
        <v>48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15">
        <f t="shared" si="1231"/>
        <v>0</v>
      </c>
      <c r="S1192" s="515">
        <f t="shared" si="1232"/>
        <v>0</v>
      </c>
      <c r="T1192" s="515">
        <f>IF(R1192=1,SUM($R$6:R1192),0)</f>
        <v>0</v>
      </c>
      <c r="U1192" s="515">
        <f>IF(S1192=1,SUM($S$6:S1192),0)</f>
        <v>0</v>
      </c>
      <c r="V1192" s="515">
        <f t="shared" si="1233"/>
        <v>0</v>
      </c>
      <c r="W1192" s="515">
        <f t="shared" si="1234"/>
        <v>0</v>
      </c>
      <c r="X1192" s="515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601</v>
      </c>
      <c r="D1193" s="105"/>
      <c r="E1193" s="212" t="s">
        <v>47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15">
        <f t="shared" si="1231"/>
        <v>0</v>
      </c>
      <c r="S1193" s="515">
        <f t="shared" si="1232"/>
        <v>0</v>
      </c>
      <c r="T1193" s="515">
        <f>IF(R1193=1,SUM($R$6:R1193),0)</f>
        <v>0</v>
      </c>
      <c r="U1193" s="515">
        <f>IF(S1193=1,SUM($S$6:S1193),0)</f>
        <v>0</v>
      </c>
      <c r="V1193" s="515">
        <f t="shared" si="1233"/>
        <v>0</v>
      </c>
      <c r="W1193" s="515">
        <f t="shared" si="1234"/>
        <v>0</v>
      </c>
      <c r="X1193" s="515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602</v>
      </c>
      <c r="D1194" s="105" t="s">
        <v>602</v>
      </c>
      <c r="E1194" s="212" t="s">
        <v>47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15">
        <f t="shared" si="1231"/>
        <v>0</v>
      </c>
      <c r="S1194" s="515">
        <f t="shared" si="1232"/>
        <v>0</v>
      </c>
      <c r="T1194" s="515">
        <f>IF(R1194=1,SUM($R$6:R1194),0)</f>
        <v>0</v>
      </c>
      <c r="U1194" s="515">
        <f>IF(S1194=1,SUM($S$6:S1194),0)</f>
        <v>0</v>
      </c>
      <c r="V1194" s="515">
        <f t="shared" si="1233"/>
        <v>0</v>
      </c>
      <c r="W1194" s="515">
        <f t="shared" si="1234"/>
        <v>0</v>
      </c>
      <c r="X1194" s="515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603</v>
      </c>
      <c r="D1195" s="105" t="s">
        <v>603</v>
      </c>
      <c r="E1195" s="212" t="s">
        <v>47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15">
        <f t="shared" si="1231"/>
        <v>0</v>
      </c>
      <c r="S1195" s="515">
        <f t="shared" si="1232"/>
        <v>0</v>
      </c>
      <c r="T1195" s="515">
        <f>IF(R1195=1,SUM($R$6:R1195),0)</f>
        <v>0</v>
      </c>
      <c r="U1195" s="515">
        <f>IF(S1195=1,SUM($S$6:S1195),0)</f>
        <v>0</v>
      </c>
      <c r="V1195" s="515">
        <f t="shared" si="1233"/>
        <v>0</v>
      </c>
      <c r="W1195" s="515">
        <f t="shared" si="1234"/>
        <v>0</v>
      </c>
      <c r="X1195" s="515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604</v>
      </c>
      <c r="D1196" s="105" t="s">
        <v>604</v>
      </c>
      <c r="E1196" s="212" t="s">
        <v>47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15">
        <f t="shared" si="1231"/>
        <v>0</v>
      </c>
      <c r="S1196" s="515">
        <f t="shared" si="1232"/>
        <v>0</v>
      </c>
      <c r="T1196" s="515">
        <f>IF(R1196=1,SUM($R$6:R1196),0)</f>
        <v>0</v>
      </c>
      <c r="U1196" s="515">
        <f>IF(S1196=1,SUM($S$6:S1196),0)</f>
        <v>0</v>
      </c>
      <c r="V1196" s="515">
        <f t="shared" si="1233"/>
        <v>0</v>
      </c>
      <c r="W1196" s="515">
        <f t="shared" si="1234"/>
        <v>0</v>
      </c>
      <c r="X1196" s="515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605</v>
      </c>
      <c r="D1197" s="105" t="s">
        <v>605</v>
      </c>
      <c r="E1197" s="212" t="s">
        <v>47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15">
        <f t="shared" si="1231"/>
        <v>0</v>
      </c>
      <c r="S1197" s="515">
        <f t="shared" si="1232"/>
        <v>0</v>
      </c>
      <c r="T1197" s="515">
        <f>IF(R1197=1,SUM($R$6:R1197),0)</f>
        <v>0</v>
      </c>
      <c r="U1197" s="515">
        <f>IF(S1197=1,SUM($S$6:S1197),0)</f>
        <v>0</v>
      </c>
      <c r="V1197" s="515">
        <f t="shared" si="1233"/>
        <v>0</v>
      </c>
      <c r="W1197" s="515">
        <f t="shared" si="1234"/>
        <v>0</v>
      </c>
      <c r="X1197" s="515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606</v>
      </c>
      <c r="D1198" s="105"/>
      <c r="E1198" s="212" t="s">
        <v>47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15">
        <f t="shared" si="1231"/>
        <v>0</v>
      </c>
      <c r="S1198" s="515">
        <f t="shared" si="1232"/>
        <v>0</v>
      </c>
      <c r="T1198" s="515">
        <f>IF(R1198=1,SUM($R$6:R1198),0)</f>
        <v>0</v>
      </c>
      <c r="U1198" s="515">
        <f>IF(S1198=1,SUM($S$6:S1198),0)</f>
        <v>0</v>
      </c>
      <c r="V1198" s="515">
        <f t="shared" si="1233"/>
        <v>0</v>
      </c>
      <c r="W1198" s="515">
        <f t="shared" si="1234"/>
        <v>0</v>
      </c>
      <c r="X1198" s="515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607</v>
      </c>
      <c r="D1199" s="105" t="s">
        <v>607</v>
      </c>
      <c r="E1199" s="212" t="s">
        <v>47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15">
        <f t="shared" si="1231"/>
        <v>0</v>
      </c>
      <c r="S1199" s="515">
        <f t="shared" si="1232"/>
        <v>0</v>
      </c>
      <c r="T1199" s="515">
        <f>IF(R1199=1,SUM($R$6:R1199),0)</f>
        <v>0</v>
      </c>
      <c r="U1199" s="515">
        <f>IF(S1199=1,SUM($S$6:S1199),0)</f>
        <v>0</v>
      </c>
      <c r="V1199" s="515">
        <f t="shared" si="1233"/>
        <v>0</v>
      </c>
      <c r="W1199" s="515">
        <f t="shared" si="1234"/>
        <v>0</v>
      </c>
      <c r="X1199" s="515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608</v>
      </c>
      <c r="D1200" s="105" t="s">
        <v>608</v>
      </c>
      <c r="E1200" s="212" t="s">
        <v>47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15">
        <f t="shared" si="1231"/>
        <v>0</v>
      </c>
      <c r="S1200" s="515">
        <f t="shared" si="1232"/>
        <v>0</v>
      </c>
      <c r="T1200" s="515">
        <f>IF(R1200=1,SUM($R$6:R1200),0)</f>
        <v>0</v>
      </c>
      <c r="U1200" s="515">
        <f>IF(S1200=1,SUM($S$6:S1200),0)</f>
        <v>0</v>
      </c>
      <c r="V1200" s="515">
        <f t="shared" si="1233"/>
        <v>0</v>
      </c>
      <c r="W1200" s="515">
        <f t="shared" si="1234"/>
        <v>0</v>
      </c>
      <c r="X1200" s="515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1664</v>
      </c>
      <c r="D1201" s="105" t="s">
        <v>1664</v>
      </c>
      <c r="E1201" s="212" t="s">
        <v>47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15">
        <f t="shared" si="1231"/>
        <v>0</v>
      </c>
      <c r="S1201" s="515">
        <f t="shared" si="1232"/>
        <v>0</v>
      </c>
      <c r="T1201" s="515">
        <f>IF(R1201=1,SUM($R$6:R1201),0)</f>
        <v>0</v>
      </c>
      <c r="U1201" s="515">
        <f>IF(S1201=1,SUM($S$6:S1201),0)</f>
        <v>0</v>
      </c>
      <c r="V1201" s="515">
        <f t="shared" si="1233"/>
        <v>0</v>
      </c>
      <c r="W1201" s="515">
        <f t="shared" si="1234"/>
        <v>0</v>
      </c>
      <c r="X1201" s="515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1146</v>
      </c>
      <c r="D1202" s="105" t="s">
        <v>1146</v>
      </c>
      <c r="E1202" s="212" t="s">
        <v>47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15">
        <f t="shared" si="1231"/>
        <v>0</v>
      </c>
      <c r="S1202" s="515">
        <f t="shared" si="1232"/>
        <v>0</v>
      </c>
      <c r="T1202" s="515">
        <f>IF(R1202=1,SUM($R$6:R1202),0)</f>
        <v>0</v>
      </c>
      <c r="U1202" s="515">
        <f>IF(S1202=1,SUM($S$6:S1202),0)</f>
        <v>0</v>
      </c>
      <c r="V1202" s="515">
        <f t="shared" si="1233"/>
        <v>0</v>
      </c>
      <c r="W1202" s="515">
        <f t="shared" si="1234"/>
        <v>0</v>
      </c>
      <c r="X1202" s="515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1147</v>
      </c>
      <c r="D1203" s="105" t="s">
        <v>1147</v>
      </c>
      <c r="E1203" s="212" t="s">
        <v>47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15">
        <f t="shared" si="1231"/>
        <v>0</v>
      </c>
      <c r="S1203" s="515">
        <f t="shared" si="1232"/>
        <v>0</v>
      </c>
      <c r="T1203" s="515">
        <f>IF(R1203=1,SUM($R$6:R1203),0)</f>
        <v>0</v>
      </c>
      <c r="U1203" s="515">
        <f>IF(S1203=1,SUM($S$6:S1203),0)</f>
        <v>0</v>
      </c>
      <c r="V1203" s="515">
        <f t="shared" si="1233"/>
        <v>0</v>
      </c>
      <c r="W1203" s="515">
        <f t="shared" si="1234"/>
        <v>0</v>
      </c>
      <c r="X1203" s="515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1657</v>
      </c>
      <c r="D1204" s="105" t="s">
        <v>1657</v>
      </c>
      <c r="E1204" s="212" t="s">
        <v>47</v>
      </c>
      <c r="F1204" s="213" t="s">
        <v>1658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15">
        <f t="shared" si="1231"/>
        <v>0</v>
      </c>
      <c r="S1204" s="515">
        <f t="shared" si="1232"/>
        <v>0</v>
      </c>
      <c r="T1204" s="515">
        <f>IF(R1204=1,SUM($R$6:R1204),0)</f>
        <v>0</v>
      </c>
      <c r="U1204" s="515">
        <f>IF(S1204=1,SUM($S$6:S1204),0)</f>
        <v>0</v>
      </c>
      <c r="V1204" s="515">
        <f t="shared" si="1233"/>
        <v>0</v>
      </c>
      <c r="W1204" s="515">
        <f t="shared" si="1234"/>
        <v>0</v>
      </c>
      <c r="X1204" s="515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1659</v>
      </c>
      <c r="D1205" s="105" t="s">
        <v>1659</v>
      </c>
      <c r="E1205" s="212" t="s">
        <v>47</v>
      </c>
      <c r="F1205" s="213" t="s">
        <v>1658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15">
        <f t="shared" si="1231"/>
        <v>0</v>
      </c>
      <c r="S1205" s="515">
        <f t="shared" si="1232"/>
        <v>0</v>
      </c>
      <c r="T1205" s="515">
        <f>IF(R1205=1,SUM($R$6:R1205),0)</f>
        <v>0</v>
      </c>
      <c r="U1205" s="515">
        <f>IF(S1205=1,SUM($S$6:S1205),0)</f>
        <v>0</v>
      </c>
      <c r="V1205" s="515">
        <f t="shared" si="1233"/>
        <v>0</v>
      </c>
      <c r="W1205" s="515">
        <f t="shared" si="1234"/>
        <v>0</v>
      </c>
      <c r="X1205" s="515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1660</v>
      </c>
      <c r="D1206" s="105" t="s">
        <v>1660</v>
      </c>
      <c r="E1206" s="212" t="s">
        <v>47</v>
      </c>
      <c r="F1206" s="213" t="s">
        <v>1658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15">
        <f t="shared" si="1231"/>
        <v>0</v>
      </c>
      <c r="S1206" s="515">
        <f t="shared" si="1232"/>
        <v>0</v>
      </c>
      <c r="T1206" s="515">
        <f>IF(R1206=1,SUM($R$6:R1206),0)</f>
        <v>0</v>
      </c>
      <c r="U1206" s="515">
        <f>IF(S1206=1,SUM($S$6:S1206),0)</f>
        <v>0</v>
      </c>
      <c r="V1206" s="515">
        <f t="shared" si="1233"/>
        <v>0</v>
      </c>
      <c r="W1206" s="515">
        <f t="shared" si="1234"/>
        <v>0</v>
      </c>
      <c r="X1206" s="515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1661</v>
      </c>
      <c r="D1207" s="105" t="s">
        <v>1661</v>
      </c>
      <c r="E1207" s="212" t="s">
        <v>47</v>
      </c>
      <c r="F1207" s="213" t="s">
        <v>1658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15">
        <f t="shared" si="1231"/>
        <v>0</v>
      </c>
      <c r="S1207" s="515">
        <f t="shared" si="1232"/>
        <v>0</v>
      </c>
      <c r="T1207" s="515">
        <f>IF(R1207=1,SUM($R$6:R1207),0)</f>
        <v>0</v>
      </c>
      <c r="U1207" s="515">
        <f>IF(S1207=1,SUM($S$6:S1207),0)</f>
        <v>0</v>
      </c>
      <c r="V1207" s="515">
        <f t="shared" si="1233"/>
        <v>0</v>
      </c>
      <c r="W1207" s="515">
        <f t="shared" si="1234"/>
        <v>0</v>
      </c>
      <c r="X1207" s="515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1662</v>
      </c>
      <c r="D1208" s="105" t="s">
        <v>1662</v>
      </c>
      <c r="E1208" s="212" t="s">
        <v>47</v>
      </c>
      <c r="F1208" s="213" t="s">
        <v>1658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15">
        <f t="shared" si="1231"/>
        <v>0</v>
      </c>
      <c r="S1208" s="515">
        <f t="shared" si="1232"/>
        <v>0</v>
      </c>
      <c r="T1208" s="515">
        <f>IF(R1208=1,SUM($R$6:R1208),0)</f>
        <v>0</v>
      </c>
      <c r="U1208" s="515">
        <f>IF(S1208=1,SUM($S$6:S1208),0)</f>
        <v>0</v>
      </c>
      <c r="V1208" s="515">
        <f t="shared" si="1233"/>
        <v>0</v>
      </c>
      <c r="W1208" s="515">
        <f t="shared" si="1234"/>
        <v>0</v>
      </c>
      <c r="X1208" s="515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1663</v>
      </c>
      <c r="D1209" s="105" t="s">
        <v>1663</v>
      </c>
      <c r="E1209" s="212" t="s">
        <v>47</v>
      </c>
      <c r="F1209" s="213" t="s">
        <v>1658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15">
        <f t="shared" si="1231"/>
        <v>0</v>
      </c>
      <c r="S1209" s="515">
        <f t="shared" si="1232"/>
        <v>0</v>
      </c>
      <c r="T1209" s="515">
        <f>IF(R1209=1,SUM($R$6:R1209),0)</f>
        <v>0</v>
      </c>
      <c r="U1209" s="515">
        <f>IF(S1209=1,SUM($S$6:S1209),0)</f>
        <v>0</v>
      </c>
      <c r="V1209" s="515">
        <f t="shared" si="1233"/>
        <v>0</v>
      </c>
      <c r="W1209" s="515">
        <f t="shared" si="1234"/>
        <v>0</v>
      </c>
      <c r="X1209" s="515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48</v>
      </c>
      <c r="D1210" s="105"/>
      <c r="E1210" s="212" t="s">
        <v>48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15">
        <f t="shared" si="1231"/>
        <v>0</v>
      </c>
      <c r="S1210" s="515">
        <f t="shared" si="1232"/>
        <v>0</v>
      </c>
      <c r="T1210" s="515">
        <f>IF(R1210=1,SUM($R$6:R1210),0)</f>
        <v>0</v>
      </c>
      <c r="U1210" s="515">
        <f>IF(S1210=1,SUM($S$6:S1210),0)</f>
        <v>0</v>
      </c>
      <c r="V1210" s="515">
        <f t="shared" si="1233"/>
        <v>0</v>
      </c>
      <c r="W1210" s="515">
        <f t="shared" si="1234"/>
        <v>0</v>
      </c>
      <c r="X1210" s="515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720</v>
      </c>
      <c r="C1211" s="426" t="s">
        <v>517</v>
      </c>
      <c r="D1211" s="426"/>
      <c r="E1211" s="212" t="s">
        <v>48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15">
        <f t="shared" si="1231"/>
        <v>0</v>
      </c>
      <c r="S1211" s="515">
        <f t="shared" si="1232"/>
        <v>0</v>
      </c>
      <c r="T1211" s="515">
        <f>IF(R1211=1,SUM($R$6:R1211),0)</f>
        <v>0</v>
      </c>
      <c r="U1211" s="515">
        <f>IF(S1211=1,SUM($S$6:S1211),0)</f>
        <v>0</v>
      </c>
      <c r="V1211" s="515">
        <f t="shared" si="1233"/>
        <v>0</v>
      </c>
      <c r="W1211" s="515">
        <f t="shared" si="1234"/>
        <v>0</v>
      </c>
      <c r="X1211" s="515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320</v>
      </c>
      <c r="D1212" s="105"/>
      <c r="E1212" s="212" t="s">
        <v>47</v>
      </c>
      <c r="F1212" s="213" t="s">
        <v>96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15">
        <f t="shared" si="1231"/>
        <v>0</v>
      </c>
      <c r="S1212" s="515">
        <f t="shared" si="1232"/>
        <v>0</v>
      </c>
      <c r="T1212" s="515">
        <f>IF(R1212=1,SUM($R$6:R1212),0)</f>
        <v>0</v>
      </c>
      <c r="U1212" s="515">
        <f>IF(S1212=1,SUM($S$6:S1212),0)</f>
        <v>0</v>
      </c>
      <c r="V1212" s="515">
        <f t="shared" si="1233"/>
        <v>0</v>
      </c>
      <c r="W1212" s="515">
        <f t="shared" si="1234"/>
        <v>0</v>
      </c>
      <c r="X1212" s="515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322</v>
      </c>
      <c r="D1213" s="105"/>
      <c r="E1213" s="212" t="s">
        <v>47</v>
      </c>
      <c r="F1213" s="213" t="s">
        <v>96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15">
        <f t="shared" si="1231"/>
        <v>0</v>
      </c>
      <c r="S1213" s="515">
        <f t="shared" si="1232"/>
        <v>0</v>
      </c>
      <c r="T1213" s="515">
        <f>IF(R1213=1,SUM($R$6:R1213),0)</f>
        <v>0</v>
      </c>
      <c r="U1213" s="515">
        <f>IF(S1213=1,SUM($S$6:S1213),0)</f>
        <v>0</v>
      </c>
      <c r="V1213" s="515">
        <f t="shared" si="1233"/>
        <v>0</v>
      </c>
      <c r="W1213" s="515">
        <f t="shared" si="1234"/>
        <v>0</v>
      </c>
      <c r="X1213" s="515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324</v>
      </c>
      <c r="D1214" s="105" t="s">
        <v>324</v>
      </c>
      <c r="E1214" s="212" t="s">
        <v>47</v>
      </c>
      <c r="F1214" s="213" t="s">
        <v>96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15">
        <f t="shared" si="1231"/>
        <v>0</v>
      </c>
      <c r="S1214" s="515">
        <f t="shared" si="1232"/>
        <v>0</v>
      </c>
      <c r="T1214" s="515">
        <f>IF(R1214=1,SUM($R$6:R1214),0)</f>
        <v>0</v>
      </c>
      <c r="U1214" s="515">
        <f>IF(S1214=1,SUM($S$6:S1214),0)</f>
        <v>0</v>
      </c>
      <c r="V1214" s="515">
        <f t="shared" si="1233"/>
        <v>0</v>
      </c>
      <c r="W1214" s="515">
        <f t="shared" si="1234"/>
        <v>0</v>
      </c>
      <c r="X1214" s="515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800</v>
      </c>
      <c r="D1215" s="105" t="s">
        <v>800</v>
      </c>
      <c r="E1215" s="212" t="s">
        <v>47</v>
      </c>
      <c r="F1215" s="213" t="s">
        <v>96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15">
        <f t="shared" si="1231"/>
        <v>0</v>
      </c>
      <c r="S1215" s="515">
        <f t="shared" si="1232"/>
        <v>0</v>
      </c>
      <c r="T1215" s="515">
        <f>IF(R1215=1,SUM($R$6:R1215),0)</f>
        <v>0</v>
      </c>
      <c r="U1215" s="515">
        <f>IF(S1215=1,SUM($S$6:S1215),0)</f>
        <v>0</v>
      </c>
      <c r="V1215" s="515">
        <f t="shared" si="1233"/>
        <v>0</v>
      </c>
      <c r="W1215" s="515">
        <f t="shared" si="1234"/>
        <v>0</v>
      </c>
      <c r="X1215" s="515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326</v>
      </c>
      <c r="D1216" s="105" t="s">
        <v>326</v>
      </c>
      <c r="E1216" s="212" t="s">
        <v>47</v>
      </c>
      <c r="F1216" s="213" t="s">
        <v>96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15">
        <f t="shared" si="1231"/>
        <v>0</v>
      </c>
      <c r="S1216" s="515">
        <f t="shared" si="1232"/>
        <v>0</v>
      </c>
      <c r="T1216" s="515">
        <f>IF(R1216=1,SUM($R$6:R1216),0)</f>
        <v>0</v>
      </c>
      <c r="U1216" s="515">
        <f>IF(S1216=1,SUM($S$6:S1216),0)</f>
        <v>0</v>
      </c>
      <c r="V1216" s="515">
        <f t="shared" si="1233"/>
        <v>0</v>
      </c>
      <c r="W1216" s="515">
        <f t="shared" si="1234"/>
        <v>0</v>
      </c>
      <c r="X1216" s="515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328</v>
      </c>
      <c r="D1217" s="105"/>
      <c r="E1217" s="212" t="s">
        <v>47</v>
      </c>
      <c r="F1217" s="213" t="s">
        <v>96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15">
        <f t="shared" si="1231"/>
        <v>0</v>
      </c>
      <c r="S1217" s="515">
        <f t="shared" si="1232"/>
        <v>0</v>
      </c>
      <c r="T1217" s="515">
        <f>IF(R1217=1,SUM($R$6:R1217),0)</f>
        <v>0</v>
      </c>
      <c r="U1217" s="515">
        <f>IF(S1217=1,SUM($S$6:S1217),0)</f>
        <v>0</v>
      </c>
      <c r="V1217" s="515">
        <f t="shared" si="1233"/>
        <v>0</v>
      </c>
      <c r="W1217" s="515">
        <f t="shared" si="1234"/>
        <v>0</v>
      </c>
      <c r="X1217" s="515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330</v>
      </c>
      <c r="D1218" s="105" t="s">
        <v>330</v>
      </c>
      <c r="E1218" s="212" t="s">
        <v>47</v>
      </c>
      <c r="F1218" s="213" t="s">
        <v>96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15">
        <f t="shared" si="1231"/>
        <v>0</v>
      </c>
      <c r="S1218" s="515">
        <f t="shared" si="1232"/>
        <v>0</v>
      </c>
      <c r="T1218" s="515">
        <f>IF(R1218=1,SUM($R$6:R1218),0)</f>
        <v>0</v>
      </c>
      <c r="U1218" s="515">
        <f>IF(S1218=1,SUM($S$6:S1218),0)</f>
        <v>0</v>
      </c>
      <c r="V1218" s="515">
        <f t="shared" si="1233"/>
        <v>0</v>
      </c>
      <c r="W1218" s="515">
        <f t="shared" si="1234"/>
        <v>0</v>
      </c>
      <c r="X1218" s="515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332</v>
      </c>
      <c r="D1219" s="105" t="s">
        <v>332</v>
      </c>
      <c r="E1219" s="212" t="s">
        <v>47</v>
      </c>
      <c r="F1219" s="213" t="s">
        <v>96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15">
        <f t="shared" si="1231"/>
        <v>0</v>
      </c>
      <c r="S1219" s="515">
        <f t="shared" si="1232"/>
        <v>0</v>
      </c>
      <c r="T1219" s="515">
        <f>IF(R1219=1,SUM($R$6:R1219),0)</f>
        <v>0</v>
      </c>
      <c r="U1219" s="515">
        <f>IF(S1219=1,SUM($S$6:S1219),0)</f>
        <v>0</v>
      </c>
      <c r="V1219" s="515">
        <f t="shared" si="1233"/>
        <v>0</v>
      </c>
      <c r="W1219" s="515">
        <f t="shared" si="1234"/>
        <v>0</v>
      </c>
      <c r="X1219" s="515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334</v>
      </c>
      <c r="D1220" s="105"/>
      <c r="E1220" s="212" t="s">
        <v>47</v>
      </c>
      <c r="F1220" s="213" t="s">
        <v>96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15">
        <f t="shared" si="1231"/>
        <v>0</v>
      </c>
      <c r="S1220" s="515">
        <f t="shared" si="1232"/>
        <v>0</v>
      </c>
      <c r="T1220" s="515">
        <f>IF(R1220=1,SUM($R$6:R1220),0)</f>
        <v>0</v>
      </c>
      <c r="U1220" s="515">
        <f>IF(S1220=1,SUM($S$6:S1220),0)</f>
        <v>0</v>
      </c>
      <c r="V1220" s="515">
        <f t="shared" si="1233"/>
        <v>0</v>
      </c>
      <c r="W1220" s="515">
        <f t="shared" si="1234"/>
        <v>0</v>
      </c>
      <c r="X1220" s="515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336</v>
      </c>
      <c r="D1221" s="105" t="s">
        <v>336</v>
      </c>
      <c r="E1221" s="212" t="s">
        <v>47</v>
      </c>
      <c r="F1221" s="213" t="s">
        <v>96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15">
        <f t="shared" si="1231"/>
        <v>0</v>
      </c>
      <c r="S1221" s="515">
        <f t="shared" si="1232"/>
        <v>0</v>
      </c>
      <c r="T1221" s="515">
        <f>IF(R1221=1,SUM($R$6:R1221),0)</f>
        <v>0</v>
      </c>
      <c r="U1221" s="515">
        <f>IF(S1221=1,SUM($S$6:S1221),0)</f>
        <v>0</v>
      </c>
      <c r="V1221" s="515">
        <f t="shared" si="1233"/>
        <v>0</v>
      </c>
      <c r="W1221" s="515">
        <f t="shared" si="1234"/>
        <v>0</v>
      </c>
      <c r="X1221" s="515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338</v>
      </c>
      <c r="D1222" s="105" t="s">
        <v>338</v>
      </c>
      <c r="E1222" s="212" t="s">
        <v>47</v>
      </c>
      <c r="F1222" s="213" t="s">
        <v>96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15">
        <f t="shared" si="1231"/>
        <v>0</v>
      </c>
      <c r="S1222" s="515">
        <f t="shared" si="1232"/>
        <v>0</v>
      </c>
      <c r="T1222" s="515">
        <f>IF(R1222=1,SUM($R$6:R1222),0)</f>
        <v>0</v>
      </c>
      <c r="U1222" s="515">
        <f>IF(S1222=1,SUM($S$6:S1222),0)</f>
        <v>0</v>
      </c>
      <c r="V1222" s="515">
        <f t="shared" si="1233"/>
        <v>0</v>
      </c>
      <c r="W1222" s="515">
        <f t="shared" si="1234"/>
        <v>0</v>
      </c>
      <c r="X1222" s="515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340</v>
      </c>
      <c r="D1223" s="105" t="s">
        <v>340</v>
      </c>
      <c r="E1223" s="212" t="s">
        <v>47</v>
      </c>
      <c r="F1223" s="213" t="s">
        <v>96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15">
        <f t="shared" ref="R1223:R1286" si="1302">IF(E1223="MDU-KD",1,0)</f>
        <v>0</v>
      </c>
      <c r="S1223" s="515">
        <f t="shared" ref="S1223:S1286" si="1303">IF(E1223="HDW",1,0)</f>
        <v>0</v>
      </c>
      <c r="T1223" s="515">
        <f>IF(R1223=1,SUM($R$6:R1223),0)</f>
        <v>0</v>
      </c>
      <c r="U1223" s="515">
        <f>IF(S1223=1,SUM($S$6:S1223),0)</f>
        <v>0</v>
      </c>
      <c r="V1223" s="515">
        <f t="shared" ref="V1223:V1286" si="1304">IF(T1223=0,U1223,T1223)</f>
        <v>0</v>
      </c>
      <c r="W1223" s="515">
        <f t="shared" ref="W1223:W1286" si="1305">IF(F1223=0,0,IF(LEFT(C1223,11)="Tiang Beton",1,0))</f>
        <v>0</v>
      </c>
      <c r="X1223" s="515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342</v>
      </c>
      <c r="D1224" s="105"/>
      <c r="E1224" s="212" t="s">
        <v>47</v>
      </c>
      <c r="F1224" s="213" t="s">
        <v>96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15">
        <f t="shared" si="1302"/>
        <v>0</v>
      </c>
      <c r="S1224" s="515">
        <f t="shared" si="1303"/>
        <v>0</v>
      </c>
      <c r="T1224" s="515">
        <f>IF(R1224=1,SUM($R$6:R1224),0)</f>
        <v>0</v>
      </c>
      <c r="U1224" s="515">
        <f>IF(S1224=1,SUM($S$6:S1224),0)</f>
        <v>0</v>
      </c>
      <c r="V1224" s="515">
        <f t="shared" si="1304"/>
        <v>0</v>
      </c>
      <c r="W1224" s="515">
        <f t="shared" si="1305"/>
        <v>0</v>
      </c>
      <c r="X1224" s="515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321</v>
      </c>
      <c r="D1225" s="105"/>
      <c r="E1225" s="212" t="s">
        <v>47</v>
      </c>
      <c r="F1225" s="213" t="s">
        <v>96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15">
        <f t="shared" si="1302"/>
        <v>0</v>
      </c>
      <c r="S1225" s="515">
        <f t="shared" si="1303"/>
        <v>0</v>
      </c>
      <c r="T1225" s="515">
        <f>IF(R1225=1,SUM($R$6:R1225),0)</f>
        <v>0</v>
      </c>
      <c r="U1225" s="515">
        <f>IF(S1225=1,SUM($S$6:S1225),0)</f>
        <v>0</v>
      </c>
      <c r="V1225" s="515">
        <f t="shared" si="1304"/>
        <v>0</v>
      </c>
      <c r="W1225" s="515">
        <f t="shared" si="1305"/>
        <v>0</v>
      </c>
      <c r="X1225" s="515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323</v>
      </c>
      <c r="D1226" s="105"/>
      <c r="E1226" s="212" t="s">
        <v>47</v>
      </c>
      <c r="F1226" s="213" t="s">
        <v>96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15">
        <f t="shared" si="1302"/>
        <v>0</v>
      </c>
      <c r="S1226" s="515">
        <f t="shared" si="1303"/>
        <v>0</v>
      </c>
      <c r="T1226" s="515">
        <f>IF(R1226=1,SUM($R$6:R1226),0)</f>
        <v>0</v>
      </c>
      <c r="U1226" s="515">
        <f>IF(S1226=1,SUM($S$6:S1226),0)</f>
        <v>0</v>
      </c>
      <c r="V1226" s="515">
        <f t="shared" si="1304"/>
        <v>0</v>
      </c>
      <c r="W1226" s="515">
        <f t="shared" si="1305"/>
        <v>0</v>
      </c>
      <c r="X1226" s="515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325</v>
      </c>
      <c r="D1227" s="105"/>
      <c r="E1227" s="212" t="s">
        <v>47</v>
      </c>
      <c r="F1227" s="213" t="s">
        <v>96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15">
        <f t="shared" si="1302"/>
        <v>0</v>
      </c>
      <c r="S1227" s="515">
        <f t="shared" si="1303"/>
        <v>0</v>
      </c>
      <c r="T1227" s="515">
        <f>IF(R1227=1,SUM($R$6:R1227),0)</f>
        <v>0</v>
      </c>
      <c r="U1227" s="515">
        <f>IF(S1227=1,SUM($S$6:S1227),0)</f>
        <v>0</v>
      </c>
      <c r="V1227" s="515">
        <f t="shared" si="1304"/>
        <v>0</v>
      </c>
      <c r="W1227" s="515">
        <f t="shared" si="1305"/>
        <v>0</v>
      </c>
      <c r="X1227" s="515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801</v>
      </c>
      <c r="D1228" s="105"/>
      <c r="E1228" s="212" t="s">
        <v>47</v>
      </c>
      <c r="F1228" s="213" t="s">
        <v>96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15">
        <f t="shared" si="1302"/>
        <v>0</v>
      </c>
      <c r="S1228" s="515">
        <f t="shared" si="1303"/>
        <v>0</v>
      </c>
      <c r="T1228" s="515">
        <f>IF(R1228=1,SUM($R$6:R1228),0)</f>
        <v>0</v>
      </c>
      <c r="U1228" s="515">
        <f>IF(S1228=1,SUM($S$6:S1228),0)</f>
        <v>0</v>
      </c>
      <c r="V1228" s="515">
        <f t="shared" si="1304"/>
        <v>0</v>
      </c>
      <c r="W1228" s="515">
        <f t="shared" si="1305"/>
        <v>0</v>
      </c>
      <c r="X1228" s="515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327</v>
      </c>
      <c r="D1229" s="105"/>
      <c r="E1229" s="212" t="s">
        <v>47</v>
      </c>
      <c r="F1229" s="213" t="s">
        <v>96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15">
        <f t="shared" si="1302"/>
        <v>0</v>
      </c>
      <c r="S1229" s="515">
        <f t="shared" si="1303"/>
        <v>0</v>
      </c>
      <c r="T1229" s="515">
        <f>IF(R1229=1,SUM($R$6:R1229),0)</f>
        <v>0</v>
      </c>
      <c r="U1229" s="515">
        <f>IF(S1229=1,SUM($S$6:S1229),0)</f>
        <v>0</v>
      </c>
      <c r="V1229" s="515">
        <f t="shared" si="1304"/>
        <v>0</v>
      </c>
      <c r="W1229" s="515">
        <f t="shared" si="1305"/>
        <v>0</v>
      </c>
      <c r="X1229" s="515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329</v>
      </c>
      <c r="D1230" s="105"/>
      <c r="E1230" s="212" t="s">
        <v>47</v>
      </c>
      <c r="F1230" s="213" t="s">
        <v>96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15">
        <f t="shared" si="1302"/>
        <v>0</v>
      </c>
      <c r="S1230" s="515">
        <f t="shared" si="1303"/>
        <v>0</v>
      </c>
      <c r="T1230" s="515">
        <f>IF(R1230=1,SUM($R$6:R1230),0)</f>
        <v>0</v>
      </c>
      <c r="U1230" s="515">
        <f>IF(S1230=1,SUM($S$6:S1230),0)</f>
        <v>0</v>
      </c>
      <c r="V1230" s="515">
        <f t="shared" si="1304"/>
        <v>0</v>
      </c>
      <c r="W1230" s="515">
        <f t="shared" si="1305"/>
        <v>0</v>
      </c>
      <c r="X1230" s="515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331</v>
      </c>
      <c r="D1231" s="105"/>
      <c r="E1231" s="212" t="s">
        <v>47</v>
      </c>
      <c r="F1231" s="213" t="s">
        <v>96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15">
        <f t="shared" si="1302"/>
        <v>0</v>
      </c>
      <c r="S1231" s="515">
        <f t="shared" si="1303"/>
        <v>0</v>
      </c>
      <c r="T1231" s="515">
        <f>IF(R1231=1,SUM($R$6:R1231),0)</f>
        <v>0</v>
      </c>
      <c r="U1231" s="515">
        <f>IF(S1231=1,SUM($S$6:S1231),0)</f>
        <v>0</v>
      </c>
      <c r="V1231" s="515">
        <f t="shared" si="1304"/>
        <v>0</v>
      </c>
      <c r="W1231" s="515">
        <f t="shared" si="1305"/>
        <v>0</v>
      </c>
      <c r="X1231" s="515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333</v>
      </c>
      <c r="D1232" s="105"/>
      <c r="E1232" s="212" t="s">
        <v>47</v>
      </c>
      <c r="F1232" s="213" t="s">
        <v>96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15">
        <f t="shared" si="1302"/>
        <v>0</v>
      </c>
      <c r="S1232" s="515">
        <f t="shared" si="1303"/>
        <v>0</v>
      </c>
      <c r="T1232" s="515">
        <f>IF(R1232=1,SUM($R$6:R1232),0)</f>
        <v>0</v>
      </c>
      <c r="U1232" s="515">
        <f>IF(S1232=1,SUM($S$6:S1232),0)</f>
        <v>0</v>
      </c>
      <c r="V1232" s="515">
        <f t="shared" si="1304"/>
        <v>0</v>
      </c>
      <c r="W1232" s="515">
        <f t="shared" si="1305"/>
        <v>0</v>
      </c>
      <c r="X1232" s="515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335</v>
      </c>
      <c r="D1233" s="105"/>
      <c r="E1233" s="212" t="s">
        <v>47</v>
      </c>
      <c r="F1233" s="213" t="s">
        <v>96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15">
        <f t="shared" si="1302"/>
        <v>0</v>
      </c>
      <c r="S1233" s="515">
        <f t="shared" si="1303"/>
        <v>0</v>
      </c>
      <c r="T1233" s="515">
        <f>IF(R1233=1,SUM($R$6:R1233),0)</f>
        <v>0</v>
      </c>
      <c r="U1233" s="515">
        <f>IF(S1233=1,SUM($S$6:S1233),0)</f>
        <v>0</v>
      </c>
      <c r="V1233" s="515">
        <f t="shared" si="1304"/>
        <v>0</v>
      </c>
      <c r="W1233" s="515">
        <f t="shared" si="1305"/>
        <v>0</v>
      </c>
      <c r="X1233" s="515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337</v>
      </c>
      <c r="D1234" s="105"/>
      <c r="E1234" s="212" t="s">
        <v>47</v>
      </c>
      <c r="F1234" s="213" t="s">
        <v>96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15">
        <f t="shared" si="1302"/>
        <v>0</v>
      </c>
      <c r="S1234" s="515">
        <f t="shared" si="1303"/>
        <v>0</v>
      </c>
      <c r="T1234" s="515">
        <f>IF(R1234=1,SUM($R$6:R1234),0)</f>
        <v>0</v>
      </c>
      <c r="U1234" s="515">
        <f>IF(S1234=1,SUM($S$6:S1234),0)</f>
        <v>0</v>
      </c>
      <c r="V1234" s="515">
        <f t="shared" si="1304"/>
        <v>0</v>
      </c>
      <c r="W1234" s="515">
        <f t="shared" si="1305"/>
        <v>0</v>
      </c>
      <c r="X1234" s="515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339</v>
      </c>
      <c r="D1235" s="105"/>
      <c r="E1235" s="212" t="s">
        <v>47</v>
      </c>
      <c r="F1235" s="213" t="s">
        <v>96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15">
        <f t="shared" si="1302"/>
        <v>0</v>
      </c>
      <c r="S1235" s="515">
        <f t="shared" si="1303"/>
        <v>0</v>
      </c>
      <c r="T1235" s="515">
        <f>IF(R1235=1,SUM($R$6:R1235),0)</f>
        <v>0</v>
      </c>
      <c r="U1235" s="515">
        <f>IF(S1235=1,SUM($S$6:S1235),0)</f>
        <v>0</v>
      </c>
      <c r="V1235" s="515">
        <f t="shared" si="1304"/>
        <v>0</v>
      </c>
      <c r="W1235" s="515">
        <f t="shared" si="1305"/>
        <v>0</v>
      </c>
      <c r="X1235" s="515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341</v>
      </c>
      <c r="D1236" s="105"/>
      <c r="E1236" s="212" t="s">
        <v>47</v>
      </c>
      <c r="F1236" s="213" t="s">
        <v>96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15">
        <f t="shared" si="1302"/>
        <v>0</v>
      </c>
      <c r="S1236" s="515">
        <f t="shared" si="1303"/>
        <v>0</v>
      </c>
      <c r="T1236" s="515">
        <f>IF(R1236=1,SUM($R$6:R1236),0)</f>
        <v>0</v>
      </c>
      <c r="U1236" s="515">
        <f>IF(S1236=1,SUM($S$6:S1236),0)</f>
        <v>0</v>
      </c>
      <c r="V1236" s="515">
        <f t="shared" si="1304"/>
        <v>0</v>
      </c>
      <c r="W1236" s="515">
        <f t="shared" si="1305"/>
        <v>0</v>
      </c>
      <c r="X1236" s="515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343</v>
      </c>
      <c r="D1237" s="105"/>
      <c r="E1237" s="212" t="s">
        <v>47</v>
      </c>
      <c r="F1237" s="213" t="s">
        <v>96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15">
        <f t="shared" si="1302"/>
        <v>0</v>
      </c>
      <c r="S1237" s="515">
        <f t="shared" si="1303"/>
        <v>0</v>
      </c>
      <c r="T1237" s="515">
        <f>IF(R1237=1,SUM($R$6:R1237),0)</f>
        <v>0</v>
      </c>
      <c r="U1237" s="515">
        <f>IF(S1237=1,SUM($S$6:S1237),0)</f>
        <v>0</v>
      </c>
      <c r="V1237" s="515">
        <f t="shared" si="1304"/>
        <v>0</v>
      </c>
      <c r="W1237" s="515">
        <f t="shared" si="1305"/>
        <v>0</v>
      </c>
      <c r="X1237" s="515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48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15">
        <f t="shared" si="1302"/>
        <v>0</v>
      </c>
      <c r="S1238" s="515">
        <f t="shared" si="1303"/>
        <v>0</v>
      </c>
      <c r="T1238" s="515">
        <f>IF(R1238=1,SUM($R$6:R1238),0)</f>
        <v>0</v>
      </c>
      <c r="U1238" s="515">
        <f>IF(S1238=1,SUM($S$6:S1238),0)</f>
        <v>0</v>
      </c>
      <c r="V1238" s="515">
        <f t="shared" si="1304"/>
        <v>0</v>
      </c>
      <c r="W1238" s="515">
        <f t="shared" si="1305"/>
        <v>0</v>
      </c>
      <c r="X1238" s="515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720</v>
      </c>
      <c r="C1239" s="426" t="s">
        <v>609</v>
      </c>
      <c r="D1239" s="426"/>
      <c r="E1239" s="212" t="s">
        <v>48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15">
        <f t="shared" si="1302"/>
        <v>0</v>
      </c>
      <c r="S1239" s="515">
        <f t="shared" si="1303"/>
        <v>0</v>
      </c>
      <c r="T1239" s="515">
        <f>IF(R1239=1,SUM($R$6:R1239),0)</f>
        <v>0</v>
      </c>
      <c r="U1239" s="515">
        <f>IF(S1239=1,SUM($S$6:S1239),0)</f>
        <v>0</v>
      </c>
      <c r="V1239" s="515">
        <f t="shared" si="1304"/>
        <v>0</v>
      </c>
      <c r="W1239" s="515">
        <f t="shared" si="1305"/>
        <v>0</v>
      </c>
      <c r="X1239" s="515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346</v>
      </c>
      <c r="D1240" s="442" t="s">
        <v>1683</v>
      </c>
      <c r="E1240" s="212" t="s">
        <v>47</v>
      </c>
      <c r="F1240" s="213" t="s">
        <v>276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15">
        <f t="shared" si="1302"/>
        <v>0</v>
      </c>
      <c r="S1240" s="515">
        <f t="shared" si="1303"/>
        <v>0</v>
      </c>
      <c r="T1240" s="515">
        <f>IF(R1240=1,SUM($R$6:R1240),0)</f>
        <v>0</v>
      </c>
      <c r="U1240" s="515">
        <f>IF(S1240=1,SUM($S$6:S1240),0)</f>
        <v>0</v>
      </c>
      <c r="V1240" s="515">
        <f t="shared" si="1304"/>
        <v>0</v>
      </c>
      <c r="W1240" s="515">
        <f t="shared" si="1305"/>
        <v>0</v>
      </c>
      <c r="X1240" s="515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610</v>
      </c>
      <c r="D1241" s="442" t="s">
        <v>1684</v>
      </c>
      <c r="E1241" s="212" t="s">
        <v>47</v>
      </c>
      <c r="F1241" s="213" t="s">
        <v>276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15">
        <f t="shared" si="1302"/>
        <v>0</v>
      </c>
      <c r="S1241" s="515">
        <f t="shared" si="1303"/>
        <v>0</v>
      </c>
      <c r="T1241" s="515">
        <f>IF(R1241=1,SUM($R$6:R1241),0)</f>
        <v>0</v>
      </c>
      <c r="U1241" s="515">
        <f>IF(S1241=1,SUM($S$6:S1241),0)</f>
        <v>0</v>
      </c>
      <c r="V1241" s="515">
        <f t="shared" si="1304"/>
        <v>0</v>
      </c>
      <c r="W1241" s="515">
        <f t="shared" si="1305"/>
        <v>0</v>
      </c>
      <c r="X1241" s="515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2294</v>
      </c>
      <c r="D1242" s="105" t="s">
        <v>1665</v>
      </c>
      <c r="E1242" s="212" t="s">
        <v>47</v>
      </c>
      <c r="F1242" s="213" t="s">
        <v>437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15">
        <f t="shared" si="1302"/>
        <v>0</v>
      </c>
      <c r="S1242" s="515">
        <f t="shared" si="1303"/>
        <v>0</v>
      </c>
      <c r="T1242" s="515">
        <f>IF(R1242=1,SUM($R$6:R1242),0)</f>
        <v>0</v>
      </c>
      <c r="U1242" s="515">
        <f>IF(S1242=1,SUM($S$6:S1242),0)</f>
        <v>0</v>
      </c>
      <c r="V1242" s="515">
        <f t="shared" si="1304"/>
        <v>0</v>
      </c>
      <c r="W1242" s="515">
        <f t="shared" si="1305"/>
        <v>0</v>
      </c>
      <c r="X1242" s="515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2295</v>
      </c>
      <c r="D1243" s="105" t="s">
        <v>1666</v>
      </c>
      <c r="E1243" s="212" t="s">
        <v>47</v>
      </c>
      <c r="F1243" s="213" t="s">
        <v>437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15">
        <f t="shared" si="1302"/>
        <v>0</v>
      </c>
      <c r="S1243" s="515">
        <f t="shared" si="1303"/>
        <v>0</v>
      </c>
      <c r="T1243" s="515">
        <f>IF(R1243=1,SUM($R$6:R1243),0)</f>
        <v>0</v>
      </c>
      <c r="U1243" s="515">
        <f>IF(S1243=1,SUM($S$6:S1243),0)</f>
        <v>0</v>
      </c>
      <c r="V1243" s="515">
        <f t="shared" si="1304"/>
        <v>0</v>
      </c>
      <c r="W1243" s="515">
        <f t="shared" si="1305"/>
        <v>0</v>
      </c>
      <c r="X1243" s="515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2296</v>
      </c>
      <c r="D1244" s="105" t="s">
        <v>1667</v>
      </c>
      <c r="E1244" s="212" t="s">
        <v>47</v>
      </c>
      <c r="F1244" s="213" t="s">
        <v>437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15">
        <f t="shared" si="1302"/>
        <v>0</v>
      </c>
      <c r="S1244" s="515">
        <f t="shared" si="1303"/>
        <v>0</v>
      </c>
      <c r="T1244" s="515">
        <f>IF(R1244=1,SUM($R$6:R1244),0)</f>
        <v>0</v>
      </c>
      <c r="U1244" s="515">
        <f>IF(S1244=1,SUM($S$6:S1244),0)</f>
        <v>0</v>
      </c>
      <c r="V1244" s="515">
        <f t="shared" si="1304"/>
        <v>0</v>
      </c>
      <c r="W1244" s="515">
        <f t="shared" si="1305"/>
        <v>0</v>
      </c>
      <c r="X1244" s="515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2297</v>
      </c>
      <c r="D1245" s="105" t="s">
        <v>1668</v>
      </c>
      <c r="E1245" s="212" t="s">
        <v>47</v>
      </c>
      <c r="F1245" s="213" t="s">
        <v>437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15">
        <f t="shared" si="1302"/>
        <v>0</v>
      </c>
      <c r="S1245" s="515">
        <f t="shared" si="1303"/>
        <v>0</v>
      </c>
      <c r="T1245" s="515">
        <f>IF(R1245=1,SUM($R$6:R1245),0)</f>
        <v>0</v>
      </c>
      <c r="U1245" s="515">
        <f>IF(S1245=1,SUM($S$6:S1245),0)</f>
        <v>0</v>
      </c>
      <c r="V1245" s="515">
        <f t="shared" si="1304"/>
        <v>0</v>
      </c>
      <c r="W1245" s="515">
        <f t="shared" si="1305"/>
        <v>0</v>
      </c>
      <c r="X1245" s="515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2298</v>
      </c>
      <c r="D1246" s="105" t="s">
        <v>1669</v>
      </c>
      <c r="E1246" s="212" t="s">
        <v>47</v>
      </c>
      <c r="F1246" s="213" t="s">
        <v>437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15">
        <f t="shared" si="1302"/>
        <v>0</v>
      </c>
      <c r="S1246" s="515">
        <f t="shared" si="1303"/>
        <v>0</v>
      </c>
      <c r="T1246" s="515">
        <f>IF(R1246=1,SUM($R$6:R1246),0)</f>
        <v>0</v>
      </c>
      <c r="U1246" s="515">
        <f>IF(S1246=1,SUM($S$6:S1246),0)</f>
        <v>0</v>
      </c>
      <c r="V1246" s="515">
        <f t="shared" si="1304"/>
        <v>0</v>
      </c>
      <c r="W1246" s="515">
        <f t="shared" si="1305"/>
        <v>0</v>
      </c>
      <c r="X1246" s="515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2299</v>
      </c>
      <c r="D1247" s="105" t="s">
        <v>1674</v>
      </c>
      <c r="E1247" s="212" t="s">
        <v>47</v>
      </c>
      <c r="F1247" s="213" t="s">
        <v>437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15">
        <f t="shared" si="1302"/>
        <v>0</v>
      </c>
      <c r="S1247" s="515">
        <f t="shared" si="1303"/>
        <v>0</v>
      </c>
      <c r="T1247" s="515">
        <f>IF(R1247=1,SUM($R$6:R1247),0)</f>
        <v>0</v>
      </c>
      <c r="U1247" s="515">
        <f>IF(S1247=1,SUM($S$6:S1247),0)</f>
        <v>0</v>
      </c>
      <c r="V1247" s="515">
        <f t="shared" si="1304"/>
        <v>0</v>
      </c>
      <c r="W1247" s="515">
        <f t="shared" si="1305"/>
        <v>0</v>
      </c>
      <c r="X1247" s="515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1670</v>
      </c>
      <c r="D1248" s="105" t="s">
        <v>1670</v>
      </c>
      <c r="E1248" s="212" t="s">
        <v>47</v>
      </c>
      <c r="F1248" s="213" t="s">
        <v>437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15">
        <f t="shared" si="1302"/>
        <v>0</v>
      </c>
      <c r="S1248" s="515">
        <f t="shared" si="1303"/>
        <v>0</v>
      </c>
      <c r="T1248" s="515">
        <f>IF(R1248=1,SUM($R$6:R1248),0)</f>
        <v>0</v>
      </c>
      <c r="U1248" s="515">
        <f>IF(S1248=1,SUM($S$6:S1248),0)</f>
        <v>0</v>
      </c>
      <c r="V1248" s="515">
        <f t="shared" si="1304"/>
        <v>0</v>
      </c>
      <c r="W1248" s="515">
        <f t="shared" si="1305"/>
        <v>0</v>
      </c>
      <c r="X1248" s="515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1671</v>
      </c>
      <c r="D1249" s="105" t="s">
        <v>1671</v>
      </c>
      <c r="E1249" s="212" t="s">
        <v>47</v>
      </c>
      <c r="F1249" s="213" t="s">
        <v>437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15">
        <f t="shared" si="1302"/>
        <v>0</v>
      </c>
      <c r="S1249" s="515">
        <f t="shared" si="1303"/>
        <v>0</v>
      </c>
      <c r="T1249" s="515">
        <f>IF(R1249=1,SUM($R$6:R1249),0)</f>
        <v>0</v>
      </c>
      <c r="U1249" s="515">
        <f>IF(S1249=1,SUM($S$6:S1249),0)</f>
        <v>0</v>
      </c>
      <c r="V1249" s="515">
        <f t="shared" si="1304"/>
        <v>0</v>
      </c>
      <c r="W1249" s="515">
        <f t="shared" si="1305"/>
        <v>0</v>
      </c>
      <c r="X1249" s="515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1672</v>
      </c>
      <c r="D1250" s="105" t="s">
        <v>1672</v>
      </c>
      <c r="E1250" s="212" t="s">
        <v>47</v>
      </c>
      <c r="F1250" s="213" t="s">
        <v>437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15">
        <f t="shared" si="1302"/>
        <v>0</v>
      </c>
      <c r="S1250" s="515">
        <f t="shared" si="1303"/>
        <v>0</v>
      </c>
      <c r="T1250" s="515">
        <f>IF(R1250=1,SUM($R$6:R1250),0)</f>
        <v>0</v>
      </c>
      <c r="U1250" s="515">
        <f>IF(S1250=1,SUM($S$6:S1250),0)</f>
        <v>0</v>
      </c>
      <c r="V1250" s="515">
        <f t="shared" si="1304"/>
        <v>0</v>
      </c>
      <c r="W1250" s="515">
        <f t="shared" si="1305"/>
        <v>0</v>
      </c>
      <c r="X1250" s="515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1673</v>
      </c>
      <c r="D1251" s="105" t="s">
        <v>1673</v>
      </c>
      <c r="E1251" s="212" t="s">
        <v>47</v>
      </c>
      <c r="F1251" s="213" t="s">
        <v>437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15">
        <f t="shared" si="1302"/>
        <v>0</v>
      </c>
      <c r="S1251" s="515">
        <f t="shared" si="1303"/>
        <v>0</v>
      </c>
      <c r="T1251" s="515">
        <f>IF(R1251=1,SUM($R$6:R1251),0)</f>
        <v>0</v>
      </c>
      <c r="U1251" s="515">
        <f>IF(S1251=1,SUM($S$6:S1251),0)</f>
        <v>0</v>
      </c>
      <c r="V1251" s="515">
        <f t="shared" si="1304"/>
        <v>0</v>
      </c>
      <c r="W1251" s="515">
        <f t="shared" si="1305"/>
        <v>0</v>
      </c>
      <c r="X1251" s="515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2300</v>
      </c>
      <c r="D1252" s="105" t="s">
        <v>1682</v>
      </c>
      <c r="E1252" s="212" t="s">
        <v>47</v>
      </c>
      <c r="F1252" s="213" t="s">
        <v>437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15">
        <f t="shared" si="1302"/>
        <v>0</v>
      </c>
      <c r="S1252" s="515">
        <f t="shared" si="1303"/>
        <v>0</v>
      </c>
      <c r="T1252" s="515">
        <f>IF(R1252=1,SUM($R$6:R1252),0)</f>
        <v>0</v>
      </c>
      <c r="U1252" s="515">
        <f>IF(S1252=1,SUM($S$6:S1252),0)</f>
        <v>0</v>
      </c>
      <c r="V1252" s="515">
        <f t="shared" si="1304"/>
        <v>0</v>
      </c>
      <c r="W1252" s="515">
        <f t="shared" si="1305"/>
        <v>0</v>
      </c>
      <c r="X1252" s="515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1675</v>
      </c>
      <c r="D1253" s="105" t="s">
        <v>1675</v>
      </c>
      <c r="E1253" s="212" t="s">
        <v>47</v>
      </c>
      <c r="F1253" s="213" t="s">
        <v>437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15">
        <f t="shared" si="1302"/>
        <v>0</v>
      </c>
      <c r="S1253" s="515">
        <f t="shared" si="1303"/>
        <v>0</v>
      </c>
      <c r="T1253" s="515">
        <f>IF(R1253=1,SUM($R$6:R1253),0)</f>
        <v>0</v>
      </c>
      <c r="U1253" s="515">
        <f>IF(S1253=1,SUM($S$6:S1253),0)</f>
        <v>0</v>
      </c>
      <c r="V1253" s="515">
        <f t="shared" si="1304"/>
        <v>0</v>
      </c>
      <c r="W1253" s="515">
        <f t="shared" si="1305"/>
        <v>0</v>
      </c>
      <c r="X1253" s="515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1676</v>
      </c>
      <c r="D1254" s="105" t="s">
        <v>1676</v>
      </c>
      <c r="E1254" s="212" t="s">
        <v>47</v>
      </c>
      <c r="F1254" s="213" t="s">
        <v>437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15">
        <f t="shared" si="1302"/>
        <v>0</v>
      </c>
      <c r="S1254" s="515">
        <f t="shared" si="1303"/>
        <v>0</v>
      </c>
      <c r="T1254" s="515">
        <f>IF(R1254=1,SUM($R$6:R1254),0)</f>
        <v>0</v>
      </c>
      <c r="U1254" s="515">
        <f>IF(S1254=1,SUM($S$6:S1254),0)</f>
        <v>0</v>
      </c>
      <c r="V1254" s="515">
        <f t="shared" si="1304"/>
        <v>0</v>
      </c>
      <c r="W1254" s="515">
        <f t="shared" si="1305"/>
        <v>0</v>
      </c>
      <c r="X1254" s="515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1677</v>
      </c>
      <c r="D1255" s="105" t="s">
        <v>1677</v>
      </c>
      <c r="E1255" s="212" t="s">
        <v>47</v>
      </c>
      <c r="F1255" s="213" t="s">
        <v>437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15">
        <f t="shared" si="1302"/>
        <v>0</v>
      </c>
      <c r="S1255" s="515">
        <f t="shared" si="1303"/>
        <v>0</v>
      </c>
      <c r="T1255" s="515">
        <f>IF(R1255=1,SUM($R$6:R1255),0)</f>
        <v>0</v>
      </c>
      <c r="U1255" s="515">
        <f>IF(S1255=1,SUM($S$6:S1255),0)</f>
        <v>0</v>
      </c>
      <c r="V1255" s="515">
        <f t="shared" si="1304"/>
        <v>0</v>
      </c>
      <c r="W1255" s="515">
        <f t="shared" si="1305"/>
        <v>0</v>
      </c>
      <c r="X1255" s="515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2301</v>
      </c>
      <c r="D1256" s="105" t="s">
        <v>1679</v>
      </c>
      <c r="E1256" s="212" t="s">
        <v>47</v>
      </c>
      <c r="F1256" s="213" t="s">
        <v>437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15">
        <f t="shared" si="1302"/>
        <v>0</v>
      </c>
      <c r="S1256" s="515">
        <f t="shared" si="1303"/>
        <v>0</v>
      </c>
      <c r="T1256" s="515">
        <f>IF(R1256=1,SUM($R$6:R1256),0)</f>
        <v>0</v>
      </c>
      <c r="U1256" s="515">
        <f>IF(S1256=1,SUM($S$6:S1256),0)</f>
        <v>0</v>
      </c>
      <c r="V1256" s="515">
        <f t="shared" si="1304"/>
        <v>0</v>
      </c>
      <c r="W1256" s="515">
        <f t="shared" si="1305"/>
        <v>0</v>
      </c>
      <c r="X1256" s="515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2302</v>
      </c>
      <c r="D1257" s="105" t="s">
        <v>1680</v>
      </c>
      <c r="E1257" s="212" t="s">
        <v>47</v>
      </c>
      <c r="F1257" s="213" t="s">
        <v>437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15">
        <f t="shared" si="1302"/>
        <v>0</v>
      </c>
      <c r="S1257" s="515">
        <f t="shared" si="1303"/>
        <v>0</v>
      </c>
      <c r="T1257" s="515">
        <f>IF(R1257=1,SUM($R$6:R1257),0)</f>
        <v>0</v>
      </c>
      <c r="U1257" s="515">
        <f>IF(S1257=1,SUM($S$6:S1257),0)</f>
        <v>0</v>
      </c>
      <c r="V1257" s="515">
        <f t="shared" si="1304"/>
        <v>0</v>
      </c>
      <c r="W1257" s="515">
        <f t="shared" si="1305"/>
        <v>0</v>
      </c>
      <c r="X1257" s="515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2303</v>
      </c>
      <c r="D1258" s="105" t="s">
        <v>1681</v>
      </c>
      <c r="E1258" s="212" t="s">
        <v>47</v>
      </c>
      <c r="F1258" s="213" t="s">
        <v>437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15">
        <f t="shared" si="1302"/>
        <v>0</v>
      </c>
      <c r="S1258" s="515">
        <f t="shared" si="1303"/>
        <v>0</v>
      </c>
      <c r="T1258" s="515">
        <f>IF(R1258=1,SUM($R$6:R1258),0)</f>
        <v>0</v>
      </c>
      <c r="U1258" s="515">
        <f>IF(S1258=1,SUM($S$6:S1258),0)</f>
        <v>0</v>
      </c>
      <c r="V1258" s="515">
        <f t="shared" si="1304"/>
        <v>0</v>
      </c>
      <c r="W1258" s="515">
        <f t="shared" si="1305"/>
        <v>0</v>
      </c>
      <c r="X1258" s="515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1678</v>
      </c>
      <c r="D1259" s="105" t="s">
        <v>1678</v>
      </c>
      <c r="E1259" s="212" t="s">
        <v>47</v>
      </c>
      <c r="F1259" s="213" t="s">
        <v>437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15">
        <f t="shared" si="1302"/>
        <v>0</v>
      </c>
      <c r="S1259" s="515">
        <f t="shared" si="1303"/>
        <v>0</v>
      </c>
      <c r="T1259" s="515">
        <f>IF(R1259=1,SUM($R$6:R1259),0)</f>
        <v>0</v>
      </c>
      <c r="U1259" s="515">
        <f>IF(S1259=1,SUM($S$6:S1259),0)</f>
        <v>0</v>
      </c>
      <c r="V1259" s="515">
        <f t="shared" si="1304"/>
        <v>0</v>
      </c>
      <c r="W1259" s="515">
        <f t="shared" si="1305"/>
        <v>0</v>
      </c>
      <c r="X1259" s="515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1166</v>
      </c>
      <c r="D1260" s="105"/>
      <c r="E1260" s="212" t="s">
        <v>47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15">
        <f t="shared" si="1302"/>
        <v>0</v>
      </c>
      <c r="S1260" s="515">
        <f t="shared" si="1303"/>
        <v>0</v>
      </c>
      <c r="T1260" s="515">
        <f>IF(R1260=1,SUM($R$6:R1260),0)</f>
        <v>0</v>
      </c>
      <c r="U1260" s="515">
        <f>IF(S1260=1,SUM($S$6:S1260),0)</f>
        <v>0</v>
      </c>
      <c r="V1260" s="515">
        <f t="shared" si="1304"/>
        <v>0</v>
      </c>
      <c r="W1260" s="515">
        <f t="shared" si="1305"/>
        <v>0</v>
      </c>
      <c r="X1260" s="515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1167</v>
      </c>
      <c r="D1261" s="105"/>
      <c r="E1261" s="212" t="s">
        <v>47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15">
        <f t="shared" si="1302"/>
        <v>0</v>
      </c>
      <c r="S1261" s="515">
        <f t="shared" si="1303"/>
        <v>0</v>
      </c>
      <c r="T1261" s="515">
        <f>IF(R1261=1,SUM($R$6:R1261),0)</f>
        <v>0</v>
      </c>
      <c r="U1261" s="515">
        <f>IF(S1261=1,SUM($S$6:S1261),0)</f>
        <v>0</v>
      </c>
      <c r="V1261" s="515">
        <f t="shared" si="1304"/>
        <v>0</v>
      </c>
      <c r="W1261" s="515">
        <f t="shared" si="1305"/>
        <v>0</v>
      </c>
      <c r="X1261" s="515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1168</v>
      </c>
      <c r="D1262" s="105"/>
      <c r="E1262" s="212" t="s">
        <v>47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15">
        <f t="shared" si="1302"/>
        <v>0</v>
      </c>
      <c r="S1262" s="515">
        <f t="shared" si="1303"/>
        <v>0</v>
      </c>
      <c r="T1262" s="515">
        <f>IF(R1262=1,SUM($R$6:R1262),0)</f>
        <v>0</v>
      </c>
      <c r="U1262" s="515">
        <f>IF(S1262=1,SUM($S$6:S1262),0)</f>
        <v>0</v>
      </c>
      <c r="V1262" s="515">
        <f t="shared" si="1304"/>
        <v>0</v>
      </c>
      <c r="W1262" s="515">
        <f t="shared" si="1305"/>
        <v>0</v>
      </c>
      <c r="X1262" s="515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1169</v>
      </c>
      <c r="D1263" s="105"/>
      <c r="E1263" s="212" t="s">
        <v>47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15">
        <f t="shared" si="1302"/>
        <v>0</v>
      </c>
      <c r="S1263" s="515">
        <f t="shared" si="1303"/>
        <v>0</v>
      </c>
      <c r="T1263" s="515">
        <f>IF(R1263=1,SUM($R$6:R1263),0)</f>
        <v>0</v>
      </c>
      <c r="U1263" s="515">
        <f>IF(S1263=1,SUM($S$6:S1263),0)</f>
        <v>0</v>
      </c>
      <c r="V1263" s="515">
        <f t="shared" si="1304"/>
        <v>0</v>
      </c>
      <c r="W1263" s="515">
        <f t="shared" si="1305"/>
        <v>0</v>
      </c>
      <c r="X1263" s="515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344</v>
      </c>
      <c r="D1264" s="105"/>
      <c r="E1264" s="212" t="s">
        <v>47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15">
        <f t="shared" si="1302"/>
        <v>0</v>
      </c>
      <c r="S1264" s="515">
        <f t="shared" si="1303"/>
        <v>0</v>
      </c>
      <c r="T1264" s="515">
        <f>IF(R1264=1,SUM($R$6:R1264),0)</f>
        <v>0</v>
      </c>
      <c r="U1264" s="515">
        <f>IF(S1264=1,SUM($S$6:S1264),0)</f>
        <v>0</v>
      </c>
      <c r="V1264" s="515">
        <f t="shared" si="1304"/>
        <v>0</v>
      </c>
      <c r="W1264" s="515">
        <f t="shared" si="1305"/>
        <v>0</v>
      </c>
      <c r="X1264" s="515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345</v>
      </c>
      <c r="D1265" s="105"/>
      <c r="E1265" s="212" t="s">
        <v>47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15">
        <f t="shared" si="1302"/>
        <v>0</v>
      </c>
      <c r="S1265" s="515">
        <f t="shared" si="1303"/>
        <v>0</v>
      </c>
      <c r="T1265" s="515">
        <f>IF(R1265=1,SUM($R$6:R1265),0)</f>
        <v>0</v>
      </c>
      <c r="U1265" s="515">
        <f>IF(S1265=1,SUM($S$6:S1265),0)</f>
        <v>0</v>
      </c>
      <c r="V1265" s="515">
        <f t="shared" si="1304"/>
        <v>0</v>
      </c>
      <c r="W1265" s="515">
        <f t="shared" si="1305"/>
        <v>0</v>
      </c>
      <c r="X1265" s="515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611</v>
      </c>
      <c r="D1266" s="105"/>
      <c r="E1266" s="212" t="s">
        <v>47</v>
      </c>
      <c r="F1266" s="213" t="s">
        <v>612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15">
        <f t="shared" si="1302"/>
        <v>0</v>
      </c>
      <c r="S1266" s="515">
        <f t="shared" si="1303"/>
        <v>0</v>
      </c>
      <c r="T1266" s="515">
        <f>IF(R1266=1,SUM($R$6:R1266),0)</f>
        <v>0</v>
      </c>
      <c r="U1266" s="515">
        <f>IF(S1266=1,SUM($S$6:S1266),0)</f>
        <v>0</v>
      </c>
      <c r="V1266" s="515">
        <f t="shared" si="1304"/>
        <v>0</v>
      </c>
      <c r="W1266" s="515">
        <f t="shared" si="1305"/>
        <v>0</v>
      </c>
      <c r="X1266" s="515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15">
        <f t="shared" si="1302"/>
        <v>0</v>
      </c>
      <c r="S1267" s="515">
        <f t="shared" si="1303"/>
        <v>0</v>
      </c>
      <c r="T1267" s="515">
        <f>IF(R1267=1,SUM($R$6:R1267),0)</f>
        <v>0</v>
      </c>
      <c r="U1267" s="515">
        <f>IF(S1267=1,SUM($S$6:S1267),0)</f>
        <v>0</v>
      </c>
      <c r="V1267" s="515">
        <f t="shared" si="1304"/>
        <v>0</v>
      </c>
      <c r="W1267" s="515">
        <f t="shared" si="1305"/>
        <v>0</v>
      </c>
      <c r="X1267" s="515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720</v>
      </c>
      <c r="C1268" s="426" t="s">
        <v>1370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15">
        <f t="shared" si="1302"/>
        <v>0</v>
      </c>
      <c r="S1268" s="515">
        <f t="shared" si="1303"/>
        <v>0</v>
      </c>
      <c r="T1268" s="515">
        <f>IF(R1268=1,SUM($R$6:R1268),0)</f>
        <v>0</v>
      </c>
      <c r="U1268" s="515">
        <f>IF(S1268=1,SUM($S$6:S1268),0)</f>
        <v>0</v>
      </c>
      <c r="V1268" s="515">
        <f t="shared" si="1304"/>
        <v>0</v>
      </c>
      <c r="W1268" s="515">
        <f t="shared" si="1305"/>
        <v>0</v>
      </c>
      <c r="X1268" s="515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1371</v>
      </c>
      <c r="D1269" s="105" t="s">
        <v>1371</v>
      </c>
      <c r="E1269" s="212" t="s">
        <v>47</v>
      </c>
      <c r="F1269" s="213" t="s">
        <v>1372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15">
        <f t="shared" si="1302"/>
        <v>0</v>
      </c>
      <c r="S1269" s="515">
        <f t="shared" si="1303"/>
        <v>0</v>
      </c>
      <c r="T1269" s="515">
        <f>IF(R1269=1,SUM($R$6:R1269),0)</f>
        <v>0</v>
      </c>
      <c r="U1269" s="515">
        <f>IF(S1269=1,SUM($S$6:S1269),0)</f>
        <v>0</v>
      </c>
      <c r="V1269" s="515">
        <f t="shared" si="1304"/>
        <v>0</v>
      </c>
      <c r="W1269" s="515">
        <f t="shared" si="1305"/>
        <v>0</v>
      </c>
      <c r="X1269" s="515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15">
        <f t="shared" si="1302"/>
        <v>0</v>
      </c>
      <c r="S1270" s="515">
        <f t="shared" si="1303"/>
        <v>0</v>
      </c>
      <c r="T1270" s="515">
        <f>IF(R1270=1,SUM($R$6:R1270),0)</f>
        <v>0</v>
      </c>
      <c r="U1270" s="515">
        <f>IF(S1270=1,SUM($S$6:S1270),0)</f>
        <v>0</v>
      </c>
      <c r="V1270" s="515">
        <f t="shared" si="1304"/>
        <v>0</v>
      </c>
      <c r="W1270" s="515">
        <f t="shared" si="1305"/>
        <v>0</v>
      </c>
      <c r="X1270" s="515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720</v>
      </c>
      <c r="C1271" s="426" t="s">
        <v>1982</v>
      </c>
      <c r="D1271" s="426"/>
      <c r="E1271" s="212" t="s">
        <v>48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15">
        <f t="shared" si="1302"/>
        <v>0</v>
      </c>
      <c r="S1271" s="515">
        <f t="shared" si="1303"/>
        <v>0</v>
      </c>
      <c r="T1271" s="515">
        <f>IF(R1271=1,SUM($R$6:R1271),0)</f>
        <v>0</v>
      </c>
      <c r="U1271" s="515">
        <f>IF(S1271=1,SUM($S$6:S1271),0)</f>
        <v>0</v>
      </c>
      <c r="V1271" s="515">
        <f t="shared" si="1304"/>
        <v>0</v>
      </c>
      <c r="W1271" s="515">
        <f t="shared" si="1305"/>
        <v>0</v>
      </c>
      <c r="X1271" s="515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613</v>
      </c>
      <c r="D1272" s="105"/>
      <c r="E1272" s="212" t="s">
        <v>47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15">
        <f t="shared" si="1302"/>
        <v>0</v>
      </c>
      <c r="S1272" s="515">
        <f t="shared" si="1303"/>
        <v>0</v>
      </c>
      <c r="T1272" s="515">
        <f>IF(R1272=1,SUM($R$6:R1272),0)</f>
        <v>0</v>
      </c>
      <c r="U1272" s="515">
        <f>IF(S1272=1,SUM($S$6:S1272),0)</f>
        <v>0</v>
      </c>
      <c r="V1272" s="515">
        <f t="shared" si="1304"/>
        <v>0</v>
      </c>
      <c r="W1272" s="515">
        <f t="shared" si="1305"/>
        <v>0</v>
      </c>
      <c r="X1272" s="515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614</v>
      </c>
      <c r="D1273" s="105"/>
      <c r="E1273" s="212" t="s">
        <v>47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15">
        <f t="shared" si="1302"/>
        <v>0</v>
      </c>
      <c r="S1273" s="515">
        <f t="shared" si="1303"/>
        <v>0</v>
      </c>
      <c r="T1273" s="515">
        <f>IF(R1273=1,SUM($R$6:R1273),0)</f>
        <v>0</v>
      </c>
      <c r="U1273" s="515">
        <f>IF(S1273=1,SUM($S$6:S1273),0)</f>
        <v>0</v>
      </c>
      <c r="V1273" s="515">
        <f t="shared" si="1304"/>
        <v>0</v>
      </c>
      <c r="W1273" s="515">
        <f t="shared" si="1305"/>
        <v>0</v>
      </c>
      <c r="X1273" s="515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1379</v>
      </c>
      <c r="D1274" s="105" t="s">
        <v>1379</v>
      </c>
      <c r="E1274" s="212" t="s">
        <v>47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15">
        <f t="shared" si="1302"/>
        <v>0</v>
      </c>
      <c r="S1274" s="515">
        <f t="shared" si="1303"/>
        <v>0</v>
      </c>
      <c r="T1274" s="515">
        <f>IF(R1274=1,SUM($R$6:R1274),0)</f>
        <v>0</v>
      </c>
      <c r="U1274" s="515">
        <f>IF(S1274=1,SUM($S$6:S1274),0)</f>
        <v>0</v>
      </c>
      <c r="V1274" s="515">
        <f t="shared" si="1304"/>
        <v>0</v>
      </c>
      <c r="W1274" s="515">
        <f t="shared" si="1305"/>
        <v>0</v>
      </c>
      <c r="X1274" s="515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615</v>
      </c>
      <c r="D1275" s="105"/>
      <c r="E1275" s="212" t="s">
        <v>47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15">
        <f t="shared" si="1302"/>
        <v>0</v>
      </c>
      <c r="S1275" s="515">
        <f t="shared" si="1303"/>
        <v>0</v>
      </c>
      <c r="T1275" s="515">
        <f>IF(R1275=1,SUM($R$6:R1275),0)</f>
        <v>0</v>
      </c>
      <c r="U1275" s="515">
        <f>IF(S1275=1,SUM($S$6:S1275),0)</f>
        <v>0</v>
      </c>
      <c r="V1275" s="515">
        <f t="shared" si="1304"/>
        <v>0</v>
      </c>
      <c r="W1275" s="515">
        <f t="shared" si="1305"/>
        <v>0</v>
      </c>
      <c r="X1275" s="515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2304</v>
      </c>
      <c r="D1276" s="105" t="s">
        <v>1373</v>
      </c>
      <c r="E1276" s="212" t="s">
        <v>47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15">
        <f t="shared" si="1302"/>
        <v>0</v>
      </c>
      <c r="S1276" s="515">
        <f t="shared" si="1303"/>
        <v>0</v>
      </c>
      <c r="T1276" s="515">
        <f>IF(R1276=1,SUM($R$6:R1276),0)</f>
        <v>0</v>
      </c>
      <c r="U1276" s="515">
        <f>IF(S1276=1,SUM($S$6:S1276),0)</f>
        <v>0</v>
      </c>
      <c r="V1276" s="515">
        <f t="shared" si="1304"/>
        <v>0</v>
      </c>
      <c r="W1276" s="515">
        <f t="shared" si="1305"/>
        <v>0</v>
      </c>
      <c r="X1276" s="515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347</v>
      </c>
      <c r="D1277" s="105"/>
      <c r="E1277" s="212" t="s">
        <v>47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15">
        <f t="shared" si="1302"/>
        <v>0</v>
      </c>
      <c r="S1277" s="515">
        <f t="shared" si="1303"/>
        <v>0</v>
      </c>
      <c r="T1277" s="515">
        <f>IF(R1277=1,SUM($R$6:R1277),0)</f>
        <v>0</v>
      </c>
      <c r="U1277" s="515">
        <f>IF(S1277=1,SUM($S$6:S1277),0)</f>
        <v>0</v>
      </c>
      <c r="V1277" s="515">
        <f t="shared" si="1304"/>
        <v>0</v>
      </c>
      <c r="W1277" s="515">
        <f t="shared" si="1305"/>
        <v>0</v>
      </c>
      <c r="X1277" s="515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348</v>
      </c>
      <c r="D1278" s="105"/>
      <c r="E1278" s="212" t="s">
        <v>47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15">
        <f t="shared" si="1302"/>
        <v>0</v>
      </c>
      <c r="S1278" s="515">
        <f t="shared" si="1303"/>
        <v>0</v>
      </c>
      <c r="T1278" s="515">
        <f>IF(R1278=1,SUM($R$6:R1278),0)</f>
        <v>0</v>
      </c>
      <c r="U1278" s="515">
        <f>IF(S1278=1,SUM($S$6:S1278),0)</f>
        <v>0</v>
      </c>
      <c r="V1278" s="515">
        <f t="shared" si="1304"/>
        <v>0</v>
      </c>
      <c r="W1278" s="515">
        <f t="shared" si="1305"/>
        <v>0</v>
      </c>
      <c r="X1278" s="515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1374</v>
      </c>
      <c r="D1279" s="105" t="s">
        <v>1374</v>
      </c>
      <c r="E1279" s="212" t="s">
        <v>47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15">
        <f t="shared" si="1302"/>
        <v>0</v>
      </c>
      <c r="S1279" s="515">
        <f t="shared" si="1303"/>
        <v>0</v>
      </c>
      <c r="T1279" s="515">
        <f>IF(R1279=1,SUM($R$6:R1279),0)</f>
        <v>0</v>
      </c>
      <c r="U1279" s="515">
        <f>IF(S1279=1,SUM($S$6:S1279),0)</f>
        <v>0</v>
      </c>
      <c r="V1279" s="515">
        <f t="shared" si="1304"/>
        <v>0</v>
      </c>
      <c r="W1279" s="515">
        <f t="shared" si="1305"/>
        <v>0</v>
      </c>
      <c r="X1279" s="515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1375</v>
      </c>
      <c r="D1280" s="105" t="s">
        <v>1375</v>
      </c>
      <c r="E1280" s="212" t="s">
        <v>47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15">
        <f t="shared" si="1302"/>
        <v>0</v>
      </c>
      <c r="S1280" s="515">
        <f t="shared" si="1303"/>
        <v>0</v>
      </c>
      <c r="T1280" s="515">
        <f>IF(R1280=1,SUM($R$6:R1280),0)</f>
        <v>0</v>
      </c>
      <c r="U1280" s="515">
        <f>IF(S1280=1,SUM($S$6:S1280),0)</f>
        <v>0</v>
      </c>
      <c r="V1280" s="515">
        <f t="shared" si="1304"/>
        <v>0</v>
      </c>
      <c r="W1280" s="515">
        <f t="shared" si="1305"/>
        <v>0</v>
      </c>
      <c r="X1280" s="515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1376</v>
      </c>
      <c r="D1281" s="105" t="s">
        <v>1376</v>
      </c>
      <c r="E1281" s="212" t="s">
        <v>47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15">
        <f t="shared" si="1302"/>
        <v>0</v>
      </c>
      <c r="S1281" s="515">
        <f t="shared" si="1303"/>
        <v>0</v>
      </c>
      <c r="T1281" s="515">
        <f>IF(R1281=1,SUM($R$6:R1281),0)</f>
        <v>0</v>
      </c>
      <c r="U1281" s="515">
        <f>IF(S1281=1,SUM($S$6:S1281),0)</f>
        <v>0</v>
      </c>
      <c r="V1281" s="515">
        <f t="shared" si="1304"/>
        <v>0</v>
      </c>
      <c r="W1281" s="515">
        <f t="shared" si="1305"/>
        <v>0</v>
      </c>
      <c r="X1281" s="515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1377</v>
      </c>
      <c r="D1282" s="105" t="s">
        <v>1377</v>
      </c>
      <c r="E1282" s="212" t="s">
        <v>47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15">
        <f t="shared" si="1302"/>
        <v>0</v>
      </c>
      <c r="S1282" s="515">
        <f t="shared" si="1303"/>
        <v>0</v>
      </c>
      <c r="T1282" s="515">
        <f>IF(R1282=1,SUM($R$6:R1282),0)</f>
        <v>0</v>
      </c>
      <c r="U1282" s="515">
        <f>IF(S1282=1,SUM($S$6:S1282),0)</f>
        <v>0</v>
      </c>
      <c r="V1282" s="515">
        <f t="shared" si="1304"/>
        <v>0</v>
      </c>
      <c r="W1282" s="515">
        <f t="shared" si="1305"/>
        <v>0</v>
      </c>
      <c r="X1282" s="515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1378</v>
      </c>
      <c r="D1283" s="105" t="s">
        <v>1378</v>
      </c>
      <c r="E1283" s="212" t="s">
        <v>47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15">
        <f t="shared" si="1302"/>
        <v>0</v>
      </c>
      <c r="S1283" s="515">
        <f t="shared" si="1303"/>
        <v>0</v>
      </c>
      <c r="T1283" s="515">
        <f>IF(R1283=1,SUM($R$6:R1283),0)</f>
        <v>0</v>
      </c>
      <c r="U1283" s="515">
        <f>IF(S1283=1,SUM($S$6:S1283),0)</f>
        <v>0</v>
      </c>
      <c r="V1283" s="515">
        <f t="shared" si="1304"/>
        <v>0</v>
      </c>
      <c r="W1283" s="515">
        <f t="shared" si="1305"/>
        <v>0</v>
      </c>
      <c r="X1283" s="515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1380</v>
      </c>
      <c r="D1284" s="105" t="s">
        <v>1380</v>
      </c>
      <c r="E1284" s="212" t="s">
        <v>47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15">
        <f t="shared" si="1302"/>
        <v>0</v>
      </c>
      <c r="S1284" s="515">
        <f t="shared" si="1303"/>
        <v>0</v>
      </c>
      <c r="T1284" s="515">
        <f>IF(R1284=1,SUM($R$6:R1284),0)</f>
        <v>0</v>
      </c>
      <c r="U1284" s="515">
        <f>IF(S1284=1,SUM($S$6:S1284),0)</f>
        <v>0</v>
      </c>
      <c r="V1284" s="515">
        <f t="shared" si="1304"/>
        <v>0</v>
      </c>
      <c r="W1284" s="515">
        <f t="shared" si="1305"/>
        <v>0</v>
      </c>
      <c r="X1284" s="515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1381</v>
      </c>
      <c r="D1285" s="105" t="s">
        <v>1381</v>
      </c>
      <c r="E1285" s="212" t="s">
        <v>47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15">
        <f t="shared" si="1302"/>
        <v>0</v>
      </c>
      <c r="S1285" s="515">
        <f t="shared" si="1303"/>
        <v>0</v>
      </c>
      <c r="T1285" s="515">
        <f>IF(R1285=1,SUM($R$6:R1285),0)</f>
        <v>0</v>
      </c>
      <c r="U1285" s="515">
        <f>IF(S1285=1,SUM($S$6:S1285),0)</f>
        <v>0</v>
      </c>
      <c r="V1285" s="515">
        <f t="shared" si="1304"/>
        <v>0</v>
      </c>
      <c r="W1285" s="515">
        <f t="shared" si="1305"/>
        <v>0</v>
      </c>
      <c r="X1285" s="515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1382</v>
      </c>
      <c r="D1286" s="105" t="s">
        <v>1382</v>
      </c>
      <c r="E1286" s="212" t="s">
        <v>47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15">
        <f t="shared" si="1302"/>
        <v>0</v>
      </c>
      <c r="S1286" s="515">
        <f t="shared" si="1303"/>
        <v>0</v>
      </c>
      <c r="T1286" s="515">
        <f>IF(R1286=1,SUM($R$6:R1286),0)</f>
        <v>0</v>
      </c>
      <c r="U1286" s="515">
        <f>IF(S1286=1,SUM($S$6:S1286),0)</f>
        <v>0</v>
      </c>
      <c r="V1286" s="515">
        <f t="shared" si="1304"/>
        <v>0</v>
      </c>
      <c r="W1286" s="515">
        <f t="shared" si="1305"/>
        <v>0</v>
      </c>
      <c r="X1286" s="515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1383</v>
      </c>
      <c r="D1287" s="105" t="s">
        <v>1383</v>
      </c>
      <c r="E1287" s="212" t="s">
        <v>47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15">
        <f t="shared" ref="R1287:R1350" si="1373">IF(E1287="MDU-KD",1,0)</f>
        <v>0</v>
      </c>
      <c r="S1287" s="515">
        <f t="shared" ref="S1287:S1350" si="1374">IF(E1287="HDW",1,0)</f>
        <v>0</v>
      </c>
      <c r="T1287" s="515">
        <f>IF(R1287=1,SUM($R$6:R1287),0)</f>
        <v>0</v>
      </c>
      <c r="U1287" s="515">
        <f>IF(S1287=1,SUM($S$6:S1287),0)</f>
        <v>0</v>
      </c>
      <c r="V1287" s="515">
        <f t="shared" ref="V1287:V1350" si="1375">IF(T1287=0,U1287,T1287)</f>
        <v>0</v>
      </c>
      <c r="W1287" s="515">
        <f t="shared" ref="W1287:W1350" si="1376">IF(F1287=0,0,IF(LEFT(C1287,11)="Tiang Beton",1,0))</f>
        <v>0</v>
      </c>
      <c r="X1287" s="515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1384</v>
      </c>
      <c r="D1288" s="105" t="s">
        <v>1384</v>
      </c>
      <c r="E1288" s="212" t="s">
        <v>47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15">
        <f t="shared" si="1373"/>
        <v>0</v>
      </c>
      <c r="S1288" s="515">
        <f t="shared" si="1374"/>
        <v>0</v>
      </c>
      <c r="T1288" s="515">
        <f>IF(R1288=1,SUM($R$6:R1288),0)</f>
        <v>0</v>
      </c>
      <c r="U1288" s="515">
        <f>IF(S1288=1,SUM($S$6:S1288),0)</f>
        <v>0</v>
      </c>
      <c r="V1288" s="515">
        <f t="shared" si="1375"/>
        <v>0</v>
      </c>
      <c r="W1288" s="515">
        <f t="shared" si="1376"/>
        <v>0</v>
      </c>
      <c r="X1288" s="515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1385</v>
      </c>
      <c r="D1289" s="105" t="s">
        <v>1385</v>
      </c>
      <c r="E1289" s="212" t="s">
        <v>47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15">
        <f t="shared" si="1373"/>
        <v>0</v>
      </c>
      <c r="S1289" s="515">
        <f t="shared" si="1374"/>
        <v>0</v>
      </c>
      <c r="T1289" s="515">
        <f>IF(R1289=1,SUM($R$6:R1289),0)</f>
        <v>0</v>
      </c>
      <c r="U1289" s="515">
        <f>IF(S1289=1,SUM($S$6:S1289),0)</f>
        <v>0</v>
      </c>
      <c r="V1289" s="515">
        <f t="shared" si="1375"/>
        <v>0</v>
      </c>
      <c r="W1289" s="515">
        <f t="shared" si="1376"/>
        <v>0</v>
      </c>
      <c r="X1289" s="515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1386</v>
      </c>
      <c r="D1290" s="105" t="s">
        <v>1386</v>
      </c>
      <c r="E1290" s="212" t="s">
        <v>47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15">
        <f t="shared" si="1373"/>
        <v>0</v>
      </c>
      <c r="S1290" s="515">
        <f t="shared" si="1374"/>
        <v>0</v>
      </c>
      <c r="T1290" s="515">
        <f>IF(R1290=1,SUM($R$6:R1290),0)</f>
        <v>0</v>
      </c>
      <c r="U1290" s="515">
        <f>IF(S1290=1,SUM($S$6:S1290),0)</f>
        <v>0</v>
      </c>
      <c r="V1290" s="515">
        <f t="shared" si="1375"/>
        <v>0</v>
      </c>
      <c r="W1290" s="515">
        <f t="shared" si="1376"/>
        <v>0</v>
      </c>
      <c r="X1290" s="515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1387</v>
      </c>
      <c r="D1291" s="105" t="s">
        <v>1387</v>
      </c>
      <c r="E1291" s="212" t="s">
        <v>47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15">
        <f t="shared" si="1373"/>
        <v>0</v>
      </c>
      <c r="S1291" s="515">
        <f t="shared" si="1374"/>
        <v>0</v>
      </c>
      <c r="T1291" s="515">
        <f>IF(R1291=1,SUM($R$6:R1291),0)</f>
        <v>0</v>
      </c>
      <c r="U1291" s="515">
        <f>IF(S1291=1,SUM($S$6:S1291),0)</f>
        <v>0</v>
      </c>
      <c r="V1291" s="515">
        <f t="shared" si="1375"/>
        <v>0</v>
      </c>
      <c r="W1291" s="515">
        <f t="shared" si="1376"/>
        <v>0</v>
      </c>
      <c r="X1291" s="515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1388</v>
      </c>
      <c r="D1292" s="105" t="s">
        <v>1388</v>
      </c>
      <c r="E1292" s="212" t="s">
        <v>47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15">
        <f t="shared" si="1373"/>
        <v>0</v>
      </c>
      <c r="S1292" s="515">
        <f t="shared" si="1374"/>
        <v>0</v>
      </c>
      <c r="T1292" s="515">
        <f>IF(R1292=1,SUM($R$6:R1292),0)</f>
        <v>0</v>
      </c>
      <c r="U1292" s="515">
        <f>IF(S1292=1,SUM($S$6:S1292),0)</f>
        <v>0</v>
      </c>
      <c r="V1292" s="515">
        <f t="shared" si="1375"/>
        <v>0</v>
      </c>
      <c r="W1292" s="515">
        <f t="shared" si="1376"/>
        <v>0</v>
      </c>
      <c r="X1292" s="515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1389</v>
      </c>
      <c r="D1293" s="105" t="s">
        <v>1389</v>
      </c>
      <c r="E1293" s="212" t="s">
        <v>47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15">
        <f t="shared" si="1373"/>
        <v>0</v>
      </c>
      <c r="S1293" s="515">
        <f t="shared" si="1374"/>
        <v>0</v>
      </c>
      <c r="T1293" s="515">
        <f>IF(R1293=1,SUM($R$6:R1293),0)</f>
        <v>0</v>
      </c>
      <c r="U1293" s="515">
        <f>IF(S1293=1,SUM($S$6:S1293),0)</f>
        <v>0</v>
      </c>
      <c r="V1293" s="515">
        <f t="shared" si="1375"/>
        <v>0</v>
      </c>
      <c r="W1293" s="515">
        <f t="shared" si="1376"/>
        <v>0</v>
      </c>
      <c r="X1293" s="515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1390</v>
      </c>
      <c r="D1294" s="105" t="s">
        <v>1390</v>
      </c>
      <c r="E1294" s="212" t="s">
        <v>47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15">
        <f t="shared" si="1373"/>
        <v>0</v>
      </c>
      <c r="S1294" s="515">
        <f t="shared" si="1374"/>
        <v>0</v>
      </c>
      <c r="T1294" s="515">
        <f>IF(R1294=1,SUM($R$6:R1294),0)</f>
        <v>0</v>
      </c>
      <c r="U1294" s="515">
        <f>IF(S1294=1,SUM($S$6:S1294),0)</f>
        <v>0</v>
      </c>
      <c r="V1294" s="515">
        <f t="shared" si="1375"/>
        <v>0</v>
      </c>
      <c r="W1294" s="515">
        <f t="shared" si="1376"/>
        <v>0</v>
      </c>
      <c r="X1294" s="515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1391</v>
      </c>
      <c r="D1295" s="105" t="s">
        <v>1391</v>
      </c>
      <c r="E1295" s="212" t="s">
        <v>47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15">
        <f t="shared" si="1373"/>
        <v>0</v>
      </c>
      <c r="S1295" s="515">
        <f t="shared" si="1374"/>
        <v>0</v>
      </c>
      <c r="T1295" s="515">
        <f>IF(R1295=1,SUM($R$6:R1295),0)</f>
        <v>0</v>
      </c>
      <c r="U1295" s="515">
        <f>IF(S1295=1,SUM($S$6:S1295),0)</f>
        <v>0</v>
      </c>
      <c r="V1295" s="515">
        <f t="shared" si="1375"/>
        <v>0</v>
      </c>
      <c r="W1295" s="515">
        <f t="shared" si="1376"/>
        <v>0</v>
      </c>
      <c r="X1295" s="515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1392</v>
      </c>
      <c r="D1296" s="105" t="s">
        <v>1392</v>
      </c>
      <c r="E1296" s="212" t="s">
        <v>47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15">
        <f t="shared" si="1373"/>
        <v>0</v>
      </c>
      <c r="S1296" s="515">
        <f t="shared" si="1374"/>
        <v>0</v>
      </c>
      <c r="T1296" s="515">
        <f>IF(R1296=1,SUM($R$6:R1296),0)</f>
        <v>0</v>
      </c>
      <c r="U1296" s="515">
        <f>IF(S1296=1,SUM($S$6:S1296),0)</f>
        <v>0</v>
      </c>
      <c r="V1296" s="515">
        <f t="shared" si="1375"/>
        <v>0</v>
      </c>
      <c r="W1296" s="515">
        <f t="shared" si="1376"/>
        <v>0</v>
      </c>
      <c r="X1296" s="515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1393</v>
      </c>
      <c r="D1297" s="105" t="s">
        <v>1393</v>
      </c>
      <c r="E1297" s="212" t="s">
        <v>47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15">
        <f t="shared" si="1373"/>
        <v>0</v>
      </c>
      <c r="S1297" s="515">
        <f t="shared" si="1374"/>
        <v>0</v>
      </c>
      <c r="T1297" s="515">
        <f>IF(R1297=1,SUM($R$6:R1297),0)</f>
        <v>0</v>
      </c>
      <c r="U1297" s="515">
        <f>IF(S1297=1,SUM($S$6:S1297),0)</f>
        <v>0</v>
      </c>
      <c r="V1297" s="515">
        <f t="shared" si="1375"/>
        <v>0</v>
      </c>
      <c r="W1297" s="515">
        <f t="shared" si="1376"/>
        <v>0</v>
      </c>
      <c r="X1297" s="515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1394</v>
      </c>
      <c r="D1298" s="105" t="s">
        <v>1394</v>
      </c>
      <c r="E1298" s="212" t="s">
        <v>47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15">
        <f t="shared" si="1373"/>
        <v>0</v>
      </c>
      <c r="S1298" s="515">
        <f t="shared" si="1374"/>
        <v>0</v>
      </c>
      <c r="T1298" s="515">
        <f>IF(R1298=1,SUM($R$6:R1298),0)</f>
        <v>0</v>
      </c>
      <c r="U1298" s="515">
        <f>IF(S1298=1,SUM($S$6:S1298),0)</f>
        <v>0</v>
      </c>
      <c r="V1298" s="515">
        <f t="shared" si="1375"/>
        <v>0</v>
      </c>
      <c r="W1298" s="515">
        <f t="shared" si="1376"/>
        <v>0</v>
      </c>
      <c r="X1298" s="515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1395</v>
      </c>
      <c r="D1299" s="105" t="s">
        <v>1395</v>
      </c>
      <c r="E1299" s="212" t="s">
        <v>47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15">
        <f t="shared" si="1373"/>
        <v>0</v>
      </c>
      <c r="S1299" s="515">
        <f t="shared" si="1374"/>
        <v>0</v>
      </c>
      <c r="T1299" s="515">
        <f>IF(R1299=1,SUM($R$6:R1299),0)</f>
        <v>0</v>
      </c>
      <c r="U1299" s="515">
        <f>IF(S1299=1,SUM($S$6:S1299),0)</f>
        <v>0</v>
      </c>
      <c r="V1299" s="515">
        <f t="shared" si="1375"/>
        <v>0</v>
      </c>
      <c r="W1299" s="515">
        <f t="shared" si="1376"/>
        <v>0</v>
      </c>
      <c r="X1299" s="515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1396</v>
      </c>
      <c r="D1300" s="105" t="s">
        <v>1396</v>
      </c>
      <c r="E1300" s="212" t="s">
        <v>47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15">
        <f t="shared" si="1373"/>
        <v>0</v>
      </c>
      <c r="S1300" s="515">
        <f t="shared" si="1374"/>
        <v>0</v>
      </c>
      <c r="T1300" s="515">
        <f>IF(R1300=1,SUM($R$6:R1300),0)</f>
        <v>0</v>
      </c>
      <c r="U1300" s="515">
        <f>IF(S1300=1,SUM($S$6:S1300),0)</f>
        <v>0</v>
      </c>
      <c r="V1300" s="515">
        <f t="shared" si="1375"/>
        <v>0</v>
      </c>
      <c r="W1300" s="515">
        <f t="shared" si="1376"/>
        <v>0</v>
      </c>
      <c r="X1300" s="515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1397</v>
      </c>
      <c r="D1301" s="105" t="s">
        <v>1397</v>
      </c>
      <c r="E1301" s="212" t="s">
        <v>47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15">
        <f t="shared" si="1373"/>
        <v>0</v>
      </c>
      <c r="S1301" s="515">
        <f t="shared" si="1374"/>
        <v>0</v>
      </c>
      <c r="T1301" s="515">
        <f>IF(R1301=1,SUM($R$6:R1301),0)</f>
        <v>0</v>
      </c>
      <c r="U1301" s="515">
        <f>IF(S1301=1,SUM($S$6:S1301),0)</f>
        <v>0</v>
      </c>
      <c r="V1301" s="515">
        <f t="shared" si="1375"/>
        <v>0</v>
      </c>
      <c r="W1301" s="515">
        <f t="shared" si="1376"/>
        <v>0</v>
      </c>
      <c r="X1301" s="515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1398</v>
      </c>
      <c r="D1302" s="105" t="s">
        <v>1398</v>
      </c>
      <c r="E1302" s="212" t="s">
        <v>47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15">
        <f t="shared" si="1373"/>
        <v>0</v>
      </c>
      <c r="S1302" s="515">
        <f t="shared" si="1374"/>
        <v>0</v>
      </c>
      <c r="T1302" s="515">
        <f>IF(R1302=1,SUM($R$6:R1302),0)</f>
        <v>0</v>
      </c>
      <c r="U1302" s="515">
        <f>IF(S1302=1,SUM($S$6:S1302),0)</f>
        <v>0</v>
      </c>
      <c r="V1302" s="515">
        <f t="shared" si="1375"/>
        <v>0</v>
      </c>
      <c r="W1302" s="515">
        <f t="shared" si="1376"/>
        <v>0</v>
      </c>
      <c r="X1302" s="515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1399</v>
      </c>
      <c r="D1303" s="105" t="s">
        <v>1399</v>
      </c>
      <c r="E1303" s="212" t="s">
        <v>47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15">
        <f t="shared" si="1373"/>
        <v>0</v>
      </c>
      <c r="S1303" s="515">
        <f t="shared" si="1374"/>
        <v>0</v>
      </c>
      <c r="T1303" s="515">
        <f>IF(R1303=1,SUM($R$6:R1303),0)</f>
        <v>0</v>
      </c>
      <c r="U1303" s="515">
        <f>IF(S1303=1,SUM($S$6:S1303),0)</f>
        <v>0</v>
      </c>
      <c r="V1303" s="515">
        <f t="shared" si="1375"/>
        <v>0</v>
      </c>
      <c r="W1303" s="515">
        <f t="shared" si="1376"/>
        <v>0</v>
      </c>
      <c r="X1303" s="515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1400</v>
      </c>
      <c r="D1304" s="105" t="s">
        <v>1400</v>
      </c>
      <c r="E1304" s="212" t="s">
        <v>47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15">
        <f t="shared" si="1373"/>
        <v>0</v>
      </c>
      <c r="S1304" s="515">
        <f t="shared" si="1374"/>
        <v>0</v>
      </c>
      <c r="T1304" s="515">
        <f>IF(R1304=1,SUM($R$6:R1304),0)</f>
        <v>0</v>
      </c>
      <c r="U1304" s="515">
        <f>IF(S1304=1,SUM($S$6:S1304),0)</f>
        <v>0</v>
      </c>
      <c r="V1304" s="515">
        <f t="shared" si="1375"/>
        <v>0</v>
      </c>
      <c r="W1304" s="515">
        <f t="shared" si="1376"/>
        <v>0</v>
      </c>
      <c r="X1304" s="515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1401</v>
      </c>
      <c r="D1305" s="105" t="s">
        <v>1401</v>
      </c>
      <c r="E1305" s="212" t="s">
        <v>47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15">
        <f t="shared" si="1373"/>
        <v>0</v>
      </c>
      <c r="S1305" s="515">
        <f t="shared" si="1374"/>
        <v>0</v>
      </c>
      <c r="T1305" s="515">
        <f>IF(R1305=1,SUM($R$6:R1305),0)</f>
        <v>0</v>
      </c>
      <c r="U1305" s="515">
        <f>IF(S1305=1,SUM($S$6:S1305),0)</f>
        <v>0</v>
      </c>
      <c r="V1305" s="515">
        <f t="shared" si="1375"/>
        <v>0</v>
      </c>
      <c r="W1305" s="515">
        <f t="shared" si="1376"/>
        <v>0</v>
      </c>
      <c r="X1305" s="515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1402</v>
      </c>
      <c r="D1306" s="105" t="s">
        <v>1402</v>
      </c>
      <c r="E1306" s="212" t="s">
        <v>47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15">
        <f t="shared" si="1373"/>
        <v>0</v>
      </c>
      <c r="S1306" s="515">
        <f t="shared" si="1374"/>
        <v>0</v>
      </c>
      <c r="T1306" s="515">
        <f>IF(R1306=1,SUM($R$6:R1306),0)</f>
        <v>0</v>
      </c>
      <c r="U1306" s="515">
        <f>IF(S1306=1,SUM($S$6:S1306),0)</f>
        <v>0</v>
      </c>
      <c r="V1306" s="515">
        <f t="shared" si="1375"/>
        <v>0</v>
      </c>
      <c r="W1306" s="515">
        <f t="shared" si="1376"/>
        <v>0</v>
      </c>
      <c r="X1306" s="515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1403</v>
      </c>
      <c r="D1307" s="105" t="s">
        <v>1403</v>
      </c>
      <c r="E1307" s="212" t="s">
        <v>47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15">
        <f t="shared" si="1373"/>
        <v>0</v>
      </c>
      <c r="S1307" s="515">
        <f t="shared" si="1374"/>
        <v>0</v>
      </c>
      <c r="T1307" s="515">
        <f>IF(R1307=1,SUM($R$6:R1307),0)</f>
        <v>0</v>
      </c>
      <c r="U1307" s="515">
        <f>IF(S1307=1,SUM($S$6:S1307),0)</f>
        <v>0</v>
      </c>
      <c r="V1307" s="515">
        <f t="shared" si="1375"/>
        <v>0</v>
      </c>
      <c r="W1307" s="515">
        <f t="shared" si="1376"/>
        <v>0</v>
      </c>
      <c r="X1307" s="515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1404</v>
      </c>
      <c r="D1308" s="105" t="s">
        <v>1404</v>
      </c>
      <c r="E1308" s="212" t="s">
        <v>47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15">
        <f t="shared" si="1373"/>
        <v>0</v>
      </c>
      <c r="S1308" s="515">
        <f t="shared" si="1374"/>
        <v>0</v>
      </c>
      <c r="T1308" s="515">
        <f>IF(R1308=1,SUM($R$6:R1308),0)</f>
        <v>0</v>
      </c>
      <c r="U1308" s="515">
        <f>IF(S1308=1,SUM($S$6:S1308),0)</f>
        <v>0</v>
      </c>
      <c r="V1308" s="515">
        <f t="shared" si="1375"/>
        <v>0</v>
      </c>
      <c r="W1308" s="515">
        <f t="shared" si="1376"/>
        <v>0</v>
      </c>
      <c r="X1308" s="515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1405</v>
      </c>
      <c r="D1309" s="105" t="s">
        <v>1405</v>
      </c>
      <c r="E1309" s="212" t="s">
        <v>47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15">
        <f t="shared" si="1373"/>
        <v>0</v>
      </c>
      <c r="S1309" s="515">
        <f t="shared" si="1374"/>
        <v>0</v>
      </c>
      <c r="T1309" s="515">
        <f>IF(R1309=1,SUM($R$6:R1309),0)</f>
        <v>0</v>
      </c>
      <c r="U1309" s="515">
        <f>IF(S1309=1,SUM($S$6:S1309),0)</f>
        <v>0</v>
      </c>
      <c r="V1309" s="515">
        <f t="shared" si="1375"/>
        <v>0</v>
      </c>
      <c r="W1309" s="515">
        <f t="shared" si="1376"/>
        <v>0</v>
      </c>
      <c r="X1309" s="515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1406</v>
      </c>
      <c r="D1310" s="105" t="s">
        <v>1406</v>
      </c>
      <c r="E1310" s="212" t="s">
        <v>47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15">
        <f t="shared" si="1373"/>
        <v>0</v>
      </c>
      <c r="S1310" s="515">
        <f t="shared" si="1374"/>
        <v>0</v>
      </c>
      <c r="T1310" s="515">
        <f>IF(R1310=1,SUM($R$6:R1310),0)</f>
        <v>0</v>
      </c>
      <c r="U1310" s="515">
        <f>IF(S1310=1,SUM($S$6:S1310),0)</f>
        <v>0</v>
      </c>
      <c r="V1310" s="515">
        <f t="shared" si="1375"/>
        <v>0</v>
      </c>
      <c r="W1310" s="515">
        <f t="shared" si="1376"/>
        <v>0</v>
      </c>
      <c r="X1310" s="515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48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15">
        <f t="shared" si="1373"/>
        <v>0</v>
      </c>
      <c r="S1311" s="515">
        <f t="shared" si="1374"/>
        <v>0</v>
      </c>
      <c r="T1311" s="515">
        <f>IF(R1311=1,SUM($R$6:R1311),0)</f>
        <v>0</v>
      </c>
      <c r="U1311" s="515">
        <f>IF(S1311=1,SUM($S$6:S1311),0)</f>
        <v>0</v>
      </c>
      <c r="V1311" s="515">
        <f t="shared" si="1375"/>
        <v>0</v>
      </c>
      <c r="W1311" s="515">
        <f t="shared" si="1376"/>
        <v>0</v>
      </c>
      <c r="X1311" s="515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486</v>
      </c>
      <c r="C1312" s="426" t="s">
        <v>1685</v>
      </c>
      <c r="D1312" s="426"/>
      <c r="E1312" s="212" t="s">
        <v>48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15">
        <f t="shared" si="1373"/>
        <v>0</v>
      </c>
      <c r="S1312" s="515">
        <f t="shared" si="1374"/>
        <v>0</v>
      </c>
      <c r="T1312" s="515">
        <f>IF(R1312=1,SUM($R$6:R1312),0)</f>
        <v>0</v>
      </c>
      <c r="U1312" s="515">
        <f>IF(S1312=1,SUM($S$6:S1312),0)</f>
        <v>0</v>
      </c>
      <c r="V1312" s="515">
        <f t="shared" si="1375"/>
        <v>0</v>
      </c>
      <c r="W1312" s="515">
        <f t="shared" si="1376"/>
        <v>0</v>
      </c>
      <c r="X1312" s="515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720</v>
      </c>
      <c r="C1313" s="426" t="s">
        <v>563</v>
      </c>
      <c r="D1313" s="426"/>
      <c r="E1313" s="212" t="s">
        <v>48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15">
        <f t="shared" si="1373"/>
        <v>0</v>
      </c>
      <c r="S1313" s="515">
        <f t="shared" si="1374"/>
        <v>0</v>
      </c>
      <c r="T1313" s="515">
        <f>IF(R1313=1,SUM($R$6:R1313),0)</f>
        <v>0</v>
      </c>
      <c r="U1313" s="515">
        <f>IF(S1313=1,SUM($S$6:S1313),0)</f>
        <v>0</v>
      </c>
      <c r="V1313" s="515">
        <f t="shared" si="1375"/>
        <v>0</v>
      </c>
      <c r="W1313" s="515">
        <f t="shared" si="1376"/>
        <v>0</v>
      </c>
      <c r="X1313" s="515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616</v>
      </c>
      <c r="D1314" s="105"/>
      <c r="E1314" s="212" t="s">
        <v>47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15">
        <f t="shared" si="1373"/>
        <v>0</v>
      </c>
      <c r="S1314" s="515">
        <f t="shared" si="1374"/>
        <v>0</v>
      </c>
      <c r="T1314" s="515">
        <f>IF(R1314=1,SUM($R$6:R1314),0)</f>
        <v>0</v>
      </c>
      <c r="U1314" s="515">
        <f>IF(S1314=1,SUM($S$6:S1314),0)</f>
        <v>0</v>
      </c>
      <c r="V1314" s="515">
        <f t="shared" si="1375"/>
        <v>0</v>
      </c>
      <c r="W1314" s="515">
        <f t="shared" si="1376"/>
        <v>0</v>
      </c>
      <c r="X1314" s="515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617</v>
      </c>
      <c r="D1315" s="105"/>
      <c r="E1315" s="212" t="s">
        <v>47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15">
        <f t="shared" si="1373"/>
        <v>0</v>
      </c>
      <c r="S1315" s="515">
        <f t="shared" si="1374"/>
        <v>0</v>
      </c>
      <c r="T1315" s="515">
        <f>IF(R1315=1,SUM($R$6:R1315),0)</f>
        <v>0</v>
      </c>
      <c r="U1315" s="515">
        <f>IF(S1315=1,SUM($S$6:S1315),0)</f>
        <v>0</v>
      </c>
      <c r="V1315" s="515">
        <f t="shared" si="1375"/>
        <v>0</v>
      </c>
      <c r="W1315" s="515">
        <f t="shared" si="1376"/>
        <v>0</v>
      </c>
      <c r="X1315" s="515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618</v>
      </c>
      <c r="D1316" s="105"/>
      <c r="E1316" s="212" t="s">
        <v>47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15">
        <f t="shared" si="1373"/>
        <v>0</v>
      </c>
      <c r="S1316" s="515">
        <f t="shared" si="1374"/>
        <v>0</v>
      </c>
      <c r="T1316" s="515">
        <f>IF(R1316=1,SUM($R$6:R1316),0)</f>
        <v>0</v>
      </c>
      <c r="U1316" s="515">
        <f>IF(S1316=1,SUM($S$6:S1316),0)</f>
        <v>0</v>
      </c>
      <c r="V1316" s="515">
        <f t="shared" si="1375"/>
        <v>0</v>
      </c>
      <c r="W1316" s="515">
        <f t="shared" si="1376"/>
        <v>0</v>
      </c>
      <c r="X1316" s="515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619</v>
      </c>
      <c r="D1317" s="105"/>
      <c r="E1317" s="212" t="s">
        <v>47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15">
        <f t="shared" si="1373"/>
        <v>0</v>
      </c>
      <c r="S1317" s="515">
        <f t="shared" si="1374"/>
        <v>0</v>
      </c>
      <c r="T1317" s="515">
        <f>IF(R1317=1,SUM($R$6:R1317),0)</f>
        <v>0</v>
      </c>
      <c r="U1317" s="515">
        <f>IF(S1317=1,SUM($S$6:S1317),0)</f>
        <v>0</v>
      </c>
      <c r="V1317" s="515">
        <f t="shared" si="1375"/>
        <v>0</v>
      </c>
      <c r="W1317" s="515">
        <f t="shared" si="1376"/>
        <v>0</v>
      </c>
      <c r="X1317" s="515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2305</v>
      </c>
      <c r="D1318" s="105" t="s">
        <v>1692</v>
      </c>
      <c r="E1318" s="212" t="s">
        <v>47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15">
        <f t="shared" si="1373"/>
        <v>0</v>
      </c>
      <c r="S1318" s="515">
        <f t="shared" si="1374"/>
        <v>0</v>
      </c>
      <c r="T1318" s="515">
        <f>IF(R1318=1,SUM($R$6:R1318),0)</f>
        <v>0</v>
      </c>
      <c r="U1318" s="515">
        <f>IF(S1318=1,SUM($S$6:S1318),0)</f>
        <v>0</v>
      </c>
      <c r="V1318" s="515">
        <f t="shared" si="1375"/>
        <v>0</v>
      </c>
      <c r="W1318" s="515">
        <f t="shared" si="1376"/>
        <v>0</v>
      </c>
      <c r="X1318" s="515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2306</v>
      </c>
      <c r="D1319" s="105" t="s">
        <v>1693</v>
      </c>
      <c r="E1319" s="212" t="s">
        <v>47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15">
        <f t="shared" si="1373"/>
        <v>0</v>
      </c>
      <c r="S1319" s="515">
        <f t="shared" si="1374"/>
        <v>0</v>
      </c>
      <c r="T1319" s="515">
        <f>IF(R1319=1,SUM($R$6:R1319),0)</f>
        <v>0</v>
      </c>
      <c r="U1319" s="515">
        <f>IF(S1319=1,SUM($S$6:S1319),0)</f>
        <v>0</v>
      </c>
      <c r="V1319" s="515">
        <f t="shared" si="1375"/>
        <v>0</v>
      </c>
      <c r="W1319" s="515">
        <f t="shared" si="1376"/>
        <v>0</v>
      </c>
      <c r="X1319" s="515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2307</v>
      </c>
      <c r="D1320" s="105" t="s">
        <v>1694</v>
      </c>
      <c r="E1320" s="212" t="s">
        <v>47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15">
        <f t="shared" si="1373"/>
        <v>0</v>
      </c>
      <c r="S1320" s="515">
        <f t="shared" si="1374"/>
        <v>0</v>
      </c>
      <c r="T1320" s="515">
        <f>IF(R1320=1,SUM($R$6:R1320),0)</f>
        <v>0</v>
      </c>
      <c r="U1320" s="515">
        <f>IF(S1320=1,SUM($S$6:S1320),0)</f>
        <v>0</v>
      </c>
      <c r="V1320" s="515">
        <f t="shared" si="1375"/>
        <v>0</v>
      </c>
      <c r="W1320" s="515">
        <f t="shared" si="1376"/>
        <v>0</v>
      </c>
      <c r="X1320" s="515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2308</v>
      </c>
      <c r="D1321" s="105" t="s">
        <v>1695</v>
      </c>
      <c r="E1321" s="212" t="s">
        <v>47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15">
        <f t="shared" si="1373"/>
        <v>0</v>
      </c>
      <c r="S1321" s="515">
        <f t="shared" si="1374"/>
        <v>0</v>
      </c>
      <c r="T1321" s="515">
        <f>IF(R1321=1,SUM($R$6:R1321),0)</f>
        <v>0</v>
      </c>
      <c r="U1321" s="515">
        <f>IF(S1321=1,SUM($S$6:S1321),0)</f>
        <v>0</v>
      </c>
      <c r="V1321" s="515">
        <f t="shared" si="1375"/>
        <v>0</v>
      </c>
      <c r="W1321" s="515">
        <f t="shared" si="1376"/>
        <v>0</v>
      </c>
      <c r="X1321" s="515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2309</v>
      </c>
      <c r="D1322" s="105" t="s">
        <v>1696</v>
      </c>
      <c r="E1322" s="212" t="s">
        <v>47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15">
        <f t="shared" si="1373"/>
        <v>0</v>
      </c>
      <c r="S1322" s="515">
        <f t="shared" si="1374"/>
        <v>0</v>
      </c>
      <c r="T1322" s="515">
        <f>IF(R1322=1,SUM($R$6:R1322),0)</f>
        <v>0</v>
      </c>
      <c r="U1322" s="515">
        <f>IF(S1322=1,SUM($S$6:S1322),0)</f>
        <v>0</v>
      </c>
      <c r="V1322" s="515">
        <f t="shared" si="1375"/>
        <v>0</v>
      </c>
      <c r="W1322" s="515">
        <f t="shared" si="1376"/>
        <v>0</v>
      </c>
      <c r="X1322" s="515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2310</v>
      </c>
      <c r="D1323" s="105" t="s">
        <v>1697</v>
      </c>
      <c r="E1323" s="212" t="s">
        <v>47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15">
        <f t="shared" si="1373"/>
        <v>0</v>
      </c>
      <c r="S1323" s="515">
        <f t="shared" si="1374"/>
        <v>0</v>
      </c>
      <c r="T1323" s="515">
        <f>IF(R1323=1,SUM($R$6:R1323),0)</f>
        <v>0</v>
      </c>
      <c r="U1323" s="515">
        <f>IF(S1323=1,SUM($S$6:S1323),0)</f>
        <v>0</v>
      </c>
      <c r="V1323" s="515">
        <f t="shared" si="1375"/>
        <v>0</v>
      </c>
      <c r="W1323" s="515">
        <f t="shared" si="1376"/>
        <v>0</v>
      </c>
      <c r="X1323" s="515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620</v>
      </c>
      <c r="D1324" s="105" t="s">
        <v>1698</v>
      </c>
      <c r="E1324" s="212" t="s">
        <v>47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15">
        <f t="shared" si="1373"/>
        <v>0</v>
      </c>
      <c r="S1324" s="515">
        <f t="shared" si="1374"/>
        <v>0</v>
      </c>
      <c r="T1324" s="515">
        <f>IF(R1324=1,SUM($R$6:R1324),0)</f>
        <v>0</v>
      </c>
      <c r="U1324" s="515">
        <f>IF(S1324=1,SUM($S$6:S1324),0)</f>
        <v>0</v>
      </c>
      <c r="V1324" s="515">
        <f t="shared" si="1375"/>
        <v>0</v>
      </c>
      <c r="W1324" s="515">
        <f t="shared" si="1376"/>
        <v>0</v>
      </c>
      <c r="X1324" s="515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621</v>
      </c>
      <c r="D1325" s="105" t="s">
        <v>1699</v>
      </c>
      <c r="E1325" s="212" t="s">
        <v>47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15">
        <f t="shared" si="1373"/>
        <v>0</v>
      </c>
      <c r="S1325" s="515">
        <f t="shared" si="1374"/>
        <v>0</v>
      </c>
      <c r="T1325" s="515">
        <f>IF(R1325=1,SUM($R$6:R1325),0)</f>
        <v>0</v>
      </c>
      <c r="U1325" s="515">
        <f>IF(S1325=1,SUM($S$6:S1325),0)</f>
        <v>0</v>
      </c>
      <c r="V1325" s="515">
        <f t="shared" si="1375"/>
        <v>0</v>
      </c>
      <c r="W1325" s="515">
        <f t="shared" si="1376"/>
        <v>0</v>
      </c>
      <c r="X1325" s="515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2311</v>
      </c>
      <c r="D1326" s="105" t="s">
        <v>1700</v>
      </c>
      <c r="E1326" s="212" t="s">
        <v>47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15">
        <f t="shared" si="1373"/>
        <v>0</v>
      </c>
      <c r="S1326" s="515">
        <f t="shared" si="1374"/>
        <v>0</v>
      </c>
      <c r="T1326" s="515">
        <f>IF(R1326=1,SUM($R$6:R1326),0)</f>
        <v>0</v>
      </c>
      <c r="U1326" s="515">
        <f>IF(S1326=1,SUM($S$6:S1326),0)</f>
        <v>0</v>
      </c>
      <c r="V1326" s="515">
        <f t="shared" si="1375"/>
        <v>0</v>
      </c>
      <c r="W1326" s="515">
        <f t="shared" si="1376"/>
        <v>0</v>
      </c>
      <c r="X1326" s="515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622</v>
      </c>
      <c r="D1327" s="105" t="s">
        <v>1701</v>
      </c>
      <c r="E1327" s="212" t="s">
        <v>47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15">
        <f t="shared" si="1373"/>
        <v>0</v>
      </c>
      <c r="S1327" s="515">
        <f t="shared" si="1374"/>
        <v>0</v>
      </c>
      <c r="T1327" s="515">
        <f>IF(R1327=1,SUM($R$6:R1327),0)</f>
        <v>0</v>
      </c>
      <c r="U1327" s="515">
        <f>IF(S1327=1,SUM($S$6:S1327),0)</f>
        <v>0</v>
      </c>
      <c r="V1327" s="515">
        <f t="shared" si="1375"/>
        <v>0</v>
      </c>
      <c r="W1327" s="515">
        <f t="shared" si="1376"/>
        <v>0</v>
      </c>
      <c r="X1327" s="515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1702</v>
      </c>
      <c r="D1328" s="105" t="s">
        <v>1702</v>
      </c>
      <c r="E1328" s="212" t="s">
        <v>47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15">
        <f t="shared" si="1373"/>
        <v>0</v>
      </c>
      <c r="S1328" s="515">
        <f t="shared" si="1374"/>
        <v>0</v>
      </c>
      <c r="T1328" s="515">
        <f>IF(R1328=1,SUM($R$6:R1328),0)</f>
        <v>0</v>
      </c>
      <c r="U1328" s="515">
        <f>IF(S1328=1,SUM($S$6:S1328),0)</f>
        <v>0</v>
      </c>
      <c r="V1328" s="515">
        <f t="shared" si="1375"/>
        <v>0</v>
      </c>
      <c r="W1328" s="515">
        <f t="shared" si="1376"/>
        <v>0</v>
      </c>
      <c r="X1328" s="515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1703</v>
      </c>
      <c r="D1329" s="105" t="s">
        <v>1703</v>
      </c>
      <c r="E1329" s="212" t="s">
        <v>47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15">
        <f t="shared" si="1373"/>
        <v>0</v>
      </c>
      <c r="S1329" s="515">
        <f t="shared" si="1374"/>
        <v>0</v>
      </c>
      <c r="T1329" s="515">
        <f>IF(R1329=1,SUM($R$6:R1329),0)</f>
        <v>0</v>
      </c>
      <c r="U1329" s="515">
        <f>IF(S1329=1,SUM($S$6:S1329),0)</f>
        <v>0</v>
      </c>
      <c r="V1329" s="515">
        <f t="shared" si="1375"/>
        <v>0</v>
      </c>
      <c r="W1329" s="515">
        <f t="shared" si="1376"/>
        <v>0</v>
      </c>
      <c r="X1329" s="515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1704</v>
      </c>
      <c r="D1330" s="105" t="s">
        <v>1704</v>
      </c>
      <c r="E1330" s="212" t="s">
        <v>47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15">
        <f t="shared" si="1373"/>
        <v>0</v>
      </c>
      <c r="S1330" s="515">
        <f t="shared" si="1374"/>
        <v>0</v>
      </c>
      <c r="T1330" s="515">
        <f>IF(R1330=1,SUM($R$6:R1330),0)</f>
        <v>0</v>
      </c>
      <c r="U1330" s="515">
        <f>IF(S1330=1,SUM($S$6:S1330),0)</f>
        <v>0</v>
      </c>
      <c r="V1330" s="515">
        <f t="shared" si="1375"/>
        <v>0</v>
      </c>
      <c r="W1330" s="515">
        <f t="shared" si="1376"/>
        <v>0</v>
      </c>
      <c r="X1330" s="515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1705</v>
      </c>
      <c r="D1331" s="105" t="s">
        <v>1705</v>
      </c>
      <c r="E1331" s="212" t="s">
        <v>47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15">
        <f t="shared" si="1373"/>
        <v>0</v>
      </c>
      <c r="S1331" s="515">
        <f t="shared" si="1374"/>
        <v>0</v>
      </c>
      <c r="T1331" s="515">
        <f>IF(R1331=1,SUM($R$6:R1331),0)</f>
        <v>0</v>
      </c>
      <c r="U1331" s="515">
        <f>IF(S1331=1,SUM($S$6:S1331),0)</f>
        <v>0</v>
      </c>
      <c r="V1331" s="515">
        <f t="shared" si="1375"/>
        <v>0</v>
      </c>
      <c r="W1331" s="515">
        <f t="shared" si="1376"/>
        <v>0</v>
      </c>
      <c r="X1331" s="515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1706</v>
      </c>
      <c r="D1332" s="105" t="s">
        <v>1706</v>
      </c>
      <c r="E1332" s="212" t="s">
        <v>47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15">
        <f t="shared" si="1373"/>
        <v>0</v>
      </c>
      <c r="S1332" s="515">
        <f t="shared" si="1374"/>
        <v>0</v>
      </c>
      <c r="T1332" s="515">
        <f>IF(R1332=1,SUM($R$6:R1332),0)</f>
        <v>0</v>
      </c>
      <c r="U1332" s="515">
        <f>IF(S1332=1,SUM($S$6:S1332),0)</f>
        <v>0</v>
      </c>
      <c r="V1332" s="515">
        <f t="shared" si="1375"/>
        <v>0</v>
      </c>
      <c r="W1332" s="515">
        <f t="shared" si="1376"/>
        <v>0</v>
      </c>
      <c r="X1332" s="515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1707</v>
      </c>
      <c r="D1333" s="105" t="s">
        <v>1707</v>
      </c>
      <c r="E1333" s="212" t="s">
        <v>47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15">
        <f t="shared" si="1373"/>
        <v>0</v>
      </c>
      <c r="S1333" s="515">
        <f t="shared" si="1374"/>
        <v>0</v>
      </c>
      <c r="T1333" s="515">
        <f>IF(R1333=1,SUM($R$6:R1333),0)</f>
        <v>0</v>
      </c>
      <c r="U1333" s="515">
        <f>IF(S1333=1,SUM($S$6:S1333),0)</f>
        <v>0</v>
      </c>
      <c r="V1333" s="515">
        <f t="shared" si="1375"/>
        <v>0</v>
      </c>
      <c r="W1333" s="515">
        <f t="shared" si="1376"/>
        <v>0</v>
      </c>
      <c r="X1333" s="515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1708</v>
      </c>
      <c r="D1334" s="105" t="s">
        <v>1708</v>
      </c>
      <c r="E1334" s="212" t="s">
        <v>47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15">
        <f t="shared" si="1373"/>
        <v>0</v>
      </c>
      <c r="S1334" s="515">
        <f t="shared" si="1374"/>
        <v>0</v>
      </c>
      <c r="T1334" s="515">
        <f>IF(R1334=1,SUM($R$6:R1334),0)</f>
        <v>0</v>
      </c>
      <c r="U1334" s="515">
        <f>IF(S1334=1,SUM($S$6:S1334),0)</f>
        <v>0</v>
      </c>
      <c r="V1334" s="515">
        <f t="shared" si="1375"/>
        <v>0</v>
      </c>
      <c r="W1334" s="515">
        <f t="shared" si="1376"/>
        <v>0</v>
      </c>
      <c r="X1334" s="515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1709</v>
      </c>
      <c r="D1335" s="105" t="s">
        <v>1709</v>
      </c>
      <c r="E1335" s="212" t="s">
        <v>47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15">
        <f t="shared" si="1373"/>
        <v>0</v>
      </c>
      <c r="S1335" s="515">
        <f t="shared" si="1374"/>
        <v>0</v>
      </c>
      <c r="T1335" s="515">
        <f>IF(R1335=1,SUM($R$6:R1335),0)</f>
        <v>0</v>
      </c>
      <c r="U1335" s="515">
        <f>IF(S1335=1,SUM($S$6:S1335),0)</f>
        <v>0</v>
      </c>
      <c r="V1335" s="515">
        <f t="shared" si="1375"/>
        <v>0</v>
      </c>
      <c r="W1335" s="515">
        <f t="shared" si="1376"/>
        <v>0</v>
      </c>
      <c r="X1335" s="515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1710</v>
      </c>
      <c r="D1336" s="105" t="s">
        <v>1710</v>
      </c>
      <c r="E1336" s="212" t="s">
        <v>47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15">
        <f t="shared" si="1373"/>
        <v>0</v>
      </c>
      <c r="S1336" s="515">
        <f t="shared" si="1374"/>
        <v>0</v>
      </c>
      <c r="T1336" s="515">
        <f>IF(R1336=1,SUM($R$6:R1336),0)</f>
        <v>0</v>
      </c>
      <c r="U1336" s="515">
        <f>IF(S1336=1,SUM($S$6:S1336),0)</f>
        <v>0</v>
      </c>
      <c r="V1336" s="515">
        <f t="shared" si="1375"/>
        <v>0</v>
      </c>
      <c r="W1336" s="515">
        <f t="shared" si="1376"/>
        <v>0</v>
      </c>
      <c r="X1336" s="515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623</v>
      </c>
      <c r="D1337" s="105"/>
      <c r="E1337" s="212" t="s">
        <v>47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15">
        <f t="shared" si="1373"/>
        <v>0</v>
      </c>
      <c r="S1337" s="515">
        <f t="shared" si="1374"/>
        <v>0</v>
      </c>
      <c r="T1337" s="515">
        <f>IF(R1337=1,SUM($R$6:R1337),0)</f>
        <v>0</v>
      </c>
      <c r="U1337" s="515">
        <f>IF(S1337=1,SUM($S$6:S1337),0)</f>
        <v>0</v>
      </c>
      <c r="V1337" s="515">
        <f t="shared" si="1375"/>
        <v>0</v>
      </c>
      <c r="W1337" s="515">
        <f t="shared" si="1376"/>
        <v>0</v>
      </c>
      <c r="X1337" s="515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624</v>
      </c>
      <c r="D1338" s="105"/>
      <c r="E1338" s="212" t="s">
        <v>47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15">
        <f t="shared" si="1373"/>
        <v>0</v>
      </c>
      <c r="S1338" s="515">
        <f t="shared" si="1374"/>
        <v>0</v>
      </c>
      <c r="T1338" s="515">
        <f>IF(R1338=1,SUM($R$6:R1338),0)</f>
        <v>0</v>
      </c>
      <c r="U1338" s="515">
        <f>IF(S1338=1,SUM($S$6:S1338),0)</f>
        <v>0</v>
      </c>
      <c r="V1338" s="515">
        <f t="shared" si="1375"/>
        <v>0</v>
      </c>
      <c r="W1338" s="515">
        <f t="shared" si="1376"/>
        <v>0</v>
      </c>
      <c r="X1338" s="515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625</v>
      </c>
      <c r="D1339" s="105"/>
      <c r="E1339" s="212" t="s">
        <v>47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15">
        <f t="shared" si="1373"/>
        <v>0</v>
      </c>
      <c r="S1339" s="515">
        <f t="shared" si="1374"/>
        <v>0</v>
      </c>
      <c r="T1339" s="515">
        <f>IF(R1339=1,SUM($R$6:R1339),0)</f>
        <v>0</v>
      </c>
      <c r="U1339" s="515">
        <f>IF(S1339=1,SUM($S$6:S1339),0)</f>
        <v>0</v>
      </c>
      <c r="V1339" s="515">
        <f t="shared" si="1375"/>
        <v>0</v>
      </c>
      <c r="W1339" s="515">
        <f t="shared" si="1376"/>
        <v>0</v>
      </c>
      <c r="X1339" s="515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626</v>
      </c>
      <c r="D1340" s="105"/>
      <c r="E1340" s="212" t="s">
        <v>47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15">
        <f t="shared" si="1373"/>
        <v>0</v>
      </c>
      <c r="S1340" s="515">
        <f t="shared" si="1374"/>
        <v>0</v>
      </c>
      <c r="T1340" s="515">
        <f>IF(R1340=1,SUM($R$6:R1340),0)</f>
        <v>0</v>
      </c>
      <c r="U1340" s="515">
        <f>IF(S1340=1,SUM($S$6:S1340),0)</f>
        <v>0</v>
      </c>
      <c r="V1340" s="515">
        <f t="shared" si="1375"/>
        <v>0</v>
      </c>
      <c r="W1340" s="515">
        <f t="shared" si="1376"/>
        <v>0</v>
      </c>
      <c r="X1340" s="515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627</v>
      </c>
      <c r="D1341" s="105"/>
      <c r="E1341" s="212" t="s">
        <v>47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15">
        <f t="shared" si="1373"/>
        <v>0</v>
      </c>
      <c r="S1341" s="515">
        <f t="shared" si="1374"/>
        <v>0</v>
      </c>
      <c r="T1341" s="515">
        <f>IF(R1341=1,SUM($R$6:R1341),0)</f>
        <v>0</v>
      </c>
      <c r="U1341" s="515">
        <f>IF(S1341=1,SUM($S$6:S1341),0)</f>
        <v>0</v>
      </c>
      <c r="V1341" s="515">
        <f t="shared" si="1375"/>
        <v>0</v>
      </c>
      <c r="W1341" s="515">
        <f t="shared" si="1376"/>
        <v>0</v>
      </c>
      <c r="X1341" s="515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628</v>
      </c>
      <c r="D1342" s="105"/>
      <c r="E1342" s="212" t="s">
        <v>47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15">
        <f t="shared" si="1373"/>
        <v>0</v>
      </c>
      <c r="S1342" s="515">
        <f t="shared" si="1374"/>
        <v>0</v>
      </c>
      <c r="T1342" s="515">
        <f>IF(R1342=1,SUM($R$6:R1342),0)</f>
        <v>0</v>
      </c>
      <c r="U1342" s="515">
        <f>IF(S1342=1,SUM($S$6:S1342),0)</f>
        <v>0</v>
      </c>
      <c r="V1342" s="515">
        <f t="shared" si="1375"/>
        <v>0</v>
      </c>
      <c r="W1342" s="515">
        <f t="shared" si="1376"/>
        <v>0</v>
      </c>
      <c r="X1342" s="515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629</v>
      </c>
      <c r="D1343" s="105"/>
      <c r="E1343" s="212" t="s">
        <v>47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15">
        <f t="shared" si="1373"/>
        <v>0</v>
      </c>
      <c r="S1343" s="515">
        <f t="shared" si="1374"/>
        <v>0</v>
      </c>
      <c r="T1343" s="515">
        <f>IF(R1343=1,SUM($R$6:R1343),0)</f>
        <v>0</v>
      </c>
      <c r="U1343" s="515">
        <f>IF(S1343=1,SUM($S$6:S1343),0)</f>
        <v>0</v>
      </c>
      <c r="V1343" s="515">
        <f t="shared" si="1375"/>
        <v>0</v>
      </c>
      <c r="W1343" s="515">
        <f t="shared" si="1376"/>
        <v>0</v>
      </c>
      <c r="X1343" s="515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48</v>
      </c>
      <c r="D1344" s="105"/>
      <c r="E1344" s="212" t="s">
        <v>48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15">
        <f t="shared" si="1373"/>
        <v>0</v>
      </c>
      <c r="S1344" s="515">
        <f t="shared" si="1374"/>
        <v>0</v>
      </c>
      <c r="T1344" s="515">
        <f>IF(R1344=1,SUM($R$6:R1344),0)</f>
        <v>0</v>
      </c>
      <c r="U1344" s="515">
        <f>IF(S1344=1,SUM($S$6:S1344),0)</f>
        <v>0</v>
      </c>
      <c r="V1344" s="515">
        <f t="shared" si="1375"/>
        <v>0</v>
      </c>
      <c r="W1344" s="515">
        <f t="shared" si="1376"/>
        <v>0</v>
      </c>
      <c r="X1344" s="515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720</v>
      </c>
      <c r="C1345" s="426" t="s">
        <v>577</v>
      </c>
      <c r="D1345" s="426"/>
      <c r="E1345" s="212" t="s">
        <v>48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15">
        <f t="shared" si="1373"/>
        <v>0</v>
      </c>
      <c r="S1345" s="515">
        <f t="shared" si="1374"/>
        <v>0</v>
      </c>
      <c r="T1345" s="515">
        <f>IF(R1345=1,SUM($R$6:R1345),0)</f>
        <v>0</v>
      </c>
      <c r="U1345" s="515">
        <f>IF(S1345=1,SUM($S$6:S1345),0)</f>
        <v>0</v>
      </c>
      <c r="V1345" s="515">
        <f t="shared" si="1375"/>
        <v>0</v>
      </c>
      <c r="W1345" s="515">
        <f t="shared" si="1376"/>
        <v>0</v>
      </c>
      <c r="X1345" s="515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2496</v>
      </c>
      <c r="D1346" s="105" t="s">
        <v>1711</v>
      </c>
      <c r="E1346" s="212" t="s">
        <v>47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15">
        <f t="shared" si="1373"/>
        <v>0</v>
      </c>
      <c r="S1346" s="515">
        <f t="shared" si="1374"/>
        <v>0</v>
      </c>
      <c r="T1346" s="515">
        <f>IF(R1346=1,SUM($R$6:R1346),0)</f>
        <v>0</v>
      </c>
      <c r="U1346" s="515">
        <f>IF(S1346=1,SUM($S$6:S1346),0)</f>
        <v>0</v>
      </c>
      <c r="V1346" s="515">
        <f t="shared" si="1375"/>
        <v>0</v>
      </c>
      <c r="W1346" s="515">
        <f t="shared" si="1376"/>
        <v>0</v>
      </c>
      <c r="X1346" s="515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2497</v>
      </c>
      <c r="D1347" s="105" t="s">
        <v>1712</v>
      </c>
      <c r="E1347" s="212" t="s">
        <v>47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15">
        <f t="shared" si="1373"/>
        <v>0</v>
      </c>
      <c r="S1347" s="515">
        <f t="shared" si="1374"/>
        <v>0</v>
      </c>
      <c r="T1347" s="515">
        <f>IF(R1347=1,SUM($R$6:R1347),0)</f>
        <v>0</v>
      </c>
      <c r="U1347" s="515">
        <f>IF(S1347=1,SUM($S$6:S1347),0)</f>
        <v>0</v>
      </c>
      <c r="V1347" s="515">
        <f t="shared" si="1375"/>
        <v>0</v>
      </c>
      <c r="W1347" s="515">
        <f t="shared" si="1376"/>
        <v>0</v>
      </c>
      <c r="X1347" s="515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2498</v>
      </c>
      <c r="D1348" s="105" t="s">
        <v>1713</v>
      </c>
      <c r="E1348" s="212" t="s">
        <v>47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15">
        <f t="shared" si="1373"/>
        <v>0</v>
      </c>
      <c r="S1348" s="515">
        <f t="shared" si="1374"/>
        <v>0</v>
      </c>
      <c r="T1348" s="515">
        <f>IF(R1348=1,SUM($R$6:R1348),0)</f>
        <v>0</v>
      </c>
      <c r="U1348" s="515">
        <f>IF(S1348=1,SUM($S$6:S1348),0)</f>
        <v>0</v>
      </c>
      <c r="V1348" s="515">
        <f t="shared" si="1375"/>
        <v>0</v>
      </c>
      <c r="W1348" s="515">
        <f t="shared" si="1376"/>
        <v>0</v>
      </c>
      <c r="X1348" s="515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2499</v>
      </c>
      <c r="D1349" s="105" t="s">
        <v>1714</v>
      </c>
      <c r="E1349" s="212" t="s">
        <v>47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15">
        <f t="shared" si="1373"/>
        <v>0</v>
      </c>
      <c r="S1349" s="515">
        <f t="shared" si="1374"/>
        <v>0</v>
      </c>
      <c r="T1349" s="515">
        <f>IF(R1349=1,SUM($R$6:R1349),0)</f>
        <v>0</v>
      </c>
      <c r="U1349" s="515">
        <f>IF(S1349=1,SUM($S$6:S1349),0)</f>
        <v>0</v>
      </c>
      <c r="V1349" s="515">
        <f t="shared" si="1375"/>
        <v>0</v>
      </c>
      <c r="W1349" s="515">
        <f t="shared" si="1376"/>
        <v>0</v>
      </c>
      <c r="X1349" s="515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2500</v>
      </c>
      <c r="D1350" s="105" t="s">
        <v>1715</v>
      </c>
      <c r="E1350" s="212" t="s">
        <v>47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15">
        <f t="shared" si="1373"/>
        <v>0</v>
      </c>
      <c r="S1350" s="515">
        <f t="shared" si="1374"/>
        <v>0</v>
      </c>
      <c r="T1350" s="515">
        <f>IF(R1350=1,SUM($R$6:R1350),0)</f>
        <v>0</v>
      </c>
      <c r="U1350" s="515">
        <f>IF(S1350=1,SUM($S$6:S1350),0)</f>
        <v>0</v>
      </c>
      <c r="V1350" s="515">
        <f t="shared" si="1375"/>
        <v>0</v>
      </c>
      <c r="W1350" s="515">
        <f t="shared" si="1376"/>
        <v>0</v>
      </c>
      <c r="X1350" s="515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2501</v>
      </c>
      <c r="D1351" s="105" t="s">
        <v>1716</v>
      </c>
      <c r="E1351" s="212" t="s">
        <v>47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15">
        <f t="shared" ref="R1351:R1414" si="1439">IF(E1351="MDU-KD",1,0)</f>
        <v>0</v>
      </c>
      <c r="S1351" s="515">
        <f t="shared" ref="S1351:S1414" si="1440">IF(E1351="HDW",1,0)</f>
        <v>0</v>
      </c>
      <c r="T1351" s="515">
        <f>IF(R1351=1,SUM($R$6:R1351),0)</f>
        <v>0</v>
      </c>
      <c r="U1351" s="515">
        <f>IF(S1351=1,SUM($S$6:S1351),0)</f>
        <v>0</v>
      </c>
      <c r="V1351" s="515">
        <f t="shared" ref="V1351:V1414" si="1441">IF(T1351=0,U1351,T1351)</f>
        <v>0</v>
      </c>
      <c r="W1351" s="515">
        <f t="shared" ref="W1351:W1414" si="1442">IF(F1351=0,0,IF(LEFT(C1351,11)="Tiang Beton",1,0))</f>
        <v>0</v>
      </c>
      <c r="X1351" s="515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2502</v>
      </c>
      <c r="D1352" s="105" t="s">
        <v>1717</v>
      </c>
      <c r="E1352" s="212" t="s">
        <v>47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15">
        <f t="shared" si="1439"/>
        <v>0</v>
      </c>
      <c r="S1352" s="515">
        <f t="shared" si="1440"/>
        <v>0</v>
      </c>
      <c r="T1352" s="515">
        <f>IF(R1352=1,SUM($R$6:R1352),0)</f>
        <v>0</v>
      </c>
      <c r="U1352" s="515">
        <f>IF(S1352=1,SUM($S$6:S1352),0)</f>
        <v>0</v>
      </c>
      <c r="V1352" s="515">
        <f t="shared" si="1441"/>
        <v>0</v>
      </c>
      <c r="W1352" s="515">
        <f t="shared" si="1442"/>
        <v>0</v>
      </c>
      <c r="X1352" s="515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2503</v>
      </c>
      <c r="D1353" s="105" t="s">
        <v>1718</v>
      </c>
      <c r="E1353" s="212" t="s">
        <v>47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15">
        <f t="shared" si="1439"/>
        <v>0</v>
      </c>
      <c r="S1353" s="515">
        <f t="shared" si="1440"/>
        <v>0</v>
      </c>
      <c r="T1353" s="515">
        <f>IF(R1353=1,SUM($R$6:R1353),0)</f>
        <v>0</v>
      </c>
      <c r="U1353" s="515">
        <f>IF(S1353=1,SUM($S$6:S1353),0)</f>
        <v>0</v>
      </c>
      <c r="V1353" s="515">
        <f t="shared" si="1441"/>
        <v>0</v>
      </c>
      <c r="W1353" s="515">
        <f t="shared" si="1442"/>
        <v>0</v>
      </c>
      <c r="X1353" s="515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2504</v>
      </c>
      <c r="D1354" s="105" t="s">
        <v>1719</v>
      </c>
      <c r="E1354" s="212" t="s">
        <v>47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15">
        <f t="shared" si="1439"/>
        <v>0</v>
      </c>
      <c r="S1354" s="515">
        <f t="shared" si="1440"/>
        <v>0</v>
      </c>
      <c r="T1354" s="515">
        <f>IF(R1354=1,SUM($R$6:R1354),0)</f>
        <v>0</v>
      </c>
      <c r="U1354" s="515">
        <f>IF(S1354=1,SUM($S$6:S1354),0)</f>
        <v>0</v>
      </c>
      <c r="V1354" s="515">
        <f t="shared" si="1441"/>
        <v>0</v>
      </c>
      <c r="W1354" s="515">
        <f t="shared" si="1442"/>
        <v>0</v>
      </c>
      <c r="X1354" s="515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2505</v>
      </c>
      <c r="D1355" s="105" t="s">
        <v>1720</v>
      </c>
      <c r="E1355" s="212" t="s">
        <v>47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15">
        <f t="shared" si="1439"/>
        <v>0</v>
      </c>
      <c r="S1355" s="515">
        <f t="shared" si="1440"/>
        <v>0</v>
      </c>
      <c r="T1355" s="515">
        <f>IF(R1355=1,SUM($R$6:R1355),0)</f>
        <v>0</v>
      </c>
      <c r="U1355" s="515">
        <f>IF(S1355=1,SUM($S$6:S1355),0)</f>
        <v>0</v>
      </c>
      <c r="V1355" s="515">
        <f t="shared" si="1441"/>
        <v>0</v>
      </c>
      <c r="W1355" s="515">
        <f t="shared" si="1442"/>
        <v>0</v>
      </c>
      <c r="X1355" s="515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2506</v>
      </c>
      <c r="D1356" s="105" t="s">
        <v>1721</v>
      </c>
      <c r="E1356" s="212" t="s">
        <v>47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15">
        <f t="shared" si="1439"/>
        <v>0</v>
      </c>
      <c r="S1356" s="515">
        <f t="shared" si="1440"/>
        <v>0</v>
      </c>
      <c r="T1356" s="515">
        <f>IF(R1356=1,SUM($R$6:R1356),0)</f>
        <v>0</v>
      </c>
      <c r="U1356" s="515">
        <f>IF(S1356=1,SUM($S$6:S1356),0)</f>
        <v>0</v>
      </c>
      <c r="V1356" s="515">
        <f t="shared" si="1441"/>
        <v>0</v>
      </c>
      <c r="W1356" s="515">
        <f t="shared" si="1442"/>
        <v>0</v>
      </c>
      <c r="X1356" s="515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2507</v>
      </c>
      <c r="D1357" s="105" t="s">
        <v>1722</v>
      </c>
      <c r="E1357" s="212" t="s">
        <v>47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15">
        <f t="shared" si="1439"/>
        <v>0</v>
      </c>
      <c r="S1357" s="515">
        <f t="shared" si="1440"/>
        <v>0</v>
      </c>
      <c r="T1357" s="515">
        <f>IF(R1357=1,SUM($R$6:R1357),0)</f>
        <v>0</v>
      </c>
      <c r="U1357" s="515">
        <f>IF(S1357=1,SUM($S$6:S1357),0)</f>
        <v>0</v>
      </c>
      <c r="V1357" s="515">
        <f t="shared" si="1441"/>
        <v>0</v>
      </c>
      <c r="W1357" s="515">
        <f t="shared" si="1442"/>
        <v>0</v>
      </c>
      <c r="X1357" s="515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2508</v>
      </c>
      <c r="D1358" s="105" t="s">
        <v>1723</v>
      </c>
      <c r="E1358" s="212" t="s">
        <v>47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15">
        <f t="shared" si="1439"/>
        <v>0</v>
      </c>
      <c r="S1358" s="515">
        <f t="shared" si="1440"/>
        <v>0</v>
      </c>
      <c r="T1358" s="515">
        <f>IF(R1358=1,SUM($R$6:R1358),0)</f>
        <v>0</v>
      </c>
      <c r="U1358" s="515">
        <f>IF(S1358=1,SUM($S$6:S1358),0)</f>
        <v>0</v>
      </c>
      <c r="V1358" s="515">
        <f t="shared" si="1441"/>
        <v>0</v>
      </c>
      <c r="W1358" s="515">
        <f t="shared" si="1442"/>
        <v>0</v>
      </c>
      <c r="X1358" s="515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2509</v>
      </c>
      <c r="D1359" s="105" t="s">
        <v>1724</v>
      </c>
      <c r="E1359" s="212" t="s">
        <v>47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15">
        <f t="shared" si="1439"/>
        <v>0</v>
      </c>
      <c r="S1359" s="515">
        <f t="shared" si="1440"/>
        <v>0</v>
      </c>
      <c r="T1359" s="515">
        <f>IF(R1359=1,SUM($R$6:R1359),0)</f>
        <v>0</v>
      </c>
      <c r="U1359" s="515">
        <f>IF(S1359=1,SUM($S$6:S1359),0)</f>
        <v>0</v>
      </c>
      <c r="V1359" s="515">
        <f t="shared" si="1441"/>
        <v>0</v>
      </c>
      <c r="W1359" s="515">
        <f t="shared" si="1442"/>
        <v>0</v>
      </c>
      <c r="X1359" s="515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2510</v>
      </c>
      <c r="D1360" s="105" t="s">
        <v>1725</v>
      </c>
      <c r="E1360" s="212" t="s">
        <v>47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15">
        <f t="shared" si="1439"/>
        <v>0</v>
      </c>
      <c r="S1360" s="515">
        <f t="shared" si="1440"/>
        <v>0</v>
      </c>
      <c r="T1360" s="515">
        <f>IF(R1360=1,SUM($R$6:R1360),0)</f>
        <v>0</v>
      </c>
      <c r="U1360" s="515">
        <f>IF(S1360=1,SUM($S$6:S1360),0)</f>
        <v>0</v>
      </c>
      <c r="V1360" s="515">
        <f t="shared" si="1441"/>
        <v>0</v>
      </c>
      <c r="W1360" s="515">
        <f t="shared" si="1442"/>
        <v>0</v>
      </c>
      <c r="X1360" s="515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2511</v>
      </c>
      <c r="D1361" s="105" t="s">
        <v>1726</v>
      </c>
      <c r="E1361" s="212" t="s">
        <v>47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15">
        <f t="shared" si="1439"/>
        <v>0</v>
      </c>
      <c r="S1361" s="515">
        <f t="shared" si="1440"/>
        <v>0</v>
      </c>
      <c r="T1361" s="515">
        <f>IF(R1361=1,SUM($R$6:R1361),0)</f>
        <v>0</v>
      </c>
      <c r="U1361" s="515">
        <f>IF(S1361=1,SUM($S$6:S1361),0)</f>
        <v>0</v>
      </c>
      <c r="V1361" s="515">
        <f t="shared" si="1441"/>
        <v>0</v>
      </c>
      <c r="W1361" s="515">
        <f t="shared" si="1442"/>
        <v>0</v>
      </c>
      <c r="X1361" s="515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2512</v>
      </c>
      <c r="D1362" s="105" t="s">
        <v>1727</v>
      </c>
      <c r="E1362" s="212" t="s">
        <v>47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15">
        <f t="shared" si="1439"/>
        <v>0</v>
      </c>
      <c r="S1362" s="515">
        <f t="shared" si="1440"/>
        <v>0</v>
      </c>
      <c r="T1362" s="515">
        <f>IF(R1362=1,SUM($R$6:R1362),0)</f>
        <v>0</v>
      </c>
      <c r="U1362" s="515">
        <f>IF(S1362=1,SUM($S$6:S1362),0)</f>
        <v>0</v>
      </c>
      <c r="V1362" s="515">
        <f t="shared" si="1441"/>
        <v>0</v>
      </c>
      <c r="W1362" s="515">
        <f t="shared" si="1442"/>
        <v>0</v>
      </c>
      <c r="X1362" s="515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2513</v>
      </c>
      <c r="D1363" s="105" t="s">
        <v>1728</v>
      </c>
      <c r="E1363" s="212" t="s">
        <v>47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15">
        <f t="shared" si="1439"/>
        <v>0</v>
      </c>
      <c r="S1363" s="515">
        <f t="shared" si="1440"/>
        <v>0</v>
      </c>
      <c r="T1363" s="515">
        <f>IF(R1363=1,SUM($R$6:R1363),0)</f>
        <v>0</v>
      </c>
      <c r="U1363" s="515">
        <f>IF(S1363=1,SUM($S$6:S1363),0)</f>
        <v>0</v>
      </c>
      <c r="V1363" s="515">
        <f t="shared" si="1441"/>
        <v>0</v>
      </c>
      <c r="W1363" s="515">
        <f t="shared" si="1442"/>
        <v>0</v>
      </c>
      <c r="X1363" s="515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2514</v>
      </c>
      <c r="D1364" s="105" t="s">
        <v>1729</v>
      </c>
      <c r="E1364" s="212" t="s">
        <v>47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15">
        <f t="shared" si="1439"/>
        <v>0</v>
      </c>
      <c r="S1364" s="515">
        <f t="shared" si="1440"/>
        <v>0</v>
      </c>
      <c r="T1364" s="515">
        <f>IF(R1364=1,SUM($R$6:R1364),0)</f>
        <v>0</v>
      </c>
      <c r="U1364" s="515">
        <f>IF(S1364=1,SUM($S$6:S1364),0)</f>
        <v>0</v>
      </c>
      <c r="V1364" s="515">
        <f t="shared" si="1441"/>
        <v>0</v>
      </c>
      <c r="W1364" s="515">
        <f t="shared" si="1442"/>
        <v>0</v>
      </c>
      <c r="X1364" s="515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2515</v>
      </c>
      <c r="D1365" s="105" t="s">
        <v>1730</v>
      </c>
      <c r="E1365" s="212" t="s">
        <v>47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15">
        <f t="shared" si="1439"/>
        <v>0</v>
      </c>
      <c r="S1365" s="515">
        <f t="shared" si="1440"/>
        <v>0</v>
      </c>
      <c r="T1365" s="515">
        <f>IF(R1365=1,SUM($R$6:R1365),0)</f>
        <v>0</v>
      </c>
      <c r="U1365" s="515">
        <f>IF(S1365=1,SUM($S$6:S1365),0)</f>
        <v>0</v>
      </c>
      <c r="V1365" s="515">
        <f t="shared" si="1441"/>
        <v>0</v>
      </c>
      <c r="W1365" s="515">
        <f t="shared" si="1442"/>
        <v>0</v>
      </c>
      <c r="X1365" s="515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2516</v>
      </c>
      <c r="D1366" s="105" t="s">
        <v>1731</v>
      </c>
      <c r="E1366" s="212" t="s">
        <v>47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15">
        <f t="shared" si="1439"/>
        <v>0</v>
      </c>
      <c r="S1366" s="515">
        <f t="shared" si="1440"/>
        <v>0</v>
      </c>
      <c r="T1366" s="515">
        <f>IF(R1366=1,SUM($R$6:R1366),0)</f>
        <v>0</v>
      </c>
      <c r="U1366" s="515">
        <f>IF(S1366=1,SUM($S$6:S1366),0)</f>
        <v>0</v>
      </c>
      <c r="V1366" s="515">
        <f t="shared" si="1441"/>
        <v>0</v>
      </c>
      <c r="W1366" s="515">
        <f t="shared" si="1442"/>
        <v>0</v>
      </c>
      <c r="X1366" s="515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2517</v>
      </c>
      <c r="D1367" s="105" t="s">
        <v>1732</v>
      </c>
      <c r="E1367" s="212" t="s">
        <v>47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15">
        <f t="shared" si="1439"/>
        <v>0</v>
      </c>
      <c r="S1367" s="515">
        <f t="shared" si="1440"/>
        <v>0</v>
      </c>
      <c r="T1367" s="515">
        <f>IF(R1367=1,SUM($R$6:R1367),0)</f>
        <v>0</v>
      </c>
      <c r="U1367" s="515">
        <f>IF(S1367=1,SUM($S$6:S1367),0)</f>
        <v>0</v>
      </c>
      <c r="V1367" s="515">
        <f t="shared" si="1441"/>
        <v>0</v>
      </c>
      <c r="W1367" s="515">
        <f t="shared" si="1442"/>
        <v>0</v>
      </c>
      <c r="X1367" s="515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2518</v>
      </c>
      <c r="D1368" s="105" t="s">
        <v>1733</v>
      </c>
      <c r="E1368" s="212" t="s">
        <v>47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15">
        <f t="shared" si="1439"/>
        <v>0</v>
      </c>
      <c r="S1368" s="515">
        <f t="shared" si="1440"/>
        <v>0</v>
      </c>
      <c r="T1368" s="515">
        <f>IF(R1368=1,SUM($R$6:R1368),0)</f>
        <v>0</v>
      </c>
      <c r="U1368" s="515">
        <f>IF(S1368=1,SUM($S$6:S1368),0)</f>
        <v>0</v>
      </c>
      <c r="V1368" s="515">
        <f t="shared" si="1441"/>
        <v>0</v>
      </c>
      <c r="W1368" s="515">
        <f t="shared" si="1442"/>
        <v>0</v>
      </c>
      <c r="X1368" s="515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2519</v>
      </c>
      <c r="D1369" s="105" t="s">
        <v>1734</v>
      </c>
      <c r="E1369" s="212" t="s">
        <v>47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15">
        <f t="shared" si="1439"/>
        <v>0</v>
      </c>
      <c r="S1369" s="515">
        <f t="shared" si="1440"/>
        <v>0</v>
      </c>
      <c r="T1369" s="515">
        <f>IF(R1369=1,SUM($R$6:R1369),0)</f>
        <v>0</v>
      </c>
      <c r="U1369" s="515">
        <f>IF(S1369=1,SUM($S$6:S1369),0)</f>
        <v>0</v>
      </c>
      <c r="V1369" s="515">
        <f t="shared" si="1441"/>
        <v>0</v>
      </c>
      <c r="W1369" s="515">
        <f t="shared" si="1442"/>
        <v>0</v>
      </c>
      <c r="X1369" s="515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2520</v>
      </c>
      <c r="D1370" s="105" t="s">
        <v>1735</v>
      </c>
      <c r="E1370" s="212" t="s">
        <v>47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15">
        <f t="shared" si="1439"/>
        <v>0</v>
      </c>
      <c r="S1370" s="515">
        <f t="shared" si="1440"/>
        <v>0</v>
      </c>
      <c r="T1370" s="515">
        <f>IF(R1370=1,SUM($R$6:R1370),0)</f>
        <v>0</v>
      </c>
      <c r="U1370" s="515">
        <f>IF(S1370=1,SUM($S$6:S1370),0)</f>
        <v>0</v>
      </c>
      <c r="V1370" s="515">
        <f t="shared" si="1441"/>
        <v>0</v>
      </c>
      <c r="W1370" s="515">
        <f t="shared" si="1442"/>
        <v>0</v>
      </c>
      <c r="X1370" s="515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2521</v>
      </c>
      <c r="D1371" s="105" t="s">
        <v>1736</v>
      </c>
      <c r="E1371" s="212" t="s">
        <v>47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15">
        <f t="shared" si="1439"/>
        <v>0</v>
      </c>
      <c r="S1371" s="515">
        <f t="shared" si="1440"/>
        <v>0</v>
      </c>
      <c r="T1371" s="515">
        <f>IF(R1371=1,SUM($R$6:R1371),0)</f>
        <v>0</v>
      </c>
      <c r="U1371" s="515">
        <f>IF(S1371=1,SUM($S$6:S1371),0)</f>
        <v>0</v>
      </c>
      <c r="V1371" s="515">
        <f t="shared" si="1441"/>
        <v>0</v>
      </c>
      <c r="W1371" s="515">
        <f t="shared" si="1442"/>
        <v>0</v>
      </c>
      <c r="X1371" s="515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2522</v>
      </c>
      <c r="D1372" s="105" t="s">
        <v>1737</v>
      </c>
      <c r="E1372" s="212" t="s">
        <v>47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15">
        <f t="shared" si="1439"/>
        <v>0</v>
      </c>
      <c r="S1372" s="515">
        <f t="shared" si="1440"/>
        <v>0</v>
      </c>
      <c r="T1372" s="515">
        <f>IF(R1372=1,SUM($R$6:R1372),0)</f>
        <v>0</v>
      </c>
      <c r="U1372" s="515">
        <f>IF(S1372=1,SUM($S$6:S1372),0)</f>
        <v>0</v>
      </c>
      <c r="V1372" s="515">
        <f t="shared" si="1441"/>
        <v>0</v>
      </c>
      <c r="W1372" s="515">
        <f t="shared" si="1442"/>
        <v>0</v>
      </c>
      <c r="X1372" s="515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2523</v>
      </c>
      <c r="D1373" s="105" t="s">
        <v>1738</v>
      </c>
      <c r="E1373" s="212" t="s">
        <v>47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15">
        <f t="shared" si="1439"/>
        <v>0</v>
      </c>
      <c r="S1373" s="515">
        <f t="shared" si="1440"/>
        <v>0</v>
      </c>
      <c r="T1373" s="515">
        <f>IF(R1373=1,SUM($R$6:R1373),0)</f>
        <v>0</v>
      </c>
      <c r="U1373" s="515">
        <f>IF(S1373=1,SUM($S$6:S1373),0)</f>
        <v>0</v>
      </c>
      <c r="V1373" s="515">
        <f t="shared" si="1441"/>
        <v>0</v>
      </c>
      <c r="W1373" s="515">
        <f t="shared" si="1442"/>
        <v>0</v>
      </c>
      <c r="X1373" s="515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2524</v>
      </c>
      <c r="D1374" s="105" t="s">
        <v>1739</v>
      </c>
      <c r="E1374" s="212" t="s">
        <v>47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15">
        <f t="shared" si="1439"/>
        <v>0</v>
      </c>
      <c r="S1374" s="515">
        <f t="shared" si="1440"/>
        <v>0</v>
      </c>
      <c r="T1374" s="515">
        <f>IF(R1374=1,SUM($R$6:R1374),0)</f>
        <v>0</v>
      </c>
      <c r="U1374" s="515">
        <f>IF(S1374=1,SUM($S$6:S1374),0)</f>
        <v>0</v>
      </c>
      <c r="V1374" s="515">
        <f t="shared" si="1441"/>
        <v>0</v>
      </c>
      <c r="W1374" s="515">
        <f t="shared" si="1442"/>
        <v>0</v>
      </c>
      <c r="X1374" s="515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2525</v>
      </c>
      <c r="D1375" s="105" t="s">
        <v>1740</v>
      </c>
      <c r="E1375" s="212" t="s">
        <v>47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15">
        <f t="shared" si="1439"/>
        <v>0</v>
      </c>
      <c r="S1375" s="515">
        <f t="shared" si="1440"/>
        <v>0</v>
      </c>
      <c r="T1375" s="515">
        <f>IF(R1375=1,SUM($R$6:R1375),0)</f>
        <v>0</v>
      </c>
      <c r="U1375" s="515">
        <f>IF(S1375=1,SUM($S$6:S1375),0)</f>
        <v>0</v>
      </c>
      <c r="V1375" s="515">
        <f t="shared" si="1441"/>
        <v>0</v>
      </c>
      <c r="W1375" s="515">
        <f t="shared" si="1442"/>
        <v>0</v>
      </c>
      <c r="X1375" s="515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2526</v>
      </c>
      <c r="D1376" s="105" t="s">
        <v>1741</v>
      </c>
      <c r="E1376" s="212" t="s">
        <v>47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15">
        <f t="shared" si="1439"/>
        <v>0</v>
      </c>
      <c r="S1376" s="515">
        <f t="shared" si="1440"/>
        <v>0</v>
      </c>
      <c r="T1376" s="515">
        <f>IF(R1376=1,SUM($R$6:R1376),0)</f>
        <v>0</v>
      </c>
      <c r="U1376" s="515">
        <f>IF(S1376=1,SUM($S$6:S1376),0)</f>
        <v>0</v>
      </c>
      <c r="V1376" s="515">
        <f t="shared" si="1441"/>
        <v>0</v>
      </c>
      <c r="W1376" s="515">
        <f t="shared" si="1442"/>
        <v>0</v>
      </c>
      <c r="X1376" s="515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2527</v>
      </c>
      <c r="D1377" s="105" t="s">
        <v>1742</v>
      </c>
      <c r="E1377" s="212" t="s">
        <v>47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15">
        <f t="shared" si="1439"/>
        <v>0</v>
      </c>
      <c r="S1377" s="515">
        <f t="shared" si="1440"/>
        <v>0</v>
      </c>
      <c r="T1377" s="515">
        <f>IF(R1377=1,SUM($R$6:R1377),0)</f>
        <v>0</v>
      </c>
      <c r="U1377" s="515">
        <f>IF(S1377=1,SUM($S$6:S1377),0)</f>
        <v>0</v>
      </c>
      <c r="V1377" s="515">
        <f t="shared" si="1441"/>
        <v>0</v>
      </c>
      <c r="W1377" s="515">
        <f t="shared" si="1442"/>
        <v>0</v>
      </c>
      <c r="X1377" s="515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2528</v>
      </c>
      <c r="D1378" s="105" t="s">
        <v>1743</v>
      </c>
      <c r="E1378" s="212" t="s">
        <v>47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15">
        <f t="shared" si="1439"/>
        <v>0</v>
      </c>
      <c r="S1378" s="515">
        <f t="shared" si="1440"/>
        <v>0</v>
      </c>
      <c r="T1378" s="515">
        <f>IF(R1378=1,SUM($R$6:R1378),0)</f>
        <v>0</v>
      </c>
      <c r="U1378" s="515">
        <f>IF(S1378=1,SUM($S$6:S1378),0)</f>
        <v>0</v>
      </c>
      <c r="V1378" s="515">
        <f t="shared" si="1441"/>
        <v>0</v>
      </c>
      <c r="W1378" s="515">
        <f t="shared" si="1442"/>
        <v>0</v>
      </c>
      <c r="X1378" s="515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2529</v>
      </c>
      <c r="D1379" s="105" t="s">
        <v>1744</v>
      </c>
      <c r="E1379" s="212" t="s">
        <v>47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15">
        <f t="shared" si="1439"/>
        <v>0</v>
      </c>
      <c r="S1379" s="515">
        <f t="shared" si="1440"/>
        <v>0</v>
      </c>
      <c r="T1379" s="515">
        <f>IF(R1379=1,SUM($R$6:R1379),0)</f>
        <v>0</v>
      </c>
      <c r="U1379" s="515">
        <f>IF(S1379=1,SUM($S$6:S1379),0)</f>
        <v>0</v>
      </c>
      <c r="V1379" s="515">
        <f t="shared" si="1441"/>
        <v>0</v>
      </c>
      <c r="W1379" s="515">
        <f t="shared" si="1442"/>
        <v>0</v>
      </c>
      <c r="X1379" s="515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1745</v>
      </c>
      <c r="D1380" s="105" t="s">
        <v>1745</v>
      </c>
      <c r="E1380" s="212" t="s">
        <v>47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15">
        <f t="shared" si="1439"/>
        <v>0</v>
      </c>
      <c r="S1380" s="515">
        <f t="shared" si="1440"/>
        <v>0</v>
      </c>
      <c r="T1380" s="515">
        <f>IF(R1380=1,SUM($R$6:R1380),0)</f>
        <v>0</v>
      </c>
      <c r="U1380" s="515">
        <f>IF(S1380=1,SUM($S$6:S1380),0)</f>
        <v>0</v>
      </c>
      <c r="V1380" s="515">
        <f t="shared" si="1441"/>
        <v>0</v>
      </c>
      <c r="W1380" s="515">
        <f t="shared" si="1442"/>
        <v>0</v>
      </c>
      <c r="X1380" s="515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1746</v>
      </c>
      <c r="D1381" s="105" t="s">
        <v>1746</v>
      </c>
      <c r="E1381" s="212" t="s">
        <v>47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15">
        <f t="shared" si="1439"/>
        <v>0</v>
      </c>
      <c r="S1381" s="515">
        <f t="shared" si="1440"/>
        <v>0</v>
      </c>
      <c r="T1381" s="515">
        <f>IF(R1381=1,SUM($R$6:R1381),0)</f>
        <v>0</v>
      </c>
      <c r="U1381" s="515">
        <f>IF(S1381=1,SUM($S$6:S1381),0)</f>
        <v>0</v>
      </c>
      <c r="V1381" s="515">
        <f t="shared" si="1441"/>
        <v>0</v>
      </c>
      <c r="W1381" s="515">
        <f t="shared" si="1442"/>
        <v>0</v>
      </c>
      <c r="X1381" s="515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1747</v>
      </c>
      <c r="D1382" s="105" t="s">
        <v>1747</v>
      </c>
      <c r="E1382" s="212" t="s">
        <v>47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15">
        <f t="shared" si="1439"/>
        <v>0</v>
      </c>
      <c r="S1382" s="515">
        <f t="shared" si="1440"/>
        <v>0</v>
      </c>
      <c r="T1382" s="515">
        <f>IF(R1382=1,SUM($R$6:R1382),0)</f>
        <v>0</v>
      </c>
      <c r="U1382" s="515">
        <f>IF(S1382=1,SUM($S$6:S1382),0)</f>
        <v>0</v>
      </c>
      <c r="V1382" s="515">
        <f t="shared" si="1441"/>
        <v>0</v>
      </c>
      <c r="W1382" s="515">
        <f t="shared" si="1442"/>
        <v>0</v>
      </c>
      <c r="X1382" s="515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1748</v>
      </c>
      <c r="D1383" s="105" t="s">
        <v>1748</v>
      </c>
      <c r="E1383" s="212" t="s">
        <v>47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15">
        <f t="shared" si="1439"/>
        <v>0</v>
      </c>
      <c r="S1383" s="515">
        <f t="shared" si="1440"/>
        <v>0</v>
      </c>
      <c r="T1383" s="515">
        <f>IF(R1383=1,SUM($R$6:R1383),0)</f>
        <v>0</v>
      </c>
      <c r="U1383" s="515">
        <f>IF(S1383=1,SUM($S$6:S1383),0)</f>
        <v>0</v>
      </c>
      <c r="V1383" s="515">
        <f t="shared" si="1441"/>
        <v>0</v>
      </c>
      <c r="W1383" s="515">
        <f t="shared" si="1442"/>
        <v>0</v>
      </c>
      <c r="X1383" s="515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1749</v>
      </c>
      <c r="D1384" s="105" t="s">
        <v>1749</v>
      </c>
      <c r="E1384" s="212" t="s">
        <v>47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15">
        <f t="shared" si="1439"/>
        <v>0</v>
      </c>
      <c r="S1384" s="515">
        <f t="shared" si="1440"/>
        <v>0</v>
      </c>
      <c r="T1384" s="515">
        <f>IF(R1384=1,SUM($R$6:R1384),0)</f>
        <v>0</v>
      </c>
      <c r="U1384" s="515">
        <f>IF(S1384=1,SUM($S$6:S1384),0)</f>
        <v>0</v>
      </c>
      <c r="V1384" s="515">
        <f t="shared" si="1441"/>
        <v>0</v>
      </c>
      <c r="W1384" s="515">
        <f t="shared" si="1442"/>
        <v>0</v>
      </c>
      <c r="X1384" s="515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1750</v>
      </c>
      <c r="D1385" s="105" t="s">
        <v>1750</v>
      </c>
      <c r="E1385" s="212" t="s">
        <v>47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15">
        <f t="shared" si="1439"/>
        <v>0</v>
      </c>
      <c r="S1385" s="515">
        <f t="shared" si="1440"/>
        <v>0</v>
      </c>
      <c r="T1385" s="515">
        <f>IF(R1385=1,SUM($R$6:R1385),0)</f>
        <v>0</v>
      </c>
      <c r="U1385" s="515">
        <f>IF(S1385=1,SUM($S$6:S1385),0)</f>
        <v>0</v>
      </c>
      <c r="V1385" s="515">
        <f t="shared" si="1441"/>
        <v>0</v>
      </c>
      <c r="W1385" s="515">
        <f t="shared" si="1442"/>
        <v>0</v>
      </c>
      <c r="X1385" s="515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1751</v>
      </c>
      <c r="D1386" s="105" t="s">
        <v>1751</v>
      </c>
      <c r="E1386" s="212" t="s">
        <v>47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15">
        <f t="shared" si="1439"/>
        <v>0</v>
      </c>
      <c r="S1386" s="515">
        <f t="shared" si="1440"/>
        <v>0</v>
      </c>
      <c r="T1386" s="515">
        <f>IF(R1386=1,SUM($R$6:R1386),0)</f>
        <v>0</v>
      </c>
      <c r="U1386" s="515">
        <f>IF(S1386=1,SUM($S$6:S1386),0)</f>
        <v>0</v>
      </c>
      <c r="V1386" s="515">
        <f t="shared" si="1441"/>
        <v>0</v>
      </c>
      <c r="W1386" s="515">
        <f t="shared" si="1442"/>
        <v>0</v>
      </c>
      <c r="X1386" s="515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1752</v>
      </c>
      <c r="D1387" s="105" t="s">
        <v>1752</v>
      </c>
      <c r="E1387" s="212" t="s">
        <v>47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15">
        <f t="shared" si="1439"/>
        <v>0</v>
      </c>
      <c r="S1387" s="515">
        <f t="shared" si="1440"/>
        <v>0</v>
      </c>
      <c r="T1387" s="515">
        <f>IF(R1387=1,SUM($R$6:R1387),0)</f>
        <v>0</v>
      </c>
      <c r="U1387" s="515">
        <f>IF(S1387=1,SUM($S$6:S1387),0)</f>
        <v>0</v>
      </c>
      <c r="V1387" s="515">
        <f t="shared" si="1441"/>
        <v>0</v>
      </c>
      <c r="W1387" s="515">
        <f t="shared" si="1442"/>
        <v>0</v>
      </c>
      <c r="X1387" s="515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1753</v>
      </c>
      <c r="D1388" s="105" t="s">
        <v>1753</v>
      </c>
      <c r="E1388" s="212" t="s">
        <v>47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15">
        <f t="shared" si="1439"/>
        <v>0</v>
      </c>
      <c r="S1388" s="515">
        <f t="shared" si="1440"/>
        <v>0</v>
      </c>
      <c r="T1388" s="515">
        <f>IF(R1388=1,SUM($R$6:R1388),0)</f>
        <v>0</v>
      </c>
      <c r="U1388" s="515">
        <f>IF(S1388=1,SUM($S$6:S1388),0)</f>
        <v>0</v>
      </c>
      <c r="V1388" s="515">
        <f t="shared" si="1441"/>
        <v>0</v>
      </c>
      <c r="W1388" s="515">
        <f t="shared" si="1442"/>
        <v>0</v>
      </c>
      <c r="X1388" s="515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1754</v>
      </c>
      <c r="D1389" s="105" t="s">
        <v>1754</v>
      </c>
      <c r="E1389" s="212" t="s">
        <v>47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15">
        <f t="shared" si="1439"/>
        <v>0</v>
      </c>
      <c r="S1389" s="515">
        <f t="shared" si="1440"/>
        <v>0</v>
      </c>
      <c r="T1389" s="515">
        <f>IF(R1389=1,SUM($R$6:R1389),0)</f>
        <v>0</v>
      </c>
      <c r="U1389" s="515">
        <f>IF(S1389=1,SUM($S$6:S1389),0)</f>
        <v>0</v>
      </c>
      <c r="V1389" s="515">
        <f t="shared" si="1441"/>
        <v>0</v>
      </c>
      <c r="W1389" s="515">
        <f t="shared" si="1442"/>
        <v>0</v>
      </c>
      <c r="X1389" s="515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1755</v>
      </c>
      <c r="D1390" s="105" t="s">
        <v>1755</v>
      </c>
      <c r="E1390" s="212" t="s">
        <v>47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15">
        <f t="shared" si="1439"/>
        <v>0</v>
      </c>
      <c r="S1390" s="515">
        <f t="shared" si="1440"/>
        <v>0</v>
      </c>
      <c r="T1390" s="515">
        <f>IF(R1390=1,SUM($R$6:R1390),0)</f>
        <v>0</v>
      </c>
      <c r="U1390" s="515">
        <f>IF(S1390=1,SUM($S$6:S1390),0)</f>
        <v>0</v>
      </c>
      <c r="V1390" s="515">
        <f t="shared" si="1441"/>
        <v>0</v>
      </c>
      <c r="W1390" s="515">
        <f t="shared" si="1442"/>
        <v>0</v>
      </c>
      <c r="X1390" s="515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1756</v>
      </c>
      <c r="D1391" s="105" t="s">
        <v>1756</v>
      </c>
      <c r="E1391" s="212" t="s">
        <v>47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15">
        <f t="shared" si="1439"/>
        <v>0</v>
      </c>
      <c r="S1391" s="515">
        <f t="shared" si="1440"/>
        <v>0</v>
      </c>
      <c r="T1391" s="515">
        <f>IF(R1391=1,SUM($R$6:R1391),0)</f>
        <v>0</v>
      </c>
      <c r="U1391" s="515">
        <f>IF(S1391=1,SUM($S$6:S1391),0)</f>
        <v>0</v>
      </c>
      <c r="V1391" s="515">
        <f t="shared" si="1441"/>
        <v>0</v>
      </c>
      <c r="W1391" s="515">
        <f t="shared" si="1442"/>
        <v>0</v>
      </c>
      <c r="X1391" s="515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1757</v>
      </c>
      <c r="D1392" s="105" t="s">
        <v>1757</v>
      </c>
      <c r="E1392" s="212" t="s">
        <v>47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15">
        <f t="shared" si="1439"/>
        <v>0</v>
      </c>
      <c r="S1392" s="515">
        <f t="shared" si="1440"/>
        <v>0</v>
      </c>
      <c r="T1392" s="515">
        <f>IF(R1392=1,SUM($R$6:R1392),0)</f>
        <v>0</v>
      </c>
      <c r="U1392" s="515">
        <f>IF(S1392=1,SUM($S$6:S1392),0)</f>
        <v>0</v>
      </c>
      <c r="V1392" s="515">
        <f t="shared" si="1441"/>
        <v>0</v>
      </c>
      <c r="W1392" s="515">
        <f t="shared" si="1442"/>
        <v>0</v>
      </c>
      <c r="X1392" s="515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1758</v>
      </c>
      <c r="D1393" s="105" t="s">
        <v>1758</v>
      </c>
      <c r="E1393" s="212" t="s">
        <v>47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15">
        <f t="shared" si="1439"/>
        <v>0</v>
      </c>
      <c r="S1393" s="515">
        <f t="shared" si="1440"/>
        <v>0</v>
      </c>
      <c r="T1393" s="515">
        <f>IF(R1393=1,SUM($R$6:R1393),0)</f>
        <v>0</v>
      </c>
      <c r="U1393" s="515">
        <f>IF(S1393=1,SUM($S$6:S1393),0)</f>
        <v>0</v>
      </c>
      <c r="V1393" s="515">
        <f t="shared" si="1441"/>
        <v>0</v>
      </c>
      <c r="W1393" s="515">
        <f t="shared" si="1442"/>
        <v>0</v>
      </c>
      <c r="X1393" s="515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1759</v>
      </c>
      <c r="D1394" s="105" t="s">
        <v>1759</v>
      </c>
      <c r="E1394" s="212" t="s">
        <v>47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15">
        <f t="shared" si="1439"/>
        <v>0</v>
      </c>
      <c r="S1394" s="515">
        <f t="shared" si="1440"/>
        <v>0</v>
      </c>
      <c r="T1394" s="515">
        <f>IF(R1394=1,SUM($R$6:R1394),0)</f>
        <v>0</v>
      </c>
      <c r="U1394" s="515">
        <f>IF(S1394=1,SUM($S$6:S1394),0)</f>
        <v>0</v>
      </c>
      <c r="V1394" s="515">
        <f t="shared" si="1441"/>
        <v>0</v>
      </c>
      <c r="W1394" s="515">
        <f t="shared" si="1442"/>
        <v>0</v>
      </c>
      <c r="X1394" s="515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1760</v>
      </c>
      <c r="D1395" s="105" t="s">
        <v>1760</v>
      </c>
      <c r="E1395" s="212" t="s">
        <v>47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15">
        <f t="shared" si="1439"/>
        <v>0</v>
      </c>
      <c r="S1395" s="515">
        <f t="shared" si="1440"/>
        <v>0</v>
      </c>
      <c r="T1395" s="515">
        <f>IF(R1395=1,SUM($R$6:R1395),0)</f>
        <v>0</v>
      </c>
      <c r="U1395" s="515">
        <f>IF(S1395=1,SUM($S$6:S1395),0)</f>
        <v>0</v>
      </c>
      <c r="V1395" s="515">
        <f t="shared" si="1441"/>
        <v>0</v>
      </c>
      <c r="W1395" s="515">
        <f t="shared" si="1442"/>
        <v>0</v>
      </c>
      <c r="X1395" s="515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1761</v>
      </c>
      <c r="D1396" s="105" t="s">
        <v>1761</v>
      </c>
      <c r="E1396" s="212" t="s">
        <v>47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15">
        <f t="shared" si="1439"/>
        <v>0</v>
      </c>
      <c r="S1396" s="515">
        <f t="shared" si="1440"/>
        <v>0</v>
      </c>
      <c r="T1396" s="515">
        <f>IF(R1396=1,SUM($R$6:R1396),0)</f>
        <v>0</v>
      </c>
      <c r="U1396" s="515">
        <f>IF(S1396=1,SUM($S$6:S1396),0)</f>
        <v>0</v>
      </c>
      <c r="V1396" s="515">
        <f t="shared" si="1441"/>
        <v>0</v>
      </c>
      <c r="W1396" s="515">
        <f t="shared" si="1442"/>
        <v>0</v>
      </c>
      <c r="X1396" s="515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1762</v>
      </c>
      <c r="D1397" s="105" t="s">
        <v>1762</v>
      </c>
      <c r="E1397" s="212" t="s">
        <v>47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15">
        <f t="shared" si="1439"/>
        <v>0</v>
      </c>
      <c r="S1397" s="515">
        <f t="shared" si="1440"/>
        <v>0</v>
      </c>
      <c r="T1397" s="515">
        <f>IF(R1397=1,SUM($R$6:R1397),0)</f>
        <v>0</v>
      </c>
      <c r="U1397" s="515">
        <f>IF(S1397=1,SUM($S$6:S1397),0)</f>
        <v>0</v>
      </c>
      <c r="V1397" s="515">
        <f t="shared" si="1441"/>
        <v>0</v>
      </c>
      <c r="W1397" s="515">
        <f t="shared" si="1442"/>
        <v>0</v>
      </c>
      <c r="X1397" s="515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1763</v>
      </c>
      <c r="D1398" s="105" t="s">
        <v>1763</v>
      </c>
      <c r="E1398" s="212" t="s">
        <v>47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15">
        <f t="shared" si="1439"/>
        <v>0</v>
      </c>
      <c r="S1398" s="515">
        <f t="shared" si="1440"/>
        <v>0</v>
      </c>
      <c r="T1398" s="515">
        <f>IF(R1398=1,SUM($R$6:R1398),0)</f>
        <v>0</v>
      </c>
      <c r="U1398" s="515">
        <f>IF(S1398=1,SUM($S$6:S1398),0)</f>
        <v>0</v>
      </c>
      <c r="V1398" s="515">
        <f t="shared" si="1441"/>
        <v>0</v>
      </c>
      <c r="W1398" s="515">
        <f t="shared" si="1442"/>
        <v>0</v>
      </c>
      <c r="X1398" s="515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1764</v>
      </c>
      <c r="D1399" s="105" t="s">
        <v>1764</v>
      </c>
      <c r="E1399" s="212" t="s">
        <v>47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15">
        <f t="shared" si="1439"/>
        <v>0</v>
      </c>
      <c r="S1399" s="515">
        <f t="shared" si="1440"/>
        <v>0</v>
      </c>
      <c r="T1399" s="515">
        <f>IF(R1399=1,SUM($R$6:R1399),0)</f>
        <v>0</v>
      </c>
      <c r="U1399" s="515">
        <f>IF(S1399=1,SUM($S$6:S1399),0)</f>
        <v>0</v>
      </c>
      <c r="V1399" s="515">
        <f t="shared" si="1441"/>
        <v>0</v>
      </c>
      <c r="W1399" s="515">
        <f t="shared" si="1442"/>
        <v>0</v>
      </c>
      <c r="X1399" s="515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1765</v>
      </c>
      <c r="D1400" s="105" t="s">
        <v>1765</v>
      </c>
      <c r="E1400" s="212" t="s">
        <v>47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15">
        <f t="shared" si="1439"/>
        <v>0</v>
      </c>
      <c r="S1400" s="515">
        <f t="shared" si="1440"/>
        <v>0</v>
      </c>
      <c r="T1400" s="515">
        <f>IF(R1400=1,SUM($R$6:R1400),0)</f>
        <v>0</v>
      </c>
      <c r="U1400" s="515">
        <f>IF(S1400=1,SUM($S$6:S1400),0)</f>
        <v>0</v>
      </c>
      <c r="V1400" s="515">
        <f t="shared" si="1441"/>
        <v>0</v>
      </c>
      <c r="W1400" s="515">
        <f t="shared" si="1442"/>
        <v>0</v>
      </c>
      <c r="X1400" s="515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1766</v>
      </c>
      <c r="D1401" s="105" t="s">
        <v>1766</v>
      </c>
      <c r="E1401" s="212" t="s">
        <v>47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15">
        <f t="shared" si="1439"/>
        <v>0</v>
      </c>
      <c r="S1401" s="515">
        <f t="shared" si="1440"/>
        <v>0</v>
      </c>
      <c r="T1401" s="515">
        <f>IF(R1401=1,SUM($R$6:R1401),0)</f>
        <v>0</v>
      </c>
      <c r="U1401" s="515">
        <f>IF(S1401=1,SUM($S$6:S1401),0)</f>
        <v>0</v>
      </c>
      <c r="V1401" s="515">
        <f t="shared" si="1441"/>
        <v>0</v>
      </c>
      <c r="W1401" s="515">
        <f t="shared" si="1442"/>
        <v>0</v>
      </c>
      <c r="X1401" s="515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1767</v>
      </c>
      <c r="D1402" s="105" t="s">
        <v>1767</v>
      </c>
      <c r="E1402" s="212" t="s">
        <v>47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15">
        <f t="shared" si="1439"/>
        <v>0</v>
      </c>
      <c r="S1402" s="515">
        <f t="shared" si="1440"/>
        <v>0</v>
      </c>
      <c r="T1402" s="515">
        <f>IF(R1402=1,SUM($R$6:R1402),0)</f>
        <v>0</v>
      </c>
      <c r="U1402" s="515">
        <f>IF(S1402=1,SUM($S$6:S1402),0)</f>
        <v>0</v>
      </c>
      <c r="V1402" s="515">
        <f t="shared" si="1441"/>
        <v>0</v>
      </c>
      <c r="W1402" s="515">
        <f t="shared" si="1442"/>
        <v>0</v>
      </c>
      <c r="X1402" s="515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1768</v>
      </c>
      <c r="D1403" s="105" t="s">
        <v>1768</v>
      </c>
      <c r="E1403" s="212" t="s">
        <v>47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15">
        <f t="shared" si="1439"/>
        <v>0</v>
      </c>
      <c r="S1403" s="515">
        <f t="shared" si="1440"/>
        <v>0</v>
      </c>
      <c r="T1403" s="515">
        <f>IF(R1403=1,SUM($R$6:R1403),0)</f>
        <v>0</v>
      </c>
      <c r="U1403" s="515">
        <f>IF(S1403=1,SUM($S$6:S1403),0)</f>
        <v>0</v>
      </c>
      <c r="V1403" s="515">
        <f t="shared" si="1441"/>
        <v>0</v>
      </c>
      <c r="W1403" s="515">
        <f t="shared" si="1442"/>
        <v>0</v>
      </c>
      <c r="X1403" s="515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1769</v>
      </c>
      <c r="D1404" s="105" t="s">
        <v>1769</v>
      </c>
      <c r="E1404" s="212" t="s">
        <v>47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15">
        <f t="shared" si="1439"/>
        <v>0</v>
      </c>
      <c r="S1404" s="515">
        <f t="shared" si="1440"/>
        <v>0</v>
      </c>
      <c r="T1404" s="515">
        <f>IF(R1404=1,SUM($R$6:R1404),0)</f>
        <v>0</v>
      </c>
      <c r="U1404" s="515">
        <f>IF(S1404=1,SUM($S$6:S1404),0)</f>
        <v>0</v>
      </c>
      <c r="V1404" s="515">
        <f t="shared" si="1441"/>
        <v>0</v>
      </c>
      <c r="W1404" s="515">
        <f t="shared" si="1442"/>
        <v>0</v>
      </c>
      <c r="X1404" s="515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1770</v>
      </c>
      <c r="D1405" s="105" t="s">
        <v>1770</v>
      </c>
      <c r="E1405" s="212" t="s">
        <v>47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15">
        <f t="shared" si="1439"/>
        <v>0</v>
      </c>
      <c r="S1405" s="515">
        <f t="shared" si="1440"/>
        <v>0</v>
      </c>
      <c r="T1405" s="515">
        <f>IF(R1405=1,SUM($R$6:R1405),0)</f>
        <v>0</v>
      </c>
      <c r="U1405" s="515">
        <f>IF(S1405=1,SUM($S$6:S1405),0)</f>
        <v>0</v>
      </c>
      <c r="V1405" s="515">
        <f t="shared" si="1441"/>
        <v>0</v>
      </c>
      <c r="W1405" s="515">
        <f t="shared" si="1442"/>
        <v>0</v>
      </c>
      <c r="X1405" s="515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1771</v>
      </c>
      <c r="D1406" s="105" t="s">
        <v>1771</v>
      </c>
      <c r="E1406" s="212" t="s">
        <v>47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15">
        <f t="shared" si="1439"/>
        <v>0</v>
      </c>
      <c r="S1406" s="515">
        <f t="shared" si="1440"/>
        <v>0</v>
      </c>
      <c r="T1406" s="515">
        <f>IF(R1406=1,SUM($R$6:R1406),0)</f>
        <v>0</v>
      </c>
      <c r="U1406" s="515">
        <f>IF(S1406=1,SUM($S$6:S1406),0)</f>
        <v>0</v>
      </c>
      <c r="V1406" s="515">
        <f t="shared" si="1441"/>
        <v>0</v>
      </c>
      <c r="W1406" s="515">
        <f t="shared" si="1442"/>
        <v>0</v>
      </c>
      <c r="X1406" s="515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1772</v>
      </c>
      <c r="D1407" s="105" t="s">
        <v>1772</v>
      </c>
      <c r="E1407" s="212" t="s">
        <v>47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15">
        <f t="shared" si="1439"/>
        <v>0</v>
      </c>
      <c r="S1407" s="515">
        <f t="shared" si="1440"/>
        <v>0</v>
      </c>
      <c r="T1407" s="515">
        <f>IF(R1407=1,SUM($R$6:R1407),0)</f>
        <v>0</v>
      </c>
      <c r="U1407" s="515">
        <f>IF(S1407=1,SUM($S$6:S1407),0)</f>
        <v>0</v>
      </c>
      <c r="V1407" s="515">
        <f t="shared" si="1441"/>
        <v>0</v>
      </c>
      <c r="W1407" s="515">
        <f t="shared" si="1442"/>
        <v>0</v>
      </c>
      <c r="X1407" s="515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1773</v>
      </c>
      <c r="D1408" s="105" t="s">
        <v>1773</v>
      </c>
      <c r="E1408" s="212" t="s">
        <v>47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15">
        <f t="shared" si="1439"/>
        <v>0</v>
      </c>
      <c r="S1408" s="515">
        <f t="shared" si="1440"/>
        <v>0</v>
      </c>
      <c r="T1408" s="515">
        <f>IF(R1408=1,SUM($R$6:R1408),0)</f>
        <v>0</v>
      </c>
      <c r="U1408" s="515">
        <f>IF(S1408=1,SUM($S$6:S1408),0)</f>
        <v>0</v>
      </c>
      <c r="V1408" s="515">
        <f t="shared" si="1441"/>
        <v>0</v>
      </c>
      <c r="W1408" s="515">
        <f t="shared" si="1442"/>
        <v>0</v>
      </c>
      <c r="X1408" s="515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1774</v>
      </c>
      <c r="D1409" s="105" t="s">
        <v>1774</v>
      </c>
      <c r="E1409" s="212" t="s">
        <v>47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15">
        <f t="shared" si="1439"/>
        <v>0</v>
      </c>
      <c r="S1409" s="515">
        <f t="shared" si="1440"/>
        <v>0</v>
      </c>
      <c r="T1409" s="515">
        <f>IF(R1409=1,SUM($R$6:R1409),0)</f>
        <v>0</v>
      </c>
      <c r="U1409" s="515">
        <f>IF(S1409=1,SUM($S$6:S1409),0)</f>
        <v>0</v>
      </c>
      <c r="V1409" s="515">
        <f t="shared" si="1441"/>
        <v>0</v>
      </c>
      <c r="W1409" s="515">
        <f t="shared" si="1442"/>
        <v>0</v>
      </c>
      <c r="X1409" s="515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1775</v>
      </c>
      <c r="D1410" s="105" t="s">
        <v>1775</v>
      </c>
      <c r="E1410" s="212" t="s">
        <v>47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15">
        <f t="shared" si="1439"/>
        <v>0</v>
      </c>
      <c r="S1410" s="515">
        <f t="shared" si="1440"/>
        <v>0</v>
      </c>
      <c r="T1410" s="515">
        <f>IF(R1410=1,SUM($R$6:R1410),0)</f>
        <v>0</v>
      </c>
      <c r="U1410" s="515">
        <f>IF(S1410=1,SUM($S$6:S1410),0)</f>
        <v>0</v>
      </c>
      <c r="V1410" s="515">
        <f t="shared" si="1441"/>
        <v>0</v>
      </c>
      <c r="W1410" s="515">
        <f t="shared" si="1442"/>
        <v>0</v>
      </c>
      <c r="X1410" s="515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1776</v>
      </c>
      <c r="D1411" s="105" t="s">
        <v>1776</v>
      </c>
      <c r="E1411" s="212" t="s">
        <v>47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15">
        <f t="shared" si="1439"/>
        <v>0</v>
      </c>
      <c r="S1411" s="515">
        <f t="shared" si="1440"/>
        <v>0</v>
      </c>
      <c r="T1411" s="515">
        <f>IF(R1411=1,SUM($R$6:R1411),0)</f>
        <v>0</v>
      </c>
      <c r="U1411" s="515">
        <f>IF(S1411=1,SUM($S$6:S1411),0)</f>
        <v>0</v>
      </c>
      <c r="V1411" s="515">
        <f t="shared" si="1441"/>
        <v>0</v>
      </c>
      <c r="W1411" s="515">
        <f t="shared" si="1442"/>
        <v>0</v>
      </c>
      <c r="X1411" s="515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1777</v>
      </c>
      <c r="D1412" s="105" t="s">
        <v>1777</v>
      </c>
      <c r="E1412" s="212" t="s">
        <v>47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15">
        <f t="shared" si="1439"/>
        <v>0</v>
      </c>
      <c r="S1412" s="515">
        <f t="shared" si="1440"/>
        <v>0</v>
      </c>
      <c r="T1412" s="515">
        <f>IF(R1412=1,SUM($R$6:R1412),0)</f>
        <v>0</v>
      </c>
      <c r="U1412" s="515">
        <f>IF(S1412=1,SUM($S$6:S1412),0)</f>
        <v>0</v>
      </c>
      <c r="V1412" s="515">
        <f t="shared" si="1441"/>
        <v>0</v>
      </c>
      <c r="W1412" s="515">
        <f t="shared" si="1442"/>
        <v>0</v>
      </c>
      <c r="X1412" s="515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1778</v>
      </c>
      <c r="D1413" s="105" t="s">
        <v>1778</v>
      </c>
      <c r="E1413" s="212" t="s">
        <v>47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15">
        <f t="shared" si="1439"/>
        <v>0</v>
      </c>
      <c r="S1413" s="515">
        <f t="shared" si="1440"/>
        <v>0</v>
      </c>
      <c r="T1413" s="515">
        <f>IF(R1413=1,SUM($R$6:R1413),0)</f>
        <v>0</v>
      </c>
      <c r="U1413" s="515">
        <f>IF(S1413=1,SUM($S$6:S1413),0)</f>
        <v>0</v>
      </c>
      <c r="V1413" s="515">
        <f t="shared" si="1441"/>
        <v>0</v>
      </c>
      <c r="W1413" s="515">
        <f t="shared" si="1442"/>
        <v>0</v>
      </c>
      <c r="X1413" s="515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48</v>
      </c>
      <c r="D1414" s="105"/>
      <c r="E1414" s="212" t="s">
        <v>48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15">
        <f t="shared" si="1439"/>
        <v>0</v>
      </c>
      <c r="S1414" s="515">
        <f t="shared" si="1440"/>
        <v>0</v>
      </c>
      <c r="T1414" s="515">
        <f>IF(R1414=1,SUM($R$6:R1414),0)</f>
        <v>0</v>
      </c>
      <c r="U1414" s="515">
        <f>IF(S1414=1,SUM($S$6:S1414),0)</f>
        <v>0</v>
      </c>
      <c r="V1414" s="515">
        <f t="shared" si="1441"/>
        <v>0</v>
      </c>
      <c r="W1414" s="515">
        <f t="shared" si="1442"/>
        <v>0</v>
      </c>
      <c r="X1414" s="515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720</v>
      </c>
      <c r="C1415" s="426" t="s">
        <v>578</v>
      </c>
      <c r="D1415" s="426"/>
      <c r="E1415" s="212" t="s">
        <v>48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15">
        <f t="shared" ref="R1415:R1478" si="1508">IF(E1415="MDU-KD",1,0)</f>
        <v>0</v>
      </c>
      <c r="S1415" s="515">
        <f t="shared" ref="S1415:S1478" si="1509">IF(E1415="HDW",1,0)</f>
        <v>0</v>
      </c>
      <c r="T1415" s="515">
        <f>IF(R1415=1,SUM($R$6:R1415),0)</f>
        <v>0</v>
      </c>
      <c r="U1415" s="515">
        <f>IF(S1415=1,SUM($S$6:S1415),0)</f>
        <v>0</v>
      </c>
      <c r="V1415" s="515">
        <f t="shared" ref="V1415:V1478" si="1510">IF(T1415=0,U1415,T1415)</f>
        <v>0</v>
      </c>
      <c r="W1415" s="515">
        <f t="shared" ref="W1415:W1478" si="1511">IF(F1415=0,0,IF(LEFT(C1415,11)="Tiang Beton",1,0))</f>
        <v>0</v>
      </c>
      <c r="X1415" s="515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2379</v>
      </c>
      <c r="D1416" s="105" t="s">
        <v>1779</v>
      </c>
      <c r="E1416" s="212" t="s">
        <v>47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15">
        <f t="shared" si="1508"/>
        <v>0</v>
      </c>
      <c r="S1416" s="515">
        <f t="shared" si="1509"/>
        <v>0</v>
      </c>
      <c r="T1416" s="515">
        <f>IF(R1416=1,SUM($R$6:R1416),0)</f>
        <v>0</v>
      </c>
      <c r="U1416" s="515">
        <f>IF(S1416=1,SUM($S$6:S1416),0)</f>
        <v>0</v>
      </c>
      <c r="V1416" s="515">
        <f t="shared" si="1510"/>
        <v>0</v>
      </c>
      <c r="W1416" s="515">
        <f t="shared" si="1511"/>
        <v>0</v>
      </c>
      <c r="X1416" s="515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2380</v>
      </c>
      <c r="D1417" s="105" t="s">
        <v>1780</v>
      </c>
      <c r="E1417" s="212" t="s">
        <v>47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15">
        <f t="shared" si="1508"/>
        <v>0</v>
      </c>
      <c r="S1417" s="515">
        <f t="shared" si="1509"/>
        <v>0</v>
      </c>
      <c r="T1417" s="515">
        <f>IF(R1417=1,SUM($R$6:R1417),0)</f>
        <v>0</v>
      </c>
      <c r="U1417" s="515">
        <f>IF(S1417=1,SUM($S$6:S1417),0)</f>
        <v>0</v>
      </c>
      <c r="V1417" s="515">
        <f t="shared" si="1510"/>
        <v>0</v>
      </c>
      <c r="W1417" s="515">
        <f t="shared" si="1511"/>
        <v>0</v>
      </c>
      <c r="X1417" s="515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2381</v>
      </c>
      <c r="D1418" s="105" t="s">
        <v>1781</v>
      </c>
      <c r="E1418" s="212" t="s">
        <v>47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15">
        <f t="shared" si="1508"/>
        <v>0</v>
      </c>
      <c r="S1418" s="515">
        <f t="shared" si="1509"/>
        <v>0</v>
      </c>
      <c r="T1418" s="515">
        <f>IF(R1418=1,SUM($R$6:R1418),0)</f>
        <v>0</v>
      </c>
      <c r="U1418" s="515">
        <f>IF(S1418=1,SUM($S$6:S1418),0)</f>
        <v>0</v>
      </c>
      <c r="V1418" s="515">
        <f t="shared" si="1510"/>
        <v>0</v>
      </c>
      <c r="W1418" s="515">
        <f t="shared" si="1511"/>
        <v>0</v>
      </c>
      <c r="X1418" s="515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2382</v>
      </c>
      <c r="D1419" s="105" t="s">
        <v>1782</v>
      </c>
      <c r="E1419" s="212" t="s">
        <v>47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15">
        <f t="shared" si="1508"/>
        <v>0</v>
      </c>
      <c r="S1419" s="515">
        <f t="shared" si="1509"/>
        <v>0</v>
      </c>
      <c r="T1419" s="515">
        <f>IF(R1419=1,SUM($R$6:R1419),0)</f>
        <v>0</v>
      </c>
      <c r="U1419" s="515">
        <f>IF(S1419=1,SUM($S$6:S1419),0)</f>
        <v>0</v>
      </c>
      <c r="V1419" s="515">
        <f t="shared" si="1510"/>
        <v>0</v>
      </c>
      <c r="W1419" s="515">
        <f t="shared" si="1511"/>
        <v>0</v>
      </c>
      <c r="X1419" s="515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2383</v>
      </c>
      <c r="D1420" s="105" t="s">
        <v>1783</v>
      </c>
      <c r="E1420" s="212" t="s">
        <v>47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15">
        <f t="shared" si="1508"/>
        <v>0</v>
      </c>
      <c r="S1420" s="515">
        <f t="shared" si="1509"/>
        <v>0</v>
      </c>
      <c r="T1420" s="515">
        <f>IF(R1420=1,SUM($R$6:R1420),0)</f>
        <v>0</v>
      </c>
      <c r="U1420" s="515">
        <f>IF(S1420=1,SUM($S$6:S1420),0)</f>
        <v>0</v>
      </c>
      <c r="V1420" s="515">
        <f t="shared" si="1510"/>
        <v>0</v>
      </c>
      <c r="W1420" s="515">
        <f t="shared" si="1511"/>
        <v>0</v>
      </c>
      <c r="X1420" s="515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2384</v>
      </c>
      <c r="D1421" s="105" t="s">
        <v>1784</v>
      </c>
      <c r="E1421" s="212" t="s">
        <v>47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15">
        <f t="shared" si="1508"/>
        <v>0</v>
      </c>
      <c r="S1421" s="515">
        <f t="shared" si="1509"/>
        <v>0</v>
      </c>
      <c r="T1421" s="515">
        <f>IF(R1421=1,SUM($R$6:R1421),0)</f>
        <v>0</v>
      </c>
      <c r="U1421" s="515">
        <f>IF(S1421=1,SUM($S$6:S1421),0)</f>
        <v>0</v>
      </c>
      <c r="V1421" s="515">
        <f t="shared" si="1510"/>
        <v>0</v>
      </c>
      <c r="W1421" s="515">
        <f t="shared" si="1511"/>
        <v>0</v>
      </c>
      <c r="X1421" s="515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1785</v>
      </c>
      <c r="D1422" s="105" t="s">
        <v>1785</v>
      </c>
      <c r="E1422" s="212" t="s">
        <v>47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15">
        <f t="shared" si="1508"/>
        <v>0</v>
      </c>
      <c r="S1422" s="515">
        <f t="shared" si="1509"/>
        <v>0</v>
      </c>
      <c r="T1422" s="515">
        <f>IF(R1422=1,SUM($R$6:R1422),0)</f>
        <v>0</v>
      </c>
      <c r="U1422" s="515">
        <f>IF(S1422=1,SUM($S$6:S1422),0)</f>
        <v>0</v>
      </c>
      <c r="V1422" s="515">
        <f t="shared" si="1510"/>
        <v>0</v>
      </c>
      <c r="W1422" s="515">
        <f t="shared" si="1511"/>
        <v>0</v>
      </c>
      <c r="X1422" s="515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1786</v>
      </c>
      <c r="D1423" s="105" t="s">
        <v>1786</v>
      </c>
      <c r="E1423" s="212" t="s">
        <v>47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15">
        <f t="shared" si="1508"/>
        <v>0</v>
      </c>
      <c r="S1423" s="515">
        <f t="shared" si="1509"/>
        <v>0</v>
      </c>
      <c r="T1423" s="515">
        <f>IF(R1423=1,SUM($R$6:R1423),0)</f>
        <v>0</v>
      </c>
      <c r="U1423" s="515">
        <f>IF(S1423=1,SUM($S$6:S1423),0)</f>
        <v>0</v>
      </c>
      <c r="V1423" s="515">
        <f t="shared" si="1510"/>
        <v>0</v>
      </c>
      <c r="W1423" s="515">
        <f t="shared" si="1511"/>
        <v>0</v>
      </c>
      <c r="X1423" s="515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1787</v>
      </c>
      <c r="D1424" s="105" t="s">
        <v>1787</v>
      </c>
      <c r="E1424" s="212" t="s">
        <v>47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15">
        <f t="shared" si="1508"/>
        <v>0</v>
      </c>
      <c r="S1424" s="515">
        <f t="shared" si="1509"/>
        <v>0</v>
      </c>
      <c r="T1424" s="515">
        <f>IF(R1424=1,SUM($R$6:R1424),0)</f>
        <v>0</v>
      </c>
      <c r="U1424" s="515">
        <f>IF(S1424=1,SUM($S$6:S1424),0)</f>
        <v>0</v>
      </c>
      <c r="V1424" s="515">
        <f t="shared" si="1510"/>
        <v>0</v>
      </c>
      <c r="W1424" s="515">
        <f t="shared" si="1511"/>
        <v>0</v>
      </c>
      <c r="X1424" s="515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1788</v>
      </c>
      <c r="D1425" s="105" t="s">
        <v>1788</v>
      </c>
      <c r="E1425" s="212" t="s">
        <v>47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15">
        <f t="shared" si="1508"/>
        <v>0</v>
      </c>
      <c r="S1425" s="515">
        <f t="shared" si="1509"/>
        <v>0</v>
      </c>
      <c r="T1425" s="515">
        <f>IF(R1425=1,SUM($R$6:R1425),0)</f>
        <v>0</v>
      </c>
      <c r="U1425" s="515">
        <f>IF(S1425=1,SUM($S$6:S1425),0)</f>
        <v>0</v>
      </c>
      <c r="V1425" s="515">
        <f t="shared" si="1510"/>
        <v>0</v>
      </c>
      <c r="W1425" s="515">
        <f t="shared" si="1511"/>
        <v>0</v>
      </c>
      <c r="X1425" s="515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1789</v>
      </c>
      <c r="D1426" s="105" t="s">
        <v>1789</v>
      </c>
      <c r="E1426" s="212" t="s">
        <v>47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15">
        <f t="shared" si="1508"/>
        <v>0</v>
      </c>
      <c r="S1426" s="515">
        <f t="shared" si="1509"/>
        <v>0</v>
      </c>
      <c r="T1426" s="515">
        <f>IF(R1426=1,SUM($R$6:R1426),0)</f>
        <v>0</v>
      </c>
      <c r="U1426" s="515">
        <f>IF(S1426=1,SUM($S$6:S1426),0)</f>
        <v>0</v>
      </c>
      <c r="V1426" s="515">
        <f t="shared" si="1510"/>
        <v>0</v>
      </c>
      <c r="W1426" s="515">
        <f t="shared" si="1511"/>
        <v>0</v>
      </c>
      <c r="X1426" s="515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1790</v>
      </c>
      <c r="D1427" s="105" t="s">
        <v>1790</v>
      </c>
      <c r="E1427" s="212" t="s">
        <v>47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15">
        <f t="shared" si="1508"/>
        <v>0</v>
      </c>
      <c r="S1427" s="515">
        <f t="shared" si="1509"/>
        <v>0</v>
      </c>
      <c r="T1427" s="515">
        <f>IF(R1427=1,SUM($R$6:R1427),0)</f>
        <v>0</v>
      </c>
      <c r="U1427" s="515">
        <f>IF(S1427=1,SUM($S$6:S1427),0)</f>
        <v>0</v>
      </c>
      <c r="V1427" s="515">
        <f t="shared" si="1510"/>
        <v>0</v>
      </c>
      <c r="W1427" s="515">
        <f t="shared" si="1511"/>
        <v>0</v>
      </c>
      <c r="X1427" s="515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48</v>
      </c>
      <c r="D1428" s="105"/>
      <c r="E1428" s="212" t="s">
        <v>48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15">
        <f t="shared" si="1508"/>
        <v>0</v>
      </c>
      <c r="S1428" s="515">
        <f t="shared" si="1509"/>
        <v>0</v>
      </c>
      <c r="T1428" s="515">
        <f>IF(R1428=1,SUM($R$6:R1428),0)</f>
        <v>0</v>
      </c>
      <c r="U1428" s="515">
        <f>IF(S1428=1,SUM($S$6:S1428),0)</f>
        <v>0</v>
      </c>
      <c r="V1428" s="515">
        <f t="shared" si="1510"/>
        <v>0</v>
      </c>
      <c r="W1428" s="515">
        <f t="shared" si="1511"/>
        <v>0</v>
      </c>
      <c r="X1428" s="515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720</v>
      </c>
      <c r="C1429" s="426" t="s">
        <v>579</v>
      </c>
      <c r="D1429" s="426"/>
      <c r="E1429" s="212" t="s">
        <v>48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15">
        <f t="shared" si="1508"/>
        <v>0</v>
      </c>
      <c r="S1429" s="515">
        <f t="shared" si="1509"/>
        <v>0</v>
      </c>
      <c r="T1429" s="515">
        <f>IF(R1429=1,SUM($R$6:R1429),0)</f>
        <v>0</v>
      </c>
      <c r="U1429" s="515">
        <f>IF(S1429=1,SUM($S$6:S1429),0)</f>
        <v>0</v>
      </c>
      <c r="V1429" s="515">
        <f t="shared" si="1510"/>
        <v>0</v>
      </c>
      <c r="W1429" s="515">
        <f t="shared" si="1511"/>
        <v>0</v>
      </c>
      <c r="X1429" s="515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2385</v>
      </c>
      <c r="D1430" s="105" t="s">
        <v>1791</v>
      </c>
      <c r="E1430" s="212" t="s">
        <v>47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15">
        <f t="shared" si="1508"/>
        <v>0</v>
      </c>
      <c r="S1430" s="515">
        <f t="shared" si="1509"/>
        <v>0</v>
      </c>
      <c r="T1430" s="515">
        <f>IF(R1430=1,SUM($R$6:R1430),0)</f>
        <v>0</v>
      </c>
      <c r="U1430" s="515">
        <f>IF(S1430=1,SUM($S$6:S1430),0)</f>
        <v>0</v>
      </c>
      <c r="V1430" s="515">
        <f t="shared" si="1510"/>
        <v>0</v>
      </c>
      <c r="W1430" s="515">
        <f t="shared" si="1511"/>
        <v>0</v>
      </c>
      <c r="X1430" s="515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2386</v>
      </c>
      <c r="D1431" s="105" t="s">
        <v>1792</v>
      </c>
      <c r="E1431" s="212" t="s">
        <v>47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15">
        <f t="shared" si="1508"/>
        <v>0</v>
      </c>
      <c r="S1431" s="515">
        <f t="shared" si="1509"/>
        <v>0</v>
      </c>
      <c r="T1431" s="515">
        <f>IF(R1431=1,SUM($R$6:R1431),0)</f>
        <v>0</v>
      </c>
      <c r="U1431" s="515">
        <f>IF(S1431=1,SUM($S$6:S1431),0)</f>
        <v>0</v>
      </c>
      <c r="V1431" s="515">
        <f t="shared" si="1510"/>
        <v>0</v>
      </c>
      <c r="W1431" s="515">
        <f t="shared" si="1511"/>
        <v>0</v>
      </c>
      <c r="X1431" s="515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2387</v>
      </c>
      <c r="D1432" s="105" t="s">
        <v>1793</v>
      </c>
      <c r="E1432" s="212" t="s">
        <v>47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15">
        <f t="shared" si="1508"/>
        <v>0</v>
      </c>
      <c r="S1432" s="515">
        <f t="shared" si="1509"/>
        <v>0</v>
      </c>
      <c r="T1432" s="515">
        <f>IF(R1432=1,SUM($R$6:R1432),0)</f>
        <v>0</v>
      </c>
      <c r="U1432" s="515">
        <f>IF(S1432=1,SUM($S$6:S1432),0)</f>
        <v>0</v>
      </c>
      <c r="V1432" s="515">
        <f t="shared" si="1510"/>
        <v>0</v>
      </c>
      <c r="W1432" s="515">
        <f t="shared" si="1511"/>
        <v>0</v>
      </c>
      <c r="X1432" s="515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2388</v>
      </c>
      <c r="D1433" s="105" t="s">
        <v>1794</v>
      </c>
      <c r="E1433" s="212" t="s">
        <v>47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15">
        <f t="shared" si="1508"/>
        <v>0</v>
      </c>
      <c r="S1433" s="515">
        <f t="shared" si="1509"/>
        <v>0</v>
      </c>
      <c r="T1433" s="515">
        <f>IF(R1433=1,SUM($R$6:R1433),0)</f>
        <v>0</v>
      </c>
      <c r="U1433" s="515">
        <f>IF(S1433=1,SUM($S$6:S1433),0)</f>
        <v>0</v>
      </c>
      <c r="V1433" s="515">
        <f t="shared" si="1510"/>
        <v>0</v>
      </c>
      <c r="W1433" s="515">
        <f t="shared" si="1511"/>
        <v>0</v>
      </c>
      <c r="X1433" s="515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2389</v>
      </c>
      <c r="D1434" s="105" t="s">
        <v>1795</v>
      </c>
      <c r="E1434" s="212" t="s">
        <v>47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15">
        <f t="shared" si="1508"/>
        <v>0</v>
      </c>
      <c r="S1434" s="515">
        <f t="shared" si="1509"/>
        <v>0</v>
      </c>
      <c r="T1434" s="515">
        <f>IF(R1434=1,SUM($R$6:R1434),0)</f>
        <v>0</v>
      </c>
      <c r="U1434" s="515">
        <f>IF(S1434=1,SUM($S$6:S1434),0)</f>
        <v>0</v>
      </c>
      <c r="V1434" s="515">
        <f t="shared" si="1510"/>
        <v>0</v>
      </c>
      <c r="W1434" s="515">
        <f t="shared" si="1511"/>
        <v>0</v>
      </c>
      <c r="X1434" s="515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2390</v>
      </c>
      <c r="D1435" s="105" t="s">
        <v>1796</v>
      </c>
      <c r="E1435" s="212" t="s">
        <v>47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15">
        <f t="shared" si="1508"/>
        <v>0</v>
      </c>
      <c r="S1435" s="515">
        <f t="shared" si="1509"/>
        <v>0</v>
      </c>
      <c r="T1435" s="515">
        <f>IF(R1435=1,SUM($R$6:R1435),0)</f>
        <v>0</v>
      </c>
      <c r="U1435" s="515">
        <f>IF(S1435=1,SUM($S$6:S1435),0)</f>
        <v>0</v>
      </c>
      <c r="V1435" s="515">
        <f t="shared" si="1510"/>
        <v>0</v>
      </c>
      <c r="W1435" s="515">
        <f t="shared" si="1511"/>
        <v>0</v>
      </c>
      <c r="X1435" s="515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630</v>
      </c>
      <c r="D1436" s="105" t="s">
        <v>1797</v>
      </c>
      <c r="E1436" s="212" t="s">
        <v>47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15">
        <f t="shared" si="1508"/>
        <v>0</v>
      </c>
      <c r="S1436" s="515">
        <f t="shared" si="1509"/>
        <v>0</v>
      </c>
      <c r="T1436" s="515">
        <f>IF(R1436=1,SUM($R$6:R1436),0)</f>
        <v>0</v>
      </c>
      <c r="U1436" s="515">
        <f>IF(S1436=1,SUM($S$6:S1436),0)</f>
        <v>0</v>
      </c>
      <c r="V1436" s="515">
        <f t="shared" si="1510"/>
        <v>0</v>
      </c>
      <c r="W1436" s="515">
        <f t="shared" si="1511"/>
        <v>0</v>
      </c>
      <c r="X1436" s="515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2391</v>
      </c>
      <c r="D1437" s="105" t="s">
        <v>1798</v>
      </c>
      <c r="E1437" s="212" t="s">
        <v>47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15">
        <f t="shared" si="1508"/>
        <v>0</v>
      </c>
      <c r="S1437" s="515">
        <f t="shared" si="1509"/>
        <v>0</v>
      </c>
      <c r="T1437" s="515">
        <f>IF(R1437=1,SUM($R$6:R1437),0)</f>
        <v>0</v>
      </c>
      <c r="U1437" s="515">
        <f>IF(S1437=1,SUM($S$6:S1437),0)</f>
        <v>0</v>
      </c>
      <c r="V1437" s="515">
        <f t="shared" si="1510"/>
        <v>0</v>
      </c>
      <c r="W1437" s="515">
        <f t="shared" si="1511"/>
        <v>0</v>
      </c>
      <c r="X1437" s="515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2392</v>
      </c>
      <c r="D1438" s="105" t="s">
        <v>1799</v>
      </c>
      <c r="E1438" s="212" t="s">
        <v>47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15">
        <f t="shared" si="1508"/>
        <v>0</v>
      </c>
      <c r="S1438" s="515">
        <f t="shared" si="1509"/>
        <v>0</v>
      </c>
      <c r="T1438" s="515">
        <f>IF(R1438=1,SUM($R$6:R1438),0)</f>
        <v>0</v>
      </c>
      <c r="U1438" s="515">
        <f>IF(S1438=1,SUM($S$6:S1438),0)</f>
        <v>0</v>
      </c>
      <c r="V1438" s="515">
        <f t="shared" si="1510"/>
        <v>0</v>
      </c>
      <c r="W1438" s="515">
        <f t="shared" si="1511"/>
        <v>0</v>
      </c>
      <c r="X1438" s="515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2393</v>
      </c>
      <c r="D1439" s="105" t="s">
        <v>1800</v>
      </c>
      <c r="E1439" s="212" t="s">
        <v>47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15">
        <f t="shared" si="1508"/>
        <v>0</v>
      </c>
      <c r="S1439" s="515">
        <f t="shared" si="1509"/>
        <v>0</v>
      </c>
      <c r="T1439" s="515">
        <f>IF(R1439=1,SUM($R$6:R1439),0)</f>
        <v>0</v>
      </c>
      <c r="U1439" s="515">
        <f>IF(S1439=1,SUM($S$6:S1439),0)</f>
        <v>0</v>
      </c>
      <c r="V1439" s="515">
        <f t="shared" si="1510"/>
        <v>0</v>
      </c>
      <c r="W1439" s="515">
        <f t="shared" si="1511"/>
        <v>0</v>
      </c>
      <c r="X1439" s="515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2394</v>
      </c>
      <c r="D1440" s="105" t="s">
        <v>1801</v>
      </c>
      <c r="E1440" s="212" t="s">
        <v>47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15">
        <f t="shared" si="1508"/>
        <v>0</v>
      </c>
      <c r="S1440" s="515">
        <f t="shared" si="1509"/>
        <v>0</v>
      </c>
      <c r="T1440" s="515">
        <f>IF(R1440=1,SUM($R$6:R1440),0)</f>
        <v>0</v>
      </c>
      <c r="U1440" s="515">
        <f>IF(S1440=1,SUM($S$6:S1440),0)</f>
        <v>0</v>
      </c>
      <c r="V1440" s="515">
        <f t="shared" si="1510"/>
        <v>0</v>
      </c>
      <c r="W1440" s="515">
        <f t="shared" si="1511"/>
        <v>0</v>
      </c>
      <c r="X1440" s="515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2395</v>
      </c>
      <c r="D1441" s="105" t="s">
        <v>1802</v>
      </c>
      <c r="E1441" s="212" t="s">
        <v>47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15">
        <f t="shared" si="1508"/>
        <v>0</v>
      </c>
      <c r="S1441" s="515">
        <f t="shared" si="1509"/>
        <v>0</v>
      </c>
      <c r="T1441" s="515">
        <f>IF(R1441=1,SUM($R$6:R1441),0)</f>
        <v>0</v>
      </c>
      <c r="U1441" s="515">
        <f>IF(S1441=1,SUM($S$6:S1441),0)</f>
        <v>0</v>
      </c>
      <c r="V1441" s="515">
        <f t="shared" si="1510"/>
        <v>0</v>
      </c>
      <c r="W1441" s="515">
        <f t="shared" si="1511"/>
        <v>0</v>
      </c>
      <c r="X1441" s="515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2396</v>
      </c>
      <c r="D1442" s="105" t="s">
        <v>1803</v>
      </c>
      <c r="E1442" s="212" t="s">
        <v>47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15">
        <f t="shared" si="1508"/>
        <v>0</v>
      </c>
      <c r="S1442" s="515">
        <f t="shared" si="1509"/>
        <v>0</v>
      </c>
      <c r="T1442" s="515">
        <f>IF(R1442=1,SUM($R$6:R1442),0)</f>
        <v>0</v>
      </c>
      <c r="U1442" s="515">
        <f>IF(S1442=1,SUM($S$6:S1442),0)</f>
        <v>0</v>
      </c>
      <c r="V1442" s="515">
        <f t="shared" si="1510"/>
        <v>0</v>
      </c>
      <c r="W1442" s="515">
        <f t="shared" si="1511"/>
        <v>0</v>
      </c>
      <c r="X1442" s="515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1804</v>
      </c>
      <c r="D1443" s="105" t="s">
        <v>1804</v>
      </c>
      <c r="E1443" s="212" t="s">
        <v>47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15">
        <f t="shared" si="1508"/>
        <v>0</v>
      </c>
      <c r="S1443" s="515">
        <f t="shared" si="1509"/>
        <v>0</v>
      </c>
      <c r="T1443" s="515">
        <f>IF(R1443=1,SUM($R$6:R1443),0)</f>
        <v>0</v>
      </c>
      <c r="U1443" s="515">
        <f>IF(S1443=1,SUM($S$6:S1443),0)</f>
        <v>0</v>
      </c>
      <c r="V1443" s="515">
        <f t="shared" si="1510"/>
        <v>0</v>
      </c>
      <c r="W1443" s="515">
        <f t="shared" si="1511"/>
        <v>0</v>
      </c>
      <c r="X1443" s="515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2397</v>
      </c>
      <c r="D1444" s="105" t="s">
        <v>1805</v>
      </c>
      <c r="E1444" s="212" t="s">
        <v>47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15">
        <f t="shared" si="1508"/>
        <v>0</v>
      </c>
      <c r="S1444" s="515">
        <f t="shared" si="1509"/>
        <v>0</v>
      </c>
      <c r="T1444" s="515">
        <f>IF(R1444=1,SUM($R$6:R1444),0)</f>
        <v>0</v>
      </c>
      <c r="U1444" s="515">
        <f>IF(S1444=1,SUM($S$6:S1444),0)</f>
        <v>0</v>
      </c>
      <c r="V1444" s="515">
        <f t="shared" si="1510"/>
        <v>0</v>
      </c>
      <c r="W1444" s="515">
        <f t="shared" si="1511"/>
        <v>0</v>
      </c>
      <c r="X1444" s="515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2398</v>
      </c>
      <c r="D1445" s="105" t="s">
        <v>1806</v>
      </c>
      <c r="E1445" s="212" t="s">
        <v>47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15">
        <f t="shared" si="1508"/>
        <v>0</v>
      </c>
      <c r="S1445" s="515">
        <f t="shared" si="1509"/>
        <v>0</v>
      </c>
      <c r="T1445" s="515">
        <f>IF(R1445=1,SUM($R$6:R1445),0)</f>
        <v>0</v>
      </c>
      <c r="U1445" s="515">
        <f>IF(S1445=1,SUM($S$6:S1445),0)</f>
        <v>0</v>
      </c>
      <c r="V1445" s="515">
        <f t="shared" si="1510"/>
        <v>0</v>
      </c>
      <c r="W1445" s="515">
        <f t="shared" si="1511"/>
        <v>0</v>
      </c>
      <c r="X1445" s="515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2399</v>
      </c>
      <c r="D1446" s="105" t="s">
        <v>1807</v>
      </c>
      <c r="E1446" s="212" t="s">
        <v>47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15">
        <f t="shared" si="1508"/>
        <v>0</v>
      </c>
      <c r="S1446" s="515">
        <f t="shared" si="1509"/>
        <v>0</v>
      </c>
      <c r="T1446" s="515">
        <f>IF(R1446=1,SUM($R$6:R1446),0)</f>
        <v>0</v>
      </c>
      <c r="U1446" s="515">
        <f>IF(S1446=1,SUM($S$6:S1446),0)</f>
        <v>0</v>
      </c>
      <c r="V1446" s="515">
        <f t="shared" si="1510"/>
        <v>0</v>
      </c>
      <c r="W1446" s="515">
        <f t="shared" si="1511"/>
        <v>0</v>
      </c>
      <c r="X1446" s="515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2400</v>
      </c>
      <c r="D1447" s="105" t="s">
        <v>1808</v>
      </c>
      <c r="E1447" s="212" t="s">
        <v>47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15">
        <f t="shared" si="1508"/>
        <v>0</v>
      </c>
      <c r="S1447" s="515">
        <f t="shared" si="1509"/>
        <v>0</v>
      </c>
      <c r="T1447" s="515">
        <f>IF(R1447=1,SUM($R$6:R1447),0)</f>
        <v>0</v>
      </c>
      <c r="U1447" s="515">
        <f>IF(S1447=1,SUM($S$6:S1447),0)</f>
        <v>0</v>
      </c>
      <c r="V1447" s="515">
        <f t="shared" si="1510"/>
        <v>0</v>
      </c>
      <c r="W1447" s="515">
        <f t="shared" si="1511"/>
        <v>0</v>
      </c>
      <c r="X1447" s="515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2401</v>
      </c>
      <c r="D1448" s="105" t="s">
        <v>1809</v>
      </c>
      <c r="E1448" s="212" t="s">
        <v>47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15">
        <f t="shared" si="1508"/>
        <v>0</v>
      </c>
      <c r="S1448" s="515">
        <f t="shared" si="1509"/>
        <v>0</v>
      </c>
      <c r="T1448" s="515">
        <f>IF(R1448=1,SUM($R$6:R1448),0)</f>
        <v>0</v>
      </c>
      <c r="U1448" s="515">
        <f>IF(S1448=1,SUM($S$6:S1448),0)</f>
        <v>0</v>
      </c>
      <c r="V1448" s="515">
        <f t="shared" si="1510"/>
        <v>0</v>
      </c>
      <c r="W1448" s="515">
        <f t="shared" si="1511"/>
        <v>0</v>
      </c>
      <c r="X1448" s="515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2402</v>
      </c>
      <c r="D1449" s="105" t="s">
        <v>1810</v>
      </c>
      <c r="E1449" s="212" t="s">
        <v>47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15">
        <f t="shared" si="1508"/>
        <v>0</v>
      </c>
      <c r="S1449" s="515">
        <f t="shared" si="1509"/>
        <v>0</v>
      </c>
      <c r="T1449" s="515">
        <f>IF(R1449=1,SUM($R$6:R1449),0)</f>
        <v>0</v>
      </c>
      <c r="U1449" s="515">
        <f>IF(S1449=1,SUM($S$6:S1449),0)</f>
        <v>0</v>
      </c>
      <c r="V1449" s="515">
        <f t="shared" si="1510"/>
        <v>0</v>
      </c>
      <c r="W1449" s="515">
        <f t="shared" si="1511"/>
        <v>0</v>
      </c>
      <c r="X1449" s="515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2403</v>
      </c>
      <c r="D1450" s="105" t="s">
        <v>1811</v>
      </c>
      <c r="E1450" s="212" t="s">
        <v>47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15">
        <f t="shared" si="1508"/>
        <v>0</v>
      </c>
      <c r="S1450" s="515">
        <f t="shared" si="1509"/>
        <v>0</v>
      </c>
      <c r="T1450" s="515">
        <f>IF(R1450=1,SUM($R$6:R1450),0)</f>
        <v>0</v>
      </c>
      <c r="U1450" s="515">
        <f>IF(S1450=1,SUM($S$6:S1450),0)</f>
        <v>0</v>
      </c>
      <c r="V1450" s="515">
        <f t="shared" si="1510"/>
        <v>0</v>
      </c>
      <c r="W1450" s="515">
        <f t="shared" si="1511"/>
        <v>0</v>
      </c>
      <c r="X1450" s="515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2404</v>
      </c>
      <c r="D1451" s="105" t="s">
        <v>1812</v>
      </c>
      <c r="E1451" s="212" t="s">
        <v>47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15">
        <f t="shared" si="1508"/>
        <v>0</v>
      </c>
      <c r="S1451" s="515">
        <f t="shared" si="1509"/>
        <v>0</v>
      </c>
      <c r="T1451" s="515">
        <f>IF(R1451=1,SUM($R$6:R1451),0)</f>
        <v>0</v>
      </c>
      <c r="U1451" s="515">
        <f>IF(S1451=1,SUM($S$6:S1451),0)</f>
        <v>0</v>
      </c>
      <c r="V1451" s="515">
        <f t="shared" si="1510"/>
        <v>0</v>
      </c>
      <c r="W1451" s="515">
        <f t="shared" si="1511"/>
        <v>0</v>
      </c>
      <c r="X1451" s="515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2405</v>
      </c>
      <c r="D1452" s="105" t="s">
        <v>1813</v>
      </c>
      <c r="E1452" s="212" t="s">
        <v>47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15">
        <f t="shared" si="1508"/>
        <v>0</v>
      </c>
      <c r="S1452" s="515">
        <f t="shared" si="1509"/>
        <v>0</v>
      </c>
      <c r="T1452" s="515">
        <f>IF(R1452=1,SUM($R$6:R1452),0)</f>
        <v>0</v>
      </c>
      <c r="U1452" s="515">
        <f>IF(S1452=1,SUM($S$6:S1452),0)</f>
        <v>0</v>
      </c>
      <c r="V1452" s="515">
        <f t="shared" si="1510"/>
        <v>0</v>
      </c>
      <c r="W1452" s="515">
        <f t="shared" si="1511"/>
        <v>0</v>
      </c>
      <c r="X1452" s="515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2406</v>
      </c>
      <c r="D1453" s="105" t="s">
        <v>1814</v>
      </c>
      <c r="E1453" s="212" t="s">
        <v>47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15">
        <f t="shared" si="1508"/>
        <v>0</v>
      </c>
      <c r="S1453" s="515">
        <f t="shared" si="1509"/>
        <v>0</v>
      </c>
      <c r="T1453" s="515">
        <f>IF(R1453=1,SUM($R$6:R1453),0)</f>
        <v>0</v>
      </c>
      <c r="U1453" s="515">
        <f>IF(S1453=1,SUM($S$6:S1453),0)</f>
        <v>0</v>
      </c>
      <c r="V1453" s="515">
        <f t="shared" si="1510"/>
        <v>0</v>
      </c>
      <c r="W1453" s="515">
        <f t="shared" si="1511"/>
        <v>0</v>
      </c>
      <c r="X1453" s="515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2407</v>
      </c>
      <c r="D1454" s="105" t="s">
        <v>1815</v>
      </c>
      <c r="E1454" s="212" t="s">
        <v>47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15">
        <f t="shared" si="1508"/>
        <v>0</v>
      </c>
      <c r="S1454" s="515">
        <f t="shared" si="1509"/>
        <v>0</v>
      </c>
      <c r="T1454" s="515">
        <f>IF(R1454=1,SUM($R$6:R1454),0)</f>
        <v>0</v>
      </c>
      <c r="U1454" s="515">
        <f>IF(S1454=1,SUM($S$6:S1454),0)</f>
        <v>0</v>
      </c>
      <c r="V1454" s="515">
        <f t="shared" si="1510"/>
        <v>0</v>
      </c>
      <c r="W1454" s="515">
        <f t="shared" si="1511"/>
        <v>0</v>
      </c>
      <c r="X1454" s="515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2408</v>
      </c>
      <c r="D1455" s="105" t="s">
        <v>1816</v>
      </c>
      <c r="E1455" s="212" t="s">
        <v>47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15">
        <f t="shared" si="1508"/>
        <v>0</v>
      </c>
      <c r="S1455" s="515">
        <f t="shared" si="1509"/>
        <v>0</v>
      </c>
      <c r="T1455" s="515">
        <f>IF(R1455=1,SUM($R$6:R1455),0)</f>
        <v>0</v>
      </c>
      <c r="U1455" s="515">
        <f>IF(S1455=1,SUM($S$6:S1455),0)</f>
        <v>0</v>
      </c>
      <c r="V1455" s="515">
        <f t="shared" si="1510"/>
        <v>0</v>
      </c>
      <c r="W1455" s="515">
        <f t="shared" si="1511"/>
        <v>0</v>
      </c>
      <c r="X1455" s="515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2409</v>
      </c>
      <c r="D1456" s="105" t="s">
        <v>1817</v>
      </c>
      <c r="E1456" s="212" t="s">
        <v>47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15">
        <f t="shared" si="1508"/>
        <v>0</v>
      </c>
      <c r="S1456" s="515">
        <f t="shared" si="1509"/>
        <v>0</v>
      </c>
      <c r="T1456" s="515">
        <f>IF(R1456=1,SUM($R$6:R1456),0)</f>
        <v>0</v>
      </c>
      <c r="U1456" s="515">
        <f>IF(S1456=1,SUM($S$6:S1456),0)</f>
        <v>0</v>
      </c>
      <c r="V1456" s="515">
        <f t="shared" si="1510"/>
        <v>0</v>
      </c>
      <c r="W1456" s="515">
        <f t="shared" si="1511"/>
        <v>0</v>
      </c>
      <c r="X1456" s="515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2410</v>
      </c>
      <c r="D1457" s="105" t="s">
        <v>1818</v>
      </c>
      <c r="E1457" s="212" t="s">
        <v>47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15">
        <f t="shared" si="1508"/>
        <v>0</v>
      </c>
      <c r="S1457" s="515">
        <f t="shared" si="1509"/>
        <v>0</v>
      </c>
      <c r="T1457" s="515">
        <f>IF(R1457=1,SUM($R$6:R1457),0)</f>
        <v>0</v>
      </c>
      <c r="U1457" s="515">
        <f>IF(S1457=1,SUM($S$6:S1457),0)</f>
        <v>0</v>
      </c>
      <c r="V1457" s="515">
        <f t="shared" si="1510"/>
        <v>0</v>
      </c>
      <c r="W1457" s="515">
        <f t="shared" si="1511"/>
        <v>0</v>
      </c>
      <c r="X1457" s="515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2411</v>
      </c>
      <c r="D1458" s="105" t="s">
        <v>1819</v>
      </c>
      <c r="E1458" s="212" t="s">
        <v>47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15">
        <f t="shared" si="1508"/>
        <v>0</v>
      </c>
      <c r="S1458" s="515">
        <f t="shared" si="1509"/>
        <v>0</v>
      </c>
      <c r="T1458" s="515">
        <f>IF(R1458=1,SUM($R$6:R1458),0)</f>
        <v>0</v>
      </c>
      <c r="U1458" s="515">
        <f>IF(S1458=1,SUM($S$6:S1458),0)</f>
        <v>0</v>
      </c>
      <c r="V1458" s="515">
        <f t="shared" si="1510"/>
        <v>0</v>
      </c>
      <c r="W1458" s="515">
        <f t="shared" si="1511"/>
        <v>0</v>
      </c>
      <c r="X1458" s="515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2412</v>
      </c>
      <c r="D1459" s="105" t="s">
        <v>1820</v>
      </c>
      <c r="E1459" s="212" t="s">
        <v>47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15">
        <f t="shared" si="1508"/>
        <v>0</v>
      </c>
      <c r="S1459" s="515">
        <f t="shared" si="1509"/>
        <v>0</v>
      </c>
      <c r="T1459" s="515">
        <f>IF(R1459=1,SUM($R$6:R1459),0)</f>
        <v>0</v>
      </c>
      <c r="U1459" s="515">
        <f>IF(S1459=1,SUM($S$6:S1459),0)</f>
        <v>0</v>
      </c>
      <c r="V1459" s="515">
        <f t="shared" si="1510"/>
        <v>0</v>
      </c>
      <c r="W1459" s="515">
        <f t="shared" si="1511"/>
        <v>0</v>
      </c>
      <c r="X1459" s="515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2413</v>
      </c>
      <c r="D1460" s="105" t="s">
        <v>1821</v>
      </c>
      <c r="E1460" s="212" t="s">
        <v>47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15">
        <f t="shared" si="1508"/>
        <v>0</v>
      </c>
      <c r="S1460" s="515">
        <f t="shared" si="1509"/>
        <v>0</v>
      </c>
      <c r="T1460" s="515">
        <f>IF(R1460=1,SUM($R$6:R1460),0)</f>
        <v>0</v>
      </c>
      <c r="U1460" s="515">
        <f>IF(S1460=1,SUM($S$6:S1460),0)</f>
        <v>0</v>
      </c>
      <c r="V1460" s="515">
        <f t="shared" si="1510"/>
        <v>0</v>
      </c>
      <c r="W1460" s="515">
        <f t="shared" si="1511"/>
        <v>0</v>
      </c>
      <c r="X1460" s="515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2414</v>
      </c>
      <c r="D1461" s="105" t="s">
        <v>1822</v>
      </c>
      <c r="E1461" s="212" t="s">
        <v>47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15">
        <f t="shared" si="1508"/>
        <v>0</v>
      </c>
      <c r="S1461" s="515">
        <f t="shared" si="1509"/>
        <v>0</v>
      </c>
      <c r="T1461" s="515">
        <f>IF(R1461=1,SUM($R$6:R1461),0)</f>
        <v>0</v>
      </c>
      <c r="U1461" s="515">
        <f>IF(S1461=1,SUM($S$6:S1461),0)</f>
        <v>0</v>
      </c>
      <c r="V1461" s="515">
        <f t="shared" si="1510"/>
        <v>0</v>
      </c>
      <c r="W1461" s="515">
        <f t="shared" si="1511"/>
        <v>0</v>
      </c>
      <c r="X1461" s="515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2415</v>
      </c>
      <c r="D1462" s="105" t="s">
        <v>1823</v>
      </c>
      <c r="E1462" s="212" t="s">
        <v>47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15">
        <f t="shared" si="1508"/>
        <v>0</v>
      </c>
      <c r="S1462" s="515">
        <f t="shared" si="1509"/>
        <v>0</v>
      </c>
      <c r="T1462" s="515">
        <f>IF(R1462=1,SUM($R$6:R1462),0)</f>
        <v>0</v>
      </c>
      <c r="U1462" s="515">
        <f>IF(S1462=1,SUM($S$6:S1462),0)</f>
        <v>0</v>
      </c>
      <c r="V1462" s="515">
        <f t="shared" si="1510"/>
        <v>0</v>
      </c>
      <c r="W1462" s="515">
        <f t="shared" si="1511"/>
        <v>0</v>
      </c>
      <c r="X1462" s="515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2416</v>
      </c>
      <c r="D1463" s="105" t="s">
        <v>1824</v>
      </c>
      <c r="E1463" s="212" t="s">
        <v>47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15">
        <f t="shared" si="1508"/>
        <v>0</v>
      </c>
      <c r="S1463" s="515">
        <f t="shared" si="1509"/>
        <v>0</v>
      </c>
      <c r="T1463" s="515">
        <f>IF(R1463=1,SUM($R$6:R1463),0)</f>
        <v>0</v>
      </c>
      <c r="U1463" s="515">
        <f>IF(S1463=1,SUM($S$6:S1463),0)</f>
        <v>0</v>
      </c>
      <c r="V1463" s="515">
        <f t="shared" si="1510"/>
        <v>0</v>
      </c>
      <c r="W1463" s="515">
        <f t="shared" si="1511"/>
        <v>0</v>
      </c>
      <c r="X1463" s="515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2417</v>
      </c>
      <c r="D1464" s="105" t="s">
        <v>1825</v>
      </c>
      <c r="E1464" s="212" t="s">
        <v>47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15">
        <f t="shared" si="1508"/>
        <v>0</v>
      </c>
      <c r="S1464" s="515">
        <f t="shared" si="1509"/>
        <v>0</v>
      </c>
      <c r="T1464" s="515">
        <f>IF(R1464=1,SUM($R$6:R1464),0)</f>
        <v>0</v>
      </c>
      <c r="U1464" s="515">
        <f>IF(S1464=1,SUM($S$6:S1464),0)</f>
        <v>0</v>
      </c>
      <c r="V1464" s="515">
        <f t="shared" si="1510"/>
        <v>0</v>
      </c>
      <c r="W1464" s="515">
        <f t="shared" si="1511"/>
        <v>0</v>
      </c>
      <c r="X1464" s="515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2418</v>
      </c>
      <c r="D1465" s="105" t="s">
        <v>1826</v>
      </c>
      <c r="E1465" s="212" t="s">
        <v>47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15">
        <f t="shared" si="1508"/>
        <v>0</v>
      </c>
      <c r="S1465" s="515">
        <f t="shared" si="1509"/>
        <v>0</v>
      </c>
      <c r="T1465" s="515">
        <f>IF(R1465=1,SUM($R$6:R1465),0)</f>
        <v>0</v>
      </c>
      <c r="U1465" s="515">
        <f>IF(S1465=1,SUM($S$6:S1465),0)</f>
        <v>0</v>
      </c>
      <c r="V1465" s="515">
        <f t="shared" si="1510"/>
        <v>0</v>
      </c>
      <c r="W1465" s="515">
        <f t="shared" si="1511"/>
        <v>0</v>
      </c>
      <c r="X1465" s="515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2419</v>
      </c>
      <c r="D1466" s="105" t="s">
        <v>1827</v>
      </c>
      <c r="E1466" s="212" t="s">
        <v>47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15">
        <f t="shared" si="1508"/>
        <v>0</v>
      </c>
      <c r="S1466" s="515">
        <f t="shared" si="1509"/>
        <v>0</v>
      </c>
      <c r="T1466" s="515">
        <f>IF(R1466=1,SUM($R$6:R1466),0)</f>
        <v>0</v>
      </c>
      <c r="U1466" s="515">
        <f>IF(S1466=1,SUM($S$6:S1466),0)</f>
        <v>0</v>
      </c>
      <c r="V1466" s="515">
        <f t="shared" si="1510"/>
        <v>0</v>
      </c>
      <c r="W1466" s="515">
        <f t="shared" si="1511"/>
        <v>0</v>
      </c>
      <c r="X1466" s="515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2420</v>
      </c>
      <c r="D1467" s="105" t="s">
        <v>1828</v>
      </c>
      <c r="E1467" s="212" t="s">
        <v>47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15">
        <f t="shared" si="1508"/>
        <v>0</v>
      </c>
      <c r="S1467" s="515">
        <f t="shared" si="1509"/>
        <v>0</v>
      </c>
      <c r="T1467" s="515">
        <f>IF(R1467=1,SUM($R$6:R1467),0)</f>
        <v>0</v>
      </c>
      <c r="U1467" s="515">
        <f>IF(S1467=1,SUM($S$6:S1467),0)</f>
        <v>0</v>
      </c>
      <c r="V1467" s="515">
        <f t="shared" si="1510"/>
        <v>0</v>
      </c>
      <c r="W1467" s="515">
        <f t="shared" si="1511"/>
        <v>0</v>
      </c>
      <c r="X1467" s="515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2421</v>
      </c>
      <c r="D1468" s="105" t="s">
        <v>1829</v>
      </c>
      <c r="E1468" s="212" t="s">
        <v>47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15">
        <f t="shared" si="1508"/>
        <v>0</v>
      </c>
      <c r="S1468" s="515">
        <f t="shared" si="1509"/>
        <v>0</v>
      </c>
      <c r="T1468" s="515">
        <f>IF(R1468=1,SUM($R$6:R1468),0)</f>
        <v>0</v>
      </c>
      <c r="U1468" s="515">
        <f>IF(S1468=1,SUM($S$6:S1468),0)</f>
        <v>0</v>
      </c>
      <c r="V1468" s="515">
        <f t="shared" si="1510"/>
        <v>0</v>
      </c>
      <c r="W1468" s="515">
        <f t="shared" si="1511"/>
        <v>0</v>
      </c>
      <c r="X1468" s="515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2422</v>
      </c>
      <c r="D1469" s="105" t="s">
        <v>1830</v>
      </c>
      <c r="E1469" s="212" t="s">
        <v>47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15">
        <f t="shared" si="1508"/>
        <v>0</v>
      </c>
      <c r="S1469" s="515">
        <f t="shared" si="1509"/>
        <v>0</v>
      </c>
      <c r="T1469" s="515">
        <f>IF(R1469=1,SUM($R$6:R1469),0)</f>
        <v>0</v>
      </c>
      <c r="U1469" s="515">
        <f>IF(S1469=1,SUM($S$6:S1469),0)</f>
        <v>0</v>
      </c>
      <c r="V1469" s="515">
        <f t="shared" si="1510"/>
        <v>0</v>
      </c>
      <c r="W1469" s="515">
        <f t="shared" si="1511"/>
        <v>0</v>
      </c>
      <c r="X1469" s="515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1831</v>
      </c>
      <c r="D1470" s="105" t="s">
        <v>1831</v>
      </c>
      <c r="E1470" s="212" t="s">
        <v>47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15">
        <f t="shared" si="1508"/>
        <v>0</v>
      </c>
      <c r="S1470" s="515">
        <f t="shared" si="1509"/>
        <v>0</v>
      </c>
      <c r="T1470" s="515">
        <f>IF(R1470=1,SUM($R$6:R1470),0)</f>
        <v>0</v>
      </c>
      <c r="U1470" s="515">
        <f>IF(S1470=1,SUM($S$6:S1470),0)</f>
        <v>0</v>
      </c>
      <c r="V1470" s="515">
        <f t="shared" si="1510"/>
        <v>0</v>
      </c>
      <c r="W1470" s="515">
        <f t="shared" si="1511"/>
        <v>0</v>
      </c>
      <c r="X1470" s="515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1832</v>
      </c>
      <c r="D1471" s="105" t="s">
        <v>1832</v>
      </c>
      <c r="E1471" s="212" t="s">
        <v>47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15">
        <f t="shared" si="1508"/>
        <v>0</v>
      </c>
      <c r="S1471" s="515">
        <f t="shared" si="1509"/>
        <v>0</v>
      </c>
      <c r="T1471" s="515">
        <f>IF(R1471=1,SUM($R$6:R1471),0)</f>
        <v>0</v>
      </c>
      <c r="U1471" s="515">
        <f>IF(S1471=1,SUM($S$6:S1471),0)</f>
        <v>0</v>
      </c>
      <c r="V1471" s="515">
        <f t="shared" si="1510"/>
        <v>0</v>
      </c>
      <c r="W1471" s="515">
        <f t="shared" si="1511"/>
        <v>0</v>
      </c>
      <c r="X1471" s="515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1833</v>
      </c>
      <c r="D1472" s="105" t="s">
        <v>1833</v>
      </c>
      <c r="E1472" s="212" t="s">
        <v>47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15">
        <f t="shared" si="1508"/>
        <v>0</v>
      </c>
      <c r="S1472" s="515">
        <f t="shared" si="1509"/>
        <v>0</v>
      </c>
      <c r="T1472" s="515">
        <f>IF(R1472=1,SUM($R$6:R1472),0)</f>
        <v>0</v>
      </c>
      <c r="U1472" s="515">
        <f>IF(S1472=1,SUM($S$6:S1472),0)</f>
        <v>0</v>
      </c>
      <c r="V1472" s="515">
        <f t="shared" si="1510"/>
        <v>0</v>
      </c>
      <c r="W1472" s="515">
        <f t="shared" si="1511"/>
        <v>0</v>
      </c>
      <c r="X1472" s="515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1834</v>
      </c>
      <c r="D1473" s="105" t="s">
        <v>1834</v>
      </c>
      <c r="E1473" s="212" t="s">
        <v>47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15">
        <f t="shared" si="1508"/>
        <v>0</v>
      </c>
      <c r="S1473" s="515">
        <f t="shared" si="1509"/>
        <v>0</v>
      </c>
      <c r="T1473" s="515">
        <f>IF(R1473=1,SUM($R$6:R1473),0)</f>
        <v>0</v>
      </c>
      <c r="U1473" s="515">
        <f>IF(S1473=1,SUM($S$6:S1473),0)</f>
        <v>0</v>
      </c>
      <c r="V1473" s="515">
        <f t="shared" si="1510"/>
        <v>0</v>
      </c>
      <c r="W1473" s="515">
        <f t="shared" si="1511"/>
        <v>0</v>
      </c>
      <c r="X1473" s="515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1835</v>
      </c>
      <c r="D1474" s="105" t="s">
        <v>1835</v>
      </c>
      <c r="E1474" s="212" t="s">
        <v>47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15">
        <f t="shared" si="1508"/>
        <v>0</v>
      </c>
      <c r="S1474" s="515">
        <f t="shared" si="1509"/>
        <v>0</v>
      </c>
      <c r="T1474" s="515">
        <f>IF(R1474=1,SUM($R$6:R1474),0)</f>
        <v>0</v>
      </c>
      <c r="U1474" s="515">
        <f>IF(S1474=1,SUM($S$6:S1474),0)</f>
        <v>0</v>
      </c>
      <c r="V1474" s="515">
        <f t="shared" si="1510"/>
        <v>0</v>
      </c>
      <c r="W1474" s="515">
        <f t="shared" si="1511"/>
        <v>0</v>
      </c>
      <c r="X1474" s="515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1836</v>
      </c>
      <c r="D1475" s="105" t="s">
        <v>1836</v>
      </c>
      <c r="E1475" s="212" t="s">
        <v>47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15">
        <f t="shared" si="1508"/>
        <v>0</v>
      </c>
      <c r="S1475" s="515">
        <f t="shared" si="1509"/>
        <v>0</v>
      </c>
      <c r="T1475" s="515">
        <f>IF(R1475=1,SUM($R$6:R1475),0)</f>
        <v>0</v>
      </c>
      <c r="U1475" s="515">
        <f>IF(S1475=1,SUM($S$6:S1475),0)</f>
        <v>0</v>
      </c>
      <c r="V1475" s="515">
        <f t="shared" si="1510"/>
        <v>0</v>
      </c>
      <c r="W1475" s="515">
        <f t="shared" si="1511"/>
        <v>0</v>
      </c>
      <c r="X1475" s="515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1837</v>
      </c>
      <c r="D1476" s="105" t="s">
        <v>1837</v>
      </c>
      <c r="E1476" s="212" t="s">
        <v>47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15">
        <f t="shared" si="1508"/>
        <v>0</v>
      </c>
      <c r="S1476" s="515">
        <f t="shared" si="1509"/>
        <v>0</v>
      </c>
      <c r="T1476" s="515">
        <f>IF(R1476=1,SUM($R$6:R1476),0)</f>
        <v>0</v>
      </c>
      <c r="U1476" s="515">
        <f>IF(S1476=1,SUM($S$6:S1476),0)</f>
        <v>0</v>
      </c>
      <c r="V1476" s="515">
        <f t="shared" si="1510"/>
        <v>0</v>
      </c>
      <c r="W1476" s="515">
        <f t="shared" si="1511"/>
        <v>0</v>
      </c>
      <c r="X1476" s="515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1838</v>
      </c>
      <c r="D1477" s="105" t="s">
        <v>1838</v>
      </c>
      <c r="E1477" s="212" t="s">
        <v>47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15">
        <f t="shared" si="1508"/>
        <v>0</v>
      </c>
      <c r="S1477" s="515">
        <f t="shared" si="1509"/>
        <v>0</v>
      </c>
      <c r="T1477" s="515">
        <f>IF(R1477=1,SUM($R$6:R1477),0)</f>
        <v>0</v>
      </c>
      <c r="U1477" s="515">
        <f>IF(S1477=1,SUM($S$6:S1477),0)</f>
        <v>0</v>
      </c>
      <c r="V1477" s="515">
        <f t="shared" si="1510"/>
        <v>0</v>
      </c>
      <c r="W1477" s="515">
        <f t="shared" si="1511"/>
        <v>0</v>
      </c>
      <c r="X1477" s="515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1839</v>
      </c>
      <c r="D1478" s="105" t="s">
        <v>1839</v>
      </c>
      <c r="E1478" s="212" t="s">
        <v>47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15">
        <f t="shared" si="1508"/>
        <v>0</v>
      </c>
      <c r="S1478" s="515">
        <f t="shared" si="1509"/>
        <v>0</v>
      </c>
      <c r="T1478" s="515">
        <f>IF(R1478=1,SUM($R$6:R1478),0)</f>
        <v>0</v>
      </c>
      <c r="U1478" s="515">
        <f>IF(S1478=1,SUM($S$6:S1478),0)</f>
        <v>0</v>
      </c>
      <c r="V1478" s="515">
        <f t="shared" si="1510"/>
        <v>0</v>
      </c>
      <c r="W1478" s="515">
        <f t="shared" si="1511"/>
        <v>0</v>
      </c>
      <c r="X1478" s="515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1840</v>
      </c>
      <c r="D1479" s="105" t="s">
        <v>1840</v>
      </c>
      <c r="E1479" s="212" t="s">
        <v>47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15">
        <f t="shared" ref="R1479:R1542" si="1577">IF(E1479="MDU-KD",1,0)</f>
        <v>0</v>
      </c>
      <c r="S1479" s="515">
        <f t="shared" ref="S1479:S1542" si="1578">IF(E1479="HDW",1,0)</f>
        <v>0</v>
      </c>
      <c r="T1479" s="515">
        <f>IF(R1479=1,SUM($R$6:R1479),0)</f>
        <v>0</v>
      </c>
      <c r="U1479" s="515">
        <f>IF(S1479=1,SUM($S$6:S1479),0)</f>
        <v>0</v>
      </c>
      <c r="V1479" s="515">
        <f t="shared" ref="V1479:V1542" si="1579">IF(T1479=0,U1479,T1479)</f>
        <v>0</v>
      </c>
      <c r="W1479" s="515">
        <f t="shared" ref="W1479:W1542" si="1580">IF(F1479=0,0,IF(LEFT(C1479,11)="Tiang Beton",1,0))</f>
        <v>0</v>
      </c>
      <c r="X1479" s="515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1841</v>
      </c>
      <c r="D1480" s="105" t="s">
        <v>1841</v>
      </c>
      <c r="E1480" s="212" t="s">
        <v>47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15">
        <f t="shared" si="1577"/>
        <v>0</v>
      </c>
      <c r="S1480" s="515">
        <f t="shared" si="1578"/>
        <v>0</v>
      </c>
      <c r="T1480" s="515">
        <f>IF(R1480=1,SUM($R$6:R1480),0)</f>
        <v>0</v>
      </c>
      <c r="U1480" s="515">
        <f>IF(S1480=1,SUM($S$6:S1480),0)</f>
        <v>0</v>
      </c>
      <c r="V1480" s="515">
        <f t="shared" si="1579"/>
        <v>0</v>
      </c>
      <c r="W1480" s="515">
        <f t="shared" si="1580"/>
        <v>0</v>
      </c>
      <c r="X1480" s="515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1842</v>
      </c>
      <c r="D1481" s="105" t="s">
        <v>1842</v>
      </c>
      <c r="E1481" s="212" t="s">
        <v>47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15">
        <f t="shared" si="1577"/>
        <v>0</v>
      </c>
      <c r="S1481" s="515">
        <f t="shared" si="1578"/>
        <v>0</v>
      </c>
      <c r="T1481" s="515">
        <f>IF(R1481=1,SUM($R$6:R1481),0)</f>
        <v>0</v>
      </c>
      <c r="U1481" s="515">
        <f>IF(S1481=1,SUM($S$6:S1481),0)</f>
        <v>0</v>
      </c>
      <c r="V1481" s="515">
        <f t="shared" si="1579"/>
        <v>0</v>
      </c>
      <c r="W1481" s="515">
        <f t="shared" si="1580"/>
        <v>0</v>
      </c>
      <c r="X1481" s="515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1843</v>
      </c>
      <c r="D1482" s="105" t="s">
        <v>1843</v>
      </c>
      <c r="E1482" s="212" t="s">
        <v>47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15">
        <f t="shared" si="1577"/>
        <v>0</v>
      </c>
      <c r="S1482" s="515">
        <f t="shared" si="1578"/>
        <v>0</v>
      </c>
      <c r="T1482" s="515">
        <f>IF(R1482=1,SUM($R$6:R1482),0)</f>
        <v>0</v>
      </c>
      <c r="U1482" s="515">
        <f>IF(S1482=1,SUM($S$6:S1482),0)</f>
        <v>0</v>
      </c>
      <c r="V1482" s="515">
        <f t="shared" si="1579"/>
        <v>0</v>
      </c>
      <c r="W1482" s="515">
        <f t="shared" si="1580"/>
        <v>0</v>
      </c>
      <c r="X1482" s="515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1844</v>
      </c>
      <c r="D1483" s="105" t="s">
        <v>1844</v>
      </c>
      <c r="E1483" s="212" t="s">
        <v>47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15">
        <f t="shared" si="1577"/>
        <v>0</v>
      </c>
      <c r="S1483" s="515">
        <f t="shared" si="1578"/>
        <v>0</v>
      </c>
      <c r="T1483" s="515">
        <f>IF(R1483=1,SUM($R$6:R1483),0)</f>
        <v>0</v>
      </c>
      <c r="U1483" s="515">
        <f>IF(S1483=1,SUM($S$6:S1483),0)</f>
        <v>0</v>
      </c>
      <c r="V1483" s="515">
        <f t="shared" si="1579"/>
        <v>0</v>
      </c>
      <c r="W1483" s="515">
        <f t="shared" si="1580"/>
        <v>0</v>
      </c>
      <c r="X1483" s="515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1845</v>
      </c>
      <c r="D1484" s="105" t="s">
        <v>1845</v>
      </c>
      <c r="E1484" s="212" t="s">
        <v>47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15">
        <f t="shared" si="1577"/>
        <v>0</v>
      </c>
      <c r="S1484" s="515">
        <f t="shared" si="1578"/>
        <v>0</v>
      </c>
      <c r="T1484" s="515">
        <f>IF(R1484=1,SUM($R$6:R1484),0)</f>
        <v>0</v>
      </c>
      <c r="U1484" s="515">
        <f>IF(S1484=1,SUM($S$6:S1484),0)</f>
        <v>0</v>
      </c>
      <c r="V1484" s="515">
        <f t="shared" si="1579"/>
        <v>0</v>
      </c>
      <c r="W1484" s="515">
        <f t="shared" si="1580"/>
        <v>0</v>
      </c>
      <c r="X1484" s="515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1846</v>
      </c>
      <c r="D1485" s="105" t="s">
        <v>1846</v>
      </c>
      <c r="E1485" s="212" t="s">
        <v>47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15">
        <f t="shared" si="1577"/>
        <v>0</v>
      </c>
      <c r="S1485" s="515">
        <f t="shared" si="1578"/>
        <v>0</v>
      </c>
      <c r="T1485" s="515">
        <f>IF(R1485=1,SUM($R$6:R1485),0)</f>
        <v>0</v>
      </c>
      <c r="U1485" s="515">
        <f>IF(S1485=1,SUM($S$6:S1485),0)</f>
        <v>0</v>
      </c>
      <c r="V1485" s="515">
        <f t="shared" si="1579"/>
        <v>0</v>
      </c>
      <c r="W1485" s="515">
        <f t="shared" si="1580"/>
        <v>0</v>
      </c>
      <c r="X1485" s="515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1847</v>
      </c>
      <c r="D1486" s="105" t="s">
        <v>1847</v>
      </c>
      <c r="E1486" s="212" t="s">
        <v>47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15">
        <f t="shared" si="1577"/>
        <v>0</v>
      </c>
      <c r="S1486" s="515">
        <f t="shared" si="1578"/>
        <v>0</v>
      </c>
      <c r="T1486" s="515">
        <f>IF(R1486=1,SUM($R$6:R1486),0)</f>
        <v>0</v>
      </c>
      <c r="U1486" s="515">
        <f>IF(S1486=1,SUM($S$6:S1486),0)</f>
        <v>0</v>
      </c>
      <c r="V1486" s="515">
        <f t="shared" si="1579"/>
        <v>0</v>
      </c>
      <c r="W1486" s="515">
        <f t="shared" si="1580"/>
        <v>0</v>
      </c>
      <c r="X1486" s="515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1848</v>
      </c>
      <c r="D1487" s="105" t="s">
        <v>1848</v>
      </c>
      <c r="E1487" s="212" t="s">
        <v>47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15">
        <f t="shared" si="1577"/>
        <v>0</v>
      </c>
      <c r="S1487" s="515">
        <f t="shared" si="1578"/>
        <v>0</v>
      </c>
      <c r="T1487" s="515">
        <f>IF(R1487=1,SUM($R$6:R1487),0)</f>
        <v>0</v>
      </c>
      <c r="U1487" s="515">
        <f>IF(S1487=1,SUM($S$6:S1487),0)</f>
        <v>0</v>
      </c>
      <c r="V1487" s="515">
        <f t="shared" si="1579"/>
        <v>0</v>
      </c>
      <c r="W1487" s="515">
        <f t="shared" si="1580"/>
        <v>0</v>
      </c>
      <c r="X1487" s="515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1849</v>
      </c>
      <c r="D1488" s="105" t="s">
        <v>1849</v>
      </c>
      <c r="E1488" s="212" t="s">
        <v>47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15">
        <f t="shared" si="1577"/>
        <v>0</v>
      </c>
      <c r="S1488" s="515">
        <f t="shared" si="1578"/>
        <v>0</v>
      </c>
      <c r="T1488" s="515">
        <f>IF(R1488=1,SUM($R$6:R1488),0)</f>
        <v>0</v>
      </c>
      <c r="U1488" s="515">
        <f>IF(S1488=1,SUM($S$6:S1488),0)</f>
        <v>0</v>
      </c>
      <c r="V1488" s="515">
        <f t="shared" si="1579"/>
        <v>0</v>
      </c>
      <c r="W1488" s="515">
        <f t="shared" si="1580"/>
        <v>0</v>
      </c>
      <c r="X1488" s="515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1850</v>
      </c>
      <c r="D1489" s="105" t="s">
        <v>1850</v>
      </c>
      <c r="E1489" s="212" t="s">
        <v>47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15">
        <f t="shared" si="1577"/>
        <v>0</v>
      </c>
      <c r="S1489" s="515">
        <f t="shared" si="1578"/>
        <v>0</v>
      </c>
      <c r="T1489" s="515">
        <f>IF(R1489=1,SUM($R$6:R1489),0)</f>
        <v>0</v>
      </c>
      <c r="U1489" s="515">
        <f>IF(S1489=1,SUM($S$6:S1489),0)</f>
        <v>0</v>
      </c>
      <c r="V1489" s="515">
        <f t="shared" si="1579"/>
        <v>0</v>
      </c>
      <c r="W1489" s="515">
        <f t="shared" si="1580"/>
        <v>0</v>
      </c>
      <c r="X1489" s="515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1851</v>
      </c>
      <c r="D1490" s="105" t="s">
        <v>1851</v>
      </c>
      <c r="E1490" s="212" t="s">
        <v>47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15">
        <f t="shared" si="1577"/>
        <v>0</v>
      </c>
      <c r="S1490" s="515">
        <f t="shared" si="1578"/>
        <v>0</v>
      </c>
      <c r="T1490" s="515">
        <f>IF(R1490=1,SUM($R$6:R1490),0)</f>
        <v>0</v>
      </c>
      <c r="U1490" s="515">
        <f>IF(S1490=1,SUM($S$6:S1490),0)</f>
        <v>0</v>
      </c>
      <c r="V1490" s="515">
        <f t="shared" si="1579"/>
        <v>0</v>
      </c>
      <c r="W1490" s="515">
        <f t="shared" si="1580"/>
        <v>0</v>
      </c>
      <c r="X1490" s="515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1852</v>
      </c>
      <c r="D1491" s="105" t="s">
        <v>1852</v>
      </c>
      <c r="E1491" s="212" t="s">
        <v>47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15">
        <f t="shared" si="1577"/>
        <v>0</v>
      </c>
      <c r="S1491" s="515">
        <f t="shared" si="1578"/>
        <v>0</v>
      </c>
      <c r="T1491" s="515">
        <f>IF(R1491=1,SUM($R$6:R1491),0)</f>
        <v>0</v>
      </c>
      <c r="U1491" s="515">
        <f>IF(S1491=1,SUM($S$6:S1491),0)</f>
        <v>0</v>
      </c>
      <c r="V1491" s="515">
        <f t="shared" si="1579"/>
        <v>0</v>
      </c>
      <c r="W1491" s="515">
        <f t="shared" si="1580"/>
        <v>0</v>
      </c>
      <c r="X1491" s="515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1853</v>
      </c>
      <c r="D1492" s="105" t="s">
        <v>1853</v>
      </c>
      <c r="E1492" s="212" t="s">
        <v>47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15">
        <f t="shared" si="1577"/>
        <v>0</v>
      </c>
      <c r="S1492" s="515">
        <f t="shared" si="1578"/>
        <v>0</v>
      </c>
      <c r="T1492" s="515">
        <f>IF(R1492=1,SUM($R$6:R1492),0)</f>
        <v>0</v>
      </c>
      <c r="U1492" s="515">
        <f>IF(S1492=1,SUM($S$6:S1492),0)</f>
        <v>0</v>
      </c>
      <c r="V1492" s="515">
        <f t="shared" si="1579"/>
        <v>0</v>
      </c>
      <c r="W1492" s="515">
        <f t="shared" si="1580"/>
        <v>0</v>
      </c>
      <c r="X1492" s="515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1854</v>
      </c>
      <c r="D1493" s="105" t="s">
        <v>1854</v>
      </c>
      <c r="E1493" s="212" t="s">
        <v>47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15">
        <f t="shared" si="1577"/>
        <v>0</v>
      </c>
      <c r="S1493" s="515">
        <f t="shared" si="1578"/>
        <v>0</v>
      </c>
      <c r="T1493" s="515">
        <f>IF(R1493=1,SUM($R$6:R1493),0)</f>
        <v>0</v>
      </c>
      <c r="U1493" s="515">
        <f>IF(S1493=1,SUM($S$6:S1493),0)</f>
        <v>0</v>
      </c>
      <c r="V1493" s="515">
        <f t="shared" si="1579"/>
        <v>0</v>
      </c>
      <c r="W1493" s="515">
        <f t="shared" si="1580"/>
        <v>0</v>
      </c>
      <c r="X1493" s="515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1855</v>
      </c>
      <c r="D1494" s="105" t="s">
        <v>1855</v>
      </c>
      <c r="E1494" s="212" t="s">
        <v>47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15">
        <f t="shared" si="1577"/>
        <v>0</v>
      </c>
      <c r="S1494" s="515">
        <f t="shared" si="1578"/>
        <v>0</v>
      </c>
      <c r="T1494" s="515">
        <f>IF(R1494=1,SUM($R$6:R1494),0)</f>
        <v>0</v>
      </c>
      <c r="U1494" s="515">
        <f>IF(S1494=1,SUM($S$6:S1494),0)</f>
        <v>0</v>
      </c>
      <c r="V1494" s="515">
        <f t="shared" si="1579"/>
        <v>0</v>
      </c>
      <c r="W1494" s="515">
        <f t="shared" si="1580"/>
        <v>0</v>
      </c>
      <c r="X1494" s="515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1856</v>
      </c>
      <c r="D1495" s="105" t="s">
        <v>1856</v>
      </c>
      <c r="E1495" s="212" t="s">
        <v>47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15">
        <f t="shared" si="1577"/>
        <v>0</v>
      </c>
      <c r="S1495" s="515">
        <f t="shared" si="1578"/>
        <v>0</v>
      </c>
      <c r="T1495" s="515">
        <f>IF(R1495=1,SUM($R$6:R1495),0)</f>
        <v>0</v>
      </c>
      <c r="U1495" s="515">
        <f>IF(S1495=1,SUM($S$6:S1495),0)</f>
        <v>0</v>
      </c>
      <c r="V1495" s="515">
        <f t="shared" si="1579"/>
        <v>0</v>
      </c>
      <c r="W1495" s="515">
        <f t="shared" si="1580"/>
        <v>0</v>
      </c>
      <c r="X1495" s="515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1857</v>
      </c>
      <c r="D1496" s="105" t="s">
        <v>1857</v>
      </c>
      <c r="E1496" s="212" t="s">
        <v>47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15">
        <f t="shared" si="1577"/>
        <v>0</v>
      </c>
      <c r="S1496" s="515">
        <f t="shared" si="1578"/>
        <v>0</v>
      </c>
      <c r="T1496" s="515">
        <f>IF(R1496=1,SUM($R$6:R1496),0)</f>
        <v>0</v>
      </c>
      <c r="U1496" s="515">
        <f>IF(S1496=1,SUM($S$6:S1496),0)</f>
        <v>0</v>
      </c>
      <c r="V1496" s="515">
        <f t="shared" si="1579"/>
        <v>0</v>
      </c>
      <c r="W1496" s="515">
        <f t="shared" si="1580"/>
        <v>0</v>
      </c>
      <c r="X1496" s="515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1858</v>
      </c>
      <c r="D1497" s="105" t="s">
        <v>1858</v>
      </c>
      <c r="E1497" s="212" t="s">
        <v>47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15">
        <f t="shared" si="1577"/>
        <v>0</v>
      </c>
      <c r="S1497" s="515">
        <f t="shared" si="1578"/>
        <v>0</v>
      </c>
      <c r="T1497" s="515">
        <f>IF(R1497=1,SUM($R$6:R1497),0)</f>
        <v>0</v>
      </c>
      <c r="U1497" s="515">
        <f>IF(S1497=1,SUM($S$6:S1497),0)</f>
        <v>0</v>
      </c>
      <c r="V1497" s="515">
        <f t="shared" si="1579"/>
        <v>0</v>
      </c>
      <c r="W1497" s="515">
        <f t="shared" si="1580"/>
        <v>0</v>
      </c>
      <c r="X1497" s="515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1859</v>
      </c>
      <c r="D1498" s="105" t="s">
        <v>1859</v>
      </c>
      <c r="E1498" s="212" t="s">
        <v>47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15">
        <f t="shared" si="1577"/>
        <v>0</v>
      </c>
      <c r="S1498" s="515">
        <f t="shared" si="1578"/>
        <v>0</v>
      </c>
      <c r="T1498" s="515">
        <f>IF(R1498=1,SUM($R$6:R1498),0)</f>
        <v>0</v>
      </c>
      <c r="U1498" s="515">
        <f>IF(S1498=1,SUM($S$6:S1498),0)</f>
        <v>0</v>
      </c>
      <c r="V1498" s="515">
        <f t="shared" si="1579"/>
        <v>0</v>
      </c>
      <c r="W1498" s="515">
        <f t="shared" si="1580"/>
        <v>0</v>
      </c>
      <c r="X1498" s="515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1860</v>
      </c>
      <c r="D1499" s="105" t="s">
        <v>1860</v>
      </c>
      <c r="E1499" s="212" t="s">
        <v>47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15">
        <f t="shared" si="1577"/>
        <v>0</v>
      </c>
      <c r="S1499" s="515">
        <f t="shared" si="1578"/>
        <v>0</v>
      </c>
      <c r="T1499" s="515">
        <f>IF(R1499=1,SUM($R$6:R1499),0)</f>
        <v>0</v>
      </c>
      <c r="U1499" s="515">
        <f>IF(S1499=1,SUM($S$6:S1499),0)</f>
        <v>0</v>
      </c>
      <c r="V1499" s="515">
        <f t="shared" si="1579"/>
        <v>0</v>
      </c>
      <c r="W1499" s="515">
        <f t="shared" si="1580"/>
        <v>0</v>
      </c>
      <c r="X1499" s="515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1861</v>
      </c>
      <c r="D1500" s="105" t="s">
        <v>1861</v>
      </c>
      <c r="E1500" s="212" t="s">
        <v>47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15">
        <f t="shared" si="1577"/>
        <v>0</v>
      </c>
      <c r="S1500" s="515">
        <f t="shared" si="1578"/>
        <v>0</v>
      </c>
      <c r="T1500" s="515">
        <f>IF(R1500=1,SUM($R$6:R1500),0)</f>
        <v>0</v>
      </c>
      <c r="U1500" s="515">
        <f>IF(S1500=1,SUM($S$6:S1500),0)</f>
        <v>0</v>
      </c>
      <c r="V1500" s="515">
        <f t="shared" si="1579"/>
        <v>0</v>
      </c>
      <c r="W1500" s="515">
        <f t="shared" si="1580"/>
        <v>0</v>
      </c>
      <c r="X1500" s="515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1862</v>
      </c>
      <c r="D1501" s="105" t="s">
        <v>1862</v>
      </c>
      <c r="E1501" s="212" t="s">
        <v>47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15">
        <f t="shared" si="1577"/>
        <v>0</v>
      </c>
      <c r="S1501" s="515">
        <f t="shared" si="1578"/>
        <v>0</v>
      </c>
      <c r="T1501" s="515">
        <f>IF(R1501=1,SUM($R$6:R1501),0)</f>
        <v>0</v>
      </c>
      <c r="U1501" s="515">
        <f>IF(S1501=1,SUM($S$6:S1501),0)</f>
        <v>0</v>
      </c>
      <c r="V1501" s="515">
        <f t="shared" si="1579"/>
        <v>0</v>
      </c>
      <c r="W1501" s="515">
        <f t="shared" si="1580"/>
        <v>0</v>
      </c>
      <c r="X1501" s="515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1863</v>
      </c>
      <c r="D1502" s="105" t="s">
        <v>1863</v>
      </c>
      <c r="E1502" s="212" t="s">
        <v>47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15">
        <f t="shared" si="1577"/>
        <v>0</v>
      </c>
      <c r="S1502" s="515">
        <f t="shared" si="1578"/>
        <v>0</v>
      </c>
      <c r="T1502" s="515">
        <f>IF(R1502=1,SUM($R$6:R1502),0)</f>
        <v>0</v>
      </c>
      <c r="U1502" s="515">
        <f>IF(S1502=1,SUM($S$6:S1502),0)</f>
        <v>0</v>
      </c>
      <c r="V1502" s="515">
        <f t="shared" si="1579"/>
        <v>0</v>
      </c>
      <c r="W1502" s="515">
        <f t="shared" si="1580"/>
        <v>0</v>
      </c>
      <c r="X1502" s="515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1864</v>
      </c>
      <c r="D1503" s="105" t="s">
        <v>1864</v>
      </c>
      <c r="E1503" s="212" t="s">
        <v>47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15">
        <f t="shared" si="1577"/>
        <v>0</v>
      </c>
      <c r="S1503" s="515">
        <f t="shared" si="1578"/>
        <v>0</v>
      </c>
      <c r="T1503" s="515">
        <f>IF(R1503=1,SUM($R$6:R1503),0)</f>
        <v>0</v>
      </c>
      <c r="U1503" s="515">
        <f>IF(S1503=1,SUM($S$6:S1503),0)</f>
        <v>0</v>
      </c>
      <c r="V1503" s="515">
        <f t="shared" si="1579"/>
        <v>0</v>
      </c>
      <c r="W1503" s="515">
        <f t="shared" si="1580"/>
        <v>0</v>
      </c>
      <c r="X1503" s="515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1865</v>
      </c>
      <c r="D1504" s="105" t="s">
        <v>1865</v>
      </c>
      <c r="E1504" s="212" t="s">
        <v>47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15">
        <f t="shared" si="1577"/>
        <v>0</v>
      </c>
      <c r="S1504" s="515">
        <f t="shared" si="1578"/>
        <v>0</v>
      </c>
      <c r="T1504" s="515">
        <f>IF(R1504=1,SUM($R$6:R1504),0)</f>
        <v>0</v>
      </c>
      <c r="U1504" s="515">
        <f>IF(S1504=1,SUM($S$6:S1504),0)</f>
        <v>0</v>
      </c>
      <c r="V1504" s="515">
        <f t="shared" si="1579"/>
        <v>0</v>
      </c>
      <c r="W1504" s="515">
        <f t="shared" si="1580"/>
        <v>0</v>
      </c>
      <c r="X1504" s="515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1866</v>
      </c>
      <c r="D1505" s="105" t="s">
        <v>1866</v>
      </c>
      <c r="E1505" s="212" t="s">
        <v>47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15">
        <f t="shared" si="1577"/>
        <v>0</v>
      </c>
      <c r="S1505" s="515">
        <f t="shared" si="1578"/>
        <v>0</v>
      </c>
      <c r="T1505" s="515">
        <f>IF(R1505=1,SUM($R$6:R1505),0)</f>
        <v>0</v>
      </c>
      <c r="U1505" s="515">
        <f>IF(S1505=1,SUM($S$6:S1505),0)</f>
        <v>0</v>
      </c>
      <c r="V1505" s="515">
        <f t="shared" si="1579"/>
        <v>0</v>
      </c>
      <c r="W1505" s="515">
        <f t="shared" si="1580"/>
        <v>0</v>
      </c>
      <c r="X1505" s="515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1867</v>
      </c>
      <c r="D1506" s="105" t="s">
        <v>1867</v>
      </c>
      <c r="E1506" s="212" t="s">
        <v>47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15">
        <f t="shared" si="1577"/>
        <v>0</v>
      </c>
      <c r="S1506" s="515">
        <f t="shared" si="1578"/>
        <v>0</v>
      </c>
      <c r="T1506" s="515">
        <f>IF(R1506=1,SUM($R$6:R1506),0)</f>
        <v>0</v>
      </c>
      <c r="U1506" s="515">
        <f>IF(S1506=1,SUM($S$6:S1506),0)</f>
        <v>0</v>
      </c>
      <c r="V1506" s="515">
        <f t="shared" si="1579"/>
        <v>0</v>
      </c>
      <c r="W1506" s="515">
        <f t="shared" si="1580"/>
        <v>0</v>
      </c>
      <c r="X1506" s="515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1868</v>
      </c>
      <c r="D1507" s="105" t="s">
        <v>1868</v>
      </c>
      <c r="E1507" s="212" t="s">
        <v>47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15">
        <f t="shared" si="1577"/>
        <v>0</v>
      </c>
      <c r="S1507" s="515">
        <f t="shared" si="1578"/>
        <v>0</v>
      </c>
      <c r="T1507" s="515">
        <f>IF(R1507=1,SUM($R$6:R1507),0)</f>
        <v>0</v>
      </c>
      <c r="U1507" s="515">
        <f>IF(S1507=1,SUM($S$6:S1507),0)</f>
        <v>0</v>
      </c>
      <c r="V1507" s="515">
        <f t="shared" si="1579"/>
        <v>0</v>
      </c>
      <c r="W1507" s="515">
        <f t="shared" si="1580"/>
        <v>0</v>
      </c>
      <c r="X1507" s="515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1869</v>
      </c>
      <c r="D1508" s="105" t="s">
        <v>1869</v>
      </c>
      <c r="E1508" s="212" t="s">
        <v>47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15">
        <f t="shared" si="1577"/>
        <v>0</v>
      </c>
      <c r="S1508" s="515">
        <f t="shared" si="1578"/>
        <v>0</v>
      </c>
      <c r="T1508" s="515">
        <f>IF(R1508=1,SUM($R$6:R1508),0)</f>
        <v>0</v>
      </c>
      <c r="U1508" s="515">
        <f>IF(S1508=1,SUM($S$6:S1508),0)</f>
        <v>0</v>
      </c>
      <c r="V1508" s="515">
        <f t="shared" si="1579"/>
        <v>0</v>
      </c>
      <c r="W1508" s="515">
        <f t="shared" si="1580"/>
        <v>0</v>
      </c>
      <c r="X1508" s="515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1870</v>
      </c>
      <c r="D1509" s="105" t="s">
        <v>1870</v>
      </c>
      <c r="E1509" s="212" t="s">
        <v>47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15">
        <f t="shared" si="1577"/>
        <v>0</v>
      </c>
      <c r="S1509" s="515">
        <f t="shared" si="1578"/>
        <v>0</v>
      </c>
      <c r="T1509" s="515">
        <f>IF(R1509=1,SUM($R$6:R1509),0)</f>
        <v>0</v>
      </c>
      <c r="U1509" s="515">
        <f>IF(S1509=1,SUM($S$6:S1509),0)</f>
        <v>0</v>
      </c>
      <c r="V1509" s="515">
        <f t="shared" si="1579"/>
        <v>0</v>
      </c>
      <c r="W1509" s="515">
        <f t="shared" si="1580"/>
        <v>0</v>
      </c>
      <c r="X1509" s="515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48</v>
      </c>
      <c r="D1510" s="105"/>
      <c r="E1510" s="212" t="s">
        <v>48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15">
        <f t="shared" si="1577"/>
        <v>0</v>
      </c>
      <c r="S1510" s="515">
        <f t="shared" si="1578"/>
        <v>0</v>
      </c>
      <c r="T1510" s="515">
        <f>IF(R1510=1,SUM($R$6:R1510),0)</f>
        <v>0</v>
      </c>
      <c r="U1510" s="515">
        <f>IF(S1510=1,SUM($S$6:S1510),0)</f>
        <v>0</v>
      </c>
      <c r="V1510" s="515">
        <f t="shared" si="1579"/>
        <v>0</v>
      </c>
      <c r="W1510" s="515">
        <f t="shared" si="1580"/>
        <v>0</v>
      </c>
      <c r="X1510" s="515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720</v>
      </c>
      <c r="C1511" s="426" t="s">
        <v>581</v>
      </c>
      <c r="D1511" s="426"/>
      <c r="E1511" s="212" t="s">
        <v>48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15">
        <f t="shared" si="1577"/>
        <v>0</v>
      </c>
      <c r="S1511" s="515">
        <f t="shared" si="1578"/>
        <v>0</v>
      </c>
      <c r="T1511" s="515">
        <f>IF(R1511=1,SUM($R$6:R1511),0)</f>
        <v>0</v>
      </c>
      <c r="U1511" s="515">
        <f>IF(S1511=1,SUM($S$6:S1511),0)</f>
        <v>0</v>
      </c>
      <c r="V1511" s="515">
        <f t="shared" si="1579"/>
        <v>0</v>
      </c>
      <c r="W1511" s="515">
        <f t="shared" si="1580"/>
        <v>0</v>
      </c>
      <c r="X1511" s="515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2312</v>
      </c>
      <c r="D1512" s="105" t="s">
        <v>1871</v>
      </c>
      <c r="E1512" s="212" t="s">
        <v>47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15">
        <f t="shared" si="1577"/>
        <v>0</v>
      </c>
      <c r="S1512" s="515">
        <f t="shared" si="1578"/>
        <v>0</v>
      </c>
      <c r="T1512" s="515">
        <f>IF(R1512=1,SUM($R$6:R1512),0)</f>
        <v>0</v>
      </c>
      <c r="U1512" s="515">
        <f>IF(S1512=1,SUM($S$6:S1512),0)</f>
        <v>0</v>
      </c>
      <c r="V1512" s="515">
        <f t="shared" si="1579"/>
        <v>0</v>
      </c>
      <c r="W1512" s="515">
        <f t="shared" si="1580"/>
        <v>0</v>
      </c>
      <c r="X1512" s="515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2313</v>
      </c>
      <c r="D1513" s="105" t="s">
        <v>1872</v>
      </c>
      <c r="E1513" s="212" t="s">
        <v>47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15">
        <f t="shared" si="1577"/>
        <v>0</v>
      </c>
      <c r="S1513" s="515">
        <f t="shared" si="1578"/>
        <v>0</v>
      </c>
      <c r="T1513" s="515">
        <f>IF(R1513=1,SUM($R$6:R1513),0)</f>
        <v>0</v>
      </c>
      <c r="U1513" s="515">
        <f>IF(S1513=1,SUM($S$6:S1513),0)</f>
        <v>0</v>
      </c>
      <c r="V1513" s="515">
        <f t="shared" si="1579"/>
        <v>0</v>
      </c>
      <c r="W1513" s="515">
        <f t="shared" si="1580"/>
        <v>0</v>
      </c>
      <c r="X1513" s="515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1873</v>
      </c>
      <c r="D1514" s="105" t="s">
        <v>1873</v>
      </c>
      <c r="E1514" s="212" t="s">
        <v>47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15">
        <f t="shared" si="1577"/>
        <v>0</v>
      </c>
      <c r="S1514" s="515">
        <f t="shared" si="1578"/>
        <v>0</v>
      </c>
      <c r="T1514" s="515">
        <f>IF(R1514=1,SUM($R$6:R1514),0)</f>
        <v>0</v>
      </c>
      <c r="U1514" s="515">
        <f>IF(S1514=1,SUM($S$6:S1514),0)</f>
        <v>0</v>
      </c>
      <c r="V1514" s="515">
        <f t="shared" si="1579"/>
        <v>0</v>
      </c>
      <c r="W1514" s="515">
        <f t="shared" si="1580"/>
        <v>0</v>
      </c>
      <c r="X1514" s="515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2314</v>
      </c>
      <c r="D1515" s="105" t="s">
        <v>1874</v>
      </c>
      <c r="E1515" s="212" t="s">
        <v>47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15">
        <f t="shared" si="1577"/>
        <v>0</v>
      </c>
      <c r="S1515" s="515">
        <f t="shared" si="1578"/>
        <v>0</v>
      </c>
      <c r="T1515" s="515">
        <f>IF(R1515=1,SUM($R$6:R1515),0)</f>
        <v>0</v>
      </c>
      <c r="U1515" s="515">
        <f>IF(S1515=1,SUM($S$6:S1515),0)</f>
        <v>0</v>
      </c>
      <c r="V1515" s="515">
        <f t="shared" si="1579"/>
        <v>0</v>
      </c>
      <c r="W1515" s="515">
        <f t="shared" si="1580"/>
        <v>0</v>
      </c>
      <c r="X1515" s="515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2315</v>
      </c>
      <c r="D1516" s="105" t="s">
        <v>1875</v>
      </c>
      <c r="E1516" s="212" t="s">
        <v>47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15">
        <f t="shared" si="1577"/>
        <v>0</v>
      </c>
      <c r="S1516" s="515">
        <f t="shared" si="1578"/>
        <v>0</v>
      </c>
      <c r="T1516" s="515">
        <f>IF(R1516=1,SUM($R$6:R1516),0)</f>
        <v>0</v>
      </c>
      <c r="U1516" s="515">
        <f>IF(S1516=1,SUM($S$6:S1516),0)</f>
        <v>0</v>
      </c>
      <c r="V1516" s="515">
        <f t="shared" si="1579"/>
        <v>0</v>
      </c>
      <c r="W1516" s="515">
        <f t="shared" si="1580"/>
        <v>0</v>
      </c>
      <c r="X1516" s="515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2316</v>
      </c>
      <c r="D1517" s="105" t="s">
        <v>1876</v>
      </c>
      <c r="E1517" s="212" t="s">
        <v>47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15">
        <f t="shared" si="1577"/>
        <v>0</v>
      </c>
      <c r="S1517" s="515">
        <f t="shared" si="1578"/>
        <v>0</v>
      </c>
      <c r="T1517" s="515">
        <f>IF(R1517=1,SUM($R$6:R1517),0)</f>
        <v>0</v>
      </c>
      <c r="U1517" s="515">
        <f>IF(S1517=1,SUM($S$6:S1517),0)</f>
        <v>0</v>
      </c>
      <c r="V1517" s="515">
        <f t="shared" si="1579"/>
        <v>0</v>
      </c>
      <c r="W1517" s="515">
        <f t="shared" si="1580"/>
        <v>0</v>
      </c>
      <c r="X1517" s="515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2317</v>
      </c>
      <c r="D1518" s="105" t="s">
        <v>1877</v>
      </c>
      <c r="E1518" s="212" t="s">
        <v>47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15">
        <f t="shared" si="1577"/>
        <v>0</v>
      </c>
      <c r="S1518" s="515">
        <f t="shared" si="1578"/>
        <v>0</v>
      </c>
      <c r="T1518" s="515">
        <f>IF(R1518=1,SUM($R$6:R1518),0)</f>
        <v>0</v>
      </c>
      <c r="U1518" s="515">
        <f>IF(S1518=1,SUM($S$6:S1518),0)</f>
        <v>0</v>
      </c>
      <c r="V1518" s="515">
        <f t="shared" si="1579"/>
        <v>0</v>
      </c>
      <c r="W1518" s="515">
        <f t="shared" si="1580"/>
        <v>0</v>
      </c>
      <c r="X1518" s="515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2318</v>
      </c>
      <c r="D1519" s="105" t="s">
        <v>1878</v>
      </c>
      <c r="E1519" s="212" t="s">
        <v>47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15">
        <f t="shared" si="1577"/>
        <v>0</v>
      </c>
      <c r="S1519" s="515">
        <f t="shared" si="1578"/>
        <v>0</v>
      </c>
      <c r="T1519" s="515">
        <f>IF(R1519=1,SUM($R$6:R1519),0)</f>
        <v>0</v>
      </c>
      <c r="U1519" s="515">
        <f>IF(S1519=1,SUM($S$6:S1519),0)</f>
        <v>0</v>
      </c>
      <c r="V1519" s="515">
        <f t="shared" si="1579"/>
        <v>0</v>
      </c>
      <c r="W1519" s="515">
        <f t="shared" si="1580"/>
        <v>0</v>
      </c>
      <c r="X1519" s="515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2319</v>
      </c>
      <c r="D1520" s="105" t="s">
        <v>1879</v>
      </c>
      <c r="E1520" s="212" t="s">
        <v>47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15">
        <f t="shared" si="1577"/>
        <v>0</v>
      </c>
      <c r="S1520" s="515">
        <f t="shared" si="1578"/>
        <v>0</v>
      </c>
      <c r="T1520" s="515">
        <f>IF(R1520=1,SUM($R$6:R1520),0)</f>
        <v>0</v>
      </c>
      <c r="U1520" s="515">
        <f>IF(S1520=1,SUM($S$6:S1520),0)</f>
        <v>0</v>
      </c>
      <c r="V1520" s="515">
        <f t="shared" si="1579"/>
        <v>0</v>
      </c>
      <c r="W1520" s="515">
        <f t="shared" si="1580"/>
        <v>0</v>
      </c>
      <c r="X1520" s="515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2320</v>
      </c>
      <c r="D1521" s="105" t="s">
        <v>1880</v>
      </c>
      <c r="E1521" s="212" t="s">
        <v>47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15">
        <f t="shared" si="1577"/>
        <v>0</v>
      </c>
      <c r="S1521" s="515">
        <f t="shared" si="1578"/>
        <v>0</v>
      </c>
      <c r="T1521" s="515">
        <f>IF(R1521=1,SUM($R$6:R1521),0)</f>
        <v>0</v>
      </c>
      <c r="U1521" s="515">
        <f>IF(S1521=1,SUM($S$6:S1521),0)</f>
        <v>0</v>
      </c>
      <c r="V1521" s="515">
        <f t="shared" si="1579"/>
        <v>0</v>
      </c>
      <c r="W1521" s="515">
        <f t="shared" si="1580"/>
        <v>0</v>
      </c>
      <c r="X1521" s="515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2321</v>
      </c>
      <c r="D1522" s="105" t="s">
        <v>1881</v>
      </c>
      <c r="E1522" s="212" t="s">
        <v>47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15">
        <f t="shared" si="1577"/>
        <v>0</v>
      </c>
      <c r="S1522" s="515">
        <f t="shared" si="1578"/>
        <v>0</v>
      </c>
      <c r="T1522" s="515">
        <f>IF(R1522=1,SUM($R$6:R1522),0)</f>
        <v>0</v>
      </c>
      <c r="U1522" s="515">
        <f>IF(S1522=1,SUM($S$6:S1522),0)</f>
        <v>0</v>
      </c>
      <c r="V1522" s="515">
        <f t="shared" si="1579"/>
        <v>0</v>
      </c>
      <c r="W1522" s="515">
        <f t="shared" si="1580"/>
        <v>0</v>
      </c>
      <c r="X1522" s="515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2322</v>
      </c>
      <c r="D1523" s="105" t="s">
        <v>1882</v>
      </c>
      <c r="E1523" s="212" t="s">
        <v>47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15">
        <f t="shared" si="1577"/>
        <v>0</v>
      </c>
      <c r="S1523" s="515">
        <f t="shared" si="1578"/>
        <v>0</v>
      </c>
      <c r="T1523" s="515">
        <f>IF(R1523=1,SUM($R$6:R1523),0)</f>
        <v>0</v>
      </c>
      <c r="U1523" s="515">
        <f>IF(S1523=1,SUM($S$6:S1523),0)</f>
        <v>0</v>
      </c>
      <c r="V1523" s="515">
        <f t="shared" si="1579"/>
        <v>0</v>
      </c>
      <c r="W1523" s="515">
        <f t="shared" si="1580"/>
        <v>0</v>
      </c>
      <c r="X1523" s="515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2323</v>
      </c>
      <c r="D1524" s="105" t="s">
        <v>1883</v>
      </c>
      <c r="E1524" s="212" t="s">
        <v>47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15">
        <f t="shared" si="1577"/>
        <v>0</v>
      </c>
      <c r="S1524" s="515">
        <f t="shared" si="1578"/>
        <v>0</v>
      </c>
      <c r="T1524" s="515">
        <f>IF(R1524=1,SUM($R$6:R1524),0)</f>
        <v>0</v>
      </c>
      <c r="U1524" s="515">
        <f>IF(S1524=1,SUM($S$6:S1524),0)</f>
        <v>0</v>
      </c>
      <c r="V1524" s="515">
        <f t="shared" si="1579"/>
        <v>0</v>
      </c>
      <c r="W1524" s="515">
        <f t="shared" si="1580"/>
        <v>0</v>
      </c>
      <c r="X1524" s="515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48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15">
        <f t="shared" si="1577"/>
        <v>0</v>
      </c>
      <c r="S1525" s="515">
        <f t="shared" si="1578"/>
        <v>0</v>
      </c>
      <c r="T1525" s="515">
        <f>IF(R1525=1,SUM($R$6:R1525),0)</f>
        <v>0</v>
      </c>
      <c r="U1525" s="515">
        <f>IF(S1525=1,SUM($S$6:S1525),0)</f>
        <v>0</v>
      </c>
      <c r="V1525" s="515">
        <f t="shared" si="1579"/>
        <v>0</v>
      </c>
      <c r="W1525" s="515">
        <f t="shared" si="1580"/>
        <v>0</v>
      </c>
      <c r="X1525" s="515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720</v>
      </c>
      <c r="C1526" s="426" t="s">
        <v>742</v>
      </c>
      <c r="D1526" s="426"/>
      <c r="E1526" s="212" t="s">
        <v>48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15">
        <f t="shared" si="1577"/>
        <v>0</v>
      </c>
      <c r="S1526" s="515">
        <f t="shared" si="1578"/>
        <v>0</v>
      </c>
      <c r="T1526" s="515">
        <f>IF(R1526=1,SUM($R$6:R1526),0)</f>
        <v>0</v>
      </c>
      <c r="U1526" s="515">
        <f>IF(S1526=1,SUM($S$6:S1526),0)</f>
        <v>0</v>
      </c>
      <c r="V1526" s="515">
        <f t="shared" si="1579"/>
        <v>0</v>
      </c>
      <c r="W1526" s="515">
        <f t="shared" si="1580"/>
        <v>0</v>
      </c>
      <c r="X1526" s="515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2324</v>
      </c>
      <c r="D1527" s="105" t="s">
        <v>1884</v>
      </c>
      <c r="E1527" s="212" t="s">
        <v>47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15">
        <f t="shared" si="1577"/>
        <v>0</v>
      </c>
      <c r="S1527" s="515">
        <f t="shared" si="1578"/>
        <v>0</v>
      </c>
      <c r="T1527" s="515">
        <f>IF(R1527=1,SUM($R$6:R1527),0)</f>
        <v>0</v>
      </c>
      <c r="U1527" s="515">
        <f>IF(S1527=1,SUM($S$6:S1527),0)</f>
        <v>0</v>
      </c>
      <c r="V1527" s="515">
        <f t="shared" si="1579"/>
        <v>0</v>
      </c>
      <c r="W1527" s="515">
        <f t="shared" si="1580"/>
        <v>0</v>
      </c>
      <c r="X1527" s="515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2325</v>
      </c>
      <c r="D1528" s="105" t="s">
        <v>1885</v>
      </c>
      <c r="E1528" s="212" t="s">
        <v>47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15">
        <f t="shared" si="1577"/>
        <v>0</v>
      </c>
      <c r="S1528" s="515">
        <f t="shared" si="1578"/>
        <v>0</v>
      </c>
      <c r="T1528" s="515">
        <f>IF(R1528=1,SUM($R$6:R1528),0)</f>
        <v>0</v>
      </c>
      <c r="U1528" s="515">
        <f>IF(S1528=1,SUM($S$6:S1528),0)</f>
        <v>0</v>
      </c>
      <c r="V1528" s="515">
        <f t="shared" si="1579"/>
        <v>0</v>
      </c>
      <c r="W1528" s="515">
        <f t="shared" si="1580"/>
        <v>0</v>
      </c>
      <c r="X1528" s="515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2326</v>
      </c>
      <c r="D1529" s="105" t="s">
        <v>1886</v>
      </c>
      <c r="E1529" s="212" t="s">
        <v>47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15">
        <f t="shared" si="1577"/>
        <v>0</v>
      </c>
      <c r="S1529" s="515">
        <f t="shared" si="1578"/>
        <v>0</v>
      </c>
      <c r="T1529" s="515">
        <f>IF(R1529=1,SUM($R$6:R1529),0)</f>
        <v>0</v>
      </c>
      <c r="U1529" s="515">
        <f>IF(S1529=1,SUM($S$6:S1529),0)</f>
        <v>0</v>
      </c>
      <c r="V1529" s="515">
        <f t="shared" si="1579"/>
        <v>0</v>
      </c>
      <c r="W1529" s="515">
        <f t="shared" si="1580"/>
        <v>0</v>
      </c>
      <c r="X1529" s="515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2327</v>
      </c>
      <c r="D1530" s="105" t="s">
        <v>1887</v>
      </c>
      <c r="E1530" s="212" t="s">
        <v>47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15">
        <f t="shared" si="1577"/>
        <v>0</v>
      </c>
      <c r="S1530" s="515">
        <f t="shared" si="1578"/>
        <v>0</v>
      </c>
      <c r="T1530" s="515">
        <f>IF(R1530=1,SUM($R$6:R1530),0)</f>
        <v>0</v>
      </c>
      <c r="U1530" s="515">
        <f>IF(S1530=1,SUM($S$6:S1530),0)</f>
        <v>0</v>
      </c>
      <c r="V1530" s="515">
        <f t="shared" si="1579"/>
        <v>0</v>
      </c>
      <c r="W1530" s="515">
        <f t="shared" si="1580"/>
        <v>0</v>
      </c>
      <c r="X1530" s="515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2328</v>
      </c>
      <c r="D1531" s="105" t="s">
        <v>1888</v>
      </c>
      <c r="E1531" s="212" t="s">
        <v>47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15">
        <f t="shared" si="1577"/>
        <v>0</v>
      </c>
      <c r="S1531" s="515">
        <f t="shared" si="1578"/>
        <v>0</v>
      </c>
      <c r="T1531" s="515">
        <f>IF(R1531=1,SUM($R$6:R1531),0)</f>
        <v>0</v>
      </c>
      <c r="U1531" s="515">
        <f>IF(S1531=1,SUM($S$6:S1531),0)</f>
        <v>0</v>
      </c>
      <c r="V1531" s="515">
        <f t="shared" si="1579"/>
        <v>0</v>
      </c>
      <c r="W1531" s="515">
        <f t="shared" si="1580"/>
        <v>0</v>
      </c>
      <c r="X1531" s="515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2329</v>
      </c>
      <c r="D1532" s="105" t="s">
        <v>1889</v>
      </c>
      <c r="E1532" s="212" t="s">
        <v>47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15">
        <f t="shared" si="1577"/>
        <v>0</v>
      </c>
      <c r="S1532" s="515">
        <f t="shared" si="1578"/>
        <v>0</v>
      </c>
      <c r="T1532" s="515">
        <f>IF(R1532=1,SUM($R$6:R1532),0)</f>
        <v>0</v>
      </c>
      <c r="U1532" s="515">
        <f>IF(S1532=1,SUM($S$6:S1532),0)</f>
        <v>0</v>
      </c>
      <c r="V1532" s="515">
        <f t="shared" si="1579"/>
        <v>0</v>
      </c>
      <c r="W1532" s="515">
        <f t="shared" si="1580"/>
        <v>0</v>
      </c>
      <c r="X1532" s="515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2330</v>
      </c>
      <c r="D1533" s="105" t="s">
        <v>1890</v>
      </c>
      <c r="E1533" s="212" t="s">
        <v>47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15">
        <f t="shared" si="1577"/>
        <v>0</v>
      </c>
      <c r="S1533" s="515">
        <f t="shared" si="1578"/>
        <v>0</v>
      </c>
      <c r="T1533" s="515">
        <f>IF(R1533=1,SUM($R$6:R1533),0)</f>
        <v>0</v>
      </c>
      <c r="U1533" s="515">
        <f>IF(S1533=1,SUM($S$6:S1533),0)</f>
        <v>0</v>
      </c>
      <c r="V1533" s="515">
        <f t="shared" si="1579"/>
        <v>0</v>
      </c>
      <c r="W1533" s="515">
        <f t="shared" si="1580"/>
        <v>0</v>
      </c>
      <c r="X1533" s="515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2331</v>
      </c>
      <c r="D1534" s="105" t="s">
        <v>1891</v>
      </c>
      <c r="E1534" s="212" t="s">
        <v>47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15">
        <f t="shared" si="1577"/>
        <v>0</v>
      </c>
      <c r="S1534" s="515">
        <f t="shared" si="1578"/>
        <v>0</v>
      </c>
      <c r="T1534" s="515">
        <f>IF(R1534=1,SUM($R$6:R1534),0)</f>
        <v>0</v>
      </c>
      <c r="U1534" s="515">
        <f>IF(S1534=1,SUM($S$6:S1534),0)</f>
        <v>0</v>
      </c>
      <c r="V1534" s="515">
        <f t="shared" si="1579"/>
        <v>0</v>
      </c>
      <c r="W1534" s="515">
        <f t="shared" si="1580"/>
        <v>0</v>
      </c>
      <c r="X1534" s="515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15">
        <f t="shared" si="1577"/>
        <v>0</v>
      </c>
      <c r="S1535" s="515">
        <f t="shared" si="1578"/>
        <v>0</v>
      </c>
      <c r="T1535" s="515">
        <f>IF(R1535=1,SUM($R$6:R1535),0)</f>
        <v>0</v>
      </c>
      <c r="U1535" s="515">
        <f>IF(S1535=1,SUM($S$6:S1535),0)</f>
        <v>0</v>
      </c>
      <c r="V1535" s="515">
        <f t="shared" si="1579"/>
        <v>0</v>
      </c>
      <c r="W1535" s="515">
        <f t="shared" si="1580"/>
        <v>0</v>
      </c>
      <c r="X1535" s="515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720</v>
      </c>
      <c r="C1536" s="427" t="s">
        <v>1580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15">
        <f t="shared" si="1577"/>
        <v>0</v>
      </c>
      <c r="S1536" s="515">
        <f t="shared" si="1578"/>
        <v>0</v>
      </c>
      <c r="T1536" s="515">
        <f>IF(R1536=1,SUM($R$6:R1536),0)</f>
        <v>0</v>
      </c>
      <c r="U1536" s="515">
        <f>IF(S1536=1,SUM($S$6:S1536),0)</f>
        <v>0</v>
      </c>
      <c r="V1536" s="515">
        <f t="shared" si="1579"/>
        <v>0</v>
      </c>
      <c r="W1536" s="515">
        <f t="shared" si="1580"/>
        <v>0</v>
      </c>
      <c r="X1536" s="515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707</v>
      </c>
      <c r="D1537" s="105" t="s">
        <v>707</v>
      </c>
      <c r="E1537" s="212" t="s">
        <v>47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15">
        <f t="shared" si="1577"/>
        <v>0</v>
      </c>
      <c r="S1537" s="515">
        <f t="shared" si="1578"/>
        <v>0</v>
      </c>
      <c r="T1537" s="515">
        <f>IF(R1537=1,SUM($R$6:R1537),0)</f>
        <v>0</v>
      </c>
      <c r="U1537" s="515">
        <f>IF(S1537=1,SUM($S$6:S1537),0)</f>
        <v>0</v>
      </c>
      <c r="V1537" s="515">
        <f t="shared" si="1579"/>
        <v>0</v>
      </c>
      <c r="W1537" s="515">
        <f t="shared" si="1580"/>
        <v>0</v>
      </c>
      <c r="X1537" s="515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15">
        <f t="shared" si="1577"/>
        <v>0</v>
      </c>
      <c r="S1538" s="515">
        <f t="shared" si="1578"/>
        <v>0</v>
      </c>
      <c r="T1538" s="515">
        <f>IF(R1538=1,SUM($R$6:R1538),0)</f>
        <v>0</v>
      </c>
      <c r="U1538" s="515">
        <f>IF(S1538=1,SUM($S$6:S1538),0)</f>
        <v>0</v>
      </c>
      <c r="V1538" s="515">
        <f t="shared" si="1579"/>
        <v>0</v>
      </c>
      <c r="W1538" s="515">
        <f t="shared" si="1580"/>
        <v>0</v>
      </c>
      <c r="X1538" s="515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720</v>
      </c>
      <c r="C1539" s="427" t="s">
        <v>1583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15">
        <f t="shared" si="1577"/>
        <v>0</v>
      </c>
      <c r="S1539" s="515">
        <f t="shared" si="1578"/>
        <v>0</v>
      </c>
      <c r="T1539" s="515">
        <f>IF(R1539=1,SUM($R$6:R1539),0)</f>
        <v>0</v>
      </c>
      <c r="U1539" s="515">
        <f>IF(S1539=1,SUM($S$6:S1539),0)</f>
        <v>0</v>
      </c>
      <c r="V1539" s="515">
        <f t="shared" si="1579"/>
        <v>0</v>
      </c>
      <c r="W1539" s="515">
        <f t="shared" si="1580"/>
        <v>0</v>
      </c>
      <c r="X1539" s="515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2334</v>
      </c>
      <c r="D1540" s="105" t="s">
        <v>1892</v>
      </c>
      <c r="E1540" s="212" t="s">
        <v>47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15">
        <f t="shared" si="1577"/>
        <v>0</v>
      </c>
      <c r="S1540" s="515">
        <f t="shared" si="1578"/>
        <v>0</v>
      </c>
      <c r="T1540" s="515">
        <f>IF(R1540=1,SUM($R$6:R1540),0)</f>
        <v>0</v>
      </c>
      <c r="U1540" s="515">
        <f>IF(S1540=1,SUM($S$6:S1540),0)</f>
        <v>0</v>
      </c>
      <c r="V1540" s="515">
        <f t="shared" si="1579"/>
        <v>0</v>
      </c>
      <c r="W1540" s="515">
        <f t="shared" si="1580"/>
        <v>0</v>
      </c>
      <c r="X1540" s="515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2335</v>
      </c>
      <c r="D1541" s="105" t="s">
        <v>1893</v>
      </c>
      <c r="E1541" s="212" t="s">
        <v>47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15">
        <f t="shared" si="1577"/>
        <v>0</v>
      </c>
      <c r="S1541" s="515">
        <f t="shared" si="1578"/>
        <v>0</v>
      </c>
      <c r="T1541" s="515">
        <f>IF(R1541=1,SUM($R$6:R1541),0)</f>
        <v>0</v>
      </c>
      <c r="U1541" s="515">
        <f>IF(S1541=1,SUM($S$6:S1541),0)</f>
        <v>0</v>
      </c>
      <c r="V1541" s="515">
        <f t="shared" si="1579"/>
        <v>0</v>
      </c>
      <c r="W1541" s="515">
        <f t="shared" si="1580"/>
        <v>0</v>
      </c>
      <c r="X1541" s="515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2336</v>
      </c>
      <c r="D1542" s="105" t="s">
        <v>1894</v>
      </c>
      <c r="E1542" s="212" t="s">
        <v>47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15">
        <f t="shared" si="1577"/>
        <v>0</v>
      </c>
      <c r="S1542" s="515">
        <f t="shared" si="1578"/>
        <v>0</v>
      </c>
      <c r="T1542" s="515">
        <f>IF(R1542=1,SUM($R$6:R1542),0)</f>
        <v>0</v>
      </c>
      <c r="U1542" s="515">
        <f>IF(S1542=1,SUM($S$6:S1542),0)</f>
        <v>0</v>
      </c>
      <c r="V1542" s="515">
        <f t="shared" si="1579"/>
        <v>0</v>
      </c>
      <c r="W1542" s="515">
        <f t="shared" si="1580"/>
        <v>0</v>
      </c>
      <c r="X1542" s="515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2337</v>
      </c>
      <c r="D1543" s="105" t="s">
        <v>1895</v>
      </c>
      <c r="E1543" s="212" t="s">
        <v>47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15">
        <f t="shared" ref="R1543:R1606" si="1648">IF(E1543="MDU-KD",1,0)</f>
        <v>0</v>
      </c>
      <c r="S1543" s="515">
        <f t="shared" ref="S1543:S1606" si="1649">IF(E1543="HDW",1,0)</f>
        <v>0</v>
      </c>
      <c r="T1543" s="515">
        <f>IF(R1543=1,SUM($R$6:R1543),0)</f>
        <v>0</v>
      </c>
      <c r="U1543" s="515">
        <f>IF(S1543=1,SUM($S$6:S1543),0)</f>
        <v>0</v>
      </c>
      <c r="V1543" s="515">
        <f t="shared" ref="V1543:V1606" si="1650">IF(T1543=0,U1543,T1543)</f>
        <v>0</v>
      </c>
      <c r="W1543" s="515">
        <f t="shared" ref="W1543:W1606" si="1651">IF(F1543=0,0,IF(LEFT(C1543,11)="Tiang Beton",1,0))</f>
        <v>0</v>
      </c>
      <c r="X1543" s="515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2338</v>
      </c>
      <c r="D1544" s="105" t="s">
        <v>1896</v>
      </c>
      <c r="E1544" s="212" t="s">
        <v>47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15">
        <f t="shared" si="1648"/>
        <v>0</v>
      </c>
      <c r="S1544" s="515">
        <f t="shared" si="1649"/>
        <v>0</v>
      </c>
      <c r="T1544" s="515">
        <f>IF(R1544=1,SUM($R$6:R1544),0)</f>
        <v>0</v>
      </c>
      <c r="U1544" s="515">
        <f>IF(S1544=1,SUM($S$6:S1544),0)</f>
        <v>0</v>
      </c>
      <c r="V1544" s="515">
        <f t="shared" si="1650"/>
        <v>0</v>
      </c>
      <c r="W1544" s="515">
        <f t="shared" si="1651"/>
        <v>0</v>
      </c>
      <c r="X1544" s="515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2339</v>
      </c>
      <c r="D1545" s="105" t="s">
        <v>1897</v>
      </c>
      <c r="E1545" s="212" t="s">
        <v>47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15">
        <f t="shared" si="1648"/>
        <v>0</v>
      </c>
      <c r="S1545" s="515">
        <f t="shared" si="1649"/>
        <v>0</v>
      </c>
      <c r="T1545" s="515">
        <f>IF(R1545=1,SUM($R$6:R1545),0)</f>
        <v>0</v>
      </c>
      <c r="U1545" s="515">
        <f>IF(S1545=1,SUM($S$6:S1545),0)</f>
        <v>0</v>
      </c>
      <c r="V1545" s="515">
        <f t="shared" si="1650"/>
        <v>0</v>
      </c>
      <c r="W1545" s="515">
        <f t="shared" si="1651"/>
        <v>0</v>
      </c>
      <c r="X1545" s="515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2340</v>
      </c>
      <c r="D1546" s="105" t="s">
        <v>1898</v>
      </c>
      <c r="E1546" s="212" t="s">
        <v>47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15">
        <f t="shared" si="1648"/>
        <v>0</v>
      </c>
      <c r="S1546" s="515">
        <f t="shared" si="1649"/>
        <v>0</v>
      </c>
      <c r="T1546" s="515">
        <f>IF(R1546=1,SUM($R$6:R1546),0)</f>
        <v>0</v>
      </c>
      <c r="U1546" s="515">
        <f>IF(S1546=1,SUM($S$6:S1546),0)</f>
        <v>0</v>
      </c>
      <c r="V1546" s="515">
        <f t="shared" si="1650"/>
        <v>0</v>
      </c>
      <c r="W1546" s="515">
        <f t="shared" si="1651"/>
        <v>0</v>
      </c>
      <c r="X1546" s="515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634</v>
      </c>
      <c r="D1547" s="105"/>
      <c r="E1547" s="212" t="s">
        <v>47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15">
        <f t="shared" si="1648"/>
        <v>0</v>
      </c>
      <c r="S1547" s="515">
        <f t="shared" si="1649"/>
        <v>0</v>
      </c>
      <c r="T1547" s="515">
        <f>IF(R1547=1,SUM($R$6:R1547),0)</f>
        <v>0</v>
      </c>
      <c r="U1547" s="515">
        <f>IF(S1547=1,SUM($S$6:S1547),0)</f>
        <v>0</v>
      </c>
      <c r="V1547" s="515">
        <f t="shared" si="1650"/>
        <v>0</v>
      </c>
      <c r="W1547" s="515">
        <f t="shared" si="1651"/>
        <v>0</v>
      </c>
      <c r="X1547" s="515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2341</v>
      </c>
      <c r="D1548" s="105" t="s">
        <v>1899</v>
      </c>
      <c r="E1548" s="212" t="s">
        <v>47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15">
        <f t="shared" si="1648"/>
        <v>0</v>
      </c>
      <c r="S1548" s="515">
        <f t="shared" si="1649"/>
        <v>0</v>
      </c>
      <c r="T1548" s="515">
        <f>IF(R1548=1,SUM($R$6:R1548),0)</f>
        <v>0</v>
      </c>
      <c r="U1548" s="515">
        <f>IF(S1548=1,SUM($S$6:S1548),0)</f>
        <v>0</v>
      </c>
      <c r="V1548" s="515">
        <f t="shared" si="1650"/>
        <v>0</v>
      </c>
      <c r="W1548" s="515">
        <f t="shared" si="1651"/>
        <v>0</v>
      </c>
      <c r="X1548" s="515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2342</v>
      </c>
      <c r="D1549" s="105" t="s">
        <v>1900</v>
      </c>
      <c r="E1549" s="212" t="s">
        <v>47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15">
        <f t="shared" si="1648"/>
        <v>0</v>
      </c>
      <c r="S1549" s="515">
        <f t="shared" si="1649"/>
        <v>0</v>
      </c>
      <c r="T1549" s="515">
        <f>IF(R1549=1,SUM($R$6:R1549),0)</f>
        <v>0</v>
      </c>
      <c r="U1549" s="515">
        <f>IF(S1549=1,SUM($S$6:S1549),0)</f>
        <v>0</v>
      </c>
      <c r="V1549" s="515">
        <f t="shared" si="1650"/>
        <v>0</v>
      </c>
      <c r="W1549" s="515">
        <f t="shared" si="1651"/>
        <v>0</v>
      </c>
      <c r="X1549" s="515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2343</v>
      </c>
      <c r="D1550" s="105" t="s">
        <v>1901</v>
      </c>
      <c r="E1550" s="212" t="s">
        <v>47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15">
        <f t="shared" si="1648"/>
        <v>0</v>
      </c>
      <c r="S1550" s="515">
        <f t="shared" si="1649"/>
        <v>0</v>
      </c>
      <c r="T1550" s="515">
        <f>IF(R1550=1,SUM($R$6:R1550),0)</f>
        <v>0</v>
      </c>
      <c r="U1550" s="515">
        <f>IF(S1550=1,SUM($S$6:S1550),0)</f>
        <v>0</v>
      </c>
      <c r="V1550" s="515">
        <f t="shared" si="1650"/>
        <v>0</v>
      </c>
      <c r="W1550" s="515">
        <f t="shared" si="1651"/>
        <v>0</v>
      </c>
      <c r="X1550" s="515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2344</v>
      </c>
      <c r="D1551" s="105" t="s">
        <v>1902</v>
      </c>
      <c r="E1551" s="212" t="s">
        <v>47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15">
        <f t="shared" si="1648"/>
        <v>0</v>
      </c>
      <c r="S1551" s="515">
        <f t="shared" si="1649"/>
        <v>0</v>
      </c>
      <c r="T1551" s="515">
        <f>IF(R1551=1,SUM($R$6:R1551),0)</f>
        <v>0</v>
      </c>
      <c r="U1551" s="515">
        <f>IF(S1551=1,SUM($S$6:S1551),0)</f>
        <v>0</v>
      </c>
      <c r="V1551" s="515">
        <f t="shared" si="1650"/>
        <v>0</v>
      </c>
      <c r="W1551" s="515">
        <f t="shared" si="1651"/>
        <v>0</v>
      </c>
      <c r="X1551" s="515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635</v>
      </c>
      <c r="D1552" s="105"/>
      <c r="E1552" s="212" t="s">
        <v>47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15">
        <f t="shared" si="1648"/>
        <v>0</v>
      </c>
      <c r="S1552" s="515">
        <f t="shared" si="1649"/>
        <v>0</v>
      </c>
      <c r="T1552" s="515">
        <f>IF(R1552=1,SUM($R$6:R1552),0)</f>
        <v>0</v>
      </c>
      <c r="U1552" s="515">
        <f>IF(S1552=1,SUM($S$6:S1552),0)</f>
        <v>0</v>
      </c>
      <c r="V1552" s="515">
        <f t="shared" si="1650"/>
        <v>0</v>
      </c>
      <c r="W1552" s="515">
        <f t="shared" si="1651"/>
        <v>0</v>
      </c>
      <c r="X1552" s="515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636</v>
      </c>
      <c r="D1553" s="105" t="s">
        <v>2130</v>
      </c>
      <c r="E1553" s="212" t="s">
        <v>47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15">
        <f t="shared" si="1648"/>
        <v>0</v>
      </c>
      <c r="S1553" s="515">
        <f t="shared" si="1649"/>
        <v>0</v>
      </c>
      <c r="T1553" s="515">
        <f>IF(R1553=1,SUM($R$6:R1553),0)</f>
        <v>0</v>
      </c>
      <c r="U1553" s="515">
        <f>IF(S1553=1,SUM($S$6:S1553),0)</f>
        <v>0</v>
      </c>
      <c r="V1553" s="515">
        <f t="shared" si="1650"/>
        <v>0</v>
      </c>
      <c r="W1553" s="515">
        <f t="shared" si="1651"/>
        <v>0</v>
      </c>
      <c r="X1553" s="515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637</v>
      </c>
      <c r="D1554" s="105" t="s">
        <v>2131</v>
      </c>
      <c r="E1554" s="212" t="s">
        <v>47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15">
        <f t="shared" si="1648"/>
        <v>0</v>
      </c>
      <c r="S1554" s="515">
        <f t="shared" si="1649"/>
        <v>0</v>
      </c>
      <c r="T1554" s="515">
        <f>IF(R1554=1,SUM($R$6:R1554),0)</f>
        <v>0</v>
      </c>
      <c r="U1554" s="515">
        <f>IF(S1554=1,SUM($S$6:S1554),0)</f>
        <v>0</v>
      </c>
      <c r="V1554" s="515">
        <f t="shared" si="1650"/>
        <v>0</v>
      </c>
      <c r="W1554" s="515">
        <f t="shared" si="1651"/>
        <v>0</v>
      </c>
      <c r="X1554" s="515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638</v>
      </c>
      <c r="D1555" s="105" t="s">
        <v>2132</v>
      </c>
      <c r="E1555" s="212" t="s">
        <v>47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15">
        <f t="shared" si="1648"/>
        <v>0</v>
      </c>
      <c r="S1555" s="515">
        <f t="shared" si="1649"/>
        <v>0</v>
      </c>
      <c r="T1555" s="515">
        <f>IF(R1555=1,SUM($R$6:R1555),0)</f>
        <v>0</v>
      </c>
      <c r="U1555" s="515">
        <f>IF(S1555=1,SUM($S$6:S1555),0)</f>
        <v>0</v>
      </c>
      <c r="V1555" s="515">
        <f t="shared" si="1650"/>
        <v>0</v>
      </c>
      <c r="W1555" s="515">
        <f t="shared" si="1651"/>
        <v>0</v>
      </c>
      <c r="X1555" s="515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639</v>
      </c>
      <c r="D1556" s="105" t="s">
        <v>2133</v>
      </c>
      <c r="E1556" s="212" t="s">
        <v>47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15">
        <f t="shared" si="1648"/>
        <v>0</v>
      </c>
      <c r="S1556" s="515">
        <f t="shared" si="1649"/>
        <v>0</v>
      </c>
      <c r="T1556" s="515">
        <f>IF(R1556=1,SUM($R$6:R1556),0)</f>
        <v>0</v>
      </c>
      <c r="U1556" s="515">
        <f>IF(S1556=1,SUM($S$6:S1556),0)</f>
        <v>0</v>
      </c>
      <c r="V1556" s="515">
        <f t="shared" si="1650"/>
        <v>0</v>
      </c>
      <c r="W1556" s="515">
        <f t="shared" si="1651"/>
        <v>0</v>
      </c>
      <c r="X1556" s="515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1903</v>
      </c>
      <c r="D1557" s="105" t="s">
        <v>1903</v>
      </c>
      <c r="E1557" s="212" t="s">
        <v>47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15">
        <f t="shared" si="1648"/>
        <v>0</v>
      </c>
      <c r="S1557" s="515">
        <f t="shared" si="1649"/>
        <v>0</v>
      </c>
      <c r="T1557" s="515">
        <f>IF(R1557=1,SUM($R$6:R1557),0)</f>
        <v>0</v>
      </c>
      <c r="U1557" s="515">
        <f>IF(S1557=1,SUM($S$6:S1557),0)</f>
        <v>0</v>
      </c>
      <c r="V1557" s="515">
        <f t="shared" si="1650"/>
        <v>0</v>
      </c>
      <c r="W1557" s="515">
        <f t="shared" si="1651"/>
        <v>0</v>
      </c>
      <c r="X1557" s="515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1904</v>
      </c>
      <c r="D1558" s="105" t="s">
        <v>1904</v>
      </c>
      <c r="E1558" s="212" t="s">
        <v>47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15">
        <f t="shared" si="1648"/>
        <v>0</v>
      </c>
      <c r="S1558" s="515">
        <f t="shared" si="1649"/>
        <v>0</v>
      </c>
      <c r="T1558" s="515">
        <f>IF(R1558=1,SUM($R$6:R1558),0)</f>
        <v>0</v>
      </c>
      <c r="U1558" s="515">
        <f>IF(S1558=1,SUM($S$6:S1558),0)</f>
        <v>0</v>
      </c>
      <c r="V1558" s="515">
        <f t="shared" si="1650"/>
        <v>0</v>
      </c>
      <c r="W1558" s="515">
        <f t="shared" si="1651"/>
        <v>0</v>
      </c>
      <c r="X1558" s="515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1905</v>
      </c>
      <c r="D1559" s="105" t="s">
        <v>1905</v>
      </c>
      <c r="E1559" s="212" t="s">
        <v>47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15">
        <f t="shared" si="1648"/>
        <v>0</v>
      </c>
      <c r="S1559" s="515">
        <f t="shared" si="1649"/>
        <v>0</v>
      </c>
      <c r="T1559" s="515">
        <f>IF(R1559=1,SUM($R$6:R1559),0)</f>
        <v>0</v>
      </c>
      <c r="U1559" s="515">
        <f>IF(S1559=1,SUM($S$6:S1559),0)</f>
        <v>0</v>
      </c>
      <c r="V1559" s="515">
        <f t="shared" si="1650"/>
        <v>0</v>
      </c>
      <c r="W1559" s="515">
        <f t="shared" si="1651"/>
        <v>0</v>
      </c>
      <c r="X1559" s="515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1906</v>
      </c>
      <c r="D1560" s="105" t="s">
        <v>1906</v>
      </c>
      <c r="E1560" s="212" t="s">
        <v>47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15">
        <f t="shared" si="1648"/>
        <v>0</v>
      </c>
      <c r="S1560" s="515">
        <f t="shared" si="1649"/>
        <v>0</v>
      </c>
      <c r="T1560" s="515">
        <f>IF(R1560=1,SUM($R$6:R1560),0)</f>
        <v>0</v>
      </c>
      <c r="U1560" s="515">
        <f>IF(S1560=1,SUM($S$6:S1560),0)</f>
        <v>0</v>
      </c>
      <c r="V1560" s="515">
        <f t="shared" si="1650"/>
        <v>0</v>
      </c>
      <c r="W1560" s="515">
        <f t="shared" si="1651"/>
        <v>0</v>
      </c>
      <c r="X1560" s="515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1907</v>
      </c>
      <c r="D1561" s="105" t="s">
        <v>1907</v>
      </c>
      <c r="E1561" s="212" t="s">
        <v>47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15">
        <f t="shared" si="1648"/>
        <v>0</v>
      </c>
      <c r="S1561" s="515">
        <f t="shared" si="1649"/>
        <v>0</v>
      </c>
      <c r="T1561" s="515">
        <f>IF(R1561=1,SUM($R$6:R1561),0)</f>
        <v>0</v>
      </c>
      <c r="U1561" s="515">
        <f>IF(S1561=1,SUM($S$6:S1561),0)</f>
        <v>0</v>
      </c>
      <c r="V1561" s="515">
        <f t="shared" si="1650"/>
        <v>0</v>
      </c>
      <c r="W1561" s="515">
        <f t="shared" si="1651"/>
        <v>0</v>
      </c>
      <c r="X1561" s="515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1908</v>
      </c>
      <c r="D1562" s="105" t="s">
        <v>1908</v>
      </c>
      <c r="E1562" s="212" t="s">
        <v>47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15">
        <f t="shared" si="1648"/>
        <v>0</v>
      </c>
      <c r="S1562" s="515">
        <f t="shared" si="1649"/>
        <v>0</v>
      </c>
      <c r="T1562" s="515">
        <f>IF(R1562=1,SUM($R$6:R1562),0)</f>
        <v>0</v>
      </c>
      <c r="U1562" s="515">
        <f>IF(S1562=1,SUM($S$6:S1562),0)</f>
        <v>0</v>
      </c>
      <c r="V1562" s="515">
        <f t="shared" si="1650"/>
        <v>0</v>
      </c>
      <c r="W1562" s="515">
        <f t="shared" si="1651"/>
        <v>0</v>
      </c>
      <c r="X1562" s="515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1909</v>
      </c>
      <c r="D1563" s="105" t="s">
        <v>1909</v>
      </c>
      <c r="E1563" s="212" t="s">
        <v>47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15">
        <f t="shared" si="1648"/>
        <v>0</v>
      </c>
      <c r="S1563" s="515">
        <f t="shared" si="1649"/>
        <v>0</v>
      </c>
      <c r="T1563" s="515">
        <f>IF(R1563=1,SUM($R$6:R1563),0)</f>
        <v>0</v>
      </c>
      <c r="U1563" s="515">
        <f>IF(S1563=1,SUM($S$6:S1563),0)</f>
        <v>0</v>
      </c>
      <c r="V1563" s="515">
        <f t="shared" si="1650"/>
        <v>0</v>
      </c>
      <c r="W1563" s="515">
        <f t="shared" si="1651"/>
        <v>0</v>
      </c>
      <c r="X1563" s="515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1910</v>
      </c>
      <c r="D1564" s="105" t="s">
        <v>1910</v>
      </c>
      <c r="E1564" s="212" t="s">
        <v>47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15">
        <f t="shared" si="1648"/>
        <v>0</v>
      </c>
      <c r="S1564" s="515">
        <f t="shared" si="1649"/>
        <v>0</v>
      </c>
      <c r="T1564" s="515">
        <f>IF(R1564=1,SUM($R$6:R1564),0)</f>
        <v>0</v>
      </c>
      <c r="U1564" s="515">
        <f>IF(S1564=1,SUM($S$6:S1564),0)</f>
        <v>0</v>
      </c>
      <c r="V1564" s="515">
        <f t="shared" si="1650"/>
        <v>0</v>
      </c>
      <c r="W1564" s="515">
        <f t="shared" si="1651"/>
        <v>0</v>
      </c>
      <c r="X1564" s="515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1911</v>
      </c>
      <c r="D1565" s="105" t="s">
        <v>1911</v>
      </c>
      <c r="E1565" s="212" t="s">
        <v>47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15">
        <f t="shared" si="1648"/>
        <v>0</v>
      </c>
      <c r="S1565" s="515">
        <f t="shared" si="1649"/>
        <v>0</v>
      </c>
      <c r="T1565" s="515">
        <f>IF(R1565=1,SUM($R$6:R1565),0)</f>
        <v>0</v>
      </c>
      <c r="U1565" s="515">
        <f>IF(S1565=1,SUM($S$6:S1565),0)</f>
        <v>0</v>
      </c>
      <c r="V1565" s="515">
        <f t="shared" si="1650"/>
        <v>0</v>
      </c>
      <c r="W1565" s="515">
        <f t="shared" si="1651"/>
        <v>0</v>
      </c>
      <c r="X1565" s="515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1912</v>
      </c>
      <c r="D1566" s="105" t="s">
        <v>1912</v>
      </c>
      <c r="E1566" s="212" t="s">
        <v>47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15">
        <f t="shared" si="1648"/>
        <v>0</v>
      </c>
      <c r="S1566" s="515">
        <f t="shared" si="1649"/>
        <v>0</v>
      </c>
      <c r="T1566" s="515">
        <f>IF(R1566=1,SUM($R$6:R1566),0)</f>
        <v>0</v>
      </c>
      <c r="U1566" s="515">
        <f>IF(S1566=1,SUM($S$6:S1566),0)</f>
        <v>0</v>
      </c>
      <c r="V1566" s="515">
        <f t="shared" si="1650"/>
        <v>0</v>
      </c>
      <c r="W1566" s="515">
        <f t="shared" si="1651"/>
        <v>0</v>
      </c>
      <c r="X1566" s="515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1913</v>
      </c>
      <c r="D1567" s="105" t="s">
        <v>1913</v>
      </c>
      <c r="E1567" s="212" t="s">
        <v>47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15">
        <f t="shared" si="1648"/>
        <v>0</v>
      </c>
      <c r="S1567" s="515">
        <f t="shared" si="1649"/>
        <v>0</v>
      </c>
      <c r="T1567" s="515">
        <f>IF(R1567=1,SUM($R$6:R1567),0)</f>
        <v>0</v>
      </c>
      <c r="U1567" s="515">
        <f>IF(S1567=1,SUM($S$6:S1567),0)</f>
        <v>0</v>
      </c>
      <c r="V1567" s="515">
        <f t="shared" si="1650"/>
        <v>0</v>
      </c>
      <c r="W1567" s="515">
        <f t="shared" si="1651"/>
        <v>0</v>
      </c>
      <c r="X1567" s="515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48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15">
        <f t="shared" si="1648"/>
        <v>0</v>
      </c>
      <c r="S1568" s="515">
        <f t="shared" si="1649"/>
        <v>0</v>
      </c>
      <c r="T1568" s="515">
        <f>IF(R1568=1,SUM($R$6:R1568),0)</f>
        <v>0</v>
      </c>
      <c r="U1568" s="515">
        <f>IF(S1568=1,SUM($S$6:S1568),0)</f>
        <v>0</v>
      </c>
      <c r="V1568" s="515">
        <f t="shared" si="1650"/>
        <v>0</v>
      </c>
      <c r="W1568" s="515">
        <f t="shared" si="1651"/>
        <v>0</v>
      </c>
      <c r="X1568" s="515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720</v>
      </c>
      <c r="C1569" s="426" t="s">
        <v>1643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15">
        <f t="shared" si="1648"/>
        <v>0</v>
      </c>
      <c r="S1569" s="515">
        <f t="shared" si="1649"/>
        <v>0</v>
      </c>
      <c r="T1569" s="515">
        <f>IF(R1569=1,SUM($R$6:R1569),0)</f>
        <v>0</v>
      </c>
      <c r="U1569" s="515">
        <f>IF(S1569=1,SUM($S$6:S1569),0)</f>
        <v>0</v>
      </c>
      <c r="V1569" s="515">
        <f t="shared" si="1650"/>
        <v>0</v>
      </c>
      <c r="W1569" s="515">
        <f t="shared" si="1651"/>
        <v>0</v>
      </c>
      <c r="X1569" s="515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834</v>
      </c>
      <c r="D1570" s="105" t="s">
        <v>834</v>
      </c>
      <c r="E1570" s="212" t="s">
        <v>47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15">
        <f t="shared" si="1648"/>
        <v>0</v>
      </c>
      <c r="S1570" s="515">
        <f t="shared" si="1649"/>
        <v>0</v>
      </c>
      <c r="T1570" s="515">
        <f>IF(R1570=1,SUM($R$6:R1570),0)</f>
        <v>0</v>
      </c>
      <c r="U1570" s="515">
        <f>IF(S1570=1,SUM($S$6:S1570),0)</f>
        <v>0</v>
      </c>
      <c r="V1570" s="515">
        <f t="shared" si="1650"/>
        <v>0</v>
      </c>
      <c r="W1570" s="515">
        <f t="shared" si="1651"/>
        <v>0</v>
      </c>
      <c r="X1570" s="515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835</v>
      </c>
      <c r="D1571" s="105" t="s">
        <v>835</v>
      </c>
      <c r="E1571" s="212" t="s">
        <v>47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15">
        <f t="shared" si="1648"/>
        <v>0</v>
      </c>
      <c r="S1571" s="515">
        <f t="shared" si="1649"/>
        <v>0</v>
      </c>
      <c r="T1571" s="515">
        <f>IF(R1571=1,SUM($R$6:R1571),0)</f>
        <v>0</v>
      </c>
      <c r="U1571" s="515">
        <f>IF(S1571=1,SUM($S$6:S1571),0)</f>
        <v>0</v>
      </c>
      <c r="V1571" s="515">
        <f t="shared" si="1650"/>
        <v>0</v>
      </c>
      <c r="W1571" s="515">
        <f t="shared" si="1651"/>
        <v>0</v>
      </c>
      <c r="X1571" s="515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1949</v>
      </c>
      <c r="D1572" s="105" t="s">
        <v>1949</v>
      </c>
      <c r="E1572" s="212" t="s">
        <v>47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15">
        <f t="shared" si="1648"/>
        <v>0</v>
      </c>
      <c r="S1572" s="515">
        <f t="shared" si="1649"/>
        <v>0</v>
      </c>
      <c r="T1572" s="515">
        <f>IF(R1572=1,SUM($R$6:R1572),0)</f>
        <v>0</v>
      </c>
      <c r="U1572" s="515">
        <f>IF(S1572=1,SUM($S$6:S1572),0)</f>
        <v>0</v>
      </c>
      <c r="V1572" s="515">
        <f t="shared" si="1650"/>
        <v>0</v>
      </c>
      <c r="W1572" s="515">
        <f t="shared" si="1651"/>
        <v>0</v>
      </c>
      <c r="X1572" s="515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1950</v>
      </c>
      <c r="D1573" s="105" t="s">
        <v>1950</v>
      </c>
      <c r="E1573" s="212" t="s">
        <v>47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15">
        <f t="shared" si="1648"/>
        <v>0</v>
      </c>
      <c r="S1573" s="515">
        <f t="shared" si="1649"/>
        <v>0</v>
      </c>
      <c r="T1573" s="515">
        <f>IF(R1573=1,SUM($R$6:R1573),0)</f>
        <v>0</v>
      </c>
      <c r="U1573" s="515">
        <f>IF(S1573=1,SUM($S$6:S1573),0)</f>
        <v>0</v>
      </c>
      <c r="V1573" s="515">
        <f t="shared" si="1650"/>
        <v>0</v>
      </c>
      <c r="W1573" s="515">
        <f t="shared" si="1651"/>
        <v>0</v>
      </c>
      <c r="X1573" s="515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1951</v>
      </c>
      <c r="D1574" s="105" t="s">
        <v>1951</v>
      </c>
      <c r="E1574" s="212" t="s">
        <v>47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15">
        <f t="shared" si="1648"/>
        <v>0</v>
      </c>
      <c r="S1574" s="515">
        <f t="shared" si="1649"/>
        <v>0</v>
      </c>
      <c r="T1574" s="515">
        <f>IF(R1574=1,SUM($R$6:R1574),0)</f>
        <v>0</v>
      </c>
      <c r="U1574" s="515">
        <f>IF(S1574=1,SUM($S$6:S1574),0)</f>
        <v>0</v>
      </c>
      <c r="V1574" s="515">
        <f t="shared" si="1650"/>
        <v>0</v>
      </c>
      <c r="W1574" s="515">
        <f t="shared" si="1651"/>
        <v>0</v>
      </c>
      <c r="X1574" s="515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1952</v>
      </c>
      <c r="D1575" s="105" t="s">
        <v>1952</v>
      </c>
      <c r="E1575" s="212" t="s">
        <v>47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15">
        <f t="shared" si="1648"/>
        <v>0</v>
      </c>
      <c r="S1575" s="515">
        <f t="shared" si="1649"/>
        <v>0</v>
      </c>
      <c r="T1575" s="515">
        <f>IF(R1575=1,SUM($R$6:R1575),0)</f>
        <v>0</v>
      </c>
      <c r="U1575" s="515">
        <f>IF(S1575=1,SUM($S$6:S1575),0)</f>
        <v>0</v>
      </c>
      <c r="V1575" s="515">
        <f t="shared" si="1650"/>
        <v>0</v>
      </c>
      <c r="W1575" s="515">
        <f t="shared" si="1651"/>
        <v>0</v>
      </c>
      <c r="X1575" s="515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1953</v>
      </c>
      <c r="D1576" s="105" t="s">
        <v>1953</v>
      </c>
      <c r="E1576" s="212" t="s">
        <v>47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15">
        <f t="shared" si="1648"/>
        <v>0</v>
      </c>
      <c r="S1576" s="515">
        <f t="shared" si="1649"/>
        <v>0</v>
      </c>
      <c r="T1576" s="515">
        <f>IF(R1576=1,SUM($R$6:R1576),0)</f>
        <v>0</v>
      </c>
      <c r="U1576" s="515">
        <f>IF(S1576=1,SUM($S$6:S1576),0)</f>
        <v>0</v>
      </c>
      <c r="V1576" s="515">
        <f t="shared" si="1650"/>
        <v>0</v>
      </c>
      <c r="W1576" s="515">
        <f t="shared" si="1651"/>
        <v>0</v>
      </c>
      <c r="X1576" s="515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1954</v>
      </c>
      <c r="D1577" s="105" t="s">
        <v>1954</v>
      </c>
      <c r="E1577" s="212" t="s">
        <v>47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15">
        <f t="shared" si="1648"/>
        <v>0</v>
      </c>
      <c r="S1577" s="515">
        <f t="shared" si="1649"/>
        <v>0</v>
      </c>
      <c r="T1577" s="515">
        <f>IF(R1577=1,SUM($R$6:R1577),0)</f>
        <v>0</v>
      </c>
      <c r="U1577" s="515">
        <f>IF(S1577=1,SUM($S$6:S1577),0)</f>
        <v>0</v>
      </c>
      <c r="V1577" s="515">
        <f t="shared" si="1650"/>
        <v>0</v>
      </c>
      <c r="W1577" s="515">
        <f t="shared" si="1651"/>
        <v>0</v>
      </c>
      <c r="X1577" s="515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15">
        <f t="shared" si="1648"/>
        <v>0</v>
      </c>
      <c r="S1578" s="515">
        <f t="shared" si="1649"/>
        <v>0</v>
      </c>
      <c r="T1578" s="515">
        <f>IF(R1578=1,SUM($R$6:R1578),0)</f>
        <v>0</v>
      </c>
      <c r="U1578" s="515">
        <f>IF(S1578=1,SUM($S$6:S1578),0)</f>
        <v>0</v>
      </c>
      <c r="V1578" s="515">
        <f t="shared" si="1650"/>
        <v>0</v>
      </c>
      <c r="W1578" s="515">
        <f t="shared" si="1651"/>
        <v>0</v>
      </c>
      <c r="X1578" s="515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720</v>
      </c>
      <c r="C1579" s="426" t="s">
        <v>1914</v>
      </c>
      <c r="D1579" s="426"/>
      <c r="E1579" s="212" t="s">
        <v>48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15">
        <f t="shared" si="1648"/>
        <v>0</v>
      </c>
      <c r="S1579" s="515">
        <f t="shared" si="1649"/>
        <v>0</v>
      </c>
      <c r="T1579" s="515">
        <f>IF(R1579=1,SUM($R$6:R1579),0)</f>
        <v>0</v>
      </c>
      <c r="U1579" s="515">
        <f>IF(S1579=1,SUM($S$6:S1579),0)</f>
        <v>0</v>
      </c>
      <c r="V1579" s="515">
        <f t="shared" si="1650"/>
        <v>0</v>
      </c>
      <c r="W1579" s="515">
        <f t="shared" si="1651"/>
        <v>0</v>
      </c>
      <c r="X1579" s="515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2332</v>
      </c>
      <c r="D1580" s="105" t="s">
        <v>1915</v>
      </c>
      <c r="E1580" s="212" t="s">
        <v>47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15">
        <f t="shared" si="1648"/>
        <v>0</v>
      </c>
      <c r="S1580" s="515">
        <f t="shared" si="1649"/>
        <v>0</v>
      </c>
      <c r="T1580" s="515">
        <f>IF(R1580=1,SUM($R$6:R1580),0)</f>
        <v>0</v>
      </c>
      <c r="U1580" s="515">
        <f>IF(S1580=1,SUM($S$6:S1580),0)</f>
        <v>0</v>
      </c>
      <c r="V1580" s="515">
        <f t="shared" si="1650"/>
        <v>0</v>
      </c>
      <c r="W1580" s="515">
        <f t="shared" si="1651"/>
        <v>0</v>
      </c>
      <c r="X1580" s="515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631</v>
      </c>
      <c r="D1581" s="105" t="s">
        <v>1916</v>
      </c>
      <c r="E1581" s="212" t="s">
        <v>47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15">
        <f t="shared" si="1648"/>
        <v>0</v>
      </c>
      <c r="S1581" s="515">
        <f t="shared" si="1649"/>
        <v>0</v>
      </c>
      <c r="T1581" s="515">
        <f>IF(R1581=1,SUM($R$6:R1581),0)</f>
        <v>0</v>
      </c>
      <c r="U1581" s="515">
        <f>IF(S1581=1,SUM($S$6:S1581),0)</f>
        <v>0</v>
      </c>
      <c r="V1581" s="515">
        <f t="shared" si="1650"/>
        <v>0</v>
      </c>
      <c r="W1581" s="515">
        <f t="shared" si="1651"/>
        <v>0</v>
      </c>
      <c r="X1581" s="515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632</v>
      </c>
      <c r="D1582" s="105" t="s">
        <v>1917</v>
      </c>
      <c r="E1582" s="212" t="s">
        <v>47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15">
        <f t="shared" si="1648"/>
        <v>0</v>
      </c>
      <c r="S1582" s="515">
        <f t="shared" si="1649"/>
        <v>0</v>
      </c>
      <c r="T1582" s="515">
        <f>IF(R1582=1,SUM($R$6:R1582),0)</f>
        <v>0</v>
      </c>
      <c r="U1582" s="515">
        <f>IF(S1582=1,SUM($S$6:S1582),0)</f>
        <v>0</v>
      </c>
      <c r="V1582" s="515">
        <f t="shared" si="1650"/>
        <v>0</v>
      </c>
      <c r="W1582" s="515">
        <f t="shared" si="1651"/>
        <v>0</v>
      </c>
      <c r="X1582" s="515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633</v>
      </c>
      <c r="D1583" s="105" t="s">
        <v>1918</v>
      </c>
      <c r="E1583" s="212" t="s">
        <v>47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15">
        <f t="shared" si="1648"/>
        <v>0</v>
      </c>
      <c r="S1583" s="515">
        <f t="shared" si="1649"/>
        <v>0</v>
      </c>
      <c r="T1583" s="515">
        <f>IF(R1583=1,SUM($R$6:R1583),0)</f>
        <v>0</v>
      </c>
      <c r="U1583" s="515">
        <f>IF(S1583=1,SUM($S$6:S1583),0)</f>
        <v>0</v>
      </c>
      <c r="V1583" s="515">
        <f t="shared" si="1650"/>
        <v>0</v>
      </c>
      <c r="W1583" s="515">
        <f t="shared" si="1651"/>
        <v>0</v>
      </c>
      <c r="X1583" s="515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2333</v>
      </c>
      <c r="D1584" s="105" t="s">
        <v>1919</v>
      </c>
      <c r="E1584" s="212" t="s">
        <v>47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15">
        <f t="shared" si="1648"/>
        <v>0</v>
      </c>
      <c r="S1584" s="515">
        <f t="shared" si="1649"/>
        <v>0</v>
      </c>
      <c r="T1584" s="515">
        <f>IF(R1584=1,SUM($R$6:R1584),0)</f>
        <v>0</v>
      </c>
      <c r="U1584" s="515">
        <f>IF(S1584=1,SUM($S$6:S1584),0)</f>
        <v>0</v>
      </c>
      <c r="V1584" s="515">
        <f t="shared" si="1650"/>
        <v>0</v>
      </c>
      <c r="W1584" s="515">
        <f t="shared" si="1651"/>
        <v>0</v>
      </c>
      <c r="X1584" s="515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1920</v>
      </c>
      <c r="D1585" s="105" t="s">
        <v>1920</v>
      </c>
      <c r="E1585" s="212" t="s">
        <v>47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15">
        <f t="shared" si="1648"/>
        <v>0</v>
      </c>
      <c r="S1585" s="515">
        <f t="shared" si="1649"/>
        <v>0</v>
      </c>
      <c r="T1585" s="515">
        <f>IF(R1585=1,SUM($R$6:R1585),0)</f>
        <v>0</v>
      </c>
      <c r="U1585" s="515">
        <f>IF(S1585=1,SUM($S$6:S1585),0)</f>
        <v>0</v>
      </c>
      <c r="V1585" s="515">
        <f t="shared" si="1650"/>
        <v>0</v>
      </c>
      <c r="W1585" s="515">
        <f t="shared" si="1651"/>
        <v>0</v>
      </c>
      <c r="X1585" s="515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1921</v>
      </c>
      <c r="D1586" s="105" t="s">
        <v>1921</v>
      </c>
      <c r="E1586" s="212" t="s">
        <v>47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15">
        <f t="shared" si="1648"/>
        <v>0</v>
      </c>
      <c r="S1586" s="515">
        <f t="shared" si="1649"/>
        <v>0</v>
      </c>
      <c r="T1586" s="515">
        <f>IF(R1586=1,SUM($R$6:R1586),0)</f>
        <v>0</v>
      </c>
      <c r="U1586" s="515">
        <f>IF(S1586=1,SUM($S$6:S1586),0)</f>
        <v>0</v>
      </c>
      <c r="V1586" s="515">
        <f t="shared" si="1650"/>
        <v>0</v>
      </c>
      <c r="W1586" s="515">
        <f t="shared" si="1651"/>
        <v>0</v>
      </c>
      <c r="X1586" s="515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1922</v>
      </c>
      <c r="D1587" s="105" t="s">
        <v>1922</v>
      </c>
      <c r="E1587" s="212" t="s">
        <v>47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15">
        <f t="shared" si="1648"/>
        <v>0</v>
      </c>
      <c r="S1587" s="515">
        <f t="shared" si="1649"/>
        <v>0</v>
      </c>
      <c r="T1587" s="515">
        <f>IF(R1587=1,SUM($R$6:R1587),0)</f>
        <v>0</v>
      </c>
      <c r="U1587" s="515">
        <f>IF(S1587=1,SUM($S$6:S1587),0)</f>
        <v>0</v>
      </c>
      <c r="V1587" s="515">
        <f t="shared" si="1650"/>
        <v>0</v>
      </c>
      <c r="W1587" s="515">
        <f t="shared" si="1651"/>
        <v>0</v>
      </c>
      <c r="X1587" s="515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1923</v>
      </c>
      <c r="D1588" s="105" t="s">
        <v>1923</v>
      </c>
      <c r="E1588" s="212" t="s">
        <v>47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15">
        <f t="shared" si="1648"/>
        <v>0</v>
      </c>
      <c r="S1588" s="515">
        <f t="shared" si="1649"/>
        <v>0</v>
      </c>
      <c r="T1588" s="515">
        <f>IF(R1588=1,SUM($R$6:R1588),0)</f>
        <v>0</v>
      </c>
      <c r="U1588" s="515">
        <f>IF(S1588=1,SUM($S$6:S1588),0)</f>
        <v>0</v>
      </c>
      <c r="V1588" s="515">
        <f t="shared" si="1650"/>
        <v>0</v>
      </c>
      <c r="W1588" s="515">
        <f t="shared" si="1651"/>
        <v>0</v>
      </c>
      <c r="X1588" s="515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1924</v>
      </c>
      <c r="D1589" s="105" t="s">
        <v>1924</v>
      </c>
      <c r="E1589" s="212" t="s">
        <v>47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15">
        <f t="shared" si="1648"/>
        <v>0</v>
      </c>
      <c r="S1589" s="515">
        <f t="shared" si="1649"/>
        <v>0</v>
      </c>
      <c r="T1589" s="515">
        <f>IF(R1589=1,SUM($R$6:R1589),0)</f>
        <v>0</v>
      </c>
      <c r="U1589" s="515">
        <f>IF(S1589=1,SUM($S$6:S1589),0)</f>
        <v>0</v>
      </c>
      <c r="V1589" s="515">
        <f t="shared" si="1650"/>
        <v>0</v>
      </c>
      <c r="W1589" s="515">
        <f t="shared" si="1651"/>
        <v>0</v>
      </c>
      <c r="X1589" s="515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15">
        <f t="shared" si="1648"/>
        <v>0</v>
      </c>
      <c r="S1590" s="515">
        <f t="shared" si="1649"/>
        <v>0</v>
      </c>
      <c r="T1590" s="515">
        <f>IF(R1590=1,SUM($R$6:R1590),0)</f>
        <v>0</v>
      </c>
      <c r="U1590" s="515">
        <f>IF(S1590=1,SUM($S$6:S1590),0)</f>
        <v>0</v>
      </c>
      <c r="V1590" s="515">
        <f t="shared" si="1650"/>
        <v>0</v>
      </c>
      <c r="W1590" s="515">
        <f t="shared" si="1651"/>
        <v>0</v>
      </c>
      <c r="X1590" s="515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720</v>
      </c>
      <c r="C1591" s="426" t="s">
        <v>1925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15">
        <f t="shared" si="1648"/>
        <v>0</v>
      </c>
      <c r="S1591" s="515">
        <f t="shared" si="1649"/>
        <v>0</v>
      </c>
      <c r="T1591" s="515">
        <f>IF(R1591=1,SUM($R$6:R1591),0)</f>
        <v>0</v>
      </c>
      <c r="U1591" s="515">
        <f>IF(S1591=1,SUM($S$6:S1591),0)</f>
        <v>0</v>
      </c>
      <c r="V1591" s="515">
        <f t="shared" si="1650"/>
        <v>0</v>
      </c>
      <c r="W1591" s="515">
        <f t="shared" si="1651"/>
        <v>0</v>
      </c>
      <c r="X1591" s="515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2345</v>
      </c>
      <c r="D1592" s="105" t="s">
        <v>1929</v>
      </c>
      <c r="E1592" s="212" t="s">
        <v>47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15">
        <f t="shared" si="1648"/>
        <v>0</v>
      </c>
      <c r="S1592" s="515">
        <f t="shared" si="1649"/>
        <v>0</v>
      </c>
      <c r="T1592" s="515">
        <f>IF(R1592=1,SUM($R$6:R1592),0)</f>
        <v>0</v>
      </c>
      <c r="U1592" s="515">
        <f>IF(S1592=1,SUM($S$6:S1592),0)</f>
        <v>0</v>
      </c>
      <c r="V1592" s="515">
        <f t="shared" si="1650"/>
        <v>0</v>
      </c>
      <c r="W1592" s="515">
        <f t="shared" si="1651"/>
        <v>0</v>
      </c>
      <c r="X1592" s="515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640</v>
      </c>
      <c r="D1593" s="105" t="s">
        <v>1930</v>
      </c>
      <c r="E1593" s="212" t="s">
        <v>47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15">
        <f t="shared" si="1648"/>
        <v>0</v>
      </c>
      <c r="S1593" s="515">
        <f t="shared" si="1649"/>
        <v>0</v>
      </c>
      <c r="T1593" s="515">
        <f>IF(R1593=1,SUM($R$6:R1593),0)</f>
        <v>0</v>
      </c>
      <c r="U1593" s="515">
        <f>IF(S1593=1,SUM($S$6:S1593),0)</f>
        <v>0</v>
      </c>
      <c r="V1593" s="515">
        <f t="shared" si="1650"/>
        <v>0</v>
      </c>
      <c r="W1593" s="515">
        <f t="shared" si="1651"/>
        <v>0</v>
      </c>
      <c r="X1593" s="515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2346</v>
      </c>
      <c r="D1594" s="105" t="s">
        <v>1931</v>
      </c>
      <c r="E1594" s="212" t="s">
        <v>47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15">
        <f t="shared" si="1648"/>
        <v>0</v>
      </c>
      <c r="S1594" s="515">
        <f t="shared" si="1649"/>
        <v>0</v>
      </c>
      <c r="T1594" s="515">
        <f>IF(R1594=1,SUM($R$6:R1594),0)</f>
        <v>0</v>
      </c>
      <c r="U1594" s="515">
        <f>IF(S1594=1,SUM($S$6:S1594),0)</f>
        <v>0</v>
      </c>
      <c r="V1594" s="515">
        <f t="shared" si="1650"/>
        <v>0</v>
      </c>
      <c r="W1594" s="515">
        <f t="shared" si="1651"/>
        <v>0</v>
      </c>
      <c r="X1594" s="515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2347</v>
      </c>
      <c r="D1595" s="105" t="s">
        <v>1932</v>
      </c>
      <c r="E1595" s="212" t="s">
        <v>47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15">
        <f t="shared" si="1648"/>
        <v>0</v>
      </c>
      <c r="S1595" s="515">
        <f t="shared" si="1649"/>
        <v>0</v>
      </c>
      <c r="T1595" s="515">
        <f>IF(R1595=1,SUM($R$6:R1595),0)</f>
        <v>0</v>
      </c>
      <c r="U1595" s="515">
        <f>IF(S1595=1,SUM($S$6:S1595),0)</f>
        <v>0</v>
      </c>
      <c r="V1595" s="515">
        <f t="shared" si="1650"/>
        <v>0</v>
      </c>
      <c r="W1595" s="515">
        <f t="shared" si="1651"/>
        <v>0</v>
      </c>
      <c r="X1595" s="515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2348</v>
      </c>
      <c r="D1596" s="105" t="s">
        <v>1933</v>
      </c>
      <c r="E1596" s="212" t="s">
        <v>47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15">
        <f t="shared" si="1648"/>
        <v>0</v>
      </c>
      <c r="S1596" s="515">
        <f t="shared" si="1649"/>
        <v>0</v>
      </c>
      <c r="T1596" s="515">
        <f>IF(R1596=1,SUM($R$6:R1596),0)</f>
        <v>0</v>
      </c>
      <c r="U1596" s="515">
        <f>IF(S1596=1,SUM($S$6:S1596),0)</f>
        <v>0</v>
      </c>
      <c r="V1596" s="515">
        <f t="shared" si="1650"/>
        <v>0</v>
      </c>
      <c r="W1596" s="515">
        <f t="shared" si="1651"/>
        <v>0</v>
      </c>
      <c r="X1596" s="515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2349</v>
      </c>
      <c r="D1597" s="105" t="s">
        <v>1934</v>
      </c>
      <c r="E1597" s="212" t="s">
        <v>47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15">
        <f t="shared" si="1648"/>
        <v>0</v>
      </c>
      <c r="S1597" s="515">
        <f t="shared" si="1649"/>
        <v>0</v>
      </c>
      <c r="T1597" s="515">
        <f>IF(R1597=1,SUM($R$6:R1597),0)</f>
        <v>0</v>
      </c>
      <c r="U1597" s="515">
        <f>IF(S1597=1,SUM($S$6:S1597),0)</f>
        <v>0</v>
      </c>
      <c r="V1597" s="515">
        <f t="shared" si="1650"/>
        <v>0</v>
      </c>
      <c r="W1597" s="515">
        <f t="shared" si="1651"/>
        <v>0</v>
      </c>
      <c r="X1597" s="515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2350</v>
      </c>
      <c r="D1598" s="105" t="s">
        <v>1935</v>
      </c>
      <c r="E1598" s="212" t="s">
        <v>47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15">
        <f t="shared" si="1648"/>
        <v>0</v>
      </c>
      <c r="S1598" s="515">
        <f t="shared" si="1649"/>
        <v>0</v>
      </c>
      <c r="T1598" s="515">
        <f>IF(R1598=1,SUM($R$6:R1598),0)</f>
        <v>0</v>
      </c>
      <c r="U1598" s="515">
        <f>IF(S1598=1,SUM($S$6:S1598),0)</f>
        <v>0</v>
      </c>
      <c r="V1598" s="515">
        <f t="shared" si="1650"/>
        <v>0</v>
      </c>
      <c r="W1598" s="515">
        <f t="shared" si="1651"/>
        <v>0</v>
      </c>
      <c r="X1598" s="515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2351</v>
      </c>
      <c r="D1599" s="105" t="s">
        <v>1936</v>
      </c>
      <c r="E1599" s="212" t="s">
        <v>47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15">
        <f t="shared" si="1648"/>
        <v>0</v>
      </c>
      <c r="S1599" s="515">
        <f t="shared" si="1649"/>
        <v>0</v>
      </c>
      <c r="T1599" s="515">
        <f>IF(R1599=1,SUM($R$6:R1599),0)</f>
        <v>0</v>
      </c>
      <c r="U1599" s="515">
        <f>IF(S1599=1,SUM($S$6:S1599),0)</f>
        <v>0</v>
      </c>
      <c r="V1599" s="515">
        <f t="shared" si="1650"/>
        <v>0</v>
      </c>
      <c r="W1599" s="515">
        <f t="shared" si="1651"/>
        <v>0</v>
      </c>
      <c r="X1599" s="515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641</v>
      </c>
      <c r="D1600" s="105" t="s">
        <v>1926</v>
      </c>
      <c r="E1600" s="212" t="s">
        <v>47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15">
        <f t="shared" si="1648"/>
        <v>0</v>
      </c>
      <c r="S1600" s="515">
        <f t="shared" si="1649"/>
        <v>0</v>
      </c>
      <c r="T1600" s="515">
        <f>IF(R1600=1,SUM($R$6:R1600),0)</f>
        <v>0</v>
      </c>
      <c r="U1600" s="515">
        <f>IF(S1600=1,SUM($S$6:S1600),0)</f>
        <v>0</v>
      </c>
      <c r="V1600" s="515">
        <f t="shared" si="1650"/>
        <v>0</v>
      </c>
      <c r="W1600" s="515">
        <f t="shared" si="1651"/>
        <v>0</v>
      </c>
      <c r="X1600" s="515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2353</v>
      </c>
      <c r="D1601" s="105" t="s">
        <v>1927</v>
      </c>
      <c r="E1601" s="212" t="s">
        <v>47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15">
        <f t="shared" si="1648"/>
        <v>0</v>
      </c>
      <c r="S1601" s="515">
        <f t="shared" si="1649"/>
        <v>0</v>
      </c>
      <c r="T1601" s="515">
        <f>IF(R1601=1,SUM($R$6:R1601),0)</f>
        <v>0</v>
      </c>
      <c r="U1601" s="515">
        <f>IF(S1601=1,SUM($S$6:S1601),0)</f>
        <v>0</v>
      </c>
      <c r="V1601" s="515">
        <f t="shared" si="1650"/>
        <v>0</v>
      </c>
      <c r="W1601" s="515">
        <f t="shared" si="1651"/>
        <v>0</v>
      </c>
      <c r="X1601" s="515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2354</v>
      </c>
      <c r="D1602" s="105" t="s">
        <v>1928</v>
      </c>
      <c r="E1602" s="212" t="s">
        <v>47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15">
        <f t="shared" si="1648"/>
        <v>0</v>
      </c>
      <c r="S1602" s="515">
        <f t="shared" si="1649"/>
        <v>0</v>
      </c>
      <c r="T1602" s="515">
        <f>IF(R1602=1,SUM($R$6:R1602),0)</f>
        <v>0</v>
      </c>
      <c r="U1602" s="515">
        <f>IF(S1602=1,SUM($S$6:S1602),0)</f>
        <v>0</v>
      </c>
      <c r="V1602" s="515">
        <f t="shared" si="1650"/>
        <v>0</v>
      </c>
      <c r="W1602" s="515">
        <f t="shared" si="1651"/>
        <v>0</v>
      </c>
      <c r="X1602" s="515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1937</v>
      </c>
      <c r="D1603" s="105" t="s">
        <v>1937</v>
      </c>
      <c r="E1603" s="212" t="s">
        <v>47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15">
        <f t="shared" si="1648"/>
        <v>0</v>
      </c>
      <c r="S1603" s="515">
        <f t="shared" si="1649"/>
        <v>0</v>
      </c>
      <c r="T1603" s="515">
        <f>IF(R1603=1,SUM($R$6:R1603),0)</f>
        <v>0</v>
      </c>
      <c r="U1603" s="515">
        <f>IF(S1603=1,SUM($S$6:S1603),0)</f>
        <v>0</v>
      </c>
      <c r="V1603" s="515">
        <f t="shared" si="1650"/>
        <v>0</v>
      </c>
      <c r="W1603" s="515">
        <f t="shared" si="1651"/>
        <v>0</v>
      </c>
      <c r="X1603" s="515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1938</v>
      </c>
      <c r="D1604" s="105" t="s">
        <v>1938</v>
      </c>
      <c r="E1604" s="212" t="s">
        <v>47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15">
        <f t="shared" si="1648"/>
        <v>0</v>
      </c>
      <c r="S1604" s="515">
        <f t="shared" si="1649"/>
        <v>0</v>
      </c>
      <c r="T1604" s="515">
        <f>IF(R1604=1,SUM($R$6:R1604),0)</f>
        <v>0</v>
      </c>
      <c r="U1604" s="515">
        <f>IF(S1604=1,SUM($S$6:S1604),0)</f>
        <v>0</v>
      </c>
      <c r="V1604" s="515">
        <f t="shared" si="1650"/>
        <v>0</v>
      </c>
      <c r="W1604" s="515">
        <f t="shared" si="1651"/>
        <v>0</v>
      </c>
      <c r="X1604" s="515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1939</v>
      </c>
      <c r="D1605" s="105" t="s">
        <v>1939</v>
      </c>
      <c r="E1605" s="212" t="s">
        <v>47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15">
        <f t="shared" si="1648"/>
        <v>0</v>
      </c>
      <c r="S1605" s="515">
        <f t="shared" si="1649"/>
        <v>0</v>
      </c>
      <c r="T1605" s="515">
        <f>IF(R1605=1,SUM($R$6:R1605),0)</f>
        <v>0</v>
      </c>
      <c r="U1605" s="515">
        <f>IF(S1605=1,SUM($S$6:S1605),0)</f>
        <v>0</v>
      </c>
      <c r="V1605" s="515">
        <f t="shared" si="1650"/>
        <v>0</v>
      </c>
      <c r="W1605" s="515">
        <f t="shared" si="1651"/>
        <v>0</v>
      </c>
      <c r="X1605" s="515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1940</v>
      </c>
      <c r="D1606" s="105" t="s">
        <v>1940</v>
      </c>
      <c r="E1606" s="212" t="s">
        <v>47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15">
        <f t="shared" si="1648"/>
        <v>0</v>
      </c>
      <c r="S1606" s="515">
        <f t="shared" si="1649"/>
        <v>0</v>
      </c>
      <c r="T1606" s="515">
        <f>IF(R1606=1,SUM($R$6:R1606),0)</f>
        <v>0</v>
      </c>
      <c r="U1606" s="515">
        <f>IF(S1606=1,SUM($S$6:S1606),0)</f>
        <v>0</v>
      </c>
      <c r="V1606" s="515">
        <f t="shared" si="1650"/>
        <v>0</v>
      </c>
      <c r="W1606" s="515">
        <f t="shared" si="1651"/>
        <v>0</v>
      </c>
      <c r="X1606" s="515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1941</v>
      </c>
      <c r="D1607" s="105" t="s">
        <v>1941</v>
      </c>
      <c r="E1607" s="212" t="s">
        <v>47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15">
        <f t="shared" ref="R1607:R1670" si="1719">IF(E1607="MDU-KD",1,0)</f>
        <v>0</v>
      </c>
      <c r="S1607" s="515">
        <f t="shared" ref="S1607:S1670" si="1720">IF(E1607="HDW",1,0)</f>
        <v>0</v>
      </c>
      <c r="T1607" s="515">
        <f>IF(R1607=1,SUM($R$6:R1607),0)</f>
        <v>0</v>
      </c>
      <c r="U1607" s="515">
        <f>IF(S1607=1,SUM($S$6:S1607),0)</f>
        <v>0</v>
      </c>
      <c r="V1607" s="515">
        <f t="shared" ref="V1607:V1670" si="1721">IF(T1607=0,U1607,T1607)</f>
        <v>0</v>
      </c>
      <c r="W1607" s="515">
        <f t="shared" ref="W1607:W1670" si="1722">IF(F1607=0,0,IF(LEFT(C1607,11)="Tiang Beton",1,0))</f>
        <v>0</v>
      </c>
      <c r="X1607" s="515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1942</v>
      </c>
      <c r="D1608" s="105" t="s">
        <v>1942</v>
      </c>
      <c r="E1608" s="212" t="s">
        <v>47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15">
        <f t="shared" si="1719"/>
        <v>0</v>
      </c>
      <c r="S1608" s="515">
        <f t="shared" si="1720"/>
        <v>0</v>
      </c>
      <c r="T1608" s="515">
        <f>IF(R1608=1,SUM($R$6:R1608),0)</f>
        <v>0</v>
      </c>
      <c r="U1608" s="515">
        <f>IF(S1608=1,SUM($S$6:S1608),0)</f>
        <v>0</v>
      </c>
      <c r="V1608" s="515">
        <f t="shared" si="1721"/>
        <v>0</v>
      </c>
      <c r="W1608" s="515">
        <f t="shared" si="1722"/>
        <v>0</v>
      </c>
      <c r="X1608" s="515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1943</v>
      </c>
      <c r="D1609" s="105" t="s">
        <v>1943</v>
      </c>
      <c r="E1609" s="212" t="s">
        <v>47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15">
        <f t="shared" si="1719"/>
        <v>0</v>
      </c>
      <c r="S1609" s="515">
        <f t="shared" si="1720"/>
        <v>0</v>
      </c>
      <c r="T1609" s="515">
        <f>IF(R1609=1,SUM($R$6:R1609),0)</f>
        <v>0</v>
      </c>
      <c r="U1609" s="515">
        <f>IF(S1609=1,SUM($S$6:S1609),0)</f>
        <v>0</v>
      </c>
      <c r="V1609" s="515">
        <f t="shared" si="1721"/>
        <v>0</v>
      </c>
      <c r="W1609" s="515">
        <f t="shared" si="1722"/>
        <v>0</v>
      </c>
      <c r="X1609" s="515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1944</v>
      </c>
      <c r="D1610" s="105" t="s">
        <v>1944</v>
      </c>
      <c r="E1610" s="212" t="s">
        <v>47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15">
        <f t="shared" si="1719"/>
        <v>0</v>
      </c>
      <c r="S1610" s="515">
        <f t="shared" si="1720"/>
        <v>0</v>
      </c>
      <c r="T1610" s="515">
        <f>IF(R1610=1,SUM($R$6:R1610),0)</f>
        <v>0</v>
      </c>
      <c r="U1610" s="515">
        <f>IF(S1610=1,SUM($S$6:S1610),0)</f>
        <v>0</v>
      </c>
      <c r="V1610" s="515">
        <f t="shared" si="1721"/>
        <v>0</v>
      </c>
      <c r="W1610" s="515">
        <f t="shared" si="1722"/>
        <v>0</v>
      </c>
      <c r="X1610" s="515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2352</v>
      </c>
      <c r="D1611" s="105" t="s">
        <v>1945</v>
      </c>
      <c r="E1611" s="212" t="s">
        <v>47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15">
        <f t="shared" si="1719"/>
        <v>0</v>
      </c>
      <c r="S1611" s="515">
        <f t="shared" si="1720"/>
        <v>0</v>
      </c>
      <c r="T1611" s="515">
        <f>IF(R1611=1,SUM($R$6:R1611),0)</f>
        <v>0</v>
      </c>
      <c r="U1611" s="515">
        <f>IF(S1611=1,SUM($S$6:S1611),0)</f>
        <v>0</v>
      </c>
      <c r="V1611" s="515">
        <f t="shared" si="1721"/>
        <v>0</v>
      </c>
      <c r="W1611" s="515">
        <f t="shared" si="1722"/>
        <v>0</v>
      </c>
      <c r="X1611" s="515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15">
        <f t="shared" si="1719"/>
        <v>0</v>
      </c>
      <c r="S1612" s="515">
        <f t="shared" si="1720"/>
        <v>0</v>
      </c>
      <c r="T1612" s="515">
        <f>IF(R1612=1,SUM($R$6:R1612),0)</f>
        <v>0</v>
      </c>
      <c r="U1612" s="515">
        <f>IF(S1612=1,SUM($S$6:S1612),0)</f>
        <v>0</v>
      </c>
      <c r="V1612" s="515">
        <f t="shared" si="1721"/>
        <v>0</v>
      </c>
      <c r="W1612" s="515">
        <f t="shared" si="1722"/>
        <v>0</v>
      </c>
      <c r="X1612" s="515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720</v>
      </c>
      <c r="C1613" s="426" t="s">
        <v>832</v>
      </c>
      <c r="D1613" s="426"/>
      <c r="E1613" s="212" t="s">
        <v>48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15">
        <f t="shared" si="1719"/>
        <v>0</v>
      </c>
      <c r="S1613" s="515">
        <f t="shared" si="1720"/>
        <v>0</v>
      </c>
      <c r="T1613" s="515">
        <f>IF(R1613=1,SUM($R$6:R1613),0)</f>
        <v>0</v>
      </c>
      <c r="U1613" s="515">
        <f>IF(S1613=1,SUM($S$6:S1613),0)</f>
        <v>0</v>
      </c>
      <c r="V1613" s="515">
        <f t="shared" si="1721"/>
        <v>0</v>
      </c>
      <c r="W1613" s="515">
        <f t="shared" si="1722"/>
        <v>0</v>
      </c>
      <c r="X1613" s="515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2355</v>
      </c>
      <c r="D1614" s="105" t="s">
        <v>1946</v>
      </c>
      <c r="E1614" s="212" t="s">
        <v>47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15">
        <f t="shared" si="1719"/>
        <v>0</v>
      </c>
      <c r="S1614" s="515">
        <f t="shared" si="1720"/>
        <v>0</v>
      </c>
      <c r="T1614" s="515">
        <f>IF(R1614=1,SUM($R$6:R1614),0)</f>
        <v>0</v>
      </c>
      <c r="U1614" s="515">
        <f>IF(S1614=1,SUM($S$6:S1614),0)</f>
        <v>0</v>
      </c>
      <c r="V1614" s="515">
        <f t="shared" si="1721"/>
        <v>0</v>
      </c>
      <c r="W1614" s="515">
        <f t="shared" si="1722"/>
        <v>0</v>
      </c>
      <c r="X1614" s="515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2358</v>
      </c>
      <c r="D1615" s="105"/>
      <c r="E1615" s="212" t="s">
        <v>47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15">
        <f t="shared" si="1719"/>
        <v>0</v>
      </c>
      <c r="S1615" s="515">
        <f t="shared" si="1720"/>
        <v>0</v>
      </c>
      <c r="T1615" s="515">
        <f>IF(R1615=1,SUM($R$6:R1615),0)</f>
        <v>0</v>
      </c>
      <c r="U1615" s="515">
        <f>IF(S1615=1,SUM($S$6:S1615),0)</f>
        <v>0</v>
      </c>
      <c r="V1615" s="515">
        <f t="shared" si="1721"/>
        <v>0</v>
      </c>
      <c r="W1615" s="515">
        <f t="shared" si="1722"/>
        <v>0</v>
      </c>
      <c r="X1615" s="515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2356</v>
      </c>
      <c r="D1616" s="105" t="s">
        <v>1947</v>
      </c>
      <c r="E1616" s="212" t="s">
        <v>47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15">
        <f t="shared" si="1719"/>
        <v>0</v>
      </c>
      <c r="S1616" s="515">
        <f t="shared" si="1720"/>
        <v>0</v>
      </c>
      <c r="T1616" s="515">
        <f>IF(R1616=1,SUM($R$6:R1616),0)</f>
        <v>0</v>
      </c>
      <c r="U1616" s="515">
        <f>IF(S1616=1,SUM($S$6:S1616),0)</f>
        <v>0</v>
      </c>
      <c r="V1616" s="515">
        <f t="shared" si="1721"/>
        <v>0</v>
      </c>
      <c r="W1616" s="515">
        <f t="shared" si="1722"/>
        <v>0</v>
      </c>
      <c r="X1616" s="515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2357</v>
      </c>
      <c r="D1617" s="105" t="s">
        <v>1948</v>
      </c>
      <c r="E1617" s="212" t="s">
        <v>47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15">
        <f t="shared" si="1719"/>
        <v>0</v>
      </c>
      <c r="S1617" s="515">
        <f t="shared" si="1720"/>
        <v>0</v>
      </c>
      <c r="T1617" s="515">
        <f>IF(R1617=1,SUM($R$6:R1617),0)</f>
        <v>0</v>
      </c>
      <c r="U1617" s="515">
        <f>IF(S1617=1,SUM($S$6:S1617),0)</f>
        <v>0</v>
      </c>
      <c r="V1617" s="515">
        <f t="shared" si="1721"/>
        <v>0</v>
      </c>
      <c r="W1617" s="515">
        <f t="shared" si="1722"/>
        <v>0</v>
      </c>
      <c r="X1617" s="515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836</v>
      </c>
      <c r="D1618" s="105" t="s">
        <v>836</v>
      </c>
      <c r="E1618" s="212" t="s">
        <v>47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15">
        <f t="shared" si="1719"/>
        <v>0</v>
      </c>
      <c r="S1618" s="515">
        <f t="shared" si="1720"/>
        <v>0</v>
      </c>
      <c r="T1618" s="515">
        <f>IF(R1618=1,SUM($R$6:R1618),0)</f>
        <v>0</v>
      </c>
      <c r="U1618" s="515">
        <f>IF(S1618=1,SUM($S$6:S1618),0)</f>
        <v>0</v>
      </c>
      <c r="V1618" s="515">
        <f t="shared" si="1721"/>
        <v>0</v>
      </c>
      <c r="W1618" s="515">
        <f t="shared" si="1722"/>
        <v>0</v>
      </c>
      <c r="X1618" s="515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15">
        <f t="shared" si="1719"/>
        <v>0</v>
      </c>
      <c r="S1619" s="515">
        <f t="shared" si="1720"/>
        <v>0</v>
      </c>
      <c r="T1619" s="515">
        <f>IF(R1619=1,SUM($R$6:R1619),0)</f>
        <v>0</v>
      </c>
      <c r="U1619" s="515">
        <f>IF(S1619=1,SUM($S$6:S1619),0)</f>
        <v>0</v>
      </c>
      <c r="V1619" s="515">
        <f t="shared" si="1721"/>
        <v>0</v>
      </c>
      <c r="W1619" s="515">
        <f t="shared" si="1722"/>
        <v>0</v>
      </c>
      <c r="X1619" s="515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720</v>
      </c>
      <c r="C1620" s="426" t="s">
        <v>591</v>
      </c>
      <c r="D1620" s="105"/>
      <c r="E1620" s="212" t="s">
        <v>48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15">
        <f t="shared" si="1719"/>
        <v>0</v>
      </c>
      <c r="S1620" s="515">
        <f t="shared" si="1720"/>
        <v>0</v>
      </c>
      <c r="T1620" s="515">
        <f>IF(R1620=1,SUM($R$6:R1620),0)</f>
        <v>0</v>
      </c>
      <c r="U1620" s="515">
        <f>IF(S1620=1,SUM($S$6:S1620),0)</f>
        <v>0</v>
      </c>
      <c r="V1620" s="515">
        <f t="shared" si="1721"/>
        <v>0</v>
      </c>
      <c r="W1620" s="515">
        <f t="shared" si="1722"/>
        <v>0</v>
      </c>
      <c r="X1620" s="515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642</v>
      </c>
      <c r="D1621" s="105" t="s">
        <v>2067</v>
      </c>
      <c r="E1621" s="212" t="s">
        <v>47</v>
      </c>
      <c r="F1621" s="213" t="s">
        <v>276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15">
        <f t="shared" si="1719"/>
        <v>0</v>
      </c>
      <c r="S1621" s="515">
        <f t="shared" si="1720"/>
        <v>0</v>
      </c>
      <c r="T1621" s="515">
        <f>IF(R1621=1,SUM($R$6:R1621),0)</f>
        <v>0</v>
      </c>
      <c r="U1621" s="515">
        <f>IF(S1621=1,SUM($S$6:S1621),0)</f>
        <v>0</v>
      </c>
      <c r="V1621" s="515">
        <f t="shared" si="1721"/>
        <v>0</v>
      </c>
      <c r="W1621" s="515">
        <f t="shared" si="1722"/>
        <v>0</v>
      </c>
      <c r="X1621" s="515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349</v>
      </c>
      <c r="D1622" s="105" t="s">
        <v>2068</v>
      </c>
      <c r="E1622" s="212" t="s">
        <v>47</v>
      </c>
      <c r="F1622" s="213" t="s">
        <v>276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15">
        <f t="shared" si="1719"/>
        <v>0</v>
      </c>
      <c r="S1622" s="515">
        <f t="shared" si="1720"/>
        <v>0</v>
      </c>
      <c r="T1622" s="515">
        <f>IF(R1622=1,SUM($R$6:R1622),0)</f>
        <v>0</v>
      </c>
      <c r="U1622" s="515">
        <f>IF(S1622=1,SUM($S$6:S1622),0)</f>
        <v>0</v>
      </c>
      <c r="V1622" s="515">
        <f t="shared" si="1721"/>
        <v>0</v>
      </c>
      <c r="W1622" s="515">
        <f t="shared" si="1722"/>
        <v>0</v>
      </c>
      <c r="X1622" s="515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350</v>
      </c>
      <c r="D1623" s="105" t="s">
        <v>2069</v>
      </c>
      <c r="E1623" s="212" t="s">
        <v>47</v>
      </c>
      <c r="F1623" s="213" t="s">
        <v>276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15">
        <f t="shared" si="1719"/>
        <v>0</v>
      </c>
      <c r="S1623" s="515">
        <f t="shared" si="1720"/>
        <v>0</v>
      </c>
      <c r="T1623" s="515">
        <f>IF(R1623=1,SUM($R$6:R1623),0)</f>
        <v>0</v>
      </c>
      <c r="U1623" s="515">
        <f>IF(S1623=1,SUM($S$6:S1623),0)</f>
        <v>0</v>
      </c>
      <c r="V1623" s="515">
        <f t="shared" si="1721"/>
        <v>0</v>
      </c>
      <c r="W1623" s="515">
        <f t="shared" si="1722"/>
        <v>0</v>
      </c>
      <c r="X1623" s="515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351</v>
      </c>
      <c r="D1624" s="105" t="s">
        <v>2070</v>
      </c>
      <c r="E1624" s="212" t="s">
        <v>47</v>
      </c>
      <c r="F1624" s="213" t="s">
        <v>276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15">
        <f t="shared" si="1719"/>
        <v>0</v>
      </c>
      <c r="S1624" s="515">
        <f t="shared" si="1720"/>
        <v>0</v>
      </c>
      <c r="T1624" s="515">
        <f>IF(R1624=1,SUM($R$6:R1624),0)</f>
        <v>0</v>
      </c>
      <c r="U1624" s="515">
        <f>IF(S1624=1,SUM($S$6:S1624),0)</f>
        <v>0</v>
      </c>
      <c r="V1624" s="515">
        <f t="shared" si="1721"/>
        <v>0</v>
      </c>
      <c r="W1624" s="515">
        <f t="shared" si="1722"/>
        <v>0</v>
      </c>
      <c r="X1624" s="515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352</v>
      </c>
      <c r="D1625" s="105" t="s">
        <v>2071</v>
      </c>
      <c r="E1625" s="212" t="s">
        <v>47</v>
      </c>
      <c r="F1625" s="213" t="s">
        <v>276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15">
        <f t="shared" si="1719"/>
        <v>0</v>
      </c>
      <c r="S1625" s="515">
        <f t="shared" si="1720"/>
        <v>0</v>
      </c>
      <c r="T1625" s="515">
        <f>IF(R1625=1,SUM($R$6:R1625),0)</f>
        <v>0</v>
      </c>
      <c r="U1625" s="515">
        <f>IF(S1625=1,SUM($S$6:S1625),0)</f>
        <v>0</v>
      </c>
      <c r="V1625" s="515">
        <f t="shared" si="1721"/>
        <v>0</v>
      </c>
      <c r="W1625" s="515">
        <f t="shared" si="1722"/>
        <v>0</v>
      </c>
      <c r="X1625" s="515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353</v>
      </c>
      <c r="D1626" s="105" t="s">
        <v>2072</v>
      </c>
      <c r="E1626" s="212" t="s">
        <v>47</v>
      </c>
      <c r="F1626" s="213" t="s">
        <v>276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15">
        <f t="shared" si="1719"/>
        <v>0</v>
      </c>
      <c r="S1626" s="515">
        <f t="shared" si="1720"/>
        <v>0</v>
      </c>
      <c r="T1626" s="515">
        <f>IF(R1626=1,SUM($R$6:R1626),0)</f>
        <v>0</v>
      </c>
      <c r="U1626" s="515">
        <f>IF(S1626=1,SUM($S$6:S1626),0)</f>
        <v>0</v>
      </c>
      <c r="V1626" s="515">
        <f t="shared" si="1721"/>
        <v>0</v>
      </c>
      <c r="W1626" s="515">
        <f t="shared" si="1722"/>
        <v>0</v>
      </c>
      <c r="X1626" s="515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354</v>
      </c>
      <c r="D1627" s="105" t="s">
        <v>2073</v>
      </c>
      <c r="E1627" s="212" t="s">
        <v>47</v>
      </c>
      <c r="F1627" s="213" t="s">
        <v>276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15">
        <f t="shared" si="1719"/>
        <v>0</v>
      </c>
      <c r="S1627" s="515">
        <f t="shared" si="1720"/>
        <v>0</v>
      </c>
      <c r="T1627" s="515">
        <f>IF(R1627=1,SUM($R$6:R1627),0)</f>
        <v>0</v>
      </c>
      <c r="U1627" s="515">
        <f>IF(S1627=1,SUM($S$6:S1627),0)</f>
        <v>0</v>
      </c>
      <c r="V1627" s="515">
        <f t="shared" si="1721"/>
        <v>0</v>
      </c>
      <c r="W1627" s="515">
        <f t="shared" si="1722"/>
        <v>0</v>
      </c>
      <c r="X1627" s="515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355</v>
      </c>
      <c r="D1628" s="105" t="s">
        <v>2074</v>
      </c>
      <c r="E1628" s="212" t="s">
        <v>47</v>
      </c>
      <c r="F1628" s="213" t="s">
        <v>276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15">
        <f t="shared" si="1719"/>
        <v>0</v>
      </c>
      <c r="S1628" s="515">
        <f t="shared" si="1720"/>
        <v>0</v>
      </c>
      <c r="T1628" s="515">
        <f>IF(R1628=1,SUM($R$6:R1628),0)</f>
        <v>0</v>
      </c>
      <c r="U1628" s="515">
        <f>IF(S1628=1,SUM($S$6:S1628),0)</f>
        <v>0</v>
      </c>
      <c r="V1628" s="515">
        <f t="shared" si="1721"/>
        <v>0</v>
      </c>
      <c r="W1628" s="515">
        <f t="shared" si="1722"/>
        <v>0</v>
      </c>
      <c r="X1628" s="515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356</v>
      </c>
      <c r="D1629" s="105" t="s">
        <v>2075</v>
      </c>
      <c r="E1629" s="212" t="s">
        <v>47</v>
      </c>
      <c r="F1629" s="213" t="s">
        <v>276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15">
        <f t="shared" si="1719"/>
        <v>0</v>
      </c>
      <c r="S1629" s="515">
        <f t="shared" si="1720"/>
        <v>0</v>
      </c>
      <c r="T1629" s="515">
        <f>IF(R1629=1,SUM($R$6:R1629),0)</f>
        <v>0</v>
      </c>
      <c r="U1629" s="515">
        <f>IF(S1629=1,SUM($S$6:S1629),0)</f>
        <v>0</v>
      </c>
      <c r="V1629" s="515">
        <f t="shared" si="1721"/>
        <v>0</v>
      </c>
      <c r="W1629" s="515">
        <f t="shared" si="1722"/>
        <v>0</v>
      </c>
      <c r="X1629" s="515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357</v>
      </c>
      <c r="D1630" s="5"/>
      <c r="E1630" s="212" t="s">
        <v>47</v>
      </c>
      <c r="F1630" s="213" t="s">
        <v>276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15">
        <f t="shared" si="1719"/>
        <v>0</v>
      </c>
      <c r="S1630" s="515">
        <f t="shared" si="1720"/>
        <v>0</v>
      </c>
      <c r="T1630" s="515">
        <f>IF(R1630=1,SUM($R$6:R1630),0)</f>
        <v>0</v>
      </c>
      <c r="U1630" s="515">
        <f>IF(S1630=1,SUM($S$6:S1630),0)</f>
        <v>0</v>
      </c>
      <c r="V1630" s="515">
        <f t="shared" si="1721"/>
        <v>0</v>
      </c>
      <c r="W1630" s="515">
        <f t="shared" si="1722"/>
        <v>0</v>
      </c>
      <c r="X1630" s="515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358</v>
      </c>
      <c r="D1631" s="105" t="s">
        <v>2076</v>
      </c>
      <c r="E1631" s="212" t="s">
        <v>47</v>
      </c>
      <c r="F1631" s="213" t="s">
        <v>276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15">
        <f t="shared" si="1719"/>
        <v>0</v>
      </c>
      <c r="S1631" s="515">
        <f t="shared" si="1720"/>
        <v>0</v>
      </c>
      <c r="T1631" s="515">
        <f>IF(R1631=1,SUM($R$6:R1631),0)</f>
        <v>0</v>
      </c>
      <c r="U1631" s="515">
        <f>IF(S1631=1,SUM($S$6:S1631),0)</f>
        <v>0</v>
      </c>
      <c r="V1631" s="515">
        <f t="shared" si="1721"/>
        <v>0</v>
      </c>
      <c r="W1631" s="515">
        <f t="shared" si="1722"/>
        <v>0</v>
      </c>
      <c r="X1631" s="515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359</v>
      </c>
      <c r="D1632" s="105" t="s">
        <v>2077</v>
      </c>
      <c r="E1632" s="212" t="s">
        <v>47</v>
      </c>
      <c r="F1632" s="213" t="s">
        <v>276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15">
        <f t="shared" si="1719"/>
        <v>0</v>
      </c>
      <c r="S1632" s="515">
        <f t="shared" si="1720"/>
        <v>0</v>
      </c>
      <c r="T1632" s="515">
        <f>IF(R1632=1,SUM($R$6:R1632),0)</f>
        <v>0</v>
      </c>
      <c r="U1632" s="515">
        <f>IF(S1632=1,SUM($S$6:S1632),0)</f>
        <v>0</v>
      </c>
      <c r="V1632" s="515">
        <f t="shared" si="1721"/>
        <v>0</v>
      </c>
      <c r="W1632" s="515">
        <f t="shared" si="1722"/>
        <v>0</v>
      </c>
      <c r="X1632" s="515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360</v>
      </c>
      <c r="D1633" s="105" t="s">
        <v>2078</v>
      </c>
      <c r="E1633" s="212" t="s">
        <v>47</v>
      </c>
      <c r="F1633" s="213" t="s">
        <v>276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15">
        <f t="shared" si="1719"/>
        <v>0</v>
      </c>
      <c r="S1633" s="515">
        <f t="shared" si="1720"/>
        <v>0</v>
      </c>
      <c r="T1633" s="515">
        <f>IF(R1633=1,SUM($R$6:R1633),0)</f>
        <v>0</v>
      </c>
      <c r="U1633" s="515">
        <f>IF(S1633=1,SUM($S$6:S1633),0)</f>
        <v>0</v>
      </c>
      <c r="V1633" s="515">
        <f t="shared" si="1721"/>
        <v>0</v>
      </c>
      <c r="W1633" s="515">
        <f t="shared" si="1722"/>
        <v>0</v>
      </c>
      <c r="X1633" s="515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361</v>
      </c>
      <c r="D1634" s="105" t="s">
        <v>2079</v>
      </c>
      <c r="E1634" s="212" t="s">
        <v>47</v>
      </c>
      <c r="F1634" s="213" t="s">
        <v>276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15">
        <f t="shared" si="1719"/>
        <v>0</v>
      </c>
      <c r="S1634" s="515">
        <f t="shared" si="1720"/>
        <v>0</v>
      </c>
      <c r="T1634" s="515">
        <f>IF(R1634=1,SUM($R$6:R1634),0)</f>
        <v>0</v>
      </c>
      <c r="U1634" s="515">
        <f>IF(S1634=1,SUM($S$6:S1634),0)</f>
        <v>0</v>
      </c>
      <c r="V1634" s="515">
        <f t="shared" si="1721"/>
        <v>0</v>
      </c>
      <c r="W1634" s="515">
        <f t="shared" si="1722"/>
        <v>0</v>
      </c>
      <c r="X1634" s="515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362</v>
      </c>
      <c r="D1635" s="105" t="s">
        <v>2080</v>
      </c>
      <c r="E1635" s="212" t="s">
        <v>47</v>
      </c>
      <c r="F1635" s="213" t="s">
        <v>276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15">
        <f t="shared" si="1719"/>
        <v>0</v>
      </c>
      <c r="S1635" s="515">
        <f t="shared" si="1720"/>
        <v>0</v>
      </c>
      <c r="T1635" s="515">
        <f>IF(R1635=1,SUM($R$6:R1635),0)</f>
        <v>0</v>
      </c>
      <c r="U1635" s="515">
        <f>IF(S1635=1,SUM($S$6:S1635),0)</f>
        <v>0</v>
      </c>
      <c r="V1635" s="515">
        <f t="shared" si="1721"/>
        <v>0</v>
      </c>
      <c r="W1635" s="515">
        <f t="shared" si="1722"/>
        <v>0</v>
      </c>
      <c r="X1635" s="515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364</v>
      </c>
      <c r="D1636" s="105" t="s">
        <v>2081</v>
      </c>
      <c r="E1636" s="212" t="s">
        <v>47</v>
      </c>
      <c r="F1636" s="213" t="s">
        <v>276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15">
        <f t="shared" si="1719"/>
        <v>0</v>
      </c>
      <c r="S1636" s="515">
        <f t="shared" si="1720"/>
        <v>0</v>
      </c>
      <c r="T1636" s="515">
        <f>IF(R1636=1,SUM($R$6:R1636),0)</f>
        <v>0</v>
      </c>
      <c r="U1636" s="515">
        <f>IF(S1636=1,SUM($S$6:S1636),0)</f>
        <v>0</v>
      </c>
      <c r="V1636" s="515">
        <f t="shared" si="1721"/>
        <v>0</v>
      </c>
      <c r="W1636" s="515">
        <f t="shared" si="1722"/>
        <v>0</v>
      </c>
      <c r="X1636" s="515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366</v>
      </c>
      <c r="D1637" s="105" t="s">
        <v>2082</v>
      </c>
      <c r="E1637" s="212" t="s">
        <v>47</v>
      </c>
      <c r="F1637" s="213" t="s">
        <v>276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15">
        <f t="shared" si="1719"/>
        <v>0</v>
      </c>
      <c r="S1637" s="515">
        <f t="shared" si="1720"/>
        <v>0</v>
      </c>
      <c r="T1637" s="515">
        <f>IF(R1637=1,SUM($R$6:R1637),0)</f>
        <v>0</v>
      </c>
      <c r="U1637" s="515">
        <f>IF(S1637=1,SUM($S$6:S1637),0)</f>
        <v>0</v>
      </c>
      <c r="V1637" s="515">
        <f t="shared" si="1721"/>
        <v>0</v>
      </c>
      <c r="W1637" s="515">
        <f t="shared" si="1722"/>
        <v>0</v>
      </c>
      <c r="X1637" s="515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368</v>
      </c>
      <c r="D1638" s="105" t="s">
        <v>2083</v>
      </c>
      <c r="E1638" s="212" t="s">
        <v>47</v>
      </c>
      <c r="F1638" s="213" t="s">
        <v>276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15">
        <f t="shared" si="1719"/>
        <v>0</v>
      </c>
      <c r="S1638" s="515">
        <f t="shared" si="1720"/>
        <v>0</v>
      </c>
      <c r="T1638" s="515">
        <f>IF(R1638=1,SUM($R$6:R1638),0)</f>
        <v>0</v>
      </c>
      <c r="U1638" s="515">
        <f>IF(S1638=1,SUM($S$6:S1638),0)</f>
        <v>0</v>
      </c>
      <c r="V1638" s="515">
        <f t="shared" si="1721"/>
        <v>0</v>
      </c>
      <c r="W1638" s="515">
        <f t="shared" si="1722"/>
        <v>0</v>
      </c>
      <c r="X1638" s="515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363</v>
      </c>
      <c r="D1639" s="105" t="s">
        <v>2084</v>
      </c>
      <c r="E1639" s="212" t="s">
        <v>47</v>
      </c>
      <c r="F1639" s="213" t="s">
        <v>276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15">
        <f t="shared" si="1719"/>
        <v>0</v>
      </c>
      <c r="S1639" s="515">
        <f t="shared" si="1720"/>
        <v>0</v>
      </c>
      <c r="T1639" s="515">
        <f>IF(R1639=1,SUM($R$6:R1639),0)</f>
        <v>0</v>
      </c>
      <c r="U1639" s="515">
        <f>IF(S1639=1,SUM($S$6:S1639),0)</f>
        <v>0</v>
      </c>
      <c r="V1639" s="515">
        <f t="shared" si="1721"/>
        <v>0</v>
      </c>
      <c r="W1639" s="515">
        <f t="shared" si="1722"/>
        <v>0</v>
      </c>
      <c r="X1639" s="515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365</v>
      </c>
      <c r="D1640" s="105" t="s">
        <v>2085</v>
      </c>
      <c r="E1640" s="212" t="s">
        <v>47</v>
      </c>
      <c r="F1640" s="213" t="s">
        <v>276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15">
        <f t="shared" si="1719"/>
        <v>0</v>
      </c>
      <c r="S1640" s="515">
        <f t="shared" si="1720"/>
        <v>0</v>
      </c>
      <c r="T1640" s="515">
        <f>IF(R1640=1,SUM($R$6:R1640),0)</f>
        <v>0</v>
      </c>
      <c r="U1640" s="515">
        <f>IF(S1640=1,SUM($S$6:S1640),0)</f>
        <v>0</v>
      </c>
      <c r="V1640" s="515">
        <f t="shared" si="1721"/>
        <v>0</v>
      </c>
      <c r="W1640" s="515">
        <f t="shared" si="1722"/>
        <v>0</v>
      </c>
      <c r="X1640" s="515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367</v>
      </c>
      <c r="D1641" s="105" t="s">
        <v>2086</v>
      </c>
      <c r="E1641" s="212" t="s">
        <v>47</v>
      </c>
      <c r="F1641" s="213" t="s">
        <v>276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15">
        <f t="shared" si="1719"/>
        <v>0</v>
      </c>
      <c r="S1641" s="515">
        <f t="shared" si="1720"/>
        <v>0</v>
      </c>
      <c r="T1641" s="515">
        <f>IF(R1641=1,SUM($R$6:R1641),0)</f>
        <v>0</v>
      </c>
      <c r="U1641" s="515">
        <f>IF(S1641=1,SUM($S$6:S1641),0)</f>
        <v>0</v>
      </c>
      <c r="V1641" s="515">
        <f t="shared" si="1721"/>
        <v>0</v>
      </c>
      <c r="W1641" s="515">
        <f t="shared" si="1722"/>
        <v>0</v>
      </c>
      <c r="X1641" s="515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369</v>
      </c>
      <c r="D1642" s="105" t="s">
        <v>2087</v>
      </c>
      <c r="E1642" s="212" t="s">
        <v>47</v>
      </c>
      <c r="F1642" s="213" t="s">
        <v>276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15">
        <f t="shared" si="1719"/>
        <v>0</v>
      </c>
      <c r="S1642" s="515">
        <f t="shared" si="1720"/>
        <v>0</v>
      </c>
      <c r="T1642" s="515">
        <f>IF(R1642=1,SUM($R$6:R1642),0)</f>
        <v>0</v>
      </c>
      <c r="U1642" s="515">
        <f>IF(S1642=1,SUM($S$6:S1642),0)</f>
        <v>0</v>
      </c>
      <c r="V1642" s="515">
        <f t="shared" si="1721"/>
        <v>0</v>
      </c>
      <c r="W1642" s="515">
        <f t="shared" si="1722"/>
        <v>0</v>
      </c>
      <c r="X1642" s="515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643</v>
      </c>
      <c r="D1643" s="105" t="s">
        <v>2088</v>
      </c>
      <c r="E1643" s="212" t="s">
        <v>47</v>
      </c>
      <c r="F1643" s="213" t="s">
        <v>276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15">
        <f t="shared" si="1719"/>
        <v>0</v>
      </c>
      <c r="S1643" s="515">
        <f t="shared" si="1720"/>
        <v>0</v>
      </c>
      <c r="T1643" s="515">
        <f>IF(R1643=1,SUM($R$6:R1643),0)</f>
        <v>0</v>
      </c>
      <c r="U1643" s="515">
        <f>IF(S1643=1,SUM($S$6:S1643),0)</f>
        <v>0</v>
      </c>
      <c r="V1643" s="515">
        <f t="shared" si="1721"/>
        <v>0</v>
      </c>
      <c r="W1643" s="515">
        <f t="shared" si="1722"/>
        <v>0</v>
      </c>
      <c r="X1643" s="515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644</v>
      </c>
      <c r="D1644" s="105" t="s">
        <v>2089</v>
      </c>
      <c r="E1644" s="212" t="s">
        <v>47</v>
      </c>
      <c r="F1644" s="213" t="s">
        <v>276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15">
        <f t="shared" si="1719"/>
        <v>0</v>
      </c>
      <c r="S1644" s="515">
        <f t="shared" si="1720"/>
        <v>0</v>
      </c>
      <c r="T1644" s="515">
        <f>IF(R1644=1,SUM($R$6:R1644),0)</f>
        <v>0</v>
      </c>
      <c r="U1644" s="515">
        <f>IF(S1644=1,SUM($S$6:S1644),0)</f>
        <v>0</v>
      </c>
      <c r="V1644" s="515">
        <f t="shared" si="1721"/>
        <v>0</v>
      </c>
      <c r="W1644" s="515">
        <f t="shared" si="1722"/>
        <v>0</v>
      </c>
      <c r="X1644" s="515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645</v>
      </c>
      <c r="D1645" s="105" t="s">
        <v>2090</v>
      </c>
      <c r="E1645" s="212" t="s">
        <v>47</v>
      </c>
      <c r="F1645" s="213" t="s">
        <v>276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15">
        <f t="shared" si="1719"/>
        <v>0</v>
      </c>
      <c r="S1645" s="515">
        <f t="shared" si="1720"/>
        <v>0</v>
      </c>
      <c r="T1645" s="515">
        <f>IF(R1645=1,SUM($R$6:R1645),0)</f>
        <v>0</v>
      </c>
      <c r="U1645" s="515">
        <f>IF(S1645=1,SUM($S$6:S1645),0)</f>
        <v>0</v>
      </c>
      <c r="V1645" s="515">
        <f t="shared" si="1721"/>
        <v>0</v>
      </c>
      <c r="W1645" s="515">
        <f t="shared" si="1722"/>
        <v>0</v>
      </c>
      <c r="X1645" s="515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646</v>
      </c>
      <c r="D1646" s="105" t="s">
        <v>2091</v>
      </c>
      <c r="E1646" s="212" t="s">
        <v>47</v>
      </c>
      <c r="F1646" s="213" t="s">
        <v>276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15">
        <f t="shared" si="1719"/>
        <v>0</v>
      </c>
      <c r="S1646" s="515">
        <f t="shared" si="1720"/>
        <v>0</v>
      </c>
      <c r="T1646" s="515">
        <f>IF(R1646=1,SUM($R$6:R1646),0)</f>
        <v>0</v>
      </c>
      <c r="U1646" s="515">
        <f>IF(S1646=1,SUM($S$6:S1646),0)</f>
        <v>0</v>
      </c>
      <c r="V1646" s="515">
        <f t="shared" si="1721"/>
        <v>0</v>
      </c>
      <c r="W1646" s="515">
        <f t="shared" si="1722"/>
        <v>0</v>
      </c>
      <c r="X1646" s="515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647</v>
      </c>
      <c r="D1647" s="105" t="s">
        <v>2092</v>
      </c>
      <c r="E1647" s="212" t="s">
        <v>47</v>
      </c>
      <c r="F1647" s="213" t="s">
        <v>276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15">
        <f t="shared" si="1719"/>
        <v>0</v>
      </c>
      <c r="S1647" s="515">
        <f t="shared" si="1720"/>
        <v>0</v>
      </c>
      <c r="T1647" s="515">
        <f>IF(R1647=1,SUM($R$6:R1647),0)</f>
        <v>0</v>
      </c>
      <c r="U1647" s="515">
        <f>IF(S1647=1,SUM($S$6:S1647),0)</f>
        <v>0</v>
      </c>
      <c r="V1647" s="515">
        <f t="shared" si="1721"/>
        <v>0</v>
      </c>
      <c r="W1647" s="515">
        <f t="shared" si="1722"/>
        <v>0</v>
      </c>
      <c r="X1647" s="515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370</v>
      </c>
      <c r="D1648" s="105" t="s">
        <v>2093</v>
      </c>
      <c r="E1648" s="212" t="s">
        <v>47</v>
      </c>
      <c r="F1648" s="213" t="s">
        <v>276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15">
        <f t="shared" si="1719"/>
        <v>0</v>
      </c>
      <c r="S1648" s="515">
        <f t="shared" si="1720"/>
        <v>0</v>
      </c>
      <c r="T1648" s="515">
        <f>IF(R1648=1,SUM($R$6:R1648),0)</f>
        <v>0</v>
      </c>
      <c r="U1648" s="515">
        <f>IF(S1648=1,SUM($S$6:S1648),0)</f>
        <v>0</v>
      </c>
      <c r="V1648" s="515">
        <f t="shared" si="1721"/>
        <v>0</v>
      </c>
      <c r="W1648" s="515">
        <f t="shared" si="1722"/>
        <v>0</v>
      </c>
      <c r="X1648" s="515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371</v>
      </c>
      <c r="D1649" s="105" t="s">
        <v>2094</v>
      </c>
      <c r="E1649" s="212" t="s">
        <v>47</v>
      </c>
      <c r="F1649" s="213" t="s">
        <v>276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15">
        <f t="shared" si="1719"/>
        <v>0</v>
      </c>
      <c r="S1649" s="515">
        <f t="shared" si="1720"/>
        <v>0</v>
      </c>
      <c r="T1649" s="515">
        <f>IF(R1649=1,SUM($R$6:R1649),0)</f>
        <v>0</v>
      </c>
      <c r="U1649" s="515">
        <f>IF(S1649=1,SUM($S$6:S1649),0)</f>
        <v>0</v>
      </c>
      <c r="V1649" s="515">
        <f t="shared" si="1721"/>
        <v>0</v>
      </c>
      <c r="W1649" s="515">
        <f t="shared" si="1722"/>
        <v>0</v>
      </c>
      <c r="X1649" s="515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372</v>
      </c>
      <c r="D1650" s="105"/>
      <c r="E1650" s="212" t="s">
        <v>47</v>
      </c>
      <c r="F1650" s="213" t="s">
        <v>276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15">
        <f t="shared" si="1719"/>
        <v>0</v>
      </c>
      <c r="S1650" s="515">
        <f t="shared" si="1720"/>
        <v>0</v>
      </c>
      <c r="T1650" s="515">
        <f>IF(R1650=1,SUM($R$6:R1650),0)</f>
        <v>0</v>
      </c>
      <c r="U1650" s="515">
        <f>IF(S1650=1,SUM($S$6:S1650),0)</f>
        <v>0</v>
      </c>
      <c r="V1650" s="515">
        <f t="shared" si="1721"/>
        <v>0</v>
      </c>
      <c r="W1650" s="515">
        <f t="shared" si="1722"/>
        <v>0</v>
      </c>
      <c r="X1650" s="515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373</v>
      </c>
      <c r="D1651" s="105" t="s">
        <v>2095</v>
      </c>
      <c r="E1651" s="212" t="s">
        <v>47</v>
      </c>
      <c r="F1651" s="213" t="s">
        <v>276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15">
        <f t="shared" si="1719"/>
        <v>0</v>
      </c>
      <c r="S1651" s="515">
        <f t="shared" si="1720"/>
        <v>0</v>
      </c>
      <c r="T1651" s="515">
        <f>IF(R1651=1,SUM($R$6:R1651),0)</f>
        <v>0</v>
      </c>
      <c r="U1651" s="515">
        <f>IF(S1651=1,SUM($S$6:S1651),0)</f>
        <v>0</v>
      </c>
      <c r="V1651" s="515">
        <f t="shared" si="1721"/>
        <v>0</v>
      </c>
      <c r="W1651" s="515">
        <f t="shared" si="1722"/>
        <v>0</v>
      </c>
      <c r="X1651" s="515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374</v>
      </c>
      <c r="D1652" s="105" t="s">
        <v>2096</v>
      </c>
      <c r="E1652" s="212" t="s">
        <v>47</v>
      </c>
      <c r="F1652" s="213" t="s">
        <v>276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15">
        <f t="shared" si="1719"/>
        <v>0</v>
      </c>
      <c r="S1652" s="515">
        <f t="shared" si="1720"/>
        <v>0</v>
      </c>
      <c r="T1652" s="515">
        <f>IF(R1652=1,SUM($R$6:R1652),0)</f>
        <v>0</v>
      </c>
      <c r="U1652" s="515">
        <f>IF(S1652=1,SUM($S$6:S1652),0)</f>
        <v>0</v>
      </c>
      <c r="V1652" s="515">
        <f t="shared" si="1721"/>
        <v>0</v>
      </c>
      <c r="W1652" s="515">
        <f t="shared" si="1722"/>
        <v>0</v>
      </c>
      <c r="X1652" s="515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375</v>
      </c>
      <c r="D1653" s="105"/>
      <c r="E1653" s="212" t="s">
        <v>47</v>
      </c>
      <c r="F1653" s="213" t="s">
        <v>276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15">
        <f t="shared" si="1719"/>
        <v>0</v>
      </c>
      <c r="S1653" s="515">
        <f t="shared" si="1720"/>
        <v>0</v>
      </c>
      <c r="T1653" s="515">
        <f>IF(R1653=1,SUM($R$6:R1653),0)</f>
        <v>0</v>
      </c>
      <c r="U1653" s="515">
        <f>IF(S1653=1,SUM($S$6:S1653),0)</f>
        <v>0</v>
      </c>
      <c r="V1653" s="515">
        <f t="shared" si="1721"/>
        <v>0</v>
      </c>
      <c r="W1653" s="515">
        <f t="shared" si="1722"/>
        <v>0</v>
      </c>
      <c r="X1653" s="515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376</v>
      </c>
      <c r="D1654" s="105"/>
      <c r="E1654" s="212" t="s">
        <v>47</v>
      </c>
      <c r="F1654" s="213" t="s">
        <v>276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15">
        <f t="shared" si="1719"/>
        <v>0</v>
      </c>
      <c r="S1654" s="515">
        <f t="shared" si="1720"/>
        <v>0</v>
      </c>
      <c r="T1654" s="515">
        <f>IF(R1654=1,SUM($R$6:R1654),0)</f>
        <v>0</v>
      </c>
      <c r="U1654" s="515">
        <f>IF(S1654=1,SUM($S$6:S1654),0)</f>
        <v>0</v>
      </c>
      <c r="V1654" s="515">
        <f t="shared" si="1721"/>
        <v>0</v>
      </c>
      <c r="W1654" s="515">
        <f t="shared" si="1722"/>
        <v>0</v>
      </c>
      <c r="X1654" s="515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377</v>
      </c>
      <c r="D1655" s="5"/>
      <c r="E1655" s="212" t="s">
        <v>47</v>
      </c>
      <c r="F1655" s="213" t="s">
        <v>276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15">
        <f t="shared" si="1719"/>
        <v>0</v>
      </c>
      <c r="S1655" s="515">
        <f t="shared" si="1720"/>
        <v>0</v>
      </c>
      <c r="T1655" s="515">
        <f>IF(R1655=1,SUM($R$6:R1655),0)</f>
        <v>0</v>
      </c>
      <c r="U1655" s="515">
        <f>IF(S1655=1,SUM($S$6:S1655),0)</f>
        <v>0</v>
      </c>
      <c r="V1655" s="515">
        <f t="shared" si="1721"/>
        <v>0</v>
      </c>
      <c r="W1655" s="515">
        <f t="shared" si="1722"/>
        <v>0</v>
      </c>
      <c r="X1655" s="515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378</v>
      </c>
      <c r="D1656" s="105" t="s">
        <v>2097</v>
      </c>
      <c r="E1656" s="212" t="s">
        <v>47</v>
      </c>
      <c r="F1656" s="213" t="s">
        <v>276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15">
        <f t="shared" si="1719"/>
        <v>0</v>
      </c>
      <c r="S1656" s="515">
        <f t="shared" si="1720"/>
        <v>0</v>
      </c>
      <c r="T1656" s="515">
        <f>IF(R1656=1,SUM($R$6:R1656),0)</f>
        <v>0</v>
      </c>
      <c r="U1656" s="515">
        <f>IF(S1656=1,SUM($S$6:S1656),0)</f>
        <v>0</v>
      </c>
      <c r="V1656" s="515">
        <f t="shared" si="1721"/>
        <v>0</v>
      </c>
      <c r="W1656" s="515">
        <f t="shared" si="1722"/>
        <v>0</v>
      </c>
      <c r="X1656" s="515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379</v>
      </c>
      <c r="D1657" s="105"/>
      <c r="E1657" s="212" t="s">
        <v>47</v>
      </c>
      <c r="F1657" s="213" t="s">
        <v>276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15">
        <f t="shared" si="1719"/>
        <v>0</v>
      </c>
      <c r="S1657" s="515">
        <f t="shared" si="1720"/>
        <v>0</v>
      </c>
      <c r="T1657" s="515">
        <f>IF(R1657=1,SUM($R$6:R1657),0)</f>
        <v>0</v>
      </c>
      <c r="U1657" s="515">
        <f>IF(S1657=1,SUM($S$6:S1657),0)</f>
        <v>0</v>
      </c>
      <c r="V1657" s="515">
        <f t="shared" si="1721"/>
        <v>0</v>
      </c>
      <c r="W1657" s="515">
        <f t="shared" si="1722"/>
        <v>0</v>
      </c>
      <c r="X1657" s="515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380</v>
      </c>
      <c r="D1658" s="105" t="s">
        <v>2098</v>
      </c>
      <c r="E1658" s="212" t="s">
        <v>47</v>
      </c>
      <c r="F1658" s="213" t="s">
        <v>276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15">
        <f t="shared" si="1719"/>
        <v>0</v>
      </c>
      <c r="S1658" s="515">
        <f t="shared" si="1720"/>
        <v>0</v>
      </c>
      <c r="T1658" s="515">
        <f>IF(R1658=1,SUM($R$6:R1658),0)</f>
        <v>0</v>
      </c>
      <c r="U1658" s="515">
        <f>IF(S1658=1,SUM($S$6:S1658),0)</f>
        <v>0</v>
      </c>
      <c r="V1658" s="515">
        <f t="shared" si="1721"/>
        <v>0</v>
      </c>
      <c r="W1658" s="515">
        <f t="shared" si="1722"/>
        <v>0</v>
      </c>
      <c r="X1658" s="515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381</v>
      </c>
      <c r="D1659" s="105"/>
      <c r="E1659" s="212" t="s">
        <v>47</v>
      </c>
      <c r="F1659" s="213" t="s">
        <v>276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15">
        <f t="shared" si="1719"/>
        <v>0</v>
      </c>
      <c r="S1659" s="515">
        <f t="shared" si="1720"/>
        <v>0</v>
      </c>
      <c r="T1659" s="515">
        <f>IF(R1659=1,SUM($R$6:R1659),0)</f>
        <v>0</v>
      </c>
      <c r="U1659" s="515">
        <f>IF(S1659=1,SUM($S$6:S1659),0)</f>
        <v>0</v>
      </c>
      <c r="V1659" s="515">
        <f t="shared" si="1721"/>
        <v>0</v>
      </c>
      <c r="W1659" s="515">
        <f t="shared" si="1722"/>
        <v>0</v>
      </c>
      <c r="X1659" s="515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382</v>
      </c>
      <c r="D1660" s="105"/>
      <c r="E1660" s="212" t="s">
        <v>47</v>
      </c>
      <c r="F1660" s="213" t="s">
        <v>276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15">
        <f t="shared" si="1719"/>
        <v>0</v>
      </c>
      <c r="S1660" s="515">
        <f t="shared" si="1720"/>
        <v>0</v>
      </c>
      <c r="T1660" s="515">
        <f>IF(R1660=1,SUM($R$6:R1660),0)</f>
        <v>0</v>
      </c>
      <c r="U1660" s="515">
        <f>IF(S1660=1,SUM($S$6:S1660),0)</f>
        <v>0</v>
      </c>
      <c r="V1660" s="515">
        <f t="shared" si="1721"/>
        <v>0</v>
      </c>
      <c r="W1660" s="515">
        <f t="shared" si="1722"/>
        <v>0</v>
      </c>
      <c r="X1660" s="515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383</v>
      </c>
      <c r="D1661" s="105"/>
      <c r="E1661" s="212" t="s">
        <v>47</v>
      </c>
      <c r="F1661" s="213" t="s">
        <v>276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15">
        <f t="shared" si="1719"/>
        <v>0</v>
      </c>
      <c r="S1661" s="515">
        <f t="shared" si="1720"/>
        <v>0</v>
      </c>
      <c r="T1661" s="515">
        <f>IF(R1661=1,SUM($R$6:R1661),0)</f>
        <v>0</v>
      </c>
      <c r="U1661" s="515">
        <f>IF(S1661=1,SUM($S$6:S1661),0)</f>
        <v>0</v>
      </c>
      <c r="V1661" s="515">
        <f t="shared" si="1721"/>
        <v>0</v>
      </c>
      <c r="W1661" s="515">
        <f t="shared" si="1722"/>
        <v>0</v>
      </c>
      <c r="X1661" s="515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384</v>
      </c>
      <c r="D1662" s="105" t="s">
        <v>2099</v>
      </c>
      <c r="E1662" s="212" t="s">
        <v>47</v>
      </c>
      <c r="F1662" s="213" t="s">
        <v>276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15">
        <f t="shared" si="1719"/>
        <v>0</v>
      </c>
      <c r="S1662" s="515">
        <f t="shared" si="1720"/>
        <v>0</v>
      </c>
      <c r="T1662" s="515">
        <f>IF(R1662=1,SUM($R$6:R1662),0)</f>
        <v>0</v>
      </c>
      <c r="U1662" s="515">
        <f>IF(S1662=1,SUM($S$6:S1662),0)</f>
        <v>0</v>
      </c>
      <c r="V1662" s="515">
        <f t="shared" si="1721"/>
        <v>0</v>
      </c>
      <c r="W1662" s="515">
        <f t="shared" si="1722"/>
        <v>0</v>
      </c>
      <c r="X1662" s="515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386</v>
      </c>
      <c r="D1663" s="105" t="s">
        <v>2100</v>
      </c>
      <c r="E1663" s="212" t="s">
        <v>47</v>
      </c>
      <c r="F1663" s="213" t="s">
        <v>276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15">
        <f t="shared" si="1719"/>
        <v>0</v>
      </c>
      <c r="S1663" s="515">
        <f t="shared" si="1720"/>
        <v>0</v>
      </c>
      <c r="T1663" s="515">
        <f>IF(R1663=1,SUM($R$6:R1663),0)</f>
        <v>0</v>
      </c>
      <c r="U1663" s="515">
        <f>IF(S1663=1,SUM($S$6:S1663),0)</f>
        <v>0</v>
      </c>
      <c r="V1663" s="515">
        <f t="shared" si="1721"/>
        <v>0</v>
      </c>
      <c r="W1663" s="515">
        <f t="shared" si="1722"/>
        <v>0</v>
      </c>
      <c r="X1663" s="515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388</v>
      </c>
      <c r="D1664" s="105" t="s">
        <v>2101</v>
      </c>
      <c r="E1664" s="212" t="s">
        <v>47</v>
      </c>
      <c r="F1664" s="213" t="s">
        <v>276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15">
        <f t="shared" si="1719"/>
        <v>0</v>
      </c>
      <c r="S1664" s="515">
        <f t="shared" si="1720"/>
        <v>0</v>
      </c>
      <c r="T1664" s="515">
        <f>IF(R1664=1,SUM($R$6:R1664),0)</f>
        <v>0</v>
      </c>
      <c r="U1664" s="515">
        <f>IF(S1664=1,SUM($S$6:S1664),0)</f>
        <v>0</v>
      </c>
      <c r="V1664" s="515">
        <f t="shared" si="1721"/>
        <v>0</v>
      </c>
      <c r="W1664" s="515">
        <f t="shared" si="1722"/>
        <v>0</v>
      </c>
      <c r="X1664" s="515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390</v>
      </c>
      <c r="D1665" s="105"/>
      <c r="E1665" s="212" t="s">
        <v>47</v>
      </c>
      <c r="F1665" s="213" t="s">
        <v>276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15">
        <f t="shared" si="1719"/>
        <v>0</v>
      </c>
      <c r="S1665" s="515">
        <f t="shared" si="1720"/>
        <v>0</v>
      </c>
      <c r="T1665" s="515">
        <f>IF(R1665=1,SUM($R$6:R1665),0)</f>
        <v>0</v>
      </c>
      <c r="U1665" s="515">
        <f>IF(S1665=1,SUM($S$6:S1665),0)</f>
        <v>0</v>
      </c>
      <c r="V1665" s="515">
        <f t="shared" si="1721"/>
        <v>0</v>
      </c>
      <c r="W1665" s="515">
        <f t="shared" si="1722"/>
        <v>0</v>
      </c>
      <c r="X1665" s="515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385</v>
      </c>
      <c r="D1666" s="105" t="s">
        <v>2102</v>
      </c>
      <c r="E1666" s="212" t="s">
        <v>47</v>
      </c>
      <c r="F1666" s="213" t="s">
        <v>276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15">
        <f t="shared" si="1719"/>
        <v>0</v>
      </c>
      <c r="S1666" s="515">
        <f t="shared" si="1720"/>
        <v>0</v>
      </c>
      <c r="T1666" s="515">
        <f>IF(R1666=1,SUM($R$6:R1666),0)</f>
        <v>0</v>
      </c>
      <c r="U1666" s="515">
        <f>IF(S1666=1,SUM($S$6:S1666),0)</f>
        <v>0</v>
      </c>
      <c r="V1666" s="515">
        <f t="shared" si="1721"/>
        <v>0</v>
      </c>
      <c r="W1666" s="515">
        <f t="shared" si="1722"/>
        <v>0</v>
      </c>
      <c r="X1666" s="515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387</v>
      </c>
      <c r="D1667" s="105" t="s">
        <v>2103</v>
      </c>
      <c r="E1667" s="212" t="s">
        <v>47</v>
      </c>
      <c r="F1667" s="213" t="s">
        <v>276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15">
        <f t="shared" si="1719"/>
        <v>0</v>
      </c>
      <c r="S1667" s="515">
        <f t="shared" si="1720"/>
        <v>0</v>
      </c>
      <c r="T1667" s="515">
        <f>IF(R1667=1,SUM($R$6:R1667),0)</f>
        <v>0</v>
      </c>
      <c r="U1667" s="515">
        <f>IF(S1667=1,SUM($S$6:S1667),0)</f>
        <v>0</v>
      </c>
      <c r="V1667" s="515">
        <f t="shared" si="1721"/>
        <v>0</v>
      </c>
      <c r="W1667" s="515">
        <f t="shared" si="1722"/>
        <v>0</v>
      </c>
      <c r="X1667" s="515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389</v>
      </c>
      <c r="D1668" s="105" t="s">
        <v>2104</v>
      </c>
      <c r="E1668" s="212" t="s">
        <v>47</v>
      </c>
      <c r="F1668" s="213" t="s">
        <v>276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15">
        <f t="shared" si="1719"/>
        <v>0</v>
      </c>
      <c r="S1668" s="515">
        <f t="shared" si="1720"/>
        <v>0</v>
      </c>
      <c r="T1668" s="515">
        <f>IF(R1668=1,SUM($R$6:R1668),0)</f>
        <v>0</v>
      </c>
      <c r="U1668" s="515">
        <f>IF(S1668=1,SUM($S$6:S1668),0)</f>
        <v>0</v>
      </c>
      <c r="V1668" s="515">
        <f t="shared" si="1721"/>
        <v>0</v>
      </c>
      <c r="W1668" s="515">
        <f t="shared" si="1722"/>
        <v>0</v>
      </c>
      <c r="X1668" s="515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391</v>
      </c>
      <c r="D1669" s="105"/>
      <c r="E1669" s="212" t="s">
        <v>47</v>
      </c>
      <c r="F1669" s="213" t="s">
        <v>276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15">
        <f t="shared" si="1719"/>
        <v>0</v>
      </c>
      <c r="S1669" s="515">
        <f t="shared" si="1720"/>
        <v>0</v>
      </c>
      <c r="T1669" s="515">
        <f>IF(R1669=1,SUM($R$6:R1669),0)</f>
        <v>0</v>
      </c>
      <c r="U1669" s="515">
        <f>IF(S1669=1,SUM($S$6:S1669),0)</f>
        <v>0</v>
      </c>
      <c r="V1669" s="515">
        <f t="shared" si="1721"/>
        <v>0</v>
      </c>
      <c r="W1669" s="515">
        <f t="shared" si="1722"/>
        <v>0</v>
      </c>
      <c r="X1669" s="515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648</v>
      </c>
      <c r="D1670" s="105" t="s">
        <v>2105</v>
      </c>
      <c r="E1670" s="212" t="s">
        <v>47</v>
      </c>
      <c r="F1670" s="213" t="s">
        <v>276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15">
        <f t="shared" si="1719"/>
        <v>0</v>
      </c>
      <c r="S1670" s="515">
        <f t="shared" si="1720"/>
        <v>0</v>
      </c>
      <c r="T1670" s="515">
        <f>IF(R1670=1,SUM($R$6:R1670),0)</f>
        <v>0</v>
      </c>
      <c r="U1670" s="515">
        <f>IF(S1670=1,SUM($S$6:S1670),0)</f>
        <v>0</v>
      </c>
      <c r="V1670" s="515">
        <f t="shared" si="1721"/>
        <v>0</v>
      </c>
      <c r="W1670" s="515">
        <f t="shared" si="1722"/>
        <v>0</v>
      </c>
      <c r="X1670" s="515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649</v>
      </c>
      <c r="D1671" s="105" t="s">
        <v>2106</v>
      </c>
      <c r="E1671" s="212" t="s">
        <v>47</v>
      </c>
      <c r="F1671" s="213" t="s">
        <v>276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15">
        <f t="shared" ref="R1671:R1734" si="1788">IF(E1671="MDU-KD",1,0)</f>
        <v>0</v>
      </c>
      <c r="S1671" s="515">
        <f t="shared" ref="S1671:S1734" si="1789">IF(E1671="HDW",1,0)</f>
        <v>0</v>
      </c>
      <c r="T1671" s="515">
        <f>IF(R1671=1,SUM($R$6:R1671),0)</f>
        <v>0</v>
      </c>
      <c r="U1671" s="515">
        <f>IF(S1671=1,SUM($S$6:S1671),0)</f>
        <v>0</v>
      </c>
      <c r="V1671" s="515">
        <f t="shared" ref="V1671:V1734" si="1790">IF(T1671=0,U1671,T1671)</f>
        <v>0</v>
      </c>
      <c r="W1671" s="515">
        <f t="shared" ref="W1671:W1734" si="1791">IF(F1671=0,0,IF(LEFT(C1671,11)="Tiang Beton",1,0))</f>
        <v>0</v>
      </c>
      <c r="X1671" s="515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650</v>
      </c>
      <c r="D1672" s="105" t="s">
        <v>2107</v>
      </c>
      <c r="E1672" s="212" t="s">
        <v>47</v>
      </c>
      <c r="F1672" s="213" t="s">
        <v>276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15">
        <f t="shared" si="1788"/>
        <v>0</v>
      </c>
      <c r="S1672" s="515">
        <f t="shared" si="1789"/>
        <v>0</v>
      </c>
      <c r="T1672" s="515">
        <f>IF(R1672=1,SUM($R$6:R1672),0)</f>
        <v>0</v>
      </c>
      <c r="U1672" s="515">
        <f>IF(S1672=1,SUM($S$6:S1672),0)</f>
        <v>0</v>
      </c>
      <c r="V1672" s="515">
        <f t="shared" si="1790"/>
        <v>0</v>
      </c>
      <c r="W1672" s="515">
        <f t="shared" si="1791"/>
        <v>0</v>
      </c>
      <c r="X1672" s="515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651</v>
      </c>
      <c r="D1673" s="105"/>
      <c r="E1673" s="212" t="s">
        <v>47</v>
      </c>
      <c r="F1673" s="213" t="s">
        <v>276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15">
        <f t="shared" si="1788"/>
        <v>0</v>
      </c>
      <c r="S1673" s="515">
        <f t="shared" si="1789"/>
        <v>0</v>
      </c>
      <c r="T1673" s="515">
        <f>IF(R1673=1,SUM($R$6:R1673),0)</f>
        <v>0</v>
      </c>
      <c r="U1673" s="515">
        <f>IF(S1673=1,SUM($S$6:S1673),0)</f>
        <v>0</v>
      </c>
      <c r="V1673" s="515">
        <f t="shared" si="1790"/>
        <v>0</v>
      </c>
      <c r="W1673" s="515">
        <f t="shared" si="1791"/>
        <v>0</v>
      </c>
      <c r="X1673" s="515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652</v>
      </c>
      <c r="D1674" s="105"/>
      <c r="E1674" s="212" t="s">
        <v>47</v>
      </c>
      <c r="F1674" s="213" t="s">
        <v>276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15">
        <f t="shared" si="1788"/>
        <v>0</v>
      </c>
      <c r="S1674" s="515">
        <f t="shared" si="1789"/>
        <v>0</v>
      </c>
      <c r="T1674" s="515">
        <f>IF(R1674=1,SUM($R$6:R1674),0)</f>
        <v>0</v>
      </c>
      <c r="U1674" s="515">
        <f>IF(S1674=1,SUM($S$6:S1674),0)</f>
        <v>0</v>
      </c>
      <c r="V1674" s="515">
        <f t="shared" si="1790"/>
        <v>0</v>
      </c>
      <c r="W1674" s="515">
        <f t="shared" si="1791"/>
        <v>0</v>
      </c>
      <c r="X1674" s="515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797</v>
      </c>
      <c r="D1675" s="105" t="s">
        <v>797</v>
      </c>
      <c r="E1675" s="212" t="s">
        <v>47</v>
      </c>
      <c r="F1675" s="213" t="s">
        <v>276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15">
        <f t="shared" si="1788"/>
        <v>0</v>
      </c>
      <c r="S1675" s="515">
        <f t="shared" si="1789"/>
        <v>0</v>
      </c>
      <c r="T1675" s="515">
        <f>IF(R1675=1,SUM($R$6:R1675),0)</f>
        <v>0</v>
      </c>
      <c r="U1675" s="515">
        <f>IF(S1675=1,SUM($S$6:S1675),0)</f>
        <v>0</v>
      </c>
      <c r="V1675" s="515">
        <f t="shared" si="1790"/>
        <v>0</v>
      </c>
      <c r="W1675" s="515">
        <f t="shared" si="1791"/>
        <v>0</v>
      </c>
      <c r="X1675" s="515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48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15">
        <f t="shared" si="1788"/>
        <v>0</v>
      </c>
      <c r="S1676" s="515">
        <f t="shared" si="1789"/>
        <v>0</v>
      </c>
      <c r="T1676" s="515">
        <f>IF(R1676=1,SUM($R$6:R1676),0)</f>
        <v>0</v>
      </c>
      <c r="U1676" s="515">
        <f>IF(S1676=1,SUM($S$6:S1676),0)</f>
        <v>0</v>
      </c>
      <c r="V1676" s="515">
        <f t="shared" si="1790"/>
        <v>0</v>
      </c>
      <c r="W1676" s="515">
        <f t="shared" si="1791"/>
        <v>0</v>
      </c>
      <c r="X1676" s="515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720</v>
      </c>
      <c r="C1677" s="426" t="s">
        <v>600</v>
      </c>
      <c r="D1677" s="426"/>
      <c r="E1677" s="212" t="s">
        <v>48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15">
        <f t="shared" si="1788"/>
        <v>0</v>
      </c>
      <c r="S1677" s="515">
        <f t="shared" si="1789"/>
        <v>0</v>
      </c>
      <c r="T1677" s="515">
        <f>IF(R1677=1,SUM($R$6:R1677),0)</f>
        <v>0</v>
      </c>
      <c r="U1677" s="515">
        <f>IF(S1677=1,SUM($S$6:S1677),0)</f>
        <v>0</v>
      </c>
      <c r="V1677" s="515">
        <f t="shared" si="1790"/>
        <v>0</v>
      </c>
      <c r="W1677" s="515">
        <f t="shared" si="1791"/>
        <v>0</v>
      </c>
      <c r="X1677" s="515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2359</v>
      </c>
      <c r="D1678" s="105" t="s">
        <v>2060</v>
      </c>
      <c r="E1678" s="212" t="s">
        <v>47</v>
      </c>
      <c r="F1678" s="213" t="s">
        <v>276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15">
        <f t="shared" si="1788"/>
        <v>0</v>
      </c>
      <c r="S1678" s="515">
        <f t="shared" si="1789"/>
        <v>0</v>
      </c>
      <c r="T1678" s="515">
        <f>IF(R1678=1,SUM($R$6:R1678),0)</f>
        <v>0</v>
      </c>
      <c r="U1678" s="515">
        <f>IF(S1678=1,SUM($S$6:S1678),0)</f>
        <v>0</v>
      </c>
      <c r="V1678" s="515">
        <f t="shared" si="1790"/>
        <v>0</v>
      </c>
      <c r="W1678" s="515">
        <f t="shared" si="1791"/>
        <v>0</v>
      </c>
      <c r="X1678" s="515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2360</v>
      </c>
      <c r="D1679" s="105" t="s">
        <v>2061</v>
      </c>
      <c r="E1679" s="212" t="s">
        <v>47</v>
      </c>
      <c r="F1679" s="213" t="s">
        <v>276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15">
        <f t="shared" si="1788"/>
        <v>0</v>
      </c>
      <c r="S1679" s="515">
        <f t="shared" si="1789"/>
        <v>0</v>
      </c>
      <c r="T1679" s="515">
        <f>IF(R1679=1,SUM($R$6:R1679),0)</f>
        <v>0</v>
      </c>
      <c r="U1679" s="515">
        <f>IF(S1679=1,SUM($S$6:S1679),0)</f>
        <v>0</v>
      </c>
      <c r="V1679" s="515">
        <f t="shared" si="1790"/>
        <v>0</v>
      </c>
      <c r="W1679" s="515">
        <f t="shared" si="1791"/>
        <v>0</v>
      </c>
      <c r="X1679" s="515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2361</v>
      </c>
      <c r="D1680" s="105" t="s">
        <v>2062</v>
      </c>
      <c r="E1680" s="212" t="s">
        <v>47</v>
      </c>
      <c r="F1680" s="213" t="s">
        <v>276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15">
        <f t="shared" si="1788"/>
        <v>0</v>
      </c>
      <c r="S1680" s="515">
        <f t="shared" si="1789"/>
        <v>0</v>
      </c>
      <c r="T1680" s="515">
        <f>IF(R1680=1,SUM($R$6:R1680),0)</f>
        <v>0</v>
      </c>
      <c r="U1680" s="515">
        <f>IF(S1680=1,SUM($S$6:S1680),0)</f>
        <v>0</v>
      </c>
      <c r="V1680" s="515">
        <f t="shared" si="1790"/>
        <v>0</v>
      </c>
      <c r="W1680" s="515">
        <f t="shared" si="1791"/>
        <v>0</v>
      </c>
      <c r="X1680" s="515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2362</v>
      </c>
      <c r="D1681" s="105" t="s">
        <v>2063</v>
      </c>
      <c r="E1681" s="212" t="s">
        <v>47</v>
      </c>
      <c r="F1681" s="213" t="s">
        <v>276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15">
        <f t="shared" si="1788"/>
        <v>0</v>
      </c>
      <c r="S1681" s="515">
        <f t="shared" si="1789"/>
        <v>0</v>
      </c>
      <c r="T1681" s="515">
        <f>IF(R1681=1,SUM($R$6:R1681),0)</f>
        <v>0</v>
      </c>
      <c r="U1681" s="515">
        <f>IF(S1681=1,SUM($S$6:S1681),0)</f>
        <v>0</v>
      </c>
      <c r="V1681" s="515">
        <f t="shared" si="1790"/>
        <v>0</v>
      </c>
      <c r="W1681" s="515">
        <f t="shared" si="1791"/>
        <v>0</v>
      </c>
      <c r="X1681" s="515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2363</v>
      </c>
      <c r="D1682" s="105" t="s">
        <v>2064</v>
      </c>
      <c r="E1682" s="212" t="s">
        <v>47</v>
      </c>
      <c r="F1682" s="213" t="s">
        <v>276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15">
        <f t="shared" si="1788"/>
        <v>0</v>
      </c>
      <c r="S1682" s="515">
        <f t="shared" si="1789"/>
        <v>0</v>
      </c>
      <c r="T1682" s="515">
        <f>IF(R1682=1,SUM($R$6:R1682),0)</f>
        <v>0</v>
      </c>
      <c r="U1682" s="515">
        <f>IF(S1682=1,SUM($S$6:S1682),0)</f>
        <v>0</v>
      </c>
      <c r="V1682" s="515">
        <f t="shared" si="1790"/>
        <v>0</v>
      </c>
      <c r="W1682" s="515">
        <f t="shared" si="1791"/>
        <v>0</v>
      </c>
      <c r="X1682" s="515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2065</v>
      </c>
      <c r="D1683" s="105" t="s">
        <v>2065</v>
      </c>
      <c r="E1683" s="212" t="s">
        <v>47</v>
      </c>
      <c r="F1683" s="213" t="s">
        <v>276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15">
        <f t="shared" si="1788"/>
        <v>0</v>
      </c>
      <c r="S1683" s="515">
        <f t="shared" si="1789"/>
        <v>0</v>
      </c>
      <c r="T1683" s="515">
        <f>IF(R1683=1,SUM($R$6:R1683),0)</f>
        <v>0</v>
      </c>
      <c r="U1683" s="515">
        <f>IF(S1683=1,SUM($S$6:S1683),0)</f>
        <v>0</v>
      </c>
      <c r="V1683" s="515">
        <f t="shared" si="1790"/>
        <v>0</v>
      </c>
      <c r="W1683" s="515">
        <f t="shared" si="1791"/>
        <v>0</v>
      </c>
      <c r="X1683" s="515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2364</v>
      </c>
      <c r="D1684" s="105"/>
      <c r="E1684" s="212" t="s">
        <v>47</v>
      </c>
      <c r="F1684" s="213" t="s">
        <v>276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15">
        <f t="shared" si="1788"/>
        <v>0</v>
      </c>
      <c r="S1684" s="515">
        <f t="shared" si="1789"/>
        <v>0</v>
      </c>
      <c r="T1684" s="515">
        <f>IF(R1684=1,SUM($R$6:R1684),0)</f>
        <v>0</v>
      </c>
      <c r="U1684" s="515">
        <f>IF(S1684=1,SUM($S$6:S1684),0)</f>
        <v>0</v>
      </c>
      <c r="V1684" s="515">
        <f t="shared" si="1790"/>
        <v>0</v>
      </c>
      <c r="W1684" s="515">
        <f t="shared" si="1791"/>
        <v>0</v>
      </c>
      <c r="X1684" s="515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2066</v>
      </c>
      <c r="D1685" s="105" t="s">
        <v>2066</v>
      </c>
      <c r="E1685" s="212" t="s">
        <v>47</v>
      </c>
      <c r="F1685" s="213" t="s">
        <v>276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15">
        <f t="shared" si="1788"/>
        <v>0</v>
      </c>
      <c r="S1685" s="515">
        <f t="shared" si="1789"/>
        <v>0</v>
      </c>
      <c r="T1685" s="515">
        <f>IF(R1685=1,SUM($R$6:R1685),0)</f>
        <v>0</v>
      </c>
      <c r="U1685" s="515">
        <f>IF(S1685=1,SUM($S$6:S1685),0)</f>
        <v>0</v>
      </c>
      <c r="V1685" s="515">
        <f t="shared" si="1790"/>
        <v>0</v>
      </c>
      <c r="W1685" s="515">
        <f t="shared" si="1791"/>
        <v>0</v>
      </c>
      <c r="X1685" s="515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2365</v>
      </c>
      <c r="D1686" s="105"/>
      <c r="E1686" s="212" t="s">
        <v>47</v>
      </c>
      <c r="F1686" s="213" t="s">
        <v>276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15">
        <f t="shared" si="1788"/>
        <v>0</v>
      </c>
      <c r="S1686" s="515">
        <f t="shared" si="1789"/>
        <v>0</v>
      </c>
      <c r="T1686" s="515">
        <f>IF(R1686=1,SUM($R$6:R1686),0)</f>
        <v>0</v>
      </c>
      <c r="U1686" s="515">
        <f>IF(S1686=1,SUM($S$6:S1686),0)</f>
        <v>0</v>
      </c>
      <c r="V1686" s="515">
        <f t="shared" si="1790"/>
        <v>0</v>
      </c>
      <c r="W1686" s="515">
        <f t="shared" si="1791"/>
        <v>0</v>
      </c>
      <c r="X1686" s="515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48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15">
        <f t="shared" si="1788"/>
        <v>0</v>
      </c>
      <c r="S1687" s="515">
        <f t="shared" si="1789"/>
        <v>0</v>
      </c>
      <c r="T1687" s="515">
        <f>IF(R1687=1,SUM($R$6:R1687),0)</f>
        <v>0</v>
      </c>
      <c r="U1687" s="515">
        <f>IF(S1687=1,SUM($S$6:S1687),0)</f>
        <v>0</v>
      </c>
      <c r="V1687" s="515">
        <f t="shared" si="1790"/>
        <v>0</v>
      </c>
      <c r="W1687" s="515">
        <f t="shared" si="1791"/>
        <v>0</v>
      </c>
      <c r="X1687" s="515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716</v>
      </c>
      <c r="C1688" s="105" t="s">
        <v>591</v>
      </c>
      <c r="D1688" s="105"/>
      <c r="E1688" s="212" t="s">
        <v>48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15">
        <f t="shared" si="1788"/>
        <v>0</v>
      </c>
      <c r="S1688" s="515">
        <f t="shared" si="1789"/>
        <v>0</v>
      </c>
      <c r="T1688" s="515">
        <f>IF(R1688=1,SUM($R$6:R1688),0)</f>
        <v>0</v>
      </c>
      <c r="U1688" s="515">
        <f>IF(S1688=1,SUM($S$6:S1688),0)</f>
        <v>0</v>
      </c>
      <c r="V1688" s="515">
        <f t="shared" si="1790"/>
        <v>0</v>
      </c>
      <c r="W1688" s="515">
        <f t="shared" si="1791"/>
        <v>0</v>
      </c>
      <c r="X1688" s="515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903</v>
      </c>
      <c r="D1689" s="105"/>
      <c r="E1689" s="212" t="s">
        <v>47</v>
      </c>
      <c r="F1689" s="213" t="s">
        <v>775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15">
        <f t="shared" si="1788"/>
        <v>0</v>
      </c>
      <c r="S1689" s="515">
        <f t="shared" si="1789"/>
        <v>0</v>
      </c>
      <c r="T1689" s="515">
        <f>IF(R1689=1,SUM($R$6:R1689),0)</f>
        <v>0</v>
      </c>
      <c r="U1689" s="515">
        <f>IF(S1689=1,SUM($S$6:S1689),0)</f>
        <v>0</v>
      </c>
      <c r="V1689" s="515">
        <f t="shared" si="1790"/>
        <v>0</v>
      </c>
      <c r="W1689" s="515">
        <f t="shared" si="1791"/>
        <v>0</v>
      </c>
      <c r="X1689" s="515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904</v>
      </c>
      <c r="D1690" s="105"/>
      <c r="E1690" s="212" t="s">
        <v>47</v>
      </c>
      <c r="F1690" s="213" t="s">
        <v>775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15">
        <f t="shared" si="1788"/>
        <v>0</v>
      </c>
      <c r="S1690" s="515">
        <f t="shared" si="1789"/>
        <v>0</v>
      </c>
      <c r="T1690" s="515">
        <f>IF(R1690=1,SUM($R$6:R1690),0)</f>
        <v>0</v>
      </c>
      <c r="U1690" s="515">
        <f>IF(S1690=1,SUM($S$6:S1690),0)</f>
        <v>0</v>
      </c>
      <c r="V1690" s="515">
        <f t="shared" si="1790"/>
        <v>0</v>
      </c>
      <c r="W1690" s="515">
        <f t="shared" si="1791"/>
        <v>0</v>
      </c>
      <c r="X1690" s="515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905</v>
      </c>
      <c r="D1691" s="105"/>
      <c r="E1691" s="212" t="s">
        <v>47</v>
      </c>
      <c r="F1691" s="213" t="s">
        <v>775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15">
        <f t="shared" si="1788"/>
        <v>0</v>
      </c>
      <c r="S1691" s="515">
        <f t="shared" si="1789"/>
        <v>0</v>
      </c>
      <c r="T1691" s="515">
        <f>IF(R1691=1,SUM($R$6:R1691),0)</f>
        <v>0</v>
      </c>
      <c r="U1691" s="515">
        <f>IF(S1691=1,SUM($S$6:S1691),0)</f>
        <v>0</v>
      </c>
      <c r="V1691" s="515">
        <f t="shared" si="1790"/>
        <v>0</v>
      </c>
      <c r="W1691" s="515">
        <f t="shared" si="1791"/>
        <v>0</v>
      </c>
      <c r="X1691" s="515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906</v>
      </c>
      <c r="D1692" s="105"/>
      <c r="E1692" s="212" t="s">
        <v>47</v>
      </c>
      <c r="F1692" s="213" t="s">
        <v>775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15">
        <f t="shared" si="1788"/>
        <v>0</v>
      </c>
      <c r="S1692" s="515">
        <f t="shared" si="1789"/>
        <v>0</v>
      </c>
      <c r="T1692" s="515">
        <f>IF(R1692=1,SUM($R$6:R1692),0)</f>
        <v>0</v>
      </c>
      <c r="U1692" s="515">
        <f>IF(S1692=1,SUM($S$6:S1692),0)</f>
        <v>0</v>
      </c>
      <c r="V1692" s="515">
        <f t="shared" si="1790"/>
        <v>0</v>
      </c>
      <c r="W1692" s="515">
        <f t="shared" si="1791"/>
        <v>0</v>
      </c>
      <c r="X1692" s="515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907</v>
      </c>
      <c r="D1693" s="105"/>
      <c r="E1693" s="212" t="s">
        <v>47</v>
      </c>
      <c r="F1693" s="213" t="s">
        <v>775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15">
        <f t="shared" si="1788"/>
        <v>0</v>
      </c>
      <c r="S1693" s="515">
        <f t="shared" si="1789"/>
        <v>0</v>
      </c>
      <c r="T1693" s="515">
        <f>IF(R1693=1,SUM($R$6:R1693),0)</f>
        <v>0</v>
      </c>
      <c r="U1693" s="515">
        <f>IF(S1693=1,SUM($S$6:S1693),0)</f>
        <v>0</v>
      </c>
      <c r="V1693" s="515">
        <f t="shared" si="1790"/>
        <v>0</v>
      </c>
      <c r="W1693" s="515">
        <f t="shared" si="1791"/>
        <v>0</v>
      </c>
      <c r="X1693" s="515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908</v>
      </c>
      <c r="D1694" s="105"/>
      <c r="E1694" s="212" t="s">
        <v>47</v>
      </c>
      <c r="F1694" s="213" t="s">
        <v>775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15">
        <f t="shared" si="1788"/>
        <v>0</v>
      </c>
      <c r="S1694" s="515">
        <f t="shared" si="1789"/>
        <v>0</v>
      </c>
      <c r="T1694" s="515">
        <f>IF(R1694=1,SUM($R$6:R1694),0)</f>
        <v>0</v>
      </c>
      <c r="U1694" s="515">
        <f>IF(S1694=1,SUM($S$6:S1694),0)</f>
        <v>0</v>
      </c>
      <c r="V1694" s="515">
        <f t="shared" si="1790"/>
        <v>0</v>
      </c>
      <c r="W1694" s="515">
        <f t="shared" si="1791"/>
        <v>0</v>
      </c>
      <c r="X1694" s="515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909</v>
      </c>
      <c r="D1695" s="105"/>
      <c r="E1695" s="212" t="s">
        <v>47</v>
      </c>
      <c r="F1695" s="213" t="s">
        <v>775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15">
        <f t="shared" si="1788"/>
        <v>0</v>
      </c>
      <c r="S1695" s="515">
        <f t="shared" si="1789"/>
        <v>0</v>
      </c>
      <c r="T1695" s="515">
        <f>IF(R1695=1,SUM($R$6:R1695),0)</f>
        <v>0</v>
      </c>
      <c r="U1695" s="515">
        <f>IF(S1695=1,SUM($S$6:S1695),0)</f>
        <v>0</v>
      </c>
      <c r="V1695" s="515">
        <f t="shared" si="1790"/>
        <v>0</v>
      </c>
      <c r="W1695" s="515">
        <f t="shared" si="1791"/>
        <v>0</v>
      </c>
      <c r="X1695" s="515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910</v>
      </c>
      <c r="D1696" s="105"/>
      <c r="E1696" s="212" t="s">
        <v>47</v>
      </c>
      <c r="F1696" s="213" t="s">
        <v>775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15">
        <f t="shared" si="1788"/>
        <v>0</v>
      </c>
      <c r="S1696" s="515">
        <f t="shared" si="1789"/>
        <v>0</v>
      </c>
      <c r="T1696" s="515">
        <f>IF(R1696=1,SUM($R$6:R1696),0)</f>
        <v>0</v>
      </c>
      <c r="U1696" s="515">
        <f>IF(S1696=1,SUM($S$6:S1696),0)</f>
        <v>0</v>
      </c>
      <c r="V1696" s="515">
        <f t="shared" si="1790"/>
        <v>0</v>
      </c>
      <c r="W1696" s="515">
        <f t="shared" si="1791"/>
        <v>0</v>
      </c>
      <c r="X1696" s="515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911</v>
      </c>
      <c r="D1697" s="105"/>
      <c r="E1697" s="212" t="s">
        <v>47</v>
      </c>
      <c r="F1697" s="213" t="s">
        <v>775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15">
        <f t="shared" si="1788"/>
        <v>0</v>
      </c>
      <c r="S1697" s="515">
        <f t="shared" si="1789"/>
        <v>0</v>
      </c>
      <c r="T1697" s="515">
        <f>IF(R1697=1,SUM($R$6:R1697),0)</f>
        <v>0</v>
      </c>
      <c r="U1697" s="515">
        <f>IF(S1697=1,SUM($S$6:S1697),0)</f>
        <v>0</v>
      </c>
      <c r="V1697" s="515">
        <f t="shared" si="1790"/>
        <v>0</v>
      </c>
      <c r="W1697" s="515">
        <f t="shared" si="1791"/>
        <v>0</v>
      </c>
      <c r="X1697" s="515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912</v>
      </c>
      <c r="D1698" s="105"/>
      <c r="E1698" s="212" t="s">
        <v>47</v>
      </c>
      <c r="F1698" s="213" t="s">
        <v>775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15">
        <f t="shared" si="1788"/>
        <v>0</v>
      </c>
      <c r="S1698" s="515">
        <f t="shared" si="1789"/>
        <v>0</v>
      </c>
      <c r="T1698" s="515">
        <f>IF(R1698=1,SUM($R$6:R1698),0)</f>
        <v>0</v>
      </c>
      <c r="U1698" s="515">
        <f>IF(S1698=1,SUM($S$6:S1698),0)</f>
        <v>0</v>
      </c>
      <c r="V1698" s="515">
        <f t="shared" si="1790"/>
        <v>0</v>
      </c>
      <c r="W1698" s="515">
        <f t="shared" si="1791"/>
        <v>0</v>
      </c>
      <c r="X1698" s="515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913</v>
      </c>
      <c r="D1699" s="105"/>
      <c r="E1699" s="212" t="s">
        <v>47</v>
      </c>
      <c r="F1699" s="213" t="s">
        <v>775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15">
        <f t="shared" si="1788"/>
        <v>0</v>
      </c>
      <c r="S1699" s="515">
        <f t="shared" si="1789"/>
        <v>0</v>
      </c>
      <c r="T1699" s="515">
        <f>IF(R1699=1,SUM($R$6:R1699),0)</f>
        <v>0</v>
      </c>
      <c r="U1699" s="515">
        <f>IF(S1699=1,SUM($S$6:S1699),0)</f>
        <v>0</v>
      </c>
      <c r="V1699" s="515">
        <f t="shared" si="1790"/>
        <v>0</v>
      </c>
      <c r="W1699" s="515">
        <f t="shared" si="1791"/>
        <v>0</v>
      </c>
      <c r="X1699" s="515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914</v>
      </c>
      <c r="D1700" s="105"/>
      <c r="E1700" s="212" t="s">
        <v>47</v>
      </c>
      <c r="F1700" s="213" t="s">
        <v>775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15">
        <f t="shared" si="1788"/>
        <v>0</v>
      </c>
      <c r="S1700" s="515">
        <f t="shared" si="1789"/>
        <v>0</v>
      </c>
      <c r="T1700" s="515">
        <f>IF(R1700=1,SUM($R$6:R1700),0)</f>
        <v>0</v>
      </c>
      <c r="U1700" s="515">
        <f>IF(S1700=1,SUM($S$6:S1700),0)</f>
        <v>0</v>
      </c>
      <c r="V1700" s="515">
        <f t="shared" si="1790"/>
        <v>0</v>
      </c>
      <c r="W1700" s="515">
        <f t="shared" si="1791"/>
        <v>0</v>
      </c>
      <c r="X1700" s="515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915</v>
      </c>
      <c r="D1701" s="105"/>
      <c r="E1701" s="212" t="s">
        <v>47</v>
      </c>
      <c r="F1701" s="213" t="s">
        <v>775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15">
        <f t="shared" si="1788"/>
        <v>0</v>
      </c>
      <c r="S1701" s="515">
        <f t="shared" si="1789"/>
        <v>0</v>
      </c>
      <c r="T1701" s="515">
        <f>IF(R1701=1,SUM($R$6:R1701),0)</f>
        <v>0</v>
      </c>
      <c r="U1701" s="515">
        <f>IF(S1701=1,SUM($S$6:S1701),0)</f>
        <v>0</v>
      </c>
      <c r="V1701" s="515">
        <f t="shared" si="1790"/>
        <v>0</v>
      </c>
      <c r="W1701" s="515">
        <f t="shared" si="1791"/>
        <v>0</v>
      </c>
      <c r="X1701" s="515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916</v>
      </c>
      <c r="D1702" s="105"/>
      <c r="E1702" s="212" t="s">
        <v>47</v>
      </c>
      <c r="F1702" s="213" t="s">
        <v>775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15">
        <f t="shared" si="1788"/>
        <v>0</v>
      </c>
      <c r="S1702" s="515">
        <f t="shared" si="1789"/>
        <v>0</v>
      </c>
      <c r="T1702" s="515">
        <f>IF(R1702=1,SUM($R$6:R1702),0)</f>
        <v>0</v>
      </c>
      <c r="U1702" s="515">
        <f>IF(S1702=1,SUM($S$6:S1702),0)</f>
        <v>0</v>
      </c>
      <c r="V1702" s="515">
        <f t="shared" si="1790"/>
        <v>0</v>
      </c>
      <c r="W1702" s="515">
        <f t="shared" si="1791"/>
        <v>0</v>
      </c>
      <c r="X1702" s="515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917</v>
      </c>
      <c r="D1703" s="105"/>
      <c r="E1703" s="212" t="s">
        <v>47</v>
      </c>
      <c r="F1703" s="213" t="s">
        <v>775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15">
        <f t="shared" si="1788"/>
        <v>0</v>
      </c>
      <c r="S1703" s="515">
        <f t="shared" si="1789"/>
        <v>0</v>
      </c>
      <c r="T1703" s="515">
        <f>IF(R1703=1,SUM($R$6:R1703),0)</f>
        <v>0</v>
      </c>
      <c r="U1703" s="515">
        <f>IF(S1703=1,SUM($S$6:S1703),0)</f>
        <v>0</v>
      </c>
      <c r="V1703" s="515">
        <f t="shared" si="1790"/>
        <v>0</v>
      </c>
      <c r="W1703" s="515">
        <f t="shared" si="1791"/>
        <v>0</v>
      </c>
      <c r="X1703" s="515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918</v>
      </c>
      <c r="D1704" s="105"/>
      <c r="E1704" s="212" t="s">
        <v>47</v>
      </c>
      <c r="F1704" s="213" t="s">
        <v>775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15">
        <f t="shared" si="1788"/>
        <v>0</v>
      </c>
      <c r="S1704" s="515">
        <f t="shared" si="1789"/>
        <v>0</v>
      </c>
      <c r="T1704" s="515">
        <f>IF(R1704=1,SUM($R$6:R1704),0)</f>
        <v>0</v>
      </c>
      <c r="U1704" s="515">
        <f>IF(S1704=1,SUM($S$6:S1704),0)</f>
        <v>0</v>
      </c>
      <c r="V1704" s="515">
        <f t="shared" si="1790"/>
        <v>0</v>
      </c>
      <c r="W1704" s="515">
        <f t="shared" si="1791"/>
        <v>0</v>
      </c>
      <c r="X1704" s="515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919</v>
      </c>
      <c r="D1705" s="105"/>
      <c r="E1705" s="212" t="s">
        <v>47</v>
      </c>
      <c r="F1705" s="213" t="s">
        <v>775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15">
        <f t="shared" si="1788"/>
        <v>0</v>
      </c>
      <c r="S1705" s="515">
        <f t="shared" si="1789"/>
        <v>0</v>
      </c>
      <c r="T1705" s="515">
        <f>IF(R1705=1,SUM($R$6:R1705),0)</f>
        <v>0</v>
      </c>
      <c r="U1705" s="515">
        <f>IF(S1705=1,SUM($S$6:S1705),0)</f>
        <v>0</v>
      </c>
      <c r="V1705" s="515">
        <f t="shared" si="1790"/>
        <v>0</v>
      </c>
      <c r="W1705" s="515">
        <f t="shared" si="1791"/>
        <v>0</v>
      </c>
      <c r="X1705" s="515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920</v>
      </c>
      <c r="D1706" s="105"/>
      <c r="E1706" s="212" t="s">
        <v>47</v>
      </c>
      <c r="F1706" s="213" t="s">
        <v>775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15">
        <f t="shared" si="1788"/>
        <v>0</v>
      </c>
      <c r="S1706" s="515">
        <f t="shared" si="1789"/>
        <v>0</v>
      </c>
      <c r="T1706" s="515">
        <f>IF(R1706=1,SUM($R$6:R1706),0)</f>
        <v>0</v>
      </c>
      <c r="U1706" s="515">
        <f>IF(S1706=1,SUM($S$6:S1706),0)</f>
        <v>0</v>
      </c>
      <c r="V1706" s="515">
        <f t="shared" si="1790"/>
        <v>0</v>
      </c>
      <c r="W1706" s="515">
        <f t="shared" si="1791"/>
        <v>0</v>
      </c>
      <c r="X1706" s="515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921</v>
      </c>
      <c r="D1707" s="105"/>
      <c r="E1707" s="212" t="s">
        <v>47</v>
      </c>
      <c r="F1707" s="213" t="s">
        <v>775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15">
        <f t="shared" si="1788"/>
        <v>0</v>
      </c>
      <c r="S1707" s="515">
        <f t="shared" si="1789"/>
        <v>0</v>
      </c>
      <c r="T1707" s="515">
        <f>IF(R1707=1,SUM($R$6:R1707),0)</f>
        <v>0</v>
      </c>
      <c r="U1707" s="515">
        <f>IF(S1707=1,SUM($S$6:S1707),0)</f>
        <v>0</v>
      </c>
      <c r="V1707" s="515">
        <f t="shared" si="1790"/>
        <v>0</v>
      </c>
      <c r="W1707" s="515">
        <f t="shared" si="1791"/>
        <v>0</v>
      </c>
      <c r="X1707" s="515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922</v>
      </c>
      <c r="D1708" s="105"/>
      <c r="E1708" s="212" t="s">
        <v>47</v>
      </c>
      <c r="F1708" s="213" t="s">
        <v>775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15">
        <f t="shared" si="1788"/>
        <v>0</v>
      </c>
      <c r="S1708" s="515">
        <f t="shared" si="1789"/>
        <v>0</v>
      </c>
      <c r="T1708" s="515">
        <f>IF(R1708=1,SUM($R$6:R1708),0)</f>
        <v>0</v>
      </c>
      <c r="U1708" s="515">
        <f>IF(S1708=1,SUM($S$6:S1708),0)</f>
        <v>0</v>
      </c>
      <c r="V1708" s="515">
        <f t="shared" si="1790"/>
        <v>0</v>
      </c>
      <c r="W1708" s="515">
        <f t="shared" si="1791"/>
        <v>0</v>
      </c>
      <c r="X1708" s="515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923</v>
      </c>
      <c r="D1709" s="105"/>
      <c r="E1709" s="212" t="s">
        <v>47</v>
      </c>
      <c r="F1709" s="213" t="s">
        <v>775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15">
        <f t="shared" si="1788"/>
        <v>0</v>
      </c>
      <c r="S1709" s="515">
        <f t="shared" si="1789"/>
        <v>0</v>
      </c>
      <c r="T1709" s="515">
        <f>IF(R1709=1,SUM($R$6:R1709),0)</f>
        <v>0</v>
      </c>
      <c r="U1709" s="515">
        <f>IF(S1709=1,SUM($S$6:S1709),0)</f>
        <v>0</v>
      </c>
      <c r="V1709" s="515">
        <f t="shared" si="1790"/>
        <v>0</v>
      </c>
      <c r="W1709" s="515">
        <f t="shared" si="1791"/>
        <v>0</v>
      </c>
      <c r="X1709" s="515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924</v>
      </c>
      <c r="D1710" s="105"/>
      <c r="E1710" s="212" t="s">
        <v>47</v>
      </c>
      <c r="F1710" s="213" t="s">
        <v>775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15">
        <f t="shared" si="1788"/>
        <v>0</v>
      </c>
      <c r="S1710" s="515">
        <f t="shared" si="1789"/>
        <v>0</v>
      </c>
      <c r="T1710" s="515">
        <f>IF(R1710=1,SUM($R$6:R1710),0)</f>
        <v>0</v>
      </c>
      <c r="U1710" s="515">
        <f>IF(S1710=1,SUM($S$6:S1710),0)</f>
        <v>0</v>
      </c>
      <c r="V1710" s="515">
        <f t="shared" si="1790"/>
        <v>0</v>
      </c>
      <c r="W1710" s="515">
        <f t="shared" si="1791"/>
        <v>0</v>
      </c>
      <c r="X1710" s="515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925</v>
      </c>
      <c r="D1711" s="105"/>
      <c r="E1711" s="212" t="s">
        <v>47</v>
      </c>
      <c r="F1711" s="213" t="s">
        <v>775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15">
        <f t="shared" si="1788"/>
        <v>0</v>
      </c>
      <c r="S1711" s="515">
        <f t="shared" si="1789"/>
        <v>0</v>
      </c>
      <c r="T1711" s="515">
        <f>IF(R1711=1,SUM($R$6:R1711),0)</f>
        <v>0</v>
      </c>
      <c r="U1711" s="515">
        <f>IF(S1711=1,SUM($S$6:S1711),0)</f>
        <v>0</v>
      </c>
      <c r="V1711" s="515">
        <f t="shared" si="1790"/>
        <v>0</v>
      </c>
      <c r="W1711" s="515">
        <f t="shared" si="1791"/>
        <v>0</v>
      </c>
      <c r="X1711" s="515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926</v>
      </c>
      <c r="D1712" s="105"/>
      <c r="E1712" s="212" t="s">
        <v>47</v>
      </c>
      <c r="F1712" s="213" t="s">
        <v>775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15">
        <f t="shared" si="1788"/>
        <v>0</v>
      </c>
      <c r="S1712" s="515">
        <f t="shared" si="1789"/>
        <v>0</v>
      </c>
      <c r="T1712" s="515">
        <f>IF(R1712=1,SUM($R$6:R1712),0)</f>
        <v>0</v>
      </c>
      <c r="U1712" s="515">
        <f>IF(S1712=1,SUM($S$6:S1712),0)</f>
        <v>0</v>
      </c>
      <c r="V1712" s="515">
        <f t="shared" si="1790"/>
        <v>0</v>
      </c>
      <c r="W1712" s="515">
        <f t="shared" si="1791"/>
        <v>0</v>
      </c>
      <c r="X1712" s="515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927</v>
      </c>
      <c r="D1713" s="105"/>
      <c r="E1713" s="212" t="s">
        <v>47</v>
      </c>
      <c r="F1713" s="213" t="s">
        <v>775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15">
        <f t="shared" si="1788"/>
        <v>0</v>
      </c>
      <c r="S1713" s="515">
        <f t="shared" si="1789"/>
        <v>0</v>
      </c>
      <c r="T1713" s="515">
        <f>IF(R1713=1,SUM($R$6:R1713),0)</f>
        <v>0</v>
      </c>
      <c r="U1713" s="515">
        <f>IF(S1713=1,SUM($S$6:S1713),0)</f>
        <v>0</v>
      </c>
      <c r="V1713" s="515">
        <f t="shared" si="1790"/>
        <v>0</v>
      </c>
      <c r="W1713" s="515">
        <f t="shared" si="1791"/>
        <v>0</v>
      </c>
      <c r="X1713" s="515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928</v>
      </c>
      <c r="D1714" s="105"/>
      <c r="E1714" s="212" t="s">
        <v>47</v>
      </c>
      <c r="F1714" s="213" t="s">
        <v>775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15">
        <f t="shared" si="1788"/>
        <v>0</v>
      </c>
      <c r="S1714" s="515">
        <f t="shared" si="1789"/>
        <v>0</v>
      </c>
      <c r="T1714" s="515">
        <f>IF(R1714=1,SUM($R$6:R1714),0)</f>
        <v>0</v>
      </c>
      <c r="U1714" s="515">
        <f>IF(S1714=1,SUM($S$6:S1714),0)</f>
        <v>0</v>
      </c>
      <c r="V1714" s="515">
        <f t="shared" si="1790"/>
        <v>0</v>
      </c>
      <c r="W1714" s="515">
        <f t="shared" si="1791"/>
        <v>0</v>
      </c>
      <c r="X1714" s="515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929</v>
      </c>
      <c r="D1715" s="105"/>
      <c r="E1715" s="212" t="s">
        <v>47</v>
      </c>
      <c r="F1715" s="213" t="s">
        <v>775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15">
        <f t="shared" si="1788"/>
        <v>0</v>
      </c>
      <c r="S1715" s="515">
        <f t="shared" si="1789"/>
        <v>0</v>
      </c>
      <c r="T1715" s="515">
        <f>IF(R1715=1,SUM($R$6:R1715),0)</f>
        <v>0</v>
      </c>
      <c r="U1715" s="515">
        <f>IF(S1715=1,SUM($S$6:S1715),0)</f>
        <v>0</v>
      </c>
      <c r="V1715" s="515">
        <f t="shared" si="1790"/>
        <v>0</v>
      </c>
      <c r="W1715" s="515">
        <f t="shared" si="1791"/>
        <v>0</v>
      </c>
      <c r="X1715" s="515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930</v>
      </c>
      <c r="D1716" s="105"/>
      <c r="E1716" s="212" t="s">
        <v>47</v>
      </c>
      <c r="F1716" s="213" t="s">
        <v>775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15">
        <f t="shared" si="1788"/>
        <v>0</v>
      </c>
      <c r="S1716" s="515">
        <f t="shared" si="1789"/>
        <v>0</v>
      </c>
      <c r="T1716" s="515">
        <f>IF(R1716=1,SUM($R$6:R1716),0)</f>
        <v>0</v>
      </c>
      <c r="U1716" s="515">
        <f>IF(S1716=1,SUM($S$6:S1716),0)</f>
        <v>0</v>
      </c>
      <c r="V1716" s="515">
        <f t="shared" si="1790"/>
        <v>0</v>
      </c>
      <c r="W1716" s="515">
        <f t="shared" si="1791"/>
        <v>0</v>
      </c>
      <c r="X1716" s="515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931</v>
      </c>
      <c r="D1717" s="105"/>
      <c r="E1717" s="212" t="s">
        <v>47</v>
      </c>
      <c r="F1717" s="213" t="s">
        <v>775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15">
        <f t="shared" si="1788"/>
        <v>0</v>
      </c>
      <c r="S1717" s="515">
        <f t="shared" si="1789"/>
        <v>0</v>
      </c>
      <c r="T1717" s="515">
        <f>IF(R1717=1,SUM($R$6:R1717),0)</f>
        <v>0</v>
      </c>
      <c r="U1717" s="515">
        <f>IF(S1717=1,SUM($S$6:S1717),0)</f>
        <v>0</v>
      </c>
      <c r="V1717" s="515">
        <f t="shared" si="1790"/>
        <v>0</v>
      </c>
      <c r="W1717" s="515">
        <f t="shared" si="1791"/>
        <v>0</v>
      </c>
      <c r="X1717" s="515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932</v>
      </c>
      <c r="D1718" s="105"/>
      <c r="E1718" s="212" t="s">
        <v>47</v>
      </c>
      <c r="F1718" s="213" t="s">
        <v>775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15">
        <f t="shared" si="1788"/>
        <v>0</v>
      </c>
      <c r="S1718" s="515">
        <f t="shared" si="1789"/>
        <v>0</v>
      </c>
      <c r="T1718" s="515">
        <f>IF(R1718=1,SUM($R$6:R1718),0)</f>
        <v>0</v>
      </c>
      <c r="U1718" s="515">
        <f>IF(S1718=1,SUM($S$6:S1718),0)</f>
        <v>0</v>
      </c>
      <c r="V1718" s="515">
        <f t="shared" si="1790"/>
        <v>0</v>
      </c>
      <c r="W1718" s="515">
        <f t="shared" si="1791"/>
        <v>0</v>
      </c>
      <c r="X1718" s="515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933</v>
      </c>
      <c r="D1719" s="105"/>
      <c r="E1719" s="212" t="s">
        <v>47</v>
      </c>
      <c r="F1719" s="213" t="s">
        <v>775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15">
        <f t="shared" si="1788"/>
        <v>0</v>
      </c>
      <c r="S1719" s="515">
        <f t="shared" si="1789"/>
        <v>0</v>
      </c>
      <c r="T1719" s="515">
        <f>IF(R1719=1,SUM($R$6:R1719),0)</f>
        <v>0</v>
      </c>
      <c r="U1719" s="515">
        <f>IF(S1719=1,SUM($S$6:S1719),0)</f>
        <v>0</v>
      </c>
      <c r="V1719" s="515">
        <f t="shared" si="1790"/>
        <v>0</v>
      </c>
      <c r="W1719" s="515">
        <f t="shared" si="1791"/>
        <v>0</v>
      </c>
      <c r="X1719" s="515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934</v>
      </c>
      <c r="D1720" s="105"/>
      <c r="E1720" s="212" t="s">
        <v>47</v>
      </c>
      <c r="F1720" s="213" t="s">
        <v>775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15">
        <f t="shared" si="1788"/>
        <v>0</v>
      </c>
      <c r="S1720" s="515">
        <f t="shared" si="1789"/>
        <v>0</v>
      </c>
      <c r="T1720" s="515">
        <f>IF(R1720=1,SUM($R$6:R1720),0)</f>
        <v>0</v>
      </c>
      <c r="U1720" s="515">
        <f>IF(S1720=1,SUM($S$6:S1720),0)</f>
        <v>0</v>
      </c>
      <c r="V1720" s="515">
        <f t="shared" si="1790"/>
        <v>0</v>
      </c>
      <c r="W1720" s="515">
        <f t="shared" si="1791"/>
        <v>0</v>
      </c>
      <c r="X1720" s="515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935</v>
      </c>
      <c r="D1721" s="105"/>
      <c r="E1721" s="212" t="s">
        <v>47</v>
      </c>
      <c r="F1721" s="213" t="s">
        <v>775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15">
        <f t="shared" si="1788"/>
        <v>0</v>
      </c>
      <c r="S1721" s="515">
        <f t="shared" si="1789"/>
        <v>0</v>
      </c>
      <c r="T1721" s="515">
        <f>IF(R1721=1,SUM($R$6:R1721),0)</f>
        <v>0</v>
      </c>
      <c r="U1721" s="515">
        <f>IF(S1721=1,SUM($S$6:S1721),0)</f>
        <v>0</v>
      </c>
      <c r="V1721" s="515">
        <f t="shared" si="1790"/>
        <v>0</v>
      </c>
      <c r="W1721" s="515">
        <f t="shared" si="1791"/>
        <v>0</v>
      </c>
      <c r="X1721" s="515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936</v>
      </c>
      <c r="D1722" s="105"/>
      <c r="E1722" s="212" t="s">
        <v>47</v>
      </c>
      <c r="F1722" s="213" t="s">
        <v>775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15">
        <f t="shared" si="1788"/>
        <v>0</v>
      </c>
      <c r="S1722" s="515">
        <f t="shared" si="1789"/>
        <v>0</v>
      </c>
      <c r="T1722" s="515">
        <f>IF(R1722=1,SUM($R$6:R1722),0)</f>
        <v>0</v>
      </c>
      <c r="U1722" s="515">
        <f>IF(S1722=1,SUM($S$6:S1722),0)</f>
        <v>0</v>
      </c>
      <c r="V1722" s="515">
        <f t="shared" si="1790"/>
        <v>0</v>
      </c>
      <c r="W1722" s="515">
        <f t="shared" si="1791"/>
        <v>0</v>
      </c>
      <c r="X1722" s="515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937</v>
      </c>
      <c r="D1723" s="105"/>
      <c r="E1723" s="212" t="s">
        <v>47</v>
      </c>
      <c r="F1723" s="213" t="s">
        <v>775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15">
        <f t="shared" si="1788"/>
        <v>0</v>
      </c>
      <c r="S1723" s="515">
        <f t="shared" si="1789"/>
        <v>0</v>
      </c>
      <c r="T1723" s="515">
        <f>IF(R1723=1,SUM($R$6:R1723),0)</f>
        <v>0</v>
      </c>
      <c r="U1723" s="515">
        <f>IF(S1723=1,SUM($S$6:S1723),0)</f>
        <v>0</v>
      </c>
      <c r="V1723" s="515">
        <f t="shared" si="1790"/>
        <v>0</v>
      </c>
      <c r="W1723" s="515">
        <f t="shared" si="1791"/>
        <v>0</v>
      </c>
      <c r="X1723" s="515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938</v>
      </c>
      <c r="D1724" s="105"/>
      <c r="E1724" s="212" t="s">
        <v>47</v>
      </c>
      <c r="F1724" s="213" t="s">
        <v>775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15">
        <f t="shared" si="1788"/>
        <v>0</v>
      </c>
      <c r="S1724" s="515">
        <f t="shared" si="1789"/>
        <v>0</v>
      </c>
      <c r="T1724" s="515">
        <f>IF(R1724=1,SUM($R$6:R1724),0)</f>
        <v>0</v>
      </c>
      <c r="U1724" s="515">
        <f>IF(S1724=1,SUM($S$6:S1724),0)</f>
        <v>0</v>
      </c>
      <c r="V1724" s="515">
        <f t="shared" si="1790"/>
        <v>0</v>
      </c>
      <c r="W1724" s="515">
        <f t="shared" si="1791"/>
        <v>0</v>
      </c>
      <c r="X1724" s="515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939</v>
      </c>
      <c r="D1725" s="105"/>
      <c r="E1725" s="212" t="s">
        <v>47</v>
      </c>
      <c r="F1725" s="213" t="s">
        <v>775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15">
        <f t="shared" si="1788"/>
        <v>0</v>
      </c>
      <c r="S1725" s="515">
        <f t="shared" si="1789"/>
        <v>0</v>
      </c>
      <c r="T1725" s="515">
        <f>IF(R1725=1,SUM($R$6:R1725),0)</f>
        <v>0</v>
      </c>
      <c r="U1725" s="515">
        <f>IF(S1725=1,SUM($S$6:S1725),0)</f>
        <v>0</v>
      </c>
      <c r="V1725" s="515">
        <f t="shared" si="1790"/>
        <v>0</v>
      </c>
      <c r="W1725" s="515">
        <f t="shared" si="1791"/>
        <v>0</v>
      </c>
      <c r="X1725" s="515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940</v>
      </c>
      <c r="D1726" s="105"/>
      <c r="E1726" s="212" t="s">
        <v>47</v>
      </c>
      <c r="F1726" s="213" t="s">
        <v>775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15">
        <f t="shared" si="1788"/>
        <v>0</v>
      </c>
      <c r="S1726" s="515">
        <f t="shared" si="1789"/>
        <v>0</v>
      </c>
      <c r="T1726" s="515">
        <f>IF(R1726=1,SUM($R$6:R1726),0)</f>
        <v>0</v>
      </c>
      <c r="U1726" s="515">
        <f>IF(S1726=1,SUM($S$6:S1726),0)</f>
        <v>0</v>
      </c>
      <c r="V1726" s="515">
        <f t="shared" si="1790"/>
        <v>0</v>
      </c>
      <c r="W1726" s="515">
        <f t="shared" si="1791"/>
        <v>0</v>
      </c>
      <c r="X1726" s="515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941</v>
      </c>
      <c r="D1727" s="105"/>
      <c r="E1727" s="212" t="s">
        <v>47</v>
      </c>
      <c r="F1727" s="213" t="s">
        <v>775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15">
        <f t="shared" si="1788"/>
        <v>0</v>
      </c>
      <c r="S1727" s="515">
        <f t="shared" si="1789"/>
        <v>0</v>
      </c>
      <c r="T1727" s="515">
        <f>IF(R1727=1,SUM($R$6:R1727),0)</f>
        <v>0</v>
      </c>
      <c r="U1727" s="515">
        <f>IF(S1727=1,SUM($S$6:S1727),0)</f>
        <v>0</v>
      </c>
      <c r="V1727" s="515">
        <f t="shared" si="1790"/>
        <v>0</v>
      </c>
      <c r="W1727" s="515">
        <f t="shared" si="1791"/>
        <v>0</v>
      </c>
      <c r="X1727" s="515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942</v>
      </c>
      <c r="D1728" s="105"/>
      <c r="E1728" s="212" t="s">
        <v>47</v>
      </c>
      <c r="F1728" s="213" t="s">
        <v>775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15">
        <f t="shared" si="1788"/>
        <v>0</v>
      </c>
      <c r="S1728" s="515">
        <f t="shared" si="1789"/>
        <v>0</v>
      </c>
      <c r="T1728" s="515">
        <f>IF(R1728=1,SUM($R$6:R1728),0)</f>
        <v>0</v>
      </c>
      <c r="U1728" s="515">
        <f>IF(S1728=1,SUM($S$6:S1728),0)</f>
        <v>0</v>
      </c>
      <c r="V1728" s="515">
        <f t="shared" si="1790"/>
        <v>0</v>
      </c>
      <c r="W1728" s="515">
        <f t="shared" si="1791"/>
        <v>0</v>
      </c>
      <c r="X1728" s="515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943</v>
      </c>
      <c r="D1729" s="105"/>
      <c r="E1729" s="212" t="s">
        <v>47</v>
      </c>
      <c r="F1729" s="213" t="s">
        <v>775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15">
        <f t="shared" si="1788"/>
        <v>0</v>
      </c>
      <c r="S1729" s="515">
        <f t="shared" si="1789"/>
        <v>0</v>
      </c>
      <c r="T1729" s="515">
        <f>IF(R1729=1,SUM($R$6:R1729),0)</f>
        <v>0</v>
      </c>
      <c r="U1729" s="515">
        <f>IF(S1729=1,SUM($S$6:S1729),0)</f>
        <v>0</v>
      </c>
      <c r="V1729" s="515">
        <f t="shared" si="1790"/>
        <v>0</v>
      </c>
      <c r="W1729" s="515">
        <f t="shared" si="1791"/>
        <v>0</v>
      </c>
      <c r="X1729" s="515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944</v>
      </c>
      <c r="D1730" s="105"/>
      <c r="E1730" s="212" t="s">
        <v>47</v>
      </c>
      <c r="F1730" s="213" t="s">
        <v>775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15">
        <f t="shared" si="1788"/>
        <v>0</v>
      </c>
      <c r="S1730" s="515">
        <f t="shared" si="1789"/>
        <v>0</v>
      </c>
      <c r="T1730" s="515">
        <f>IF(R1730=1,SUM($R$6:R1730),0)</f>
        <v>0</v>
      </c>
      <c r="U1730" s="515">
        <f>IF(S1730=1,SUM($S$6:S1730),0)</f>
        <v>0</v>
      </c>
      <c r="V1730" s="515">
        <f t="shared" si="1790"/>
        <v>0</v>
      </c>
      <c r="W1730" s="515">
        <f t="shared" si="1791"/>
        <v>0</v>
      </c>
      <c r="X1730" s="515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945</v>
      </c>
      <c r="D1731" s="105"/>
      <c r="E1731" s="212" t="s">
        <v>47</v>
      </c>
      <c r="F1731" s="213" t="s">
        <v>775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15">
        <f t="shared" si="1788"/>
        <v>0</v>
      </c>
      <c r="S1731" s="515">
        <f t="shared" si="1789"/>
        <v>0</v>
      </c>
      <c r="T1731" s="515">
        <f>IF(R1731=1,SUM($R$6:R1731),0)</f>
        <v>0</v>
      </c>
      <c r="U1731" s="515">
        <f>IF(S1731=1,SUM($S$6:S1731),0)</f>
        <v>0</v>
      </c>
      <c r="V1731" s="515">
        <f t="shared" si="1790"/>
        <v>0</v>
      </c>
      <c r="W1731" s="515">
        <f t="shared" si="1791"/>
        <v>0</v>
      </c>
      <c r="X1731" s="515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946</v>
      </c>
      <c r="D1732" s="105"/>
      <c r="E1732" s="212" t="s">
        <v>47</v>
      </c>
      <c r="F1732" s="213" t="s">
        <v>775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15">
        <f t="shared" si="1788"/>
        <v>0</v>
      </c>
      <c r="S1732" s="515">
        <f t="shared" si="1789"/>
        <v>0</v>
      </c>
      <c r="T1732" s="515">
        <f>IF(R1732=1,SUM($R$6:R1732),0)</f>
        <v>0</v>
      </c>
      <c r="U1732" s="515">
        <f>IF(S1732=1,SUM($S$6:S1732),0)</f>
        <v>0</v>
      </c>
      <c r="V1732" s="515">
        <f t="shared" si="1790"/>
        <v>0</v>
      </c>
      <c r="W1732" s="515">
        <f t="shared" si="1791"/>
        <v>0</v>
      </c>
      <c r="X1732" s="515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947</v>
      </c>
      <c r="D1733" s="105"/>
      <c r="E1733" s="212" t="s">
        <v>47</v>
      </c>
      <c r="F1733" s="213" t="s">
        <v>775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15">
        <f t="shared" si="1788"/>
        <v>0</v>
      </c>
      <c r="S1733" s="515">
        <f t="shared" si="1789"/>
        <v>0</v>
      </c>
      <c r="T1733" s="515">
        <f>IF(R1733=1,SUM($R$6:R1733),0)</f>
        <v>0</v>
      </c>
      <c r="U1733" s="515">
        <f>IF(S1733=1,SUM($S$6:S1733),0)</f>
        <v>0</v>
      </c>
      <c r="V1733" s="515">
        <f t="shared" si="1790"/>
        <v>0</v>
      </c>
      <c r="W1733" s="515">
        <f t="shared" si="1791"/>
        <v>0</v>
      </c>
      <c r="X1733" s="515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948</v>
      </c>
      <c r="D1734" s="105"/>
      <c r="E1734" s="212" t="s">
        <v>47</v>
      </c>
      <c r="F1734" s="213" t="s">
        <v>775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15">
        <f t="shared" si="1788"/>
        <v>0</v>
      </c>
      <c r="S1734" s="515">
        <f t="shared" si="1789"/>
        <v>0</v>
      </c>
      <c r="T1734" s="515">
        <f>IF(R1734=1,SUM($R$6:R1734),0)</f>
        <v>0</v>
      </c>
      <c r="U1734" s="515">
        <f>IF(S1734=1,SUM($S$6:S1734),0)</f>
        <v>0</v>
      </c>
      <c r="V1734" s="515">
        <f t="shared" si="1790"/>
        <v>0</v>
      </c>
      <c r="W1734" s="515">
        <f t="shared" si="1791"/>
        <v>0</v>
      </c>
      <c r="X1734" s="515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949</v>
      </c>
      <c r="D1735" s="105"/>
      <c r="E1735" s="212" t="s">
        <v>47</v>
      </c>
      <c r="F1735" s="213" t="s">
        <v>775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15">
        <f t="shared" ref="R1735:R1798" si="1857">IF(E1735="MDU-KD",1,0)</f>
        <v>0</v>
      </c>
      <c r="S1735" s="515">
        <f t="shared" ref="S1735:S1798" si="1858">IF(E1735="HDW",1,0)</f>
        <v>0</v>
      </c>
      <c r="T1735" s="515">
        <f>IF(R1735=1,SUM($R$6:R1735),0)</f>
        <v>0</v>
      </c>
      <c r="U1735" s="515">
        <f>IF(S1735=1,SUM($S$6:S1735),0)</f>
        <v>0</v>
      </c>
      <c r="V1735" s="515">
        <f t="shared" ref="V1735:V1798" si="1859">IF(T1735=0,U1735,T1735)</f>
        <v>0</v>
      </c>
      <c r="W1735" s="515">
        <f t="shared" ref="W1735:W1798" si="1860">IF(F1735=0,0,IF(LEFT(C1735,11)="Tiang Beton",1,0))</f>
        <v>0</v>
      </c>
      <c r="X1735" s="515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950</v>
      </c>
      <c r="D1736" s="105"/>
      <c r="E1736" s="212" t="s">
        <v>47</v>
      </c>
      <c r="F1736" s="213" t="s">
        <v>775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15">
        <f t="shared" si="1857"/>
        <v>0</v>
      </c>
      <c r="S1736" s="515">
        <f t="shared" si="1858"/>
        <v>0</v>
      </c>
      <c r="T1736" s="515">
        <f>IF(R1736=1,SUM($R$6:R1736),0)</f>
        <v>0</v>
      </c>
      <c r="U1736" s="515">
        <f>IF(S1736=1,SUM($S$6:S1736),0)</f>
        <v>0</v>
      </c>
      <c r="V1736" s="515">
        <f t="shared" si="1859"/>
        <v>0</v>
      </c>
      <c r="W1736" s="515">
        <f t="shared" si="1860"/>
        <v>0</v>
      </c>
      <c r="X1736" s="515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951</v>
      </c>
      <c r="D1737" s="105"/>
      <c r="E1737" s="212" t="s">
        <v>47</v>
      </c>
      <c r="F1737" s="213" t="s">
        <v>775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15">
        <f t="shared" si="1857"/>
        <v>0</v>
      </c>
      <c r="S1737" s="515">
        <f t="shared" si="1858"/>
        <v>0</v>
      </c>
      <c r="T1737" s="515">
        <f>IF(R1737=1,SUM($R$6:R1737),0)</f>
        <v>0</v>
      </c>
      <c r="U1737" s="515">
        <f>IF(S1737=1,SUM($S$6:S1737),0)</f>
        <v>0</v>
      </c>
      <c r="V1737" s="515">
        <f t="shared" si="1859"/>
        <v>0</v>
      </c>
      <c r="W1737" s="515">
        <f t="shared" si="1860"/>
        <v>0</v>
      </c>
      <c r="X1737" s="515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952</v>
      </c>
      <c r="D1738" s="105"/>
      <c r="E1738" s="212" t="s">
        <v>47</v>
      </c>
      <c r="F1738" s="213" t="s">
        <v>775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15">
        <f t="shared" si="1857"/>
        <v>0</v>
      </c>
      <c r="S1738" s="515">
        <f t="shared" si="1858"/>
        <v>0</v>
      </c>
      <c r="T1738" s="515">
        <f>IF(R1738=1,SUM($R$6:R1738),0)</f>
        <v>0</v>
      </c>
      <c r="U1738" s="515">
        <f>IF(S1738=1,SUM($S$6:S1738),0)</f>
        <v>0</v>
      </c>
      <c r="V1738" s="515">
        <f t="shared" si="1859"/>
        <v>0</v>
      </c>
      <c r="W1738" s="515">
        <f t="shared" si="1860"/>
        <v>0</v>
      </c>
      <c r="X1738" s="515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953</v>
      </c>
      <c r="D1739" s="105"/>
      <c r="E1739" s="212" t="s">
        <v>47</v>
      </c>
      <c r="F1739" s="213" t="s">
        <v>775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15">
        <f t="shared" si="1857"/>
        <v>0</v>
      </c>
      <c r="S1739" s="515">
        <f t="shared" si="1858"/>
        <v>0</v>
      </c>
      <c r="T1739" s="515">
        <f>IF(R1739=1,SUM($R$6:R1739),0)</f>
        <v>0</v>
      </c>
      <c r="U1739" s="515">
        <f>IF(S1739=1,SUM($S$6:S1739),0)</f>
        <v>0</v>
      </c>
      <c r="V1739" s="515">
        <f t="shared" si="1859"/>
        <v>0</v>
      </c>
      <c r="W1739" s="515">
        <f t="shared" si="1860"/>
        <v>0</v>
      </c>
      <c r="X1739" s="515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954</v>
      </c>
      <c r="D1740" s="105"/>
      <c r="E1740" s="212" t="s">
        <v>47</v>
      </c>
      <c r="F1740" s="213" t="s">
        <v>775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15">
        <f t="shared" si="1857"/>
        <v>0</v>
      </c>
      <c r="S1740" s="515">
        <f t="shared" si="1858"/>
        <v>0</v>
      </c>
      <c r="T1740" s="515">
        <f>IF(R1740=1,SUM($R$6:R1740),0)</f>
        <v>0</v>
      </c>
      <c r="U1740" s="515">
        <f>IF(S1740=1,SUM($S$6:S1740),0)</f>
        <v>0</v>
      </c>
      <c r="V1740" s="515">
        <f t="shared" si="1859"/>
        <v>0</v>
      </c>
      <c r="W1740" s="515">
        <f t="shared" si="1860"/>
        <v>0</v>
      </c>
      <c r="X1740" s="515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955</v>
      </c>
      <c r="D1741" s="105"/>
      <c r="E1741" s="212" t="s">
        <v>47</v>
      </c>
      <c r="F1741" s="213" t="s">
        <v>775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15">
        <f t="shared" si="1857"/>
        <v>0</v>
      </c>
      <c r="S1741" s="515">
        <f t="shared" si="1858"/>
        <v>0</v>
      </c>
      <c r="T1741" s="515">
        <f>IF(R1741=1,SUM($R$6:R1741),0)</f>
        <v>0</v>
      </c>
      <c r="U1741" s="515">
        <f>IF(S1741=1,SUM($S$6:S1741),0)</f>
        <v>0</v>
      </c>
      <c r="V1741" s="515">
        <f t="shared" si="1859"/>
        <v>0</v>
      </c>
      <c r="W1741" s="515">
        <f t="shared" si="1860"/>
        <v>0</v>
      </c>
      <c r="X1741" s="515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956</v>
      </c>
      <c r="D1742" s="105"/>
      <c r="E1742" s="212" t="s">
        <v>47</v>
      </c>
      <c r="F1742" s="213" t="s">
        <v>775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15">
        <f t="shared" si="1857"/>
        <v>0</v>
      </c>
      <c r="S1742" s="515">
        <f t="shared" si="1858"/>
        <v>0</v>
      </c>
      <c r="T1742" s="515">
        <f>IF(R1742=1,SUM($R$6:R1742),0)</f>
        <v>0</v>
      </c>
      <c r="U1742" s="515">
        <f>IF(S1742=1,SUM($S$6:S1742),0)</f>
        <v>0</v>
      </c>
      <c r="V1742" s="515">
        <f t="shared" si="1859"/>
        <v>0</v>
      </c>
      <c r="W1742" s="515">
        <f t="shared" si="1860"/>
        <v>0</v>
      </c>
      <c r="X1742" s="515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957</v>
      </c>
      <c r="D1743" s="105"/>
      <c r="E1743" s="212" t="s">
        <v>47</v>
      </c>
      <c r="F1743" s="213" t="s">
        <v>775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15">
        <f t="shared" si="1857"/>
        <v>0</v>
      </c>
      <c r="S1743" s="515">
        <f t="shared" si="1858"/>
        <v>0</v>
      </c>
      <c r="T1743" s="515">
        <f>IF(R1743=1,SUM($R$6:R1743),0)</f>
        <v>0</v>
      </c>
      <c r="U1743" s="515">
        <f>IF(S1743=1,SUM($S$6:S1743),0)</f>
        <v>0</v>
      </c>
      <c r="V1743" s="515">
        <f t="shared" si="1859"/>
        <v>0</v>
      </c>
      <c r="W1743" s="515">
        <f t="shared" si="1860"/>
        <v>0</v>
      </c>
      <c r="X1743" s="515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48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15">
        <f t="shared" si="1857"/>
        <v>0</v>
      </c>
      <c r="S1744" s="515">
        <f t="shared" si="1858"/>
        <v>0</v>
      </c>
      <c r="T1744" s="515">
        <f>IF(R1744=1,SUM($R$6:R1744),0)</f>
        <v>0</v>
      </c>
      <c r="U1744" s="515">
        <f>IF(S1744=1,SUM($S$6:S1744),0)</f>
        <v>0</v>
      </c>
      <c r="V1744" s="515">
        <f t="shared" si="1859"/>
        <v>0</v>
      </c>
      <c r="W1744" s="515">
        <f t="shared" si="1860"/>
        <v>0</v>
      </c>
      <c r="X1744" s="515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716</v>
      </c>
      <c r="C1745" s="105" t="s">
        <v>600</v>
      </c>
      <c r="D1745" s="105"/>
      <c r="E1745" s="212" t="s">
        <v>48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15">
        <f t="shared" si="1857"/>
        <v>0</v>
      </c>
      <c r="S1745" s="515">
        <f t="shared" si="1858"/>
        <v>0</v>
      </c>
      <c r="T1745" s="515">
        <f>IF(R1745=1,SUM($R$6:R1745),0)</f>
        <v>0</v>
      </c>
      <c r="U1745" s="515">
        <f>IF(S1745=1,SUM($S$6:S1745),0)</f>
        <v>0</v>
      </c>
      <c r="V1745" s="515">
        <f t="shared" si="1859"/>
        <v>0</v>
      </c>
      <c r="W1745" s="515">
        <f t="shared" si="1860"/>
        <v>0</v>
      </c>
      <c r="X1745" s="515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958</v>
      </c>
      <c r="D1746" s="105"/>
      <c r="E1746" s="212" t="s">
        <v>47</v>
      </c>
      <c r="F1746" s="213" t="s">
        <v>775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15">
        <f t="shared" si="1857"/>
        <v>0</v>
      </c>
      <c r="S1746" s="515">
        <f t="shared" si="1858"/>
        <v>0</v>
      </c>
      <c r="T1746" s="515">
        <f>IF(R1746=1,SUM($R$6:R1746),0)</f>
        <v>0</v>
      </c>
      <c r="U1746" s="515">
        <f>IF(S1746=1,SUM($S$6:S1746),0)</f>
        <v>0</v>
      </c>
      <c r="V1746" s="515">
        <f t="shared" si="1859"/>
        <v>0</v>
      </c>
      <c r="W1746" s="515">
        <f t="shared" si="1860"/>
        <v>0</v>
      </c>
      <c r="X1746" s="515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959</v>
      </c>
      <c r="D1747" s="105"/>
      <c r="E1747" s="212" t="s">
        <v>47</v>
      </c>
      <c r="F1747" s="213" t="s">
        <v>775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15">
        <f t="shared" si="1857"/>
        <v>0</v>
      </c>
      <c r="S1747" s="515">
        <f t="shared" si="1858"/>
        <v>0</v>
      </c>
      <c r="T1747" s="515">
        <f>IF(R1747=1,SUM($R$6:R1747),0)</f>
        <v>0</v>
      </c>
      <c r="U1747" s="515">
        <f>IF(S1747=1,SUM($S$6:S1747),0)</f>
        <v>0</v>
      </c>
      <c r="V1747" s="515">
        <f t="shared" si="1859"/>
        <v>0</v>
      </c>
      <c r="W1747" s="515">
        <f t="shared" si="1860"/>
        <v>0</v>
      </c>
      <c r="X1747" s="515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960</v>
      </c>
      <c r="D1748" s="105"/>
      <c r="E1748" s="212" t="s">
        <v>47</v>
      </c>
      <c r="F1748" s="213" t="s">
        <v>775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15">
        <f t="shared" si="1857"/>
        <v>0</v>
      </c>
      <c r="S1748" s="515">
        <f t="shared" si="1858"/>
        <v>0</v>
      </c>
      <c r="T1748" s="515">
        <f>IF(R1748=1,SUM($R$6:R1748),0)</f>
        <v>0</v>
      </c>
      <c r="U1748" s="515">
        <f>IF(S1748=1,SUM($S$6:S1748),0)</f>
        <v>0</v>
      </c>
      <c r="V1748" s="515">
        <f t="shared" si="1859"/>
        <v>0</v>
      </c>
      <c r="W1748" s="515">
        <f t="shared" si="1860"/>
        <v>0</v>
      </c>
      <c r="X1748" s="515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961</v>
      </c>
      <c r="D1749" s="105"/>
      <c r="E1749" s="212" t="s">
        <v>47</v>
      </c>
      <c r="F1749" s="213" t="s">
        <v>775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15">
        <f t="shared" si="1857"/>
        <v>0</v>
      </c>
      <c r="S1749" s="515">
        <f t="shared" si="1858"/>
        <v>0</v>
      </c>
      <c r="T1749" s="515">
        <f>IF(R1749=1,SUM($R$6:R1749),0)</f>
        <v>0</v>
      </c>
      <c r="U1749" s="515">
        <f>IF(S1749=1,SUM($S$6:S1749),0)</f>
        <v>0</v>
      </c>
      <c r="V1749" s="515">
        <f t="shared" si="1859"/>
        <v>0</v>
      </c>
      <c r="W1749" s="515">
        <f t="shared" si="1860"/>
        <v>0</v>
      </c>
      <c r="X1749" s="515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962</v>
      </c>
      <c r="D1750" s="105"/>
      <c r="E1750" s="212" t="s">
        <v>47</v>
      </c>
      <c r="F1750" s="213" t="s">
        <v>775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15">
        <f t="shared" si="1857"/>
        <v>0</v>
      </c>
      <c r="S1750" s="515">
        <f t="shared" si="1858"/>
        <v>0</v>
      </c>
      <c r="T1750" s="515">
        <f>IF(R1750=1,SUM($R$6:R1750),0)</f>
        <v>0</v>
      </c>
      <c r="U1750" s="515">
        <f>IF(S1750=1,SUM($S$6:S1750),0)</f>
        <v>0</v>
      </c>
      <c r="V1750" s="515">
        <f t="shared" si="1859"/>
        <v>0</v>
      </c>
      <c r="W1750" s="515">
        <f t="shared" si="1860"/>
        <v>0</v>
      </c>
      <c r="X1750" s="515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963</v>
      </c>
      <c r="D1751" s="105"/>
      <c r="E1751" s="212" t="s">
        <v>47</v>
      </c>
      <c r="F1751" s="213" t="s">
        <v>775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15">
        <f t="shared" si="1857"/>
        <v>0</v>
      </c>
      <c r="S1751" s="515">
        <f t="shared" si="1858"/>
        <v>0</v>
      </c>
      <c r="T1751" s="515">
        <f>IF(R1751=1,SUM($R$6:R1751),0)</f>
        <v>0</v>
      </c>
      <c r="U1751" s="515">
        <f>IF(S1751=1,SUM($S$6:S1751),0)</f>
        <v>0</v>
      </c>
      <c r="V1751" s="515">
        <f t="shared" si="1859"/>
        <v>0</v>
      </c>
      <c r="W1751" s="515">
        <f t="shared" si="1860"/>
        <v>0</v>
      </c>
      <c r="X1751" s="515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964</v>
      </c>
      <c r="D1752" s="105"/>
      <c r="E1752" s="212" t="s">
        <v>47</v>
      </c>
      <c r="F1752" s="213" t="s">
        <v>775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15">
        <f t="shared" si="1857"/>
        <v>0</v>
      </c>
      <c r="S1752" s="515">
        <f t="shared" si="1858"/>
        <v>0</v>
      </c>
      <c r="T1752" s="515">
        <f>IF(R1752=1,SUM($R$6:R1752),0)</f>
        <v>0</v>
      </c>
      <c r="U1752" s="515">
        <f>IF(S1752=1,SUM($S$6:S1752),0)</f>
        <v>0</v>
      </c>
      <c r="V1752" s="515">
        <f t="shared" si="1859"/>
        <v>0</v>
      </c>
      <c r="W1752" s="515">
        <f t="shared" si="1860"/>
        <v>0</v>
      </c>
      <c r="X1752" s="515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48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15">
        <f t="shared" si="1857"/>
        <v>0</v>
      </c>
      <c r="S1753" s="515">
        <f t="shared" si="1858"/>
        <v>0</v>
      </c>
      <c r="T1753" s="515">
        <f>IF(R1753=1,SUM($R$6:R1753),0)</f>
        <v>0</v>
      </c>
      <c r="U1753" s="515">
        <f>IF(S1753=1,SUM($S$6:S1753),0)</f>
        <v>0</v>
      </c>
      <c r="V1753" s="515">
        <f t="shared" si="1859"/>
        <v>0</v>
      </c>
      <c r="W1753" s="515">
        <f t="shared" si="1860"/>
        <v>0</v>
      </c>
      <c r="X1753" s="515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720</v>
      </c>
      <c r="C1754" s="426" t="s">
        <v>491</v>
      </c>
      <c r="D1754" s="426"/>
      <c r="E1754" s="212" t="s">
        <v>48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15">
        <f t="shared" si="1857"/>
        <v>0</v>
      </c>
      <c r="S1754" s="515">
        <f t="shared" si="1858"/>
        <v>0</v>
      </c>
      <c r="T1754" s="515">
        <f>IF(R1754=1,SUM($R$6:R1754),0)</f>
        <v>0</v>
      </c>
      <c r="U1754" s="515">
        <f>IF(S1754=1,SUM($S$6:S1754),0)</f>
        <v>0</v>
      </c>
      <c r="V1754" s="515">
        <f t="shared" si="1859"/>
        <v>0</v>
      </c>
      <c r="W1754" s="515">
        <f t="shared" si="1860"/>
        <v>0</v>
      </c>
      <c r="X1754" s="515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653</v>
      </c>
      <c r="D1755" s="105"/>
      <c r="E1755" s="212" t="s">
        <v>47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15">
        <f t="shared" si="1857"/>
        <v>0</v>
      </c>
      <c r="S1755" s="515">
        <f t="shared" si="1858"/>
        <v>0</v>
      </c>
      <c r="T1755" s="515">
        <f>IF(R1755=1,SUM($R$6:R1755),0)</f>
        <v>0</v>
      </c>
      <c r="U1755" s="515">
        <f>IF(S1755=1,SUM($S$6:S1755),0)</f>
        <v>0</v>
      </c>
      <c r="V1755" s="515">
        <f t="shared" si="1859"/>
        <v>0</v>
      </c>
      <c r="W1755" s="515">
        <f t="shared" si="1860"/>
        <v>0</v>
      </c>
      <c r="X1755" s="515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654</v>
      </c>
      <c r="D1756" s="105" t="s">
        <v>654</v>
      </c>
      <c r="E1756" s="212" t="s">
        <v>47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15">
        <f t="shared" si="1857"/>
        <v>0</v>
      </c>
      <c r="S1756" s="515">
        <f t="shared" si="1858"/>
        <v>0</v>
      </c>
      <c r="T1756" s="515">
        <f>IF(R1756=1,SUM($R$6:R1756),0)</f>
        <v>0</v>
      </c>
      <c r="U1756" s="515">
        <f>IF(S1756=1,SUM($S$6:S1756),0)</f>
        <v>0</v>
      </c>
      <c r="V1756" s="515">
        <f t="shared" si="1859"/>
        <v>0</v>
      </c>
      <c r="W1756" s="515">
        <f t="shared" si="1860"/>
        <v>0</v>
      </c>
      <c r="X1756" s="515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655</v>
      </c>
      <c r="D1757" s="105" t="s">
        <v>655</v>
      </c>
      <c r="E1757" s="212" t="s">
        <v>47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15">
        <f t="shared" si="1857"/>
        <v>0</v>
      </c>
      <c r="S1757" s="515">
        <f t="shared" si="1858"/>
        <v>0</v>
      </c>
      <c r="T1757" s="515">
        <f>IF(R1757=1,SUM($R$6:R1757),0)</f>
        <v>0</v>
      </c>
      <c r="U1757" s="515">
        <f>IF(S1757=1,SUM($S$6:S1757),0)</f>
        <v>0</v>
      </c>
      <c r="V1757" s="515">
        <f t="shared" si="1859"/>
        <v>0</v>
      </c>
      <c r="W1757" s="515">
        <f t="shared" si="1860"/>
        <v>0</v>
      </c>
      <c r="X1757" s="515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656</v>
      </c>
      <c r="D1758" s="105" t="s">
        <v>656</v>
      </c>
      <c r="E1758" s="212" t="s">
        <v>47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15">
        <f t="shared" si="1857"/>
        <v>0</v>
      </c>
      <c r="S1758" s="515">
        <f t="shared" si="1858"/>
        <v>0</v>
      </c>
      <c r="T1758" s="515">
        <f>IF(R1758=1,SUM($R$6:R1758),0)</f>
        <v>0</v>
      </c>
      <c r="U1758" s="515">
        <f>IF(S1758=1,SUM($S$6:S1758),0)</f>
        <v>0</v>
      </c>
      <c r="V1758" s="515">
        <f t="shared" si="1859"/>
        <v>0</v>
      </c>
      <c r="W1758" s="515">
        <f t="shared" si="1860"/>
        <v>0</v>
      </c>
      <c r="X1758" s="515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657</v>
      </c>
      <c r="D1759" s="105" t="s">
        <v>657</v>
      </c>
      <c r="E1759" s="212" t="s">
        <v>47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15">
        <f t="shared" si="1857"/>
        <v>0</v>
      </c>
      <c r="S1759" s="515">
        <f t="shared" si="1858"/>
        <v>0</v>
      </c>
      <c r="T1759" s="515">
        <f>IF(R1759=1,SUM($R$6:R1759),0)</f>
        <v>0</v>
      </c>
      <c r="U1759" s="515">
        <f>IF(S1759=1,SUM($S$6:S1759),0)</f>
        <v>0</v>
      </c>
      <c r="V1759" s="515">
        <f t="shared" si="1859"/>
        <v>0</v>
      </c>
      <c r="W1759" s="515">
        <f t="shared" si="1860"/>
        <v>0</v>
      </c>
      <c r="X1759" s="515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658</v>
      </c>
      <c r="D1760" s="105" t="s">
        <v>658</v>
      </c>
      <c r="E1760" s="212" t="s">
        <v>47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15">
        <f t="shared" si="1857"/>
        <v>0</v>
      </c>
      <c r="S1760" s="515">
        <f t="shared" si="1858"/>
        <v>0</v>
      </c>
      <c r="T1760" s="515">
        <f>IF(R1760=1,SUM($R$6:R1760),0)</f>
        <v>0</v>
      </c>
      <c r="U1760" s="515">
        <f>IF(S1760=1,SUM($S$6:S1760),0)</f>
        <v>0</v>
      </c>
      <c r="V1760" s="515">
        <f t="shared" si="1859"/>
        <v>0</v>
      </c>
      <c r="W1760" s="515">
        <f t="shared" si="1860"/>
        <v>0</v>
      </c>
      <c r="X1760" s="515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659</v>
      </c>
      <c r="D1761" s="105" t="s">
        <v>659</v>
      </c>
      <c r="E1761" s="212" t="s">
        <v>47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15">
        <f t="shared" si="1857"/>
        <v>0</v>
      </c>
      <c r="S1761" s="515">
        <f t="shared" si="1858"/>
        <v>0</v>
      </c>
      <c r="T1761" s="515">
        <f>IF(R1761=1,SUM($R$6:R1761),0)</f>
        <v>0</v>
      </c>
      <c r="U1761" s="515">
        <f>IF(S1761=1,SUM($S$6:S1761),0)</f>
        <v>0</v>
      </c>
      <c r="V1761" s="515">
        <f t="shared" si="1859"/>
        <v>0</v>
      </c>
      <c r="W1761" s="515">
        <f t="shared" si="1860"/>
        <v>0</v>
      </c>
      <c r="X1761" s="515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660</v>
      </c>
      <c r="D1762" s="105" t="s">
        <v>660</v>
      </c>
      <c r="E1762" s="212" t="s">
        <v>47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15">
        <f t="shared" si="1857"/>
        <v>0</v>
      </c>
      <c r="S1762" s="515">
        <f t="shared" si="1858"/>
        <v>0</v>
      </c>
      <c r="T1762" s="515">
        <f>IF(R1762=1,SUM($R$6:R1762),0)</f>
        <v>0</v>
      </c>
      <c r="U1762" s="515">
        <f>IF(S1762=1,SUM($S$6:S1762),0)</f>
        <v>0</v>
      </c>
      <c r="V1762" s="515">
        <f t="shared" si="1859"/>
        <v>0</v>
      </c>
      <c r="W1762" s="515">
        <f t="shared" si="1860"/>
        <v>0</v>
      </c>
      <c r="X1762" s="515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661</v>
      </c>
      <c r="D1763" s="105" t="s">
        <v>661</v>
      </c>
      <c r="E1763" s="212" t="s">
        <v>47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15">
        <f t="shared" si="1857"/>
        <v>0</v>
      </c>
      <c r="S1763" s="515">
        <f t="shared" si="1858"/>
        <v>0</v>
      </c>
      <c r="T1763" s="515">
        <f>IF(R1763=1,SUM($R$6:R1763),0)</f>
        <v>0</v>
      </c>
      <c r="U1763" s="515">
        <f>IF(S1763=1,SUM($S$6:S1763),0)</f>
        <v>0</v>
      </c>
      <c r="V1763" s="515">
        <f t="shared" si="1859"/>
        <v>0</v>
      </c>
      <c r="W1763" s="515">
        <f t="shared" si="1860"/>
        <v>0</v>
      </c>
      <c r="X1763" s="515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1960</v>
      </c>
      <c r="D1764" s="105" t="s">
        <v>1960</v>
      </c>
      <c r="E1764" s="212" t="s">
        <v>47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15">
        <f t="shared" si="1857"/>
        <v>0</v>
      </c>
      <c r="S1764" s="515">
        <f t="shared" si="1858"/>
        <v>0</v>
      </c>
      <c r="T1764" s="515">
        <f>IF(R1764=1,SUM($R$6:R1764),0)</f>
        <v>0</v>
      </c>
      <c r="U1764" s="515">
        <f>IF(S1764=1,SUM($S$6:S1764),0)</f>
        <v>0</v>
      </c>
      <c r="V1764" s="515">
        <f t="shared" si="1859"/>
        <v>0</v>
      </c>
      <c r="W1764" s="515">
        <f t="shared" si="1860"/>
        <v>0</v>
      </c>
      <c r="X1764" s="515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1955</v>
      </c>
      <c r="D1765" s="105" t="s">
        <v>1955</v>
      </c>
      <c r="E1765" s="212" t="s">
        <v>47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15">
        <f t="shared" si="1857"/>
        <v>0</v>
      </c>
      <c r="S1765" s="515">
        <f t="shared" si="1858"/>
        <v>0</v>
      </c>
      <c r="T1765" s="515">
        <f>IF(R1765=1,SUM($R$6:R1765),0)</f>
        <v>0</v>
      </c>
      <c r="U1765" s="515">
        <f>IF(S1765=1,SUM($S$6:S1765),0)</f>
        <v>0</v>
      </c>
      <c r="V1765" s="515">
        <f t="shared" si="1859"/>
        <v>0</v>
      </c>
      <c r="W1765" s="515">
        <f t="shared" si="1860"/>
        <v>0</v>
      </c>
      <c r="X1765" s="515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1956</v>
      </c>
      <c r="D1766" s="105" t="s">
        <v>1956</v>
      </c>
      <c r="E1766" s="212" t="s">
        <v>47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15">
        <f t="shared" si="1857"/>
        <v>0</v>
      </c>
      <c r="S1766" s="515">
        <f t="shared" si="1858"/>
        <v>0</v>
      </c>
      <c r="T1766" s="515">
        <f>IF(R1766=1,SUM($R$6:R1766),0)</f>
        <v>0</v>
      </c>
      <c r="U1766" s="515">
        <f>IF(S1766=1,SUM($S$6:S1766),0)</f>
        <v>0</v>
      </c>
      <c r="V1766" s="515">
        <f t="shared" si="1859"/>
        <v>0</v>
      </c>
      <c r="W1766" s="515">
        <f t="shared" si="1860"/>
        <v>0</v>
      </c>
      <c r="X1766" s="515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1957</v>
      </c>
      <c r="D1767" s="105" t="s">
        <v>1957</v>
      </c>
      <c r="E1767" s="212" t="s">
        <v>47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15">
        <f t="shared" si="1857"/>
        <v>0</v>
      </c>
      <c r="S1767" s="515">
        <f t="shared" si="1858"/>
        <v>0</v>
      </c>
      <c r="T1767" s="515">
        <f>IF(R1767=1,SUM($R$6:R1767),0)</f>
        <v>0</v>
      </c>
      <c r="U1767" s="515">
        <f>IF(S1767=1,SUM($S$6:S1767),0)</f>
        <v>0</v>
      </c>
      <c r="V1767" s="515">
        <f t="shared" si="1859"/>
        <v>0</v>
      </c>
      <c r="W1767" s="515">
        <f t="shared" si="1860"/>
        <v>0</v>
      </c>
      <c r="X1767" s="515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1958</v>
      </c>
      <c r="D1768" s="105" t="s">
        <v>1958</v>
      </c>
      <c r="E1768" s="212" t="s">
        <v>47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15">
        <f t="shared" si="1857"/>
        <v>0</v>
      </c>
      <c r="S1768" s="515">
        <f t="shared" si="1858"/>
        <v>0</v>
      </c>
      <c r="T1768" s="515">
        <f>IF(R1768=1,SUM($R$6:R1768),0)</f>
        <v>0</v>
      </c>
      <c r="U1768" s="515">
        <f>IF(S1768=1,SUM($S$6:S1768),0)</f>
        <v>0</v>
      </c>
      <c r="V1768" s="515">
        <f t="shared" si="1859"/>
        <v>0</v>
      </c>
      <c r="W1768" s="515">
        <f t="shared" si="1860"/>
        <v>0</v>
      </c>
      <c r="X1768" s="515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1959</v>
      </c>
      <c r="D1769" s="105" t="s">
        <v>1959</v>
      </c>
      <c r="E1769" s="212" t="s">
        <v>47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15">
        <f t="shared" si="1857"/>
        <v>0</v>
      </c>
      <c r="S1769" s="515">
        <f t="shared" si="1858"/>
        <v>0</v>
      </c>
      <c r="T1769" s="515">
        <f>IF(R1769=1,SUM($R$6:R1769),0)</f>
        <v>0</v>
      </c>
      <c r="U1769" s="515">
        <f>IF(S1769=1,SUM($S$6:S1769),0)</f>
        <v>0</v>
      </c>
      <c r="V1769" s="515">
        <f t="shared" si="1859"/>
        <v>0</v>
      </c>
      <c r="W1769" s="515">
        <f t="shared" si="1860"/>
        <v>0</v>
      </c>
      <c r="X1769" s="515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1961</v>
      </c>
      <c r="D1770" s="105" t="s">
        <v>1961</v>
      </c>
      <c r="E1770" s="212" t="s">
        <v>47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15">
        <f t="shared" si="1857"/>
        <v>0</v>
      </c>
      <c r="S1770" s="515">
        <f t="shared" si="1858"/>
        <v>0</v>
      </c>
      <c r="T1770" s="515">
        <f>IF(R1770=1,SUM($R$6:R1770),0)</f>
        <v>0</v>
      </c>
      <c r="U1770" s="515">
        <f>IF(S1770=1,SUM($S$6:S1770),0)</f>
        <v>0</v>
      </c>
      <c r="V1770" s="515">
        <f t="shared" si="1859"/>
        <v>0</v>
      </c>
      <c r="W1770" s="515">
        <f t="shared" si="1860"/>
        <v>0</v>
      </c>
      <c r="X1770" s="515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48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15">
        <f t="shared" si="1857"/>
        <v>0</v>
      </c>
      <c r="S1771" s="515">
        <f t="shared" si="1858"/>
        <v>0</v>
      </c>
      <c r="T1771" s="515">
        <f>IF(R1771=1,SUM($R$6:R1771),0)</f>
        <v>0</v>
      </c>
      <c r="U1771" s="515">
        <f>IF(S1771=1,SUM($S$6:S1771),0)</f>
        <v>0</v>
      </c>
      <c r="V1771" s="515">
        <f t="shared" si="1859"/>
        <v>0</v>
      </c>
      <c r="W1771" s="515">
        <f t="shared" si="1860"/>
        <v>0</v>
      </c>
      <c r="X1771" s="515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720</v>
      </c>
      <c r="C1772" s="426" t="s">
        <v>517</v>
      </c>
      <c r="D1772" s="426"/>
      <c r="E1772" s="212" t="s">
        <v>48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15">
        <f t="shared" si="1857"/>
        <v>0</v>
      </c>
      <c r="S1772" s="515">
        <f t="shared" si="1858"/>
        <v>0</v>
      </c>
      <c r="T1772" s="515">
        <f>IF(R1772=1,SUM($R$6:R1772),0)</f>
        <v>0</v>
      </c>
      <c r="U1772" s="515">
        <f>IF(S1772=1,SUM($S$6:S1772),0)</f>
        <v>0</v>
      </c>
      <c r="V1772" s="515">
        <f t="shared" si="1859"/>
        <v>0</v>
      </c>
      <c r="W1772" s="515">
        <f t="shared" si="1860"/>
        <v>0</v>
      </c>
      <c r="X1772" s="515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392</v>
      </c>
      <c r="D1773" s="105"/>
      <c r="E1773" s="212" t="s">
        <v>47</v>
      </c>
      <c r="F1773" s="213" t="s">
        <v>96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15">
        <f t="shared" si="1857"/>
        <v>0</v>
      </c>
      <c r="S1773" s="515">
        <f t="shared" si="1858"/>
        <v>0</v>
      </c>
      <c r="T1773" s="515">
        <f>IF(R1773=1,SUM($R$6:R1773),0)</f>
        <v>0</v>
      </c>
      <c r="U1773" s="515">
        <f>IF(S1773=1,SUM($S$6:S1773),0)</f>
        <v>0</v>
      </c>
      <c r="V1773" s="515">
        <f t="shared" si="1859"/>
        <v>0</v>
      </c>
      <c r="W1773" s="515">
        <f t="shared" si="1860"/>
        <v>0</v>
      </c>
      <c r="X1773" s="515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394</v>
      </c>
      <c r="D1774" s="105"/>
      <c r="E1774" s="212" t="s">
        <v>47</v>
      </c>
      <c r="F1774" s="213" t="s">
        <v>96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15">
        <f t="shared" si="1857"/>
        <v>0</v>
      </c>
      <c r="S1774" s="515">
        <f t="shared" si="1858"/>
        <v>0</v>
      </c>
      <c r="T1774" s="515">
        <f>IF(R1774=1,SUM($R$6:R1774),0)</f>
        <v>0</v>
      </c>
      <c r="U1774" s="515">
        <f>IF(S1774=1,SUM($S$6:S1774),0)</f>
        <v>0</v>
      </c>
      <c r="V1774" s="515">
        <f t="shared" si="1859"/>
        <v>0</v>
      </c>
      <c r="W1774" s="515">
        <f t="shared" si="1860"/>
        <v>0</v>
      </c>
      <c r="X1774" s="515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396</v>
      </c>
      <c r="D1775" s="105" t="s">
        <v>396</v>
      </c>
      <c r="E1775" s="212" t="s">
        <v>47</v>
      </c>
      <c r="F1775" s="213" t="s">
        <v>96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15">
        <f t="shared" si="1857"/>
        <v>0</v>
      </c>
      <c r="S1775" s="515">
        <f t="shared" si="1858"/>
        <v>0</v>
      </c>
      <c r="T1775" s="515">
        <f>IF(R1775=1,SUM($R$6:R1775),0)</f>
        <v>0</v>
      </c>
      <c r="U1775" s="515">
        <f>IF(S1775=1,SUM($S$6:S1775),0)</f>
        <v>0</v>
      </c>
      <c r="V1775" s="515">
        <f t="shared" si="1859"/>
        <v>0</v>
      </c>
      <c r="W1775" s="515">
        <f t="shared" si="1860"/>
        <v>0</v>
      </c>
      <c r="X1775" s="515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802</v>
      </c>
      <c r="D1776" s="105" t="s">
        <v>802</v>
      </c>
      <c r="E1776" s="212" t="s">
        <v>47</v>
      </c>
      <c r="F1776" s="213" t="s">
        <v>96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15">
        <f t="shared" si="1857"/>
        <v>0</v>
      </c>
      <c r="S1776" s="515">
        <f t="shared" si="1858"/>
        <v>0</v>
      </c>
      <c r="T1776" s="515">
        <f>IF(R1776=1,SUM($R$6:R1776),0)</f>
        <v>0</v>
      </c>
      <c r="U1776" s="515">
        <f>IF(S1776=1,SUM($S$6:S1776),0)</f>
        <v>0</v>
      </c>
      <c r="V1776" s="515">
        <f t="shared" si="1859"/>
        <v>0</v>
      </c>
      <c r="W1776" s="515">
        <f t="shared" si="1860"/>
        <v>0</v>
      </c>
      <c r="X1776" s="515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398</v>
      </c>
      <c r="D1777" s="105" t="s">
        <v>398</v>
      </c>
      <c r="E1777" s="212" t="s">
        <v>47</v>
      </c>
      <c r="F1777" s="213" t="s">
        <v>96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15">
        <f t="shared" si="1857"/>
        <v>0</v>
      </c>
      <c r="S1777" s="515">
        <f t="shared" si="1858"/>
        <v>0</v>
      </c>
      <c r="T1777" s="515">
        <f>IF(R1777=1,SUM($R$6:R1777),0)</f>
        <v>0</v>
      </c>
      <c r="U1777" s="515">
        <f>IF(S1777=1,SUM($S$6:S1777),0)</f>
        <v>0</v>
      </c>
      <c r="V1777" s="515">
        <f t="shared" si="1859"/>
        <v>0</v>
      </c>
      <c r="W1777" s="515">
        <f t="shared" si="1860"/>
        <v>0</v>
      </c>
      <c r="X1777" s="515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400</v>
      </c>
      <c r="D1778" s="105"/>
      <c r="E1778" s="212" t="s">
        <v>47</v>
      </c>
      <c r="F1778" s="213" t="s">
        <v>96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15">
        <f t="shared" si="1857"/>
        <v>0</v>
      </c>
      <c r="S1778" s="515">
        <f t="shared" si="1858"/>
        <v>0</v>
      </c>
      <c r="T1778" s="515">
        <f>IF(R1778=1,SUM($R$6:R1778),0)</f>
        <v>0</v>
      </c>
      <c r="U1778" s="515">
        <f>IF(S1778=1,SUM($S$6:S1778),0)</f>
        <v>0</v>
      </c>
      <c r="V1778" s="515">
        <f t="shared" si="1859"/>
        <v>0</v>
      </c>
      <c r="W1778" s="515">
        <f t="shared" si="1860"/>
        <v>0</v>
      </c>
      <c r="X1778" s="515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402</v>
      </c>
      <c r="D1779" s="105" t="s">
        <v>402</v>
      </c>
      <c r="E1779" s="212" t="s">
        <v>47</v>
      </c>
      <c r="F1779" s="213" t="s">
        <v>96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15">
        <f t="shared" si="1857"/>
        <v>0</v>
      </c>
      <c r="S1779" s="515">
        <f t="shared" si="1858"/>
        <v>0</v>
      </c>
      <c r="T1779" s="515">
        <f>IF(R1779=1,SUM($R$6:R1779),0)</f>
        <v>0</v>
      </c>
      <c r="U1779" s="515">
        <f>IF(S1779=1,SUM($S$6:S1779),0)</f>
        <v>0</v>
      </c>
      <c r="V1779" s="515">
        <f t="shared" si="1859"/>
        <v>0</v>
      </c>
      <c r="W1779" s="515">
        <f t="shared" si="1860"/>
        <v>0</v>
      </c>
      <c r="X1779" s="515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404</v>
      </c>
      <c r="D1780" s="105" t="s">
        <v>404</v>
      </c>
      <c r="E1780" s="212" t="s">
        <v>47</v>
      </c>
      <c r="F1780" s="213" t="s">
        <v>96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15">
        <f t="shared" si="1857"/>
        <v>0</v>
      </c>
      <c r="S1780" s="515">
        <f t="shared" si="1858"/>
        <v>0</v>
      </c>
      <c r="T1780" s="515">
        <f>IF(R1780=1,SUM($R$6:R1780),0)</f>
        <v>0</v>
      </c>
      <c r="U1780" s="515">
        <f>IF(S1780=1,SUM($S$6:S1780),0)</f>
        <v>0</v>
      </c>
      <c r="V1780" s="515">
        <f t="shared" si="1859"/>
        <v>0</v>
      </c>
      <c r="W1780" s="515">
        <f t="shared" si="1860"/>
        <v>0</v>
      </c>
      <c r="X1780" s="515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406</v>
      </c>
      <c r="D1781" s="105"/>
      <c r="E1781" s="212" t="s">
        <v>47</v>
      </c>
      <c r="F1781" s="213" t="s">
        <v>96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15">
        <f t="shared" si="1857"/>
        <v>0</v>
      </c>
      <c r="S1781" s="515">
        <f t="shared" si="1858"/>
        <v>0</v>
      </c>
      <c r="T1781" s="515">
        <f>IF(R1781=1,SUM($R$6:R1781),0)</f>
        <v>0</v>
      </c>
      <c r="U1781" s="515">
        <f>IF(S1781=1,SUM($S$6:S1781),0)</f>
        <v>0</v>
      </c>
      <c r="V1781" s="515">
        <f t="shared" si="1859"/>
        <v>0</v>
      </c>
      <c r="W1781" s="515">
        <f t="shared" si="1860"/>
        <v>0</v>
      </c>
      <c r="X1781" s="515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408</v>
      </c>
      <c r="D1782" s="105" t="s">
        <v>408</v>
      </c>
      <c r="E1782" s="212" t="s">
        <v>47</v>
      </c>
      <c r="F1782" s="213" t="s">
        <v>96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15">
        <f t="shared" si="1857"/>
        <v>0</v>
      </c>
      <c r="S1782" s="515">
        <f t="shared" si="1858"/>
        <v>0</v>
      </c>
      <c r="T1782" s="515">
        <f>IF(R1782=1,SUM($R$6:R1782),0)</f>
        <v>0</v>
      </c>
      <c r="U1782" s="515">
        <f>IF(S1782=1,SUM($S$6:S1782),0)</f>
        <v>0</v>
      </c>
      <c r="V1782" s="515">
        <f t="shared" si="1859"/>
        <v>0</v>
      </c>
      <c r="W1782" s="515">
        <f t="shared" si="1860"/>
        <v>0</v>
      </c>
      <c r="X1782" s="515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410</v>
      </c>
      <c r="D1783" s="105" t="s">
        <v>410</v>
      </c>
      <c r="E1783" s="212" t="s">
        <v>47</v>
      </c>
      <c r="F1783" s="213" t="s">
        <v>96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15">
        <f t="shared" si="1857"/>
        <v>0</v>
      </c>
      <c r="S1783" s="515">
        <f t="shared" si="1858"/>
        <v>0</v>
      </c>
      <c r="T1783" s="515">
        <f>IF(R1783=1,SUM($R$6:R1783),0)</f>
        <v>0</v>
      </c>
      <c r="U1783" s="515">
        <f>IF(S1783=1,SUM($S$6:S1783),0)</f>
        <v>0</v>
      </c>
      <c r="V1783" s="515">
        <f t="shared" si="1859"/>
        <v>0</v>
      </c>
      <c r="W1783" s="515">
        <f t="shared" si="1860"/>
        <v>0</v>
      </c>
      <c r="X1783" s="515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412</v>
      </c>
      <c r="D1784" s="105" t="s">
        <v>412</v>
      </c>
      <c r="E1784" s="212" t="s">
        <v>47</v>
      </c>
      <c r="F1784" s="213" t="s">
        <v>96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15">
        <f t="shared" si="1857"/>
        <v>0</v>
      </c>
      <c r="S1784" s="515">
        <f t="shared" si="1858"/>
        <v>0</v>
      </c>
      <c r="T1784" s="515">
        <f>IF(R1784=1,SUM($R$6:R1784),0)</f>
        <v>0</v>
      </c>
      <c r="U1784" s="515">
        <f>IF(S1784=1,SUM($S$6:S1784),0)</f>
        <v>0</v>
      </c>
      <c r="V1784" s="515">
        <f t="shared" si="1859"/>
        <v>0</v>
      </c>
      <c r="W1784" s="515">
        <f t="shared" si="1860"/>
        <v>0</v>
      </c>
      <c r="X1784" s="515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414</v>
      </c>
      <c r="D1785" s="105"/>
      <c r="E1785" s="212" t="s">
        <v>47</v>
      </c>
      <c r="F1785" s="213" t="s">
        <v>96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15">
        <f t="shared" si="1857"/>
        <v>0</v>
      </c>
      <c r="S1785" s="515">
        <f t="shared" si="1858"/>
        <v>0</v>
      </c>
      <c r="T1785" s="515">
        <f>IF(R1785=1,SUM($R$6:R1785),0)</f>
        <v>0</v>
      </c>
      <c r="U1785" s="515">
        <f>IF(S1785=1,SUM($S$6:S1785),0)</f>
        <v>0</v>
      </c>
      <c r="V1785" s="515">
        <f t="shared" si="1859"/>
        <v>0</v>
      </c>
      <c r="W1785" s="515">
        <f t="shared" si="1860"/>
        <v>0</v>
      </c>
      <c r="X1785" s="515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393</v>
      </c>
      <c r="D1786" s="105"/>
      <c r="E1786" s="212" t="s">
        <v>47</v>
      </c>
      <c r="F1786" s="213" t="s">
        <v>96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15">
        <f t="shared" si="1857"/>
        <v>0</v>
      </c>
      <c r="S1786" s="515">
        <f t="shared" si="1858"/>
        <v>0</v>
      </c>
      <c r="T1786" s="515">
        <f>IF(R1786=1,SUM($R$6:R1786),0)</f>
        <v>0</v>
      </c>
      <c r="U1786" s="515">
        <f>IF(S1786=1,SUM($S$6:S1786),0)</f>
        <v>0</v>
      </c>
      <c r="V1786" s="515">
        <f t="shared" si="1859"/>
        <v>0</v>
      </c>
      <c r="W1786" s="515">
        <f t="shared" si="1860"/>
        <v>0</v>
      </c>
      <c r="X1786" s="515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395</v>
      </c>
      <c r="D1787" s="105"/>
      <c r="E1787" s="212" t="s">
        <v>47</v>
      </c>
      <c r="F1787" s="213" t="s">
        <v>96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15">
        <f t="shared" si="1857"/>
        <v>0</v>
      </c>
      <c r="S1787" s="515">
        <f t="shared" si="1858"/>
        <v>0</v>
      </c>
      <c r="T1787" s="515">
        <f>IF(R1787=1,SUM($R$6:R1787),0)</f>
        <v>0</v>
      </c>
      <c r="U1787" s="515">
        <f>IF(S1787=1,SUM($S$6:S1787),0)</f>
        <v>0</v>
      </c>
      <c r="V1787" s="515">
        <f t="shared" si="1859"/>
        <v>0</v>
      </c>
      <c r="W1787" s="515">
        <f t="shared" si="1860"/>
        <v>0</v>
      </c>
      <c r="X1787" s="515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397</v>
      </c>
      <c r="D1788" s="105"/>
      <c r="E1788" s="212" t="s">
        <v>47</v>
      </c>
      <c r="F1788" s="213" t="s">
        <v>96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15">
        <f t="shared" si="1857"/>
        <v>0</v>
      </c>
      <c r="S1788" s="515">
        <f t="shared" si="1858"/>
        <v>0</v>
      </c>
      <c r="T1788" s="515">
        <f>IF(R1788=1,SUM($R$6:R1788),0)</f>
        <v>0</v>
      </c>
      <c r="U1788" s="515">
        <f>IF(S1788=1,SUM($S$6:S1788),0)</f>
        <v>0</v>
      </c>
      <c r="V1788" s="515">
        <f t="shared" si="1859"/>
        <v>0</v>
      </c>
      <c r="W1788" s="515">
        <f t="shared" si="1860"/>
        <v>0</v>
      </c>
      <c r="X1788" s="515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803</v>
      </c>
      <c r="D1789" s="105"/>
      <c r="E1789" s="212" t="s">
        <v>47</v>
      </c>
      <c r="F1789" s="213" t="s">
        <v>96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15">
        <f t="shared" si="1857"/>
        <v>0</v>
      </c>
      <c r="S1789" s="515">
        <f t="shared" si="1858"/>
        <v>0</v>
      </c>
      <c r="T1789" s="515">
        <f>IF(R1789=1,SUM($R$6:R1789),0)</f>
        <v>0</v>
      </c>
      <c r="U1789" s="515">
        <f>IF(S1789=1,SUM($S$6:S1789),0)</f>
        <v>0</v>
      </c>
      <c r="V1789" s="515">
        <f t="shared" si="1859"/>
        <v>0</v>
      </c>
      <c r="W1789" s="515">
        <f t="shared" si="1860"/>
        <v>0</v>
      </c>
      <c r="X1789" s="515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399</v>
      </c>
      <c r="D1790" s="105"/>
      <c r="E1790" s="212" t="s">
        <v>47</v>
      </c>
      <c r="F1790" s="213" t="s">
        <v>96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15">
        <f t="shared" si="1857"/>
        <v>0</v>
      </c>
      <c r="S1790" s="515">
        <f t="shared" si="1858"/>
        <v>0</v>
      </c>
      <c r="T1790" s="515">
        <f>IF(R1790=1,SUM($R$6:R1790),0)</f>
        <v>0</v>
      </c>
      <c r="U1790" s="515">
        <f>IF(S1790=1,SUM($S$6:S1790),0)</f>
        <v>0</v>
      </c>
      <c r="V1790" s="515">
        <f t="shared" si="1859"/>
        <v>0</v>
      </c>
      <c r="W1790" s="515">
        <f t="shared" si="1860"/>
        <v>0</v>
      </c>
      <c r="X1790" s="515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401</v>
      </c>
      <c r="D1791" s="105"/>
      <c r="E1791" s="212" t="s">
        <v>47</v>
      </c>
      <c r="F1791" s="213" t="s">
        <v>96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15">
        <f t="shared" si="1857"/>
        <v>0</v>
      </c>
      <c r="S1791" s="515">
        <f t="shared" si="1858"/>
        <v>0</v>
      </c>
      <c r="T1791" s="515">
        <f>IF(R1791=1,SUM($R$6:R1791),0)</f>
        <v>0</v>
      </c>
      <c r="U1791" s="515">
        <f>IF(S1791=1,SUM($S$6:S1791),0)</f>
        <v>0</v>
      </c>
      <c r="V1791" s="515">
        <f t="shared" si="1859"/>
        <v>0</v>
      </c>
      <c r="W1791" s="515">
        <f t="shared" si="1860"/>
        <v>0</v>
      </c>
      <c r="X1791" s="515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403</v>
      </c>
      <c r="D1792" s="105"/>
      <c r="E1792" s="212" t="s">
        <v>47</v>
      </c>
      <c r="F1792" s="213" t="s">
        <v>96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15">
        <f t="shared" si="1857"/>
        <v>0</v>
      </c>
      <c r="S1792" s="515">
        <f t="shared" si="1858"/>
        <v>0</v>
      </c>
      <c r="T1792" s="515">
        <f>IF(R1792=1,SUM($R$6:R1792),0)</f>
        <v>0</v>
      </c>
      <c r="U1792" s="515">
        <f>IF(S1792=1,SUM($S$6:S1792),0)</f>
        <v>0</v>
      </c>
      <c r="V1792" s="515">
        <f t="shared" si="1859"/>
        <v>0</v>
      </c>
      <c r="W1792" s="515">
        <f t="shared" si="1860"/>
        <v>0</v>
      </c>
      <c r="X1792" s="515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405</v>
      </c>
      <c r="D1793" s="105"/>
      <c r="E1793" s="212" t="s">
        <v>47</v>
      </c>
      <c r="F1793" s="213" t="s">
        <v>96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15">
        <f t="shared" si="1857"/>
        <v>0</v>
      </c>
      <c r="S1793" s="515">
        <f t="shared" si="1858"/>
        <v>0</v>
      </c>
      <c r="T1793" s="515">
        <f>IF(R1793=1,SUM($R$6:R1793),0)</f>
        <v>0</v>
      </c>
      <c r="U1793" s="515">
        <f>IF(S1793=1,SUM($S$6:S1793),0)</f>
        <v>0</v>
      </c>
      <c r="V1793" s="515">
        <f t="shared" si="1859"/>
        <v>0</v>
      </c>
      <c r="W1793" s="515">
        <f t="shared" si="1860"/>
        <v>0</v>
      </c>
      <c r="X1793" s="515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407</v>
      </c>
      <c r="D1794" s="105"/>
      <c r="E1794" s="212" t="s">
        <v>47</v>
      </c>
      <c r="F1794" s="213" t="s">
        <v>96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15">
        <f t="shared" si="1857"/>
        <v>0</v>
      </c>
      <c r="S1794" s="515">
        <f t="shared" si="1858"/>
        <v>0</v>
      </c>
      <c r="T1794" s="515">
        <f>IF(R1794=1,SUM($R$6:R1794),0)</f>
        <v>0</v>
      </c>
      <c r="U1794" s="515">
        <f>IF(S1794=1,SUM($S$6:S1794),0)</f>
        <v>0</v>
      </c>
      <c r="V1794" s="515">
        <f t="shared" si="1859"/>
        <v>0</v>
      </c>
      <c r="W1794" s="515">
        <f t="shared" si="1860"/>
        <v>0</v>
      </c>
      <c r="X1794" s="515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409</v>
      </c>
      <c r="D1795" s="105"/>
      <c r="E1795" s="212" t="s">
        <v>47</v>
      </c>
      <c r="F1795" s="213" t="s">
        <v>96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15">
        <f t="shared" si="1857"/>
        <v>0</v>
      </c>
      <c r="S1795" s="515">
        <f t="shared" si="1858"/>
        <v>0</v>
      </c>
      <c r="T1795" s="515">
        <f>IF(R1795=1,SUM($R$6:R1795),0)</f>
        <v>0</v>
      </c>
      <c r="U1795" s="515">
        <f>IF(S1795=1,SUM($S$6:S1795),0)</f>
        <v>0</v>
      </c>
      <c r="V1795" s="515">
        <f t="shared" si="1859"/>
        <v>0</v>
      </c>
      <c r="W1795" s="515">
        <f t="shared" si="1860"/>
        <v>0</v>
      </c>
      <c r="X1795" s="515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411</v>
      </c>
      <c r="D1796" s="105"/>
      <c r="E1796" s="212" t="s">
        <v>47</v>
      </c>
      <c r="F1796" s="213" t="s">
        <v>96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15">
        <f t="shared" si="1857"/>
        <v>0</v>
      </c>
      <c r="S1796" s="515">
        <f t="shared" si="1858"/>
        <v>0</v>
      </c>
      <c r="T1796" s="515">
        <f>IF(R1796=1,SUM($R$6:R1796),0)</f>
        <v>0</v>
      </c>
      <c r="U1796" s="515">
        <f>IF(S1796=1,SUM($S$6:S1796),0)</f>
        <v>0</v>
      </c>
      <c r="V1796" s="515">
        <f t="shared" si="1859"/>
        <v>0</v>
      </c>
      <c r="W1796" s="515">
        <f t="shared" si="1860"/>
        <v>0</v>
      </c>
      <c r="X1796" s="515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413</v>
      </c>
      <c r="D1797" s="105"/>
      <c r="E1797" s="212" t="s">
        <v>47</v>
      </c>
      <c r="F1797" s="213" t="s">
        <v>96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15">
        <f t="shared" si="1857"/>
        <v>0</v>
      </c>
      <c r="S1797" s="515">
        <f t="shared" si="1858"/>
        <v>0</v>
      </c>
      <c r="T1797" s="515">
        <f>IF(R1797=1,SUM($R$6:R1797),0)</f>
        <v>0</v>
      </c>
      <c r="U1797" s="515">
        <f>IF(S1797=1,SUM($S$6:S1797),0)</f>
        <v>0</v>
      </c>
      <c r="V1797" s="515">
        <f t="shared" si="1859"/>
        <v>0</v>
      </c>
      <c r="W1797" s="515">
        <f t="shared" si="1860"/>
        <v>0</v>
      </c>
      <c r="X1797" s="515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415</v>
      </c>
      <c r="D1798" s="105"/>
      <c r="E1798" s="212" t="s">
        <v>47</v>
      </c>
      <c r="F1798" s="213" t="s">
        <v>96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15">
        <f t="shared" si="1857"/>
        <v>0</v>
      </c>
      <c r="S1798" s="515">
        <f t="shared" si="1858"/>
        <v>0</v>
      </c>
      <c r="T1798" s="515">
        <f>IF(R1798=1,SUM($R$6:R1798),0)</f>
        <v>0</v>
      </c>
      <c r="U1798" s="515">
        <f>IF(S1798=1,SUM($S$6:S1798),0)</f>
        <v>0</v>
      </c>
      <c r="V1798" s="515">
        <f t="shared" si="1859"/>
        <v>0</v>
      </c>
      <c r="W1798" s="515">
        <f t="shared" si="1860"/>
        <v>0</v>
      </c>
      <c r="X1798" s="515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48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15">
        <f t="shared" ref="R1799:R1862" si="1923">IF(E1799="MDU-KD",1,0)</f>
        <v>0</v>
      </c>
      <c r="S1799" s="515">
        <f t="shared" ref="S1799:S1862" si="1924">IF(E1799="HDW",1,0)</f>
        <v>0</v>
      </c>
      <c r="T1799" s="515">
        <f>IF(R1799=1,SUM($R$6:R1799),0)</f>
        <v>0</v>
      </c>
      <c r="U1799" s="515">
        <f>IF(S1799=1,SUM($S$6:S1799),0)</f>
        <v>0</v>
      </c>
      <c r="V1799" s="515">
        <f t="shared" ref="V1799:V1862" si="1925">IF(T1799=0,U1799,T1799)</f>
        <v>0</v>
      </c>
      <c r="W1799" s="515">
        <f t="shared" ref="W1799:W1862" si="1926">IF(F1799=0,0,IF(LEFT(C1799,11)="Tiang Beton",1,0))</f>
        <v>0</v>
      </c>
      <c r="X1799" s="515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720</v>
      </c>
      <c r="C1800" s="426" t="s">
        <v>609</v>
      </c>
      <c r="D1800" s="426"/>
      <c r="E1800" s="212" t="s">
        <v>48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15">
        <f t="shared" si="1923"/>
        <v>0</v>
      </c>
      <c r="S1800" s="515">
        <f t="shared" si="1924"/>
        <v>0</v>
      </c>
      <c r="T1800" s="515">
        <f>IF(R1800=1,SUM($R$6:R1800),0)</f>
        <v>0</v>
      </c>
      <c r="U1800" s="515">
        <f>IF(S1800=1,SUM($S$6:S1800),0)</f>
        <v>0</v>
      </c>
      <c r="V1800" s="515">
        <f t="shared" si="1925"/>
        <v>0</v>
      </c>
      <c r="W1800" s="515">
        <f t="shared" si="1926"/>
        <v>0</v>
      </c>
      <c r="X1800" s="515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422</v>
      </c>
      <c r="D1801" s="105" t="s">
        <v>1967</v>
      </c>
      <c r="E1801" s="212" t="s">
        <v>47</v>
      </c>
      <c r="F1801" s="213" t="s">
        <v>276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15">
        <f t="shared" si="1923"/>
        <v>0</v>
      </c>
      <c r="S1801" s="515">
        <f t="shared" si="1924"/>
        <v>0</v>
      </c>
      <c r="T1801" s="515">
        <f>IF(R1801=1,SUM($R$6:R1801),0)</f>
        <v>0</v>
      </c>
      <c r="U1801" s="515">
        <f>IF(S1801=1,SUM($S$6:S1801),0)</f>
        <v>0</v>
      </c>
      <c r="V1801" s="515">
        <f t="shared" si="1925"/>
        <v>0</v>
      </c>
      <c r="W1801" s="515">
        <f t="shared" si="1926"/>
        <v>0</v>
      </c>
      <c r="X1801" s="515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668</v>
      </c>
      <c r="D1802" s="105" t="s">
        <v>1968</v>
      </c>
      <c r="E1802" s="212" t="s">
        <v>47</v>
      </c>
      <c r="F1802" s="213" t="s">
        <v>276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15">
        <f t="shared" si="1923"/>
        <v>0</v>
      </c>
      <c r="S1802" s="515">
        <f t="shared" si="1924"/>
        <v>0</v>
      </c>
      <c r="T1802" s="515">
        <f>IF(R1802=1,SUM($R$6:R1802),0)</f>
        <v>0</v>
      </c>
      <c r="U1802" s="515">
        <f>IF(S1802=1,SUM($S$6:S1802),0)</f>
        <v>0</v>
      </c>
      <c r="V1802" s="515">
        <f t="shared" si="1925"/>
        <v>0</v>
      </c>
      <c r="W1802" s="515">
        <f t="shared" si="1926"/>
        <v>0</v>
      </c>
      <c r="X1802" s="515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2366</v>
      </c>
      <c r="D1803" s="105" t="s">
        <v>1962</v>
      </c>
      <c r="E1803" s="212" t="s">
        <v>47</v>
      </c>
      <c r="F1803" s="213" t="s">
        <v>437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15">
        <f t="shared" si="1923"/>
        <v>0</v>
      </c>
      <c r="S1803" s="515">
        <f t="shared" si="1924"/>
        <v>0</v>
      </c>
      <c r="T1803" s="515">
        <f>IF(R1803=1,SUM($R$6:R1803),0)</f>
        <v>0</v>
      </c>
      <c r="U1803" s="515">
        <f>IF(S1803=1,SUM($S$6:S1803),0)</f>
        <v>0</v>
      </c>
      <c r="V1803" s="515">
        <f t="shared" si="1925"/>
        <v>0</v>
      </c>
      <c r="W1803" s="515">
        <f t="shared" si="1926"/>
        <v>0</v>
      </c>
      <c r="X1803" s="515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2367</v>
      </c>
      <c r="D1804" s="105" t="s">
        <v>1963</v>
      </c>
      <c r="E1804" s="212" t="s">
        <v>47</v>
      </c>
      <c r="F1804" s="213" t="s">
        <v>437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15">
        <f t="shared" si="1923"/>
        <v>0</v>
      </c>
      <c r="S1804" s="515">
        <f t="shared" si="1924"/>
        <v>0</v>
      </c>
      <c r="T1804" s="515">
        <f>IF(R1804=1,SUM($R$6:R1804),0)</f>
        <v>0</v>
      </c>
      <c r="U1804" s="515">
        <f>IF(S1804=1,SUM($S$6:S1804),0)</f>
        <v>0</v>
      </c>
      <c r="V1804" s="515">
        <f t="shared" si="1925"/>
        <v>0</v>
      </c>
      <c r="W1804" s="515">
        <f t="shared" si="1926"/>
        <v>0</v>
      </c>
      <c r="X1804" s="515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2368</v>
      </c>
      <c r="D1805" s="105" t="s">
        <v>1964</v>
      </c>
      <c r="E1805" s="212" t="s">
        <v>47</v>
      </c>
      <c r="F1805" s="213" t="s">
        <v>437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15">
        <f t="shared" si="1923"/>
        <v>0</v>
      </c>
      <c r="S1805" s="515">
        <f t="shared" si="1924"/>
        <v>0</v>
      </c>
      <c r="T1805" s="515">
        <f>IF(R1805=1,SUM($R$6:R1805),0)</f>
        <v>0</v>
      </c>
      <c r="U1805" s="515">
        <f>IF(S1805=1,SUM($S$6:S1805),0)</f>
        <v>0</v>
      </c>
      <c r="V1805" s="515">
        <f t="shared" si="1925"/>
        <v>0</v>
      </c>
      <c r="W1805" s="515">
        <f t="shared" si="1926"/>
        <v>0</v>
      </c>
      <c r="X1805" s="515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2369</v>
      </c>
      <c r="D1806" s="105" t="s">
        <v>1965</v>
      </c>
      <c r="E1806" s="212" t="s">
        <v>47</v>
      </c>
      <c r="F1806" s="213" t="s">
        <v>437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15">
        <f t="shared" si="1923"/>
        <v>0</v>
      </c>
      <c r="S1806" s="515">
        <f t="shared" si="1924"/>
        <v>0</v>
      </c>
      <c r="T1806" s="515">
        <f>IF(R1806=1,SUM($R$6:R1806),0)</f>
        <v>0</v>
      </c>
      <c r="U1806" s="515">
        <f>IF(S1806=1,SUM($S$6:S1806),0)</f>
        <v>0</v>
      </c>
      <c r="V1806" s="515">
        <f t="shared" si="1925"/>
        <v>0</v>
      </c>
      <c r="W1806" s="515">
        <f t="shared" si="1926"/>
        <v>0</v>
      </c>
      <c r="X1806" s="515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2370</v>
      </c>
      <c r="D1807" s="105" t="s">
        <v>1966</v>
      </c>
      <c r="E1807" s="212" t="s">
        <v>47</v>
      </c>
      <c r="F1807" s="213" t="s">
        <v>437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15">
        <f t="shared" si="1923"/>
        <v>0</v>
      </c>
      <c r="S1807" s="515">
        <f t="shared" si="1924"/>
        <v>0</v>
      </c>
      <c r="T1807" s="515">
        <f>IF(R1807=1,SUM($R$6:R1807),0)</f>
        <v>0</v>
      </c>
      <c r="U1807" s="515">
        <f>IF(S1807=1,SUM($S$6:S1807),0)</f>
        <v>0</v>
      </c>
      <c r="V1807" s="515">
        <f t="shared" si="1925"/>
        <v>0</v>
      </c>
      <c r="W1807" s="515">
        <f t="shared" si="1926"/>
        <v>0</v>
      </c>
      <c r="X1807" s="515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1969</v>
      </c>
      <c r="D1808" s="105" t="s">
        <v>1969</v>
      </c>
      <c r="E1808" s="212" t="s">
        <v>47</v>
      </c>
      <c r="F1808" s="213" t="s">
        <v>437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15">
        <f t="shared" si="1923"/>
        <v>0</v>
      </c>
      <c r="S1808" s="515">
        <f t="shared" si="1924"/>
        <v>0</v>
      </c>
      <c r="T1808" s="515">
        <f>IF(R1808=1,SUM($R$6:R1808),0)</f>
        <v>0</v>
      </c>
      <c r="U1808" s="515">
        <f>IF(S1808=1,SUM($S$6:S1808),0)</f>
        <v>0</v>
      </c>
      <c r="V1808" s="515">
        <f t="shared" si="1925"/>
        <v>0</v>
      </c>
      <c r="W1808" s="515">
        <f t="shared" si="1926"/>
        <v>0</v>
      </c>
      <c r="X1808" s="515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1970</v>
      </c>
      <c r="D1809" s="105" t="s">
        <v>1970</v>
      </c>
      <c r="E1809" s="212" t="s">
        <v>47</v>
      </c>
      <c r="F1809" s="213" t="s">
        <v>437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15">
        <f t="shared" si="1923"/>
        <v>0</v>
      </c>
      <c r="S1809" s="515">
        <f t="shared" si="1924"/>
        <v>0</v>
      </c>
      <c r="T1809" s="515">
        <f>IF(R1809=1,SUM($R$6:R1809),0)</f>
        <v>0</v>
      </c>
      <c r="U1809" s="515">
        <f>IF(S1809=1,SUM($S$6:S1809),0)</f>
        <v>0</v>
      </c>
      <c r="V1809" s="515">
        <f t="shared" si="1925"/>
        <v>0</v>
      </c>
      <c r="W1809" s="515">
        <f t="shared" si="1926"/>
        <v>0</v>
      </c>
      <c r="X1809" s="515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1971</v>
      </c>
      <c r="D1810" s="105" t="s">
        <v>1971</v>
      </c>
      <c r="E1810" s="212" t="s">
        <v>47</v>
      </c>
      <c r="F1810" s="213" t="s">
        <v>437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15">
        <f t="shared" si="1923"/>
        <v>0</v>
      </c>
      <c r="S1810" s="515">
        <f t="shared" si="1924"/>
        <v>0</v>
      </c>
      <c r="T1810" s="515">
        <f>IF(R1810=1,SUM($R$6:R1810),0)</f>
        <v>0</v>
      </c>
      <c r="U1810" s="515">
        <f>IF(S1810=1,SUM($S$6:S1810),0)</f>
        <v>0</v>
      </c>
      <c r="V1810" s="515">
        <f t="shared" si="1925"/>
        <v>0</v>
      </c>
      <c r="W1810" s="515">
        <f t="shared" si="1926"/>
        <v>0</v>
      </c>
      <c r="X1810" s="515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1972</v>
      </c>
      <c r="D1811" s="105" t="s">
        <v>1972</v>
      </c>
      <c r="E1811" s="212" t="s">
        <v>47</v>
      </c>
      <c r="F1811" s="213" t="s">
        <v>437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15">
        <f t="shared" si="1923"/>
        <v>0</v>
      </c>
      <c r="S1811" s="515">
        <f t="shared" si="1924"/>
        <v>0</v>
      </c>
      <c r="T1811" s="515">
        <f>IF(R1811=1,SUM($R$6:R1811),0)</f>
        <v>0</v>
      </c>
      <c r="U1811" s="515">
        <f>IF(S1811=1,SUM($S$6:S1811),0)</f>
        <v>0</v>
      </c>
      <c r="V1811" s="515">
        <f t="shared" si="1925"/>
        <v>0</v>
      </c>
      <c r="W1811" s="515">
        <f t="shared" si="1926"/>
        <v>0</v>
      </c>
      <c r="X1811" s="515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1973</v>
      </c>
      <c r="D1812" s="105" t="s">
        <v>1973</v>
      </c>
      <c r="E1812" s="212" t="s">
        <v>47</v>
      </c>
      <c r="F1812" s="213" t="s">
        <v>437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15">
        <f t="shared" si="1923"/>
        <v>0</v>
      </c>
      <c r="S1812" s="515">
        <f t="shared" si="1924"/>
        <v>0</v>
      </c>
      <c r="T1812" s="515">
        <f>IF(R1812=1,SUM($R$6:R1812),0)</f>
        <v>0</v>
      </c>
      <c r="U1812" s="515">
        <f>IF(S1812=1,SUM($S$6:S1812),0)</f>
        <v>0</v>
      </c>
      <c r="V1812" s="515">
        <f t="shared" si="1925"/>
        <v>0</v>
      </c>
      <c r="W1812" s="515">
        <f t="shared" si="1926"/>
        <v>0</v>
      </c>
      <c r="X1812" s="515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1974</v>
      </c>
      <c r="D1813" s="105" t="s">
        <v>1974</v>
      </c>
      <c r="E1813" s="212" t="s">
        <v>47</v>
      </c>
      <c r="F1813" s="213" t="s">
        <v>437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15">
        <f t="shared" si="1923"/>
        <v>0</v>
      </c>
      <c r="S1813" s="515">
        <f t="shared" si="1924"/>
        <v>0</v>
      </c>
      <c r="T1813" s="515">
        <f>IF(R1813=1,SUM($R$6:R1813),0)</f>
        <v>0</v>
      </c>
      <c r="U1813" s="515">
        <f>IF(S1813=1,SUM($S$6:S1813),0)</f>
        <v>0</v>
      </c>
      <c r="V1813" s="515">
        <f t="shared" si="1925"/>
        <v>0</v>
      </c>
      <c r="W1813" s="515">
        <f t="shared" si="1926"/>
        <v>0</v>
      </c>
      <c r="X1813" s="515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1975</v>
      </c>
      <c r="D1814" s="105" t="s">
        <v>1975</v>
      </c>
      <c r="E1814" s="212" t="s">
        <v>47</v>
      </c>
      <c r="F1814" s="213" t="s">
        <v>437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15">
        <f t="shared" si="1923"/>
        <v>0</v>
      </c>
      <c r="S1814" s="515">
        <f t="shared" si="1924"/>
        <v>0</v>
      </c>
      <c r="T1814" s="515">
        <f>IF(R1814=1,SUM($R$6:R1814),0)</f>
        <v>0</v>
      </c>
      <c r="U1814" s="515">
        <f>IF(S1814=1,SUM($S$6:S1814),0)</f>
        <v>0</v>
      </c>
      <c r="V1814" s="515">
        <f t="shared" si="1925"/>
        <v>0</v>
      </c>
      <c r="W1814" s="515">
        <f t="shared" si="1926"/>
        <v>0</v>
      </c>
      <c r="X1814" s="515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1976</v>
      </c>
      <c r="D1815" s="105" t="s">
        <v>1976</v>
      </c>
      <c r="E1815" s="212" t="s">
        <v>47</v>
      </c>
      <c r="F1815" s="213" t="s">
        <v>437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15">
        <f t="shared" si="1923"/>
        <v>0</v>
      </c>
      <c r="S1815" s="515">
        <f t="shared" si="1924"/>
        <v>0</v>
      </c>
      <c r="T1815" s="515">
        <f>IF(R1815=1,SUM($R$6:R1815),0)</f>
        <v>0</v>
      </c>
      <c r="U1815" s="515">
        <f>IF(S1815=1,SUM($S$6:S1815),0)</f>
        <v>0</v>
      </c>
      <c r="V1815" s="515">
        <f t="shared" si="1925"/>
        <v>0</v>
      </c>
      <c r="W1815" s="515">
        <f t="shared" si="1926"/>
        <v>0</v>
      </c>
      <c r="X1815" s="515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1977</v>
      </c>
      <c r="D1816" s="105" t="s">
        <v>1977</v>
      </c>
      <c r="E1816" s="212" t="s">
        <v>47</v>
      </c>
      <c r="F1816" s="213" t="s">
        <v>437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15">
        <f t="shared" si="1923"/>
        <v>0</v>
      </c>
      <c r="S1816" s="515">
        <f t="shared" si="1924"/>
        <v>0</v>
      </c>
      <c r="T1816" s="515">
        <f>IF(R1816=1,SUM($R$6:R1816),0)</f>
        <v>0</v>
      </c>
      <c r="U1816" s="515">
        <f>IF(S1816=1,SUM($S$6:S1816),0)</f>
        <v>0</v>
      </c>
      <c r="V1816" s="515">
        <f t="shared" si="1925"/>
        <v>0</v>
      </c>
      <c r="W1816" s="515">
        <f t="shared" si="1926"/>
        <v>0</v>
      </c>
      <c r="X1816" s="515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1978</v>
      </c>
      <c r="D1817" s="105" t="s">
        <v>1978</v>
      </c>
      <c r="E1817" s="212" t="s">
        <v>47</v>
      </c>
      <c r="F1817" s="213" t="s">
        <v>437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15">
        <f t="shared" si="1923"/>
        <v>0</v>
      </c>
      <c r="S1817" s="515">
        <f t="shared" si="1924"/>
        <v>0</v>
      </c>
      <c r="T1817" s="515">
        <f>IF(R1817=1,SUM($R$6:R1817),0)</f>
        <v>0</v>
      </c>
      <c r="U1817" s="515">
        <f>IF(S1817=1,SUM($S$6:S1817),0)</f>
        <v>0</v>
      </c>
      <c r="V1817" s="515">
        <f t="shared" si="1925"/>
        <v>0</v>
      </c>
      <c r="W1817" s="515">
        <f t="shared" si="1926"/>
        <v>0</v>
      </c>
      <c r="X1817" s="515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1979</v>
      </c>
      <c r="D1818" s="105" t="s">
        <v>1979</v>
      </c>
      <c r="E1818" s="212" t="s">
        <v>47</v>
      </c>
      <c r="F1818" s="213" t="s">
        <v>437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15">
        <f t="shared" si="1923"/>
        <v>0</v>
      </c>
      <c r="S1818" s="515">
        <f t="shared" si="1924"/>
        <v>0</v>
      </c>
      <c r="T1818" s="515">
        <f>IF(R1818=1,SUM($R$6:R1818),0)</f>
        <v>0</v>
      </c>
      <c r="U1818" s="515">
        <f>IF(S1818=1,SUM($S$6:S1818),0)</f>
        <v>0</v>
      </c>
      <c r="V1818" s="515">
        <f t="shared" si="1925"/>
        <v>0</v>
      </c>
      <c r="W1818" s="515">
        <f t="shared" si="1926"/>
        <v>0</v>
      </c>
      <c r="X1818" s="515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1980</v>
      </c>
      <c r="D1819" s="105" t="s">
        <v>1980</v>
      </c>
      <c r="E1819" s="212" t="s">
        <v>47</v>
      </c>
      <c r="F1819" s="213" t="s">
        <v>437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15">
        <f t="shared" si="1923"/>
        <v>0</v>
      </c>
      <c r="S1819" s="515">
        <f t="shared" si="1924"/>
        <v>0</v>
      </c>
      <c r="T1819" s="515">
        <f>IF(R1819=1,SUM($R$6:R1819),0)</f>
        <v>0</v>
      </c>
      <c r="U1819" s="515">
        <f>IF(S1819=1,SUM($S$6:S1819),0)</f>
        <v>0</v>
      </c>
      <c r="V1819" s="515">
        <f t="shared" si="1925"/>
        <v>0</v>
      </c>
      <c r="W1819" s="515">
        <f t="shared" si="1926"/>
        <v>0</v>
      </c>
      <c r="X1819" s="515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1981</v>
      </c>
      <c r="D1820" s="105" t="s">
        <v>1981</v>
      </c>
      <c r="E1820" s="212" t="s">
        <v>47</v>
      </c>
      <c r="F1820" s="213" t="s">
        <v>437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15">
        <f t="shared" si="1923"/>
        <v>0</v>
      </c>
      <c r="S1820" s="515">
        <f t="shared" si="1924"/>
        <v>0</v>
      </c>
      <c r="T1820" s="515">
        <f>IF(R1820=1,SUM($R$6:R1820),0)</f>
        <v>0</v>
      </c>
      <c r="U1820" s="515">
        <f>IF(S1820=1,SUM($S$6:S1820),0)</f>
        <v>0</v>
      </c>
      <c r="V1820" s="515">
        <f t="shared" si="1925"/>
        <v>0</v>
      </c>
      <c r="W1820" s="515">
        <f t="shared" si="1926"/>
        <v>0</v>
      </c>
      <c r="X1820" s="515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770</v>
      </c>
      <c r="D1821" s="105"/>
      <c r="E1821" s="212" t="s">
        <v>47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15">
        <f t="shared" si="1923"/>
        <v>0</v>
      </c>
      <c r="S1821" s="515">
        <f t="shared" si="1924"/>
        <v>0</v>
      </c>
      <c r="T1821" s="515">
        <f>IF(R1821=1,SUM($R$6:R1821),0)</f>
        <v>0</v>
      </c>
      <c r="U1821" s="515">
        <f>IF(S1821=1,SUM($S$6:S1821),0)</f>
        <v>0</v>
      </c>
      <c r="V1821" s="515">
        <f t="shared" si="1925"/>
        <v>0</v>
      </c>
      <c r="W1821" s="515">
        <f t="shared" si="1926"/>
        <v>0</v>
      </c>
      <c r="X1821" s="515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662</v>
      </c>
      <c r="D1822" s="105"/>
      <c r="E1822" s="212" t="s">
        <v>47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15">
        <f t="shared" si="1923"/>
        <v>0</v>
      </c>
      <c r="S1822" s="515">
        <f t="shared" si="1924"/>
        <v>0</v>
      </c>
      <c r="T1822" s="515">
        <f>IF(R1822=1,SUM($R$6:R1822),0)</f>
        <v>0</v>
      </c>
      <c r="U1822" s="515">
        <f>IF(S1822=1,SUM($S$6:S1822),0)</f>
        <v>0</v>
      </c>
      <c r="V1822" s="515">
        <f t="shared" si="1925"/>
        <v>0</v>
      </c>
      <c r="W1822" s="515">
        <f t="shared" si="1926"/>
        <v>0</v>
      </c>
      <c r="X1822" s="515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663</v>
      </c>
      <c r="D1823" s="105"/>
      <c r="E1823" s="212" t="s">
        <v>47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15">
        <f t="shared" si="1923"/>
        <v>0</v>
      </c>
      <c r="S1823" s="515">
        <f t="shared" si="1924"/>
        <v>0</v>
      </c>
      <c r="T1823" s="515">
        <f>IF(R1823=1,SUM($R$6:R1823),0)</f>
        <v>0</v>
      </c>
      <c r="U1823" s="515">
        <f>IF(S1823=1,SUM($S$6:S1823),0)</f>
        <v>0</v>
      </c>
      <c r="V1823" s="515">
        <f t="shared" si="1925"/>
        <v>0</v>
      </c>
      <c r="W1823" s="515">
        <f t="shared" si="1926"/>
        <v>0</v>
      </c>
      <c r="X1823" s="515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664</v>
      </c>
      <c r="D1824" s="105"/>
      <c r="E1824" s="212" t="s">
        <v>47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15">
        <f t="shared" si="1923"/>
        <v>0</v>
      </c>
      <c r="S1824" s="515">
        <f t="shared" si="1924"/>
        <v>0</v>
      </c>
      <c r="T1824" s="515">
        <f>IF(R1824=1,SUM($R$6:R1824),0)</f>
        <v>0</v>
      </c>
      <c r="U1824" s="515">
        <f>IF(S1824=1,SUM($S$6:S1824),0)</f>
        <v>0</v>
      </c>
      <c r="V1824" s="515">
        <f t="shared" si="1925"/>
        <v>0</v>
      </c>
      <c r="W1824" s="515">
        <f t="shared" si="1926"/>
        <v>0</v>
      </c>
      <c r="X1824" s="515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665</v>
      </c>
      <c r="D1825" s="105"/>
      <c r="E1825" s="212" t="s">
        <v>47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15">
        <f t="shared" si="1923"/>
        <v>0</v>
      </c>
      <c r="S1825" s="515">
        <f t="shared" si="1924"/>
        <v>0</v>
      </c>
      <c r="T1825" s="515">
        <f>IF(R1825=1,SUM($R$6:R1825),0)</f>
        <v>0</v>
      </c>
      <c r="U1825" s="515">
        <f>IF(S1825=1,SUM($S$6:S1825),0)</f>
        <v>0</v>
      </c>
      <c r="V1825" s="515">
        <f t="shared" si="1925"/>
        <v>0</v>
      </c>
      <c r="W1825" s="515">
        <f t="shared" si="1926"/>
        <v>0</v>
      </c>
      <c r="X1825" s="515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666</v>
      </c>
      <c r="D1826" s="105"/>
      <c r="E1826" s="212" t="s">
        <v>47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15">
        <f t="shared" si="1923"/>
        <v>0</v>
      </c>
      <c r="S1826" s="515">
        <f t="shared" si="1924"/>
        <v>0</v>
      </c>
      <c r="T1826" s="515">
        <f>IF(R1826=1,SUM($R$6:R1826),0)</f>
        <v>0</v>
      </c>
      <c r="U1826" s="515">
        <f>IF(S1826=1,SUM($S$6:S1826),0)</f>
        <v>0</v>
      </c>
      <c r="V1826" s="515">
        <f t="shared" si="1925"/>
        <v>0</v>
      </c>
      <c r="W1826" s="515">
        <f t="shared" si="1926"/>
        <v>0</v>
      </c>
      <c r="X1826" s="515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667</v>
      </c>
      <c r="D1827" s="105"/>
      <c r="E1827" s="212" t="s">
        <v>47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15">
        <f t="shared" si="1923"/>
        <v>0</v>
      </c>
      <c r="S1827" s="515">
        <f t="shared" si="1924"/>
        <v>0</v>
      </c>
      <c r="T1827" s="515">
        <f>IF(R1827=1,SUM($R$6:R1827),0)</f>
        <v>0</v>
      </c>
      <c r="U1827" s="515">
        <f>IF(S1827=1,SUM($S$6:S1827),0)</f>
        <v>0</v>
      </c>
      <c r="V1827" s="515">
        <f t="shared" si="1925"/>
        <v>0</v>
      </c>
      <c r="W1827" s="515">
        <f t="shared" si="1926"/>
        <v>0</v>
      </c>
      <c r="X1827" s="515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416</v>
      </c>
      <c r="D1828" s="105"/>
      <c r="E1828" s="212" t="s">
        <v>47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15">
        <f t="shared" si="1923"/>
        <v>0</v>
      </c>
      <c r="S1828" s="515">
        <f t="shared" si="1924"/>
        <v>0</v>
      </c>
      <c r="T1828" s="515">
        <f>IF(R1828=1,SUM($R$6:R1828),0)</f>
        <v>0</v>
      </c>
      <c r="U1828" s="515">
        <f>IF(S1828=1,SUM($S$6:S1828),0)</f>
        <v>0</v>
      </c>
      <c r="V1828" s="515">
        <f t="shared" si="1925"/>
        <v>0</v>
      </c>
      <c r="W1828" s="515">
        <f t="shared" si="1926"/>
        <v>0</v>
      </c>
      <c r="X1828" s="515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417</v>
      </c>
      <c r="D1829" s="105"/>
      <c r="E1829" s="212" t="s">
        <v>47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15">
        <f t="shared" si="1923"/>
        <v>0</v>
      </c>
      <c r="S1829" s="515">
        <f t="shared" si="1924"/>
        <v>0</v>
      </c>
      <c r="T1829" s="515">
        <f>IF(R1829=1,SUM($R$6:R1829),0)</f>
        <v>0</v>
      </c>
      <c r="U1829" s="515">
        <f>IF(S1829=1,SUM($S$6:S1829),0)</f>
        <v>0</v>
      </c>
      <c r="V1829" s="515">
        <f t="shared" si="1925"/>
        <v>0</v>
      </c>
      <c r="W1829" s="515">
        <f t="shared" si="1926"/>
        <v>0</v>
      </c>
      <c r="X1829" s="515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418</v>
      </c>
      <c r="D1830" s="105"/>
      <c r="E1830" s="212" t="s">
        <v>47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15">
        <f t="shared" si="1923"/>
        <v>0</v>
      </c>
      <c r="S1830" s="515">
        <f t="shared" si="1924"/>
        <v>0</v>
      </c>
      <c r="T1830" s="515">
        <f>IF(R1830=1,SUM($R$6:R1830),0)</f>
        <v>0</v>
      </c>
      <c r="U1830" s="515">
        <f>IF(S1830=1,SUM($S$6:S1830),0)</f>
        <v>0</v>
      </c>
      <c r="V1830" s="515">
        <f t="shared" si="1925"/>
        <v>0</v>
      </c>
      <c r="W1830" s="515">
        <f t="shared" si="1926"/>
        <v>0</v>
      </c>
      <c r="X1830" s="515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419</v>
      </c>
      <c r="D1831" s="105"/>
      <c r="E1831" s="212" t="s">
        <v>47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15">
        <f t="shared" si="1923"/>
        <v>0</v>
      </c>
      <c r="S1831" s="515">
        <f t="shared" si="1924"/>
        <v>0</v>
      </c>
      <c r="T1831" s="515">
        <f>IF(R1831=1,SUM($R$6:R1831),0)</f>
        <v>0</v>
      </c>
      <c r="U1831" s="515">
        <f>IF(S1831=1,SUM($S$6:S1831),0)</f>
        <v>0</v>
      </c>
      <c r="V1831" s="515">
        <f t="shared" si="1925"/>
        <v>0</v>
      </c>
      <c r="W1831" s="515">
        <f t="shared" si="1926"/>
        <v>0</v>
      </c>
      <c r="X1831" s="515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420</v>
      </c>
      <c r="D1832" s="105"/>
      <c r="E1832" s="212" t="s">
        <v>47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15">
        <f t="shared" si="1923"/>
        <v>0</v>
      </c>
      <c r="S1832" s="515">
        <f t="shared" si="1924"/>
        <v>0</v>
      </c>
      <c r="T1832" s="515">
        <f>IF(R1832=1,SUM($R$6:R1832),0)</f>
        <v>0</v>
      </c>
      <c r="U1832" s="515">
        <f>IF(S1832=1,SUM($S$6:S1832),0)</f>
        <v>0</v>
      </c>
      <c r="V1832" s="515">
        <f t="shared" si="1925"/>
        <v>0</v>
      </c>
      <c r="W1832" s="515">
        <f t="shared" si="1926"/>
        <v>0</v>
      </c>
      <c r="X1832" s="515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421</v>
      </c>
      <c r="D1833" s="105"/>
      <c r="E1833" s="212" t="s">
        <v>47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15">
        <f t="shared" si="1923"/>
        <v>0</v>
      </c>
      <c r="S1833" s="515">
        <f t="shared" si="1924"/>
        <v>0</v>
      </c>
      <c r="T1833" s="515">
        <f>IF(R1833=1,SUM($R$6:R1833),0)</f>
        <v>0</v>
      </c>
      <c r="U1833" s="515">
        <f>IF(S1833=1,SUM($S$6:S1833),0)</f>
        <v>0</v>
      </c>
      <c r="V1833" s="515">
        <f t="shared" si="1925"/>
        <v>0</v>
      </c>
      <c r="W1833" s="515">
        <f t="shared" si="1926"/>
        <v>0</v>
      </c>
      <c r="X1833" s="515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48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15">
        <f t="shared" si="1923"/>
        <v>0</v>
      </c>
      <c r="S1834" s="515">
        <f t="shared" si="1924"/>
        <v>0</v>
      </c>
      <c r="T1834" s="515">
        <f>IF(R1834=1,SUM($R$6:R1834),0)</f>
        <v>0</v>
      </c>
      <c r="U1834" s="515">
        <f>IF(S1834=1,SUM($S$6:S1834),0)</f>
        <v>0</v>
      </c>
      <c r="V1834" s="515">
        <f t="shared" si="1925"/>
        <v>0</v>
      </c>
      <c r="W1834" s="515">
        <f t="shared" si="1926"/>
        <v>0</v>
      </c>
      <c r="X1834" s="515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720</v>
      </c>
      <c r="C1835" s="426" t="s">
        <v>1982</v>
      </c>
      <c r="D1835" s="426"/>
      <c r="E1835" s="212" t="s">
        <v>48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15">
        <f t="shared" si="1923"/>
        <v>0</v>
      </c>
      <c r="S1835" s="515">
        <f t="shared" si="1924"/>
        <v>0</v>
      </c>
      <c r="T1835" s="515">
        <f>IF(R1835=1,SUM($R$6:R1835),0)</f>
        <v>0</v>
      </c>
      <c r="U1835" s="515">
        <f>IF(S1835=1,SUM($S$6:S1835),0)</f>
        <v>0</v>
      </c>
      <c r="V1835" s="515">
        <f t="shared" si="1925"/>
        <v>0</v>
      </c>
      <c r="W1835" s="515">
        <f t="shared" si="1926"/>
        <v>0</v>
      </c>
      <c r="X1835" s="515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669</v>
      </c>
      <c r="D1836" s="105"/>
      <c r="E1836" s="212" t="s">
        <v>47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15">
        <f t="shared" si="1923"/>
        <v>0</v>
      </c>
      <c r="S1836" s="515">
        <f t="shared" si="1924"/>
        <v>0</v>
      </c>
      <c r="T1836" s="515">
        <f>IF(R1836=1,SUM($R$6:R1836),0)</f>
        <v>0</v>
      </c>
      <c r="U1836" s="515">
        <f>IF(S1836=1,SUM($S$6:S1836),0)</f>
        <v>0</v>
      </c>
      <c r="V1836" s="515">
        <f t="shared" si="1925"/>
        <v>0</v>
      </c>
      <c r="W1836" s="515">
        <f t="shared" si="1926"/>
        <v>0</v>
      </c>
      <c r="X1836" s="515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670</v>
      </c>
      <c r="D1837" s="105"/>
      <c r="E1837" s="212" t="s">
        <v>47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15">
        <f t="shared" si="1923"/>
        <v>0</v>
      </c>
      <c r="S1837" s="515">
        <f t="shared" si="1924"/>
        <v>0</v>
      </c>
      <c r="T1837" s="515">
        <f>IF(R1837=1,SUM($R$6:R1837),0)</f>
        <v>0</v>
      </c>
      <c r="U1837" s="515">
        <f>IF(S1837=1,SUM($S$6:S1837),0)</f>
        <v>0</v>
      </c>
      <c r="V1837" s="515">
        <f t="shared" si="1925"/>
        <v>0</v>
      </c>
      <c r="W1837" s="515">
        <f t="shared" si="1926"/>
        <v>0</v>
      </c>
      <c r="X1837" s="515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1983</v>
      </c>
      <c r="D1838" s="105" t="s">
        <v>1983</v>
      </c>
      <c r="E1838" s="212" t="s">
        <v>47</v>
      </c>
      <c r="F1838" s="213" t="s">
        <v>24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15">
        <f t="shared" si="1923"/>
        <v>0</v>
      </c>
      <c r="S1838" s="515">
        <f t="shared" si="1924"/>
        <v>0</v>
      </c>
      <c r="T1838" s="515">
        <f>IF(R1838=1,SUM($R$6:R1838),0)</f>
        <v>0</v>
      </c>
      <c r="U1838" s="515">
        <f>IF(S1838=1,SUM($S$6:S1838),0)</f>
        <v>0</v>
      </c>
      <c r="V1838" s="515">
        <f t="shared" si="1925"/>
        <v>0</v>
      </c>
      <c r="W1838" s="515">
        <f t="shared" si="1926"/>
        <v>0</v>
      </c>
      <c r="X1838" s="515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2371</v>
      </c>
      <c r="D1839" s="105"/>
      <c r="E1839" s="212" t="s">
        <v>47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15">
        <f t="shared" si="1923"/>
        <v>0</v>
      </c>
      <c r="S1839" s="515">
        <f t="shared" si="1924"/>
        <v>0</v>
      </c>
      <c r="T1839" s="515">
        <f>IF(R1839=1,SUM($R$6:R1839),0)</f>
        <v>0</v>
      </c>
      <c r="U1839" s="515">
        <f>IF(S1839=1,SUM($S$6:S1839),0)</f>
        <v>0</v>
      </c>
      <c r="V1839" s="515">
        <f t="shared" si="1925"/>
        <v>0</v>
      </c>
      <c r="W1839" s="515">
        <f t="shared" si="1926"/>
        <v>0</v>
      </c>
      <c r="X1839" s="515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2372</v>
      </c>
      <c r="D1840" s="105" t="s">
        <v>1984</v>
      </c>
      <c r="E1840" s="212" t="s">
        <v>47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15">
        <f t="shared" si="1923"/>
        <v>0</v>
      </c>
      <c r="S1840" s="515">
        <f t="shared" si="1924"/>
        <v>0</v>
      </c>
      <c r="T1840" s="515">
        <f>IF(R1840=1,SUM($R$6:R1840),0)</f>
        <v>0</v>
      </c>
      <c r="U1840" s="515">
        <f>IF(S1840=1,SUM($S$6:S1840),0)</f>
        <v>0</v>
      </c>
      <c r="V1840" s="515">
        <f t="shared" si="1925"/>
        <v>0</v>
      </c>
      <c r="W1840" s="515">
        <f t="shared" si="1926"/>
        <v>0</v>
      </c>
      <c r="X1840" s="515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423</v>
      </c>
      <c r="D1841" s="105"/>
      <c r="E1841" s="212" t="s">
        <v>47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15">
        <f t="shared" si="1923"/>
        <v>0</v>
      </c>
      <c r="S1841" s="515">
        <f t="shared" si="1924"/>
        <v>0</v>
      </c>
      <c r="T1841" s="515">
        <f>IF(R1841=1,SUM($R$6:R1841),0)</f>
        <v>0</v>
      </c>
      <c r="U1841" s="515">
        <f>IF(S1841=1,SUM($S$6:S1841),0)</f>
        <v>0</v>
      </c>
      <c r="V1841" s="515">
        <f t="shared" si="1925"/>
        <v>0</v>
      </c>
      <c r="W1841" s="515">
        <f t="shared" si="1926"/>
        <v>0</v>
      </c>
      <c r="X1841" s="515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424</v>
      </c>
      <c r="D1842" s="105"/>
      <c r="E1842" s="212" t="s">
        <v>47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15">
        <f t="shared" si="1923"/>
        <v>0</v>
      </c>
      <c r="S1842" s="515">
        <f t="shared" si="1924"/>
        <v>0</v>
      </c>
      <c r="T1842" s="515">
        <f>IF(R1842=1,SUM($R$6:R1842),0)</f>
        <v>0</v>
      </c>
      <c r="U1842" s="515">
        <f>IF(S1842=1,SUM($S$6:S1842),0)</f>
        <v>0</v>
      </c>
      <c r="V1842" s="515">
        <f t="shared" si="1925"/>
        <v>0</v>
      </c>
      <c r="W1842" s="515">
        <f t="shared" si="1926"/>
        <v>0</v>
      </c>
      <c r="X1842" s="515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1985</v>
      </c>
      <c r="D1843" s="105" t="s">
        <v>1985</v>
      </c>
      <c r="E1843" s="212" t="s">
        <v>47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15">
        <f t="shared" si="1923"/>
        <v>0</v>
      </c>
      <c r="S1843" s="515">
        <f t="shared" si="1924"/>
        <v>0</v>
      </c>
      <c r="T1843" s="515">
        <f>IF(R1843=1,SUM($R$6:R1843),0)</f>
        <v>0</v>
      </c>
      <c r="U1843" s="515">
        <f>IF(S1843=1,SUM($S$6:S1843),0)</f>
        <v>0</v>
      </c>
      <c r="V1843" s="515">
        <f t="shared" si="1925"/>
        <v>0</v>
      </c>
      <c r="W1843" s="515">
        <f t="shared" si="1926"/>
        <v>0</v>
      </c>
      <c r="X1843" s="515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1986</v>
      </c>
      <c r="D1844" s="105" t="s">
        <v>1986</v>
      </c>
      <c r="E1844" s="212" t="s">
        <v>47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15">
        <f t="shared" si="1923"/>
        <v>0</v>
      </c>
      <c r="S1844" s="515">
        <f t="shared" si="1924"/>
        <v>0</v>
      </c>
      <c r="T1844" s="515">
        <f>IF(R1844=1,SUM($R$6:R1844),0)</f>
        <v>0</v>
      </c>
      <c r="U1844" s="515">
        <f>IF(S1844=1,SUM($S$6:S1844),0)</f>
        <v>0</v>
      </c>
      <c r="V1844" s="515">
        <f t="shared" si="1925"/>
        <v>0</v>
      </c>
      <c r="W1844" s="515">
        <f t="shared" si="1926"/>
        <v>0</v>
      </c>
      <c r="X1844" s="515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1987</v>
      </c>
      <c r="D1845" s="105" t="s">
        <v>1987</v>
      </c>
      <c r="E1845" s="212" t="s">
        <v>47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15">
        <f t="shared" si="1923"/>
        <v>0</v>
      </c>
      <c r="S1845" s="515">
        <f t="shared" si="1924"/>
        <v>0</v>
      </c>
      <c r="T1845" s="515">
        <f>IF(R1845=1,SUM($R$6:R1845),0)</f>
        <v>0</v>
      </c>
      <c r="U1845" s="515">
        <f>IF(S1845=1,SUM($S$6:S1845),0)</f>
        <v>0</v>
      </c>
      <c r="V1845" s="515">
        <f t="shared" si="1925"/>
        <v>0</v>
      </c>
      <c r="W1845" s="515">
        <f t="shared" si="1926"/>
        <v>0</v>
      </c>
      <c r="X1845" s="515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1988</v>
      </c>
      <c r="D1846" s="105" t="s">
        <v>1988</v>
      </c>
      <c r="E1846" s="212" t="s">
        <v>47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15">
        <f t="shared" si="1923"/>
        <v>0</v>
      </c>
      <c r="S1846" s="515">
        <f t="shared" si="1924"/>
        <v>0</v>
      </c>
      <c r="T1846" s="515">
        <f>IF(R1846=1,SUM($R$6:R1846),0)</f>
        <v>0</v>
      </c>
      <c r="U1846" s="515">
        <f>IF(S1846=1,SUM($S$6:S1846),0)</f>
        <v>0</v>
      </c>
      <c r="V1846" s="515">
        <f t="shared" si="1925"/>
        <v>0</v>
      </c>
      <c r="W1846" s="515">
        <f t="shared" si="1926"/>
        <v>0</v>
      </c>
      <c r="X1846" s="515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1989</v>
      </c>
      <c r="D1847" s="105" t="s">
        <v>1989</v>
      </c>
      <c r="E1847" s="212" t="s">
        <v>47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15">
        <f t="shared" si="1923"/>
        <v>0</v>
      </c>
      <c r="S1847" s="515">
        <f t="shared" si="1924"/>
        <v>0</v>
      </c>
      <c r="T1847" s="515">
        <f>IF(R1847=1,SUM($R$6:R1847),0)</f>
        <v>0</v>
      </c>
      <c r="U1847" s="515">
        <f>IF(S1847=1,SUM($S$6:S1847),0)</f>
        <v>0</v>
      </c>
      <c r="V1847" s="515">
        <f t="shared" si="1925"/>
        <v>0</v>
      </c>
      <c r="W1847" s="515">
        <f t="shared" si="1926"/>
        <v>0</v>
      </c>
      <c r="X1847" s="515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1990</v>
      </c>
      <c r="D1848" s="105" t="s">
        <v>1990</v>
      </c>
      <c r="E1848" s="212" t="s">
        <v>47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15">
        <f t="shared" si="1923"/>
        <v>0</v>
      </c>
      <c r="S1848" s="515">
        <f t="shared" si="1924"/>
        <v>0</v>
      </c>
      <c r="T1848" s="515">
        <f>IF(R1848=1,SUM($R$6:R1848),0)</f>
        <v>0</v>
      </c>
      <c r="U1848" s="515">
        <f>IF(S1848=1,SUM($S$6:S1848),0)</f>
        <v>0</v>
      </c>
      <c r="V1848" s="515">
        <f t="shared" si="1925"/>
        <v>0</v>
      </c>
      <c r="W1848" s="515">
        <f t="shared" si="1926"/>
        <v>0</v>
      </c>
      <c r="X1848" s="515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1991</v>
      </c>
      <c r="D1849" s="105" t="s">
        <v>1991</v>
      </c>
      <c r="E1849" s="212" t="s">
        <v>47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15">
        <f t="shared" si="1923"/>
        <v>0</v>
      </c>
      <c r="S1849" s="515">
        <f t="shared" si="1924"/>
        <v>0</v>
      </c>
      <c r="T1849" s="515">
        <f>IF(R1849=1,SUM($R$6:R1849),0)</f>
        <v>0</v>
      </c>
      <c r="U1849" s="515">
        <f>IF(S1849=1,SUM($S$6:S1849),0)</f>
        <v>0</v>
      </c>
      <c r="V1849" s="515">
        <f t="shared" si="1925"/>
        <v>0</v>
      </c>
      <c r="W1849" s="515">
        <f t="shared" si="1926"/>
        <v>0</v>
      </c>
      <c r="X1849" s="515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1992</v>
      </c>
      <c r="D1850" s="105" t="s">
        <v>1992</v>
      </c>
      <c r="E1850" s="212" t="s">
        <v>47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15">
        <f t="shared" si="1923"/>
        <v>0</v>
      </c>
      <c r="S1850" s="515">
        <f t="shared" si="1924"/>
        <v>0</v>
      </c>
      <c r="T1850" s="515">
        <f>IF(R1850=1,SUM($R$6:R1850),0)</f>
        <v>0</v>
      </c>
      <c r="U1850" s="515">
        <f>IF(S1850=1,SUM($S$6:S1850),0)</f>
        <v>0</v>
      </c>
      <c r="V1850" s="515">
        <f t="shared" si="1925"/>
        <v>0</v>
      </c>
      <c r="W1850" s="515">
        <f t="shared" si="1926"/>
        <v>0</v>
      </c>
      <c r="X1850" s="515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1993</v>
      </c>
      <c r="D1851" s="105" t="s">
        <v>1993</v>
      </c>
      <c r="E1851" s="212" t="s">
        <v>47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15">
        <f t="shared" si="1923"/>
        <v>0</v>
      </c>
      <c r="S1851" s="515">
        <f t="shared" si="1924"/>
        <v>0</v>
      </c>
      <c r="T1851" s="515">
        <f>IF(R1851=1,SUM($R$6:R1851),0)</f>
        <v>0</v>
      </c>
      <c r="U1851" s="515">
        <f>IF(S1851=1,SUM($S$6:S1851),0)</f>
        <v>0</v>
      </c>
      <c r="V1851" s="515">
        <f t="shared" si="1925"/>
        <v>0</v>
      </c>
      <c r="W1851" s="515">
        <f t="shared" si="1926"/>
        <v>0</v>
      </c>
      <c r="X1851" s="515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1994</v>
      </c>
      <c r="D1852" s="105" t="s">
        <v>1994</v>
      </c>
      <c r="E1852" s="212" t="s">
        <v>47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15">
        <f t="shared" si="1923"/>
        <v>0</v>
      </c>
      <c r="S1852" s="515">
        <f t="shared" si="1924"/>
        <v>0</v>
      </c>
      <c r="T1852" s="515">
        <f>IF(R1852=1,SUM($R$6:R1852),0)</f>
        <v>0</v>
      </c>
      <c r="U1852" s="515">
        <f>IF(S1852=1,SUM($S$6:S1852),0)</f>
        <v>0</v>
      </c>
      <c r="V1852" s="515">
        <f t="shared" si="1925"/>
        <v>0</v>
      </c>
      <c r="W1852" s="515">
        <f t="shared" si="1926"/>
        <v>0</v>
      </c>
      <c r="X1852" s="515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1995</v>
      </c>
      <c r="D1853" s="105" t="s">
        <v>1995</v>
      </c>
      <c r="E1853" s="212" t="s">
        <v>47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15">
        <f t="shared" si="1923"/>
        <v>0</v>
      </c>
      <c r="S1853" s="515">
        <f t="shared" si="1924"/>
        <v>0</v>
      </c>
      <c r="T1853" s="515">
        <f>IF(R1853=1,SUM($R$6:R1853),0)</f>
        <v>0</v>
      </c>
      <c r="U1853" s="515">
        <f>IF(S1853=1,SUM($S$6:S1853),0)</f>
        <v>0</v>
      </c>
      <c r="V1853" s="515">
        <f t="shared" si="1925"/>
        <v>0</v>
      </c>
      <c r="W1853" s="515">
        <f t="shared" si="1926"/>
        <v>0</v>
      </c>
      <c r="X1853" s="515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1996</v>
      </c>
      <c r="D1854" s="105" t="s">
        <v>1996</v>
      </c>
      <c r="E1854" s="212" t="s">
        <v>47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15">
        <f t="shared" si="1923"/>
        <v>0</v>
      </c>
      <c r="S1854" s="515">
        <f t="shared" si="1924"/>
        <v>0</v>
      </c>
      <c r="T1854" s="515">
        <f>IF(R1854=1,SUM($R$6:R1854),0)</f>
        <v>0</v>
      </c>
      <c r="U1854" s="515">
        <f>IF(S1854=1,SUM($S$6:S1854),0)</f>
        <v>0</v>
      </c>
      <c r="V1854" s="515">
        <f t="shared" si="1925"/>
        <v>0</v>
      </c>
      <c r="W1854" s="515">
        <f t="shared" si="1926"/>
        <v>0</v>
      </c>
      <c r="X1854" s="515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1997</v>
      </c>
      <c r="D1855" s="105" t="s">
        <v>1997</v>
      </c>
      <c r="E1855" s="212" t="s">
        <v>47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15">
        <f t="shared" si="1923"/>
        <v>0</v>
      </c>
      <c r="S1855" s="515">
        <f t="shared" si="1924"/>
        <v>0</v>
      </c>
      <c r="T1855" s="515">
        <f>IF(R1855=1,SUM($R$6:R1855),0)</f>
        <v>0</v>
      </c>
      <c r="U1855" s="515">
        <f>IF(S1855=1,SUM($S$6:S1855),0)</f>
        <v>0</v>
      </c>
      <c r="V1855" s="515">
        <f t="shared" si="1925"/>
        <v>0</v>
      </c>
      <c r="W1855" s="515">
        <f t="shared" si="1926"/>
        <v>0</v>
      </c>
      <c r="X1855" s="515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1998</v>
      </c>
      <c r="D1856" s="105" t="s">
        <v>1998</v>
      </c>
      <c r="E1856" s="212" t="s">
        <v>47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15">
        <f t="shared" si="1923"/>
        <v>0</v>
      </c>
      <c r="S1856" s="515">
        <f t="shared" si="1924"/>
        <v>0</v>
      </c>
      <c r="T1856" s="515">
        <f>IF(R1856=1,SUM($R$6:R1856),0)</f>
        <v>0</v>
      </c>
      <c r="U1856" s="515">
        <f>IF(S1856=1,SUM($S$6:S1856),0)</f>
        <v>0</v>
      </c>
      <c r="V1856" s="515">
        <f t="shared" si="1925"/>
        <v>0</v>
      </c>
      <c r="W1856" s="515">
        <f t="shared" si="1926"/>
        <v>0</v>
      </c>
      <c r="X1856" s="515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1999</v>
      </c>
      <c r="D1857" s="105" t="s">
        <v>1999</v>
      </c>
      <c r="E1857" s="212" t="s">
        <v>47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15">
        <f t="shared" si="1923"/>
        <v>0</v>
      </c>
      <c r="S1857" s="515">
        <f t="shared" si="1924"/>
        <v>0</v>
      </c>
      <c r="T1857" s="515">
        <f>IF(R1857=1,SUM($R$6:R1857),0)</f>
        <v>0</v>
      </c>
      <c r="U1857" s="515">
        <f>IF(S1857=1,SUM($S$6:S1857),0)</f>
        <v>0</v>
      </c>
      <c r="V1857" s="515">
        <f t="shared" si="1925"/>
        <v>0</v>
      </c>
      <c r="W1857" s="515">
        <f t="shared" si="1926"/>
        <v>0</v>
      </c>
      <c r="X1857" s="515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2000</v>
      </c>
      <c r="D1858" s="105" t="s">
        <v>2000</v>
      </c>
      <c r="E1858" s="212" t="s">
        <v>47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15">
        <f t="shared" si="1923"/>
        <v>0</v>
      </c>
      <c r="S1858" s="515">
        <f t="shared" si="1924"/>
        <v>0</v>
      </c>
      <c r="T1858" s="515">
        <f>IF(R1858=1,SUM($R$6:R1858),0)</f>
        <v>0</v>
      </c>
      <c r="U1858" s="515">
        <f>IF(S1858=1,SUM($S$6:S1858),0)</f>
        <v>0</v>
      </c>
      <c r="V1858" s="515">
        <f t="shared" si="1925"/>
        <v>0</v>
      </c>
      <c r="W1858" s="515">
        <f t="shared" si="1926"/>
        <v>0</v>
      </c>
      <c r="X1858" s="515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2001</v>
      </c>
      <c r="D1859" s="105" t="s">
        <v>2001</v>
      </c>
      <c r="E1859" s="212" t="s">
        <v>47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15">
        <f t="shared" si="1923"/>
        <v>0</v>
      </c>
      <c r="S1859" s="515">
        <f t="shared" si="1924"/>
        <v>0</v>
      </c>
      <c r="T1859" s="515">
        <f>IF(R1859=1,SUM($R$6:R1859),0)</f>
        <v>0</v>
      </c>
      <c r="U1859" s="515">
        <f>IF(S1859=1,SUM($S$6:S1859),0)</f>
        <v>0</v>
      </c>
      <c r="V1859" s="515">
        <f t="shared" si="1925"/>
        <v>0</v>
      </c>
      <c r="W1859" s="515">
        <f t="shared" si="1926"/>
        <v>0</v>
      </c>
      <c r="X1859" s="515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2002</v>
      </c>
      <c r="D1860" s="105" t="s">
        <v>2002</v>
      </c>
      <c r="E1860" s="212" t="s">
        <v>47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15">
        <f t="shared" si="1923"/>
        <v>0</v>
      </c>
      <c r="S1860" s="515">
        <f t="shared" si="1924"/>
        <v>0</v>
      </c>
      <c r="T1860" s="515">
        <f>IF(R1860=1,SUM($R$6:R1860),0)</f>
        <v>0</v>
      </c>
      <c r="U1860" s="515">
        <f>IF(S1860=1,SUM($S$6:S1860),0)</f>
        <v>0</v>
      </c>
      <c r="V1860" s="515">
        <f t="shared" si="1925"/>
        <v>0</v>
      </c>
      <c r="W1860" s="515">
        <f t="shared" si="1926"/>
        <v>0</v>
      </c>
      <c r="X1860" s="515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2003</v>
      </c>
      <c r="D1861" s="105" t="s">
        <v>2003</v>
      </c>
      <c r="E1861" s="212" t="s">
        <v>47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15">
        <f t="shared" si="1923"/>
        <v>0</v>
      </c>
      <c r="S1861" s="515">
        <f t="shared" si="1924"/>
        <v>0</v>
      </c>
      <c r="T1861" s="515">
        <f>IF(R1861=1,SUM($R$6:R1861),0)</f>
        <v>0</v>
      </c>
      <c r="U1861" s="515">
        <f>IF(S1861=1,SUM($S$6:S1861),0)</f>
        <v>0</v>
      </c>
      <c r="V1861" s="515">
        <f t="shared" si="1925"/>
        <v>0</v>
      </c>
      <c r="W1861" s="515">
        <f t="shared" si="1926"/>
        <v>0</v>
      </c>
      <c r="X1861" s="515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2004</v>
      </c>
      <c r="D1862" s="105" t="s">
        <v>2004</v>
      </c>
      <c r="E1862" s="212" t="s">
        <v>47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15">
        <f t="shared" si="1923"/>
        <v>0</v>
      </c>
      <c r="S1862" s="515">
        <f t="shared" si="1924"/>
        <v>0</v>
      </c>
      <c r="T1862" s="515">
        <f>IF(R1862=1,SUM($R$6:R1862),0)</f>
        <v>0</v>
      </c>
      <c r="U1862" s="515">
        <f>IF(S1862=1,SUM($S$6:S1862),0)</f>
        <v>0</v>
      </c>
      <c r="V1862" s="515">
        <f t="shared" si="1925"/>
        <v>0</v>
      </c>
      <c r="W1862" s="515">
        <f t="shared" si="1926"/>
        <v>0</v>
      </c>
      <c r="X1862" s="515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2005</v>
      </c>
      <c r="D1863" s="105" t="s">
        <v>2005</v>
      </c>
      <c r="E1863" s="212" t="s">
        <v>47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15">
        <f t="shared" ref="R1863:R1924" si="1991">IF(E1863="MDU-KD",1,0)</f>
        <v>0</v>
      </c>
      <c r="S1863" s="515">
        <f t="shared" ref="S1863:S1924" si="1992">IF(E1863="HDW",1,0)</f>
        <v>0</v>
      </c>
      <c r="T1863" s="515">
        <f>IF(R1863=1,SUM($R$6:R1863),0)</f>
        <v>0</v>
      </c>
      <c r="U1863" s="515">
        <f>IF(S1863=1,SUM($S$6:S1863),0)</f>
        <v>0</v>
      </c>
      <c r="V1863" s="515">
        <f t="shared" ref="V1863:V1924" si="1993">IF(T1863=0,U1863,T1863)</f>
        <v>0</v>
      </c>
      <c r="W1863" s="515">
        <f t="shared" ref="W1863:W1924" si="1994">IF(F1863=0,0,IF(LEFT(C1863,11)="Tiang Beton",1,0))</f>
        <v>0</v>
      </c>
      <c r="X1863" s="515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2006</v>
      </c>
      <c r="D1864" s="105" t="s">
        <v>2006</v>
      </c>
      <c r="E1864" s="212" t="s">
        <v>47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15">
        <f t="shared" si="1991"/>
        <v>0</v>
      </c>
      <c r="S1864" s="515">
        <f t="shared" si="1992"/>
        <v>0</v>
      </c>
      <c r="T1864" s="515">
        <f>IF(R1864=1,SUM($R$6:R1864),0)</f>
        <v>0</v>
      </c>
      <c r="U1864" s="515">
        <f>IF(S1864=1,SUM($S$6:S1864),0)</f>
        <v>0</v>
      </c>
      <c r="V1864" s="515">
        <f t="shared" si="1993"/>
        <v>0</v>
      </c>
      <c r="W1864" s="515">
        <f t="shared" si="1994"/>
        <v>0</v>
      </c>
      <c r="X1864" s="515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2007</v>
      </c>
      <c r="D1865" s="105" t="s">
        <v>2007</v>
      </c>
      <c r="E1865" s="212" t="s">
        <v>47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15">
        <f t="shared" si="1991"/>
        <v>0</v>
      </c>
      <c r="S1865" s="515">
        <f t="shared" si="1992"/>
        <v>0</v>
      </c>
      <c r="T1865" s="515">
        <f>IF(R1865=1,SUM($R$6:R1865),0)</f>
        <v>0</v>
      </c>
      <c r="U1865" s="515">
        <f>IF(S1865=1,SUM($S$6:S1865),0)</f>
        <v>0</v>
      </c>
      <c r="V1865" s="515">
        <f t="shared" si="1993"/>
        <v>0</v>
      </c>
      <c r="W1865" s="515">
        <f t="shared" si="1994"/>
        <v>0</v>
      </c>
      <c r="X1865" s="515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2008</v>
      </c>
      <c r="D1866" s="105" t="s">
        <v>2008</v>
      </c>
      <c r="E1866" s="212" t="s">
        <v>47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15">
        <f t="shared" si="1991"/>
        <v>0</v>
      </c>
      <c r="S1866" s="515">
        <f t="shared" si="1992"/>
        <v>0</v>
      </c>
      <c r="T1866" s="515">
        <f>IF(R1866=1,SUM($R$6:R1866),0)</f>
        <v>0</v>
      </c>
      <c r="U1866" s="515">
        <f>IF(S1866=1,SUM($S$6:S1866),0)</f>
        <v>0</v>
      </c>
      <c r="V1866" s="515">
        <f t="shared" si="1993"/>
        <v>0</v>
      </c>
      <c r="W1866" s="515">
        <f t="shared" si="1994"/>
        <v>0</v>
      </c>
      <c r="X1866" s="515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2009</v>
      </c>
      <c r="D1867" s="105" t="s">
        <v>2009</v>
      </c>
      <c r="E1867" s="212" t="s">
        <v>47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15">
        <f t="shared" si="1991"/>
        <v>0</v>
      </c>
      <c r="S1867" s="515">
        <f t="shared" si="1992"/>
        <v>0</v>
      </c>
      <c r="T1867" s="515">
        <f>IF(R1867=1,SUM($R$6:R1867),0)</f>
        <v>0</v>
      </c>
      <c r="U1867" s="515">
        <f>IF(S1867=1,SUM($S$6:S1867),0)</f>
        <v>0</v>
      </c>
      <c r="V1867" s="515">
        <f t="shared" si="1993"/>
        <v>0</v>
      </c>
      <c r="W1867" s="515">
        <f t="shared" si="1994"/>
        <v>0</v>
      </c>
      <c r="X1867" s="515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2010</v>
      </c>
      <c r="D1868" s="105" t="s">
        <v>2010</v>
      </c>
      <c r="E1868" s="212" t="s">
        <v>47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15">
        <f t="shared" si="1991"/>
        <v>0</v>
      </c>
      <c r="S1868" s="515">
        <f t="shared" si="1992"/>
        <v>0</v>
      </c>
      <c r="T1868" s="515">
        <f>IF(R1868=1,SUM($R$6:R1868),0)</f>
        <v>0</v>
      </c>
      <c r="U1868" s="515">
        <f>IF(S1868=1,SUM($S$6:S1868),0)</f>
        <v>0</v>
      </c>
      <c r="V1868" s="515">
        <f t="shared" si="1993"/>
        <v>0</v>
      </c>
      <c r="W1868" s="515">
        <f t="shared" si="1994"/>
        <v>0</v>
      </c>
      <c r="X1868" s="515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2011</v>
      </c>
      <c r="D1869" s="105" t="s">
        <v>2011</v>
      </c>
      <c r="E1869" s="212" t="s">
        <v>47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15">
        <f t="shared" si="1991"/>
        <v>0</v>
      </c>
      <c r="S1869" s="515">
        <f t="shared" si="1992"/>
        <v>0</v>
      </c>
      <c r="T1869" s="515">
        <f>IF(R1869=1,SUM($R$6:R1869),0)</f>
        <v>0</v>
      </c>
      <c r="U1869" s="515">
        <f>IF(S1869=1,SUM($S$6:S1869),0)</f>
        <v>0</v>
      </c>
      <c r="V1869" s="515">
        <f t="shared" si="1993"/>
        <v>0</v>
      </c>
      <c r="W1869" s="515">
        <f t="shared" si="1994"/>
        <v>0</v>
      </c>
      <c r="X1869" s="515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2012</v>
      </c>
      <c r="D1870" s="105" t="s">
        <v>2012</v>
      </c>
      <c r="E1870" s="212" t="s">
        <v>47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15">
        <f t="shared" si="1991"/>
        <v>0</v>
      </c>
      <c r="S1870" s="515">
        <f t="shared" si="1992"/>
        <v>0</v>
      </c>
      <c r="T1870" s="515">
        <f>IF(R1870=1,SUM($R$6:R1870),0)</f>
        <v>0</v>
      </c>
      <c r="U1870" s="515">
        <f>IF(S1870=1,SUM($S$6:S1870),0)</f>
        <v>0</v>
      </c>
      <c r="V1870" s="515">
        <f t="shared" si="1993"/>
        <v>0</v>
      </c>
      <c r="W1870" s="515">
        <f t="shared" si="1994"/>
        <v>0</v>
      </c>
      <c r="X1870" s="515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2013</v>
      </c>
      <c r="D1871" s="105" t="s">
        <v>2013</v>
      </c>
      <c r="E1871" s="212" t="s">
        <v>47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15">
        <f t="shared" si="1991"/>
        <v>0</v>
      </c>
      <c r="S1871" s="515">
        <f t="shared" si="1992"/>
        <v>0</v>
      </c>
      <c r="T1871" s="515">
        <f>IF(R1871=1,SUM($R$6:R1871),0)</f>
        <v>0</v>
      </c>
      <c r="U1871" s="515">
        <f>IF(S1871=1,SUM($S$6:S1871),0)</f>
        <v>0</v>
      </c>
      <c r="V1871" s="515">
        <f t="shared" si="1993"/>
        <v>0</v>
      </c>
      <c r="W1871" s="515">
        <f t="shared" si="1994"/>
        <v>0</v>
      </c>
      <c r="X1871" s="515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2014</v>
      </c>
      <c r="D1872" s="105" t="s">
        <v>2014</v>
      </c>
      <c r="E1872" s="212" t="s">
        <v>47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15">
        <f t="shared" si="1991"/>
        <v>0</v>
      </c>
      <c r="S1872" s="515">
        <f t="shared" si="1992"/>
        <v>0</v>
      </c>
      <c r="T1872" s="515">
        <f>IF(R1872=1,SUM($R$6:R1872),0)</f>
        <v>0</v>
      </c>
      <c r="U1872" s="515">
        <f>IF(S1872=1,SUM($S$6:S1872),0)</f>
        <v>0</v>
      </c>
      <c r="V1872" s="515">
        <f t="shared" si="1993"/>
        <v>0</v>
      </c>
      <c r="W1872" s="515">
        <f t="shared" si="1994"/>
        <v>0</v>
      </c>
      <c r="X1872" s="515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2015</v>
      </c>
      <c r="D1873" s="105" t="s">
        <v>2015</v>
      </c>
      <c r="E1873" s="212" t="s">
        <v>47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15">
        <f t="shared" si="1991"/>
        <v>0</v>
      </c>
      <c r="S1873" s="515">
        <f t="shared" si="1992"/>
        <v>0</v>
      </c>
      <c r="T1873" s="515">
        <f>IF(R1873=1,SUM($R$6:R1873),0)</f>
        <v>0</v>
      </c>
      <c r="U1873" s="515">
        <f>IF(S1873=1,SUM($S$6:S1873),0)</f>
        <v>0</v>
      </c>
      <c r="V1873" s="515">
        <f t="shared" si="1993"/>
        <v>0</v>
      </c>
      <c r="W1873" s="515">
        <f t="shared" si="1994"/>
        <v>0</v>
      </c>
      <c r="X1873" s="515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2016</v>
      </c>
      <c r="D1874" s="105" t="s">
        <v>2016</v>
      </c>
      <c r="E1874" s="212" t="s">
        <v>47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15">
        <f t="shared" si="1991"/>
        <v>0</v>
      </c>
      <c r="S1874" s="515">
        <f t="shared" si="1992"/>
        <v>0</v>
      </c>
      <c r="T1874" s="515">
        <f>IF(R1874=1,SUM($R$6:R1874),0)</f>
        <v>0</v>
      </c>
      <c r="U1874" s="515">
        <f>IF(S1874=1,SUM($S$6:S1874),0)</f>
        <v>0</v>
      </c>
      <c r="V1874" s="515">
        <f t="shared" si="1993"/>
        <v>0</v>
      </c>
      <c r="W1874" s="515">
        <f t="shared" si="1994"/>
        <v>0</v>
      </c>
      <c r="X1874" s="515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48</v>
      </c>
      <c r="D1875" s="105"/>
      <c r="E1875" s="212" t="s">
        <v>48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15">
        <f t="shared" si="1991"/>
        <v>0</v>
      </c>
      <c r="S1875" s="515">
        <f t="shared" si="1992"/>
        <v>0</v>
      </c>
      <c r="T1875" s="515">
        <f>IF(R1875=1,SUM($R$6:R1875),0)</f>
        <v>0</v>
      </c>
      <c r="U1875" s="515">
        <f>IF(S1875=1,SUM($S$6:S1875),0)</f>
        <v>0</v>
      </c>
      <c r="V1875" s="515">
        <f t="shared" si="1993"/>
        <v>0</v>
      </c>
      <c r="W1875" s="515">
        <f t="shared" si="1994"/>
        <v>0</v>
      </c>
      <c r="X1875" s="515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720</v>
      </c>
      <c r="C1876" s="426" t="s">
        <v>1686</v>
      </c>
      <c r="D1876" s="426"/>
      <c r="E1876" s="212" t="s">
        <v>48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15">
        <f t="shared" si="1991"/>
        <v>0</v>
      </c>
      <c r="S1876" s="515">
        <f t="shared" si="1992"/>
        <v>0</v>
      </c>
      <c r="T1876" s="515">
        <f>IF(R1876=1,SUM($R$6:R1876),0)</f>
        <v>0</v>
      </c>
      <c r="U1876" s="515">
        <f>IF(S1876=1,SUM($S$6:S1876),0)</f>
        <v>0</v>
      </c>
      <c r="V1876" s="515">
        <f t="shared" si="1993"/>
        <v>0</v>
      </c>
      <c r="W1876" s="515">
        <f t="shared" si="1994"/>
        <v>0</v>
      </c>
      <c r="X1876" s="515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767</v>
      </c>
      <c r="D1877" s="105" t="s">
        <v>767</v>
      </c>
      <c r="E1877" s="212" t="s">
        <v>47</v>
      </c>
      <c r="F1877" s="213" t="s">
        <v>689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15">
        <f t="shared" si="1991"/>
        <v>0</v>
      </c>
      <c r="S1877" s="515">
        <f t="shared" si="1992"/>
        <v>0</v>
      </c>
      <c r="T1877" s="515">
        <f>IF(R1877=1,SUM($R$6:R1877),0)</f>
        <v>0</v>
      </c>
      <c r="U1877" s="515">
        <f>IF(S1877=1,SUM($S$6:S1877),0)</f>
        <v>0</v>
      </c>
      <c r="V1877" s="515">
        <f t="shared" si="1993"/>
        <v>0</v>
      </c>
      <c r="W1877" s="515">
        <f t="shared" si="1994"/>
        <v>0</v>
      </c>
      <c r="X1877" s="515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691</v>
      </c>
      <c r="D1878" s="105"/>
      <c r="E1878" s="212" t="s">
        <v>47</v>
      </c>
      <c r="F1878" s="213" t="s">
        <v>690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15">
        <f t="shared" si="1991"/>
        <v>0</v>
      </c>
      <c r="S1878" s="515">
        <f t="shared" si="1992"/>
        <v>0</v>
      </c>
      <c r="T1878" s="515">
        <f>IF(R1878=1,SUM($R$6:R1878),0)</f>
        <v>0</v>
      </c>
      <c r="U1878" s="515">
        <f>IF(S1878=1,SUM($S$6:S1878),0)</f>
        <v>0</v>
      </c>
      <c r="V1878" s="515">
        <f t="shared" si="1993"/>
        <v>0</v>
      </c>
      <c r="W1878" s="515">
        <f t="shared" si="1994"/>
        <v>0</v>
      </c>
      <c r="X1878" s="515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1687</v>
      </c>
      <c r="D1879" s="105" t="s">
        <v>1687</v>
      </c>
      <c r="E1879" s="212" t="s">
        <v>47</v>
      </c>
      <c r="F1879" s="213" t="s">
        <v>1689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15">
        <f t="shared" si="1991"/>
        <v>0</v>
      </c>
      <c r="S1879" s="515">
        <f t="shared" si="1992"/>
        <v>0</v>
      </c>
      <c r="T1879" s="515">
        <f>IF(R1879=1,SUM($R$6:R1879),0)</f>
        <v>0</v>
      </c>
      <c r="U1879" s="515">
        <f>IF(S1879=1,SUM($S$6:S1879),0)</f>
        <v>0</v>
      </c>
      <c r="V1879" s="515">
        <f t="shared" si="1993"/>
        <v>0</v>
      </c>
      <c r="W1879" s="515">
        <f t="shared" si="1994"/>
        <v>0</v>
      </c>
      <c r="X1879" s="515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1688</v>
      </c>
      <c r="D1880" s="105" t="s">
        <v>1688</v>
      </c>
      <c r="E1880" s="212" t="s">
        <v>47</v>
      </c>
      <c r="F1880" s="213" t="s">
        <v>1689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15">
        <f t="shared" si="1991"/>
        <v>0</v>
      </c>
      <c r="S1880" s="515">
        <f t="shared" si="1992"/>
        <v>0</v>
      </c>
      <c r="T1880" s="515">
        <f>IF(R1880=1,SUM($R$6:R1880),0)</f>
        <v>0</v>
      </c>
      <c r="U1880" s="515">
        <f>IF(S1880=1,SUM($S$6:S1880),0)</f>
        <v>0</v>
      </c>
      <c r="V1880" s="515">
        <f t="shared" si="1993"/>
        <v>0</v>
      </c>
      <c r="W1880" s="515">
        <f t="shared" si="1994"/>
        <v>0</v>
      </c>
      <c r="X1880" s="515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692</v>
      </c>
      <c r="D1881" s="105" t="s">
        <v>692</v>
      </c>
      <c r="E1881" s="212" t="s">
        <v>47</v>
      </c>
      <c r="F1881" s="213" t="s">
        <v>40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15">
        <f t="shared" si="1991"/>
        <v>0</v>
      </c>
      <c r="S1881" s="515">
        <f t="shared" si="1992"/>
        <v>0</v>
      </c>
      <c r="T1881" s="515">
        <f>IF(R1881=1,SUM($R$6:R1881),0)</f>
        <v>0</v>
      </c>
      <c r="U1881" s="515">
        <f>IF(S1881=1,SUM($S$6:S1881),0)</f>
        <v>0</v>
      </c>
      <c r="V1881" s="515">
        <f t="shared" si="1993"/>
        <v>0</v>
      </c>
      <c r="W1881" s="515">
        <f t="shared" si="1994"/>
        <v>0</v>
      </c>
      <c r="X1881" s="515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2373</v>
      </c>
      <c r="D1882" s="172" t="s">
        <v>1690</v>
      </c>
      <c r="E1882" s="212" t="s">
        <v>47</v>
      </c>
      <c r="F1882" s="213" t="s">
        <v>776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15">
        <f t="shared" si="1991"/>
        <v>0</v>
      </c>
      <c r="S1882" s="515">
        <f t="shared" si="1992"/>
        <v>0</v>
      </c>
      <c r="T1882" s="515">
        <f>IF(R1882=1,SUM($R$6:R1882),0)</f>
        <v>0</v>
      </c>
      <c r="U1882" s="515">
        <f>IF(S1882=1,SUM($S$6:S1882),0)</f>
        <v>0</v>
      </c>
      <c r="V1882" s="515">
        <f t="shared" si="1993"/>
        <v>0</v>
      </c>
      <c r="W1882" s="515">
        <f t="shared" si="1994"/>
        <v>0</v>
      </c>
      <c r="X1882" s="515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771</v>
      </c>
      <c r="D1883" s="172" t="s">
        <v>771</v>
      </c>
      <c r="E1883" s="212" t="s">
        <v>47</v>
      </c>
      <c r="F1883" s="213" t="s">
        <v>776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15">
        <f t="shared" si="1991"/>
        <v>0</v>
      </c>
      <c r="S1883" s="515">
        <f t="shared" si="1992"/>
        <v>0</v>
      </c>
      <c r="T1883" s="515">
        <f>IF(R1883=1,SUM($R$6:R1883),0)</f>
        <v>0</v>
      </c>
      <c r="U1883" s="515">
        <f>IF(S1883=1,SUM($S$6:S1883),0)</f>
        <v>0</v>
      </c>
      <c r="V1883" s="515">
        <f t="shared" si="1993"/>
        <v>0</v>
      </c>
      <c r="W1883" s="515">
        <f t="shared" si="1994"/>
        <v>0</v>
      </c>
      <c r="X1883" s="515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772</v>
      </c>
      <c r="D1884" s="172"/>
      <c r="E1884" s="212" t="s">
        <v>47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15">
        <f t="shared" si="1991"/>
        <v>0</v>
      </c>
      <c r="S1884" s="515">
        <f t="shared" si="1992"/>
        <v>0</v>
      </c>
      <c r="T1884" s="515">
        <f>IF(R1884=1,SUM($R$6:R1884),0)</f>
        <v>0</v>
      </c>
      <c r="U1884" s="515">
        <f>IF(S1884=1,SUM($S$6:S1884),0)</f>
        <v>0</v>
      </c>
      <c r="V1884" s="515">
        <f t="shared" si="1993"/>
        <v>0</v>
      </c>
      <c r="W1884" s="515">
        <f t="shared" si="1994"/>
        <v>0</v>
      </c>
      <c r="X1884" s="515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773</v>
      </c>
      <c r="D1885" s="172"/>
      <c r="E1885" s="212" t="s">
        <v>47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15">
        <f t="shared" si="1991"/>
        <v>0</v>
      </c>
      <c r="S1885" s="515">
        <f t="shared" si="1992"/>
        <v>0</v>
      </c>
      <c r="T1885" s="515">
        <f>IF(R1885=1,SUM($R$6:R1885),0)</f>
        <v>0</v>
      </c>
      <c r="U1885" s="515">
        <f>IF(S1885=1,SUM($S$6:S1885),0)</f>
        <v>0</v>
      </c>
      <c r="V1885" s="515">
        <f t="shared" si="1993"/>
        <v>0</v>
      </c>
      <c r="W1885" s="515">
        <f t="shared" si="1994"/>
        <v>0</v>
      </c>
      <c r="X1885" s="515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774</v>
      </c>
      <c r="D1886" s="172"/>
      <c r="E1886" s="212" t="s">
        <v>47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15">
        <f t="shared" si="1991"/>
        <v>0</v>
      </c>
      <c r="S1886" s="515">
        <f t="shared" si="1992"/>
        <v>0</v>
      </c>
      <c r="T1886" s="515">
        <f>IF(R1886=1,SUM($R$6:R1886),0)</f>
        <v>0</v>
      </c>
      <c r="U1886" s="515">
        <f>IF(S1886=1,SUM($S$6:S1886),0)</f>
        <v>0</v>
      </c>
      <c r="V1886" s="515">
        <f t="shared" si="1993"/>
        <v>0</v>
      </c>
      <c r="W1886" s="515">
        <f t="shared" si="1994"/>
        <v>0</v>
      </c>
      <c r="X1886" s="515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1036</v>
      </c>
      <c r="D1887" s="174"/>
      <c r="E1887" s="212" t="s">
        <v>47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15">
        <f t="shared" si="1991"/>
        <v>0</v>
      </c>
      <c r="S1887" s="515">
        <f t="shared" si="1992"/>
        <v>0</v>
      </c>
      <c r="T1887" s="515">
        <f>IF(R1887=1,SUM($R$6:R1887),0)</f>
        <v>0</v>
      </c>
      <c r="U1887" s="515">
        <f>IF(S1887=1,SUM($S$6:S1887),0)</f>
        <v>0</v>
      </c>
      <c r="V1887" s="515">
        <f t="shared" si="1993"/>
        <v>0</v>
      </c>
      <c r="W1887" s="515">
        <f t="shared" si="1994"/>
        <v>0</v>
      </c>
      <c r="X1887" s="515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1037</v>
      </c>
      <c r="D1888" s="175"/>
      <c r="E1888" s="212" t="s">
        <v>45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15">
        <f t="shared" si="1991"/>
        <v>0</v>
      </c>
      <c r="S1888" s="515">
        <f t="shared" si="1992"/>
        <v>1</v>
      </c>
      <c r="T1888" s="515">
        <f>IF(R1888=1,SUM($R$6:R1888),0)</f>
        <v>0</v>
      </c>
      <c r="U1888" s="515">
        <f>IF(S1888=1,SUM($S$6:S1888),0)</f>
        <v>667</v>
      </c>
      <c r="V1888" s="515">
        <f t="shared" si="1993"/>
        <v>667</v>
      </c>
      <c r="W1888" s="515">
        <f t="shared" si="1994"/>
        <v>0</v>
      </c>
      <c r="X1888" s="515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1038</v>
      </c>
      <c r="D1889" s="174"/>
      <c r="E1889" s="212" t="s">
        <v>47</v>
      </c>
      <c r="F1889" s="213" t="s">
        <v>96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10">
        <f t="shared" si="1991"/>
        <v>0</v>
      </c>
      <c r="S1889" s="510">
        <f t="shared" si="1992"/>
        <v>0</v>
      </c>
      <c r="T1889" s="510">
        <f>IF(R1889=1,SUM($R$6:R1889),0)</f>
        <v>0</v>
      </c>
      <c r="U1889" s="510">
        <f>IF(S1889=1,SUM($S$6:S1889),0)</f>
        <v>0</v>
      </c>
      <c r="V1889" s="510">
        <f t="shared" si="1993"/>
        <v>0</v>
      </c>
      <c r="W1889" s="510">
        <f t="shared" si="1994"/>
        <v>0</v>
      </c>
      <c r="X1889" s="510">
        <f>IF(W1889=1,SUM($W$6:W1889),0)</f>
        <v>0</v>
      </c>
    </row>
    <row r="1890" spans="1:48" ht="15" customHeight="1">
      <c r="B1890" s="173"/>
      <c r="C1890" s="174" t="s">
        <v>48</v>
      </c>
      <c r="D1890" s="174"/>
      <c r="E1890" s="212" t="s">
        <v>48</v>
      </c>
      <c r="F1890" s="213"/>
      <c r="G1890" s="167" t="s">
        <v>48</v>
      </c>
      <c r="H1890" s="167" t="s">
        <v>48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10">
        <f t="shared" si="1991"/>
        <v>0</v>
      </c>
      <c r="S1890" s="510">
        <f t="shared" si="1992"/>
        <v>0</v>
      </c>
      <c r="T1890" s="510">
        <f>IF(R1890=1,SUM($R$6:R1890),0)</f>
        <v>0</v>
      </c>
      <c r="U1890" s="510">
        <f>IF(S1890=1,SUM($S$6:S1890),0)</f>
        <v>0</v>
      </c>
      <c r="V1890" s="510">
        <f t="shared" si="1993"/>
        <v>0</v>
      </c>
      <c r="W1890" s="510">
        <f t="shared" si="1994"/>
        <v>0</v>
      </c>
      <c r="X1890" s="510">
        <f>IF(W1890=1,SUM($W$6:W1890),0)</f>
        <v>0</v>
      </c>
    </row>
    <row r="1891" spans="1:48" ht="15" customHeight="1">
      <c r="A1891" s="16"/>
      <c r="B1891" s="437" t="s">
        <v>720</v>
      </c>
      <c r="C1891" s="438" t="s">
        <v>1691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17">
        <f t="shared" si="1991"/>
        <v>0</v>
      </c>
      <c r="S1891" s="517">
        <f t="shared" si="1992"/>
        <v>0</v>
      </c>
      <c r="T1891" s="517">
        <f>IF(R1891=1,SUM($R$6:R1891),0)</f>
        <v>0</v>
      </c>
      <c r="U1891" s="517">
        <f>IF(S1891=1,SUM($S$6:S1891),0)</f>
        <v>0</v>
      </c>
      <c r="V1891" s="517">
        <f t="shared" si="1993"/>
        <v>0</v>
      </c>
      <c r="W1891" s="517">
        <f t="shared" si="1994"/>
        <v>0</v>
      </c>
      <c r="X1891" s="517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1039</v>
      </c>
      <c r="D1892" s="174"/>
      <c r="E1892" s="212" t="s">
        <v>45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17">
        <f t="shared" si="1991"/>
        <v>0</v>
      </c>
      <c r="S1892" s="517">
        <f t="shared" si="1992"/>
        <v>1</v>
      </c>
      <c r="T1892" s="517">
        <f>IF(R1892=1,SUM($R$6:R1892),0)</f>
        <v>0</v>
      </c>
      <c r="U1892" s="517">
        <f>IF(S1892=1,SUM($S$6:S1892),0)</f>
        <v>668</v>
      </c>
      <c r="V1892" s="517">
        <f t="shared" si="1993"/>
        <v>668</v>
      </c>
      <c r="W1892" s="517">
        <f t="shared" si="1994"/>
        <v>0</v>
      </c>
      <c r="X1892" s="517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1040</v>
      </c>
      <c r="D1893" s="174"/>
      <c r="E1893" s="212" t="s">
        <v>47</v>
      </c>
      <c r="F1893" s="213" t="s">
        <v>24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17">
        <f t="shared" si="1991"/>
        <v>0</v>
      </c>
      <c r="S1893" s="517">
        <f t="shared" si="1992"/>
        <v>0</v>
      </c>
      <c r="T1893" s="517">
        <f>IF(R1893=1,SUM($R$6:R1893),0)</f>
        <v>0</v>
      </c>
      <c r="U1893" s="517">
        <f>IF(S1893=1,SUM($S$6:S1893),0)</f>
        <v>0</v>
      </c>
      <c r="V1893" s="517">
        <f t="shared" si="1993"/>
        <v>0</v>
      </c>
      <c r="W1893" s="517">
        <f t="shared" si="1994"/>
        <v>0</v>
      </c>
      <c r="X1893" s="517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1041</v>
      </c>
      <c r="D1894" s="174"/>
      <c r="E1894" s="212" t="s">
        <v>47</v>
      </c>
      <c r="F1894" s="213" t="s">
        <v>24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10">
        <f t="shared" si="1991"/>
        <v>0</v>
      </c>
      <c r="S1894" s="510">
        <f t="shared" si="1992"/>
        <v>0</v>
      </c>
      <c r="T1894" s="510">
        <f>IF(R1894=1,SUM($R$6:R1894),0)</f>
        <v>0</v>
      </c>
      <c r="U1894" s="510">
        <f>IF(S1894=1,SUM($S$6:S1894),0)</f>
        <v>0</v>
      </c>
      <c r="V1894" s="510">
        <f t="shared" si="1993"/>
        <v>0</v>
      </c>
      <c r="W1894" s="510">
        <f t="shared" si="1994"/>
        <v>0</v>
      </c>
      <c r="X1894" s="510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1042</v>
      </c>
      <c r="D1895" s="174"/>
      <c r="E1895" s="212" t="s">
        <v>47</v>
      </c>
      <c r="F1895" s="213" t="s">
        <v>24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10">
        <f t="shared" si="1991"/>
        <v>0</v>
      </c>
      <c r="S1895" s="510">
        <f t="shared" si="1992"/>
        <v>0</v>
      </c>
      <c r="T1895" s="510">
        <f>IF(R1895=1,SUM($R$6:R1895),0)</f>
        <v>0</v>
      </c>
      <c r="U1895" s="510">
        <f>IF(S1895=1,SUM($S$6:S1895),0)</f>
        <v>0</v>
      </c>
      <c r="V1895" s="510">
        <f t="shared" si="1993"/>
        <v>0</v>
      </c>
      <c r="W1895" s="510">
        <f t="shared" si="1994"/>
        <v>0</v>
      </c>
      <c r="X1895" s="510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10">
        <f t="shared" si="1991"/>
        <v>0</v>
      </c>
      <c r="S1896" s="510">
        <f t="shared" si="1992"/>
        <v>0</v>
      </c>
      <c r="T1896" s="510">
        <f>IF(R1896=1,SUM($R$6:R1896),0)</f>
        <v>0</v>
      </c>
      <c r="U1896" s="510">
        <f>IF(S1896=1,SUM($S$6:S1896),0)</f>
        <v>0</v>
      </c>
      <c r="V1896" s="510">
        <f t="shared" si="1993"/>
        <v>0</v>
      </c>
      <c r="W1896" s="510">
        <f t="shared" si="1994"/>
        <v>0</v>
      </c>
      <c r="X1896" s="510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716</v>
      </c>
      <c r="C1897" s="174" t="s">
        <v>1043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10">
        <f t="shared" si="1991"/>
        <v>0</v>
      </c>
      <c r="S1897" s="510">
        <f t="shared" si="1992"/>
        <v>0</v>
      </c>
      <c r="T1897" s="510">
        <f>IF(R1897=1,SUM($R$6:R1897),0)</f>
        <v>0</v>
      </c>
      <c r="U1897" s="510">
        <f>IF(S1897=1,SUM($S$6:S1897),0)</f>
        <v>0</v>
      </c>
      <c r="V1897" s="510">
        <f t="shared" si="1993"/>
        <v>0</v>
      </c>
      <c r="W1897" s="510">
        <f t="shared" si="1994"/>
        <v>0</v>
      </c>
      <c r="X1897" s="510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1044</v>
      </c>
      <c r="D1898" s="174"/>
      <c r="E1898" s="212" t="s">
        <v>45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10">
        <f t="shared" si="1991"/>
        <v>0</v>
      </c>
      <c r="S1898" s="510">
        <f t="shared" si="1992"/>
        <v>1</v>
      </c>
      <c r="T1898" s="510">
        <f>IF(R1898=1,SUM($R$6:R1898),0)</f>
        <v>0</v>
      </c>
      <c r="U1898" s="510">
        <f>IF(S1898=1,SUM($S$6:S1898),0)</f>
        <v>669</v>
      </c>
      <c r="V1898" s="510">
        <f t="shared" si="1993"/>
        <v>669</v>
      </c>
      <c r="W1898" s="510">
        <f t="shared" si="1994"/>
        <v>0</v>
      </c>
      <c r="X1898" s="510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1045</v>
      </c>
      <c r="D1899" s="174"/>
      <c r="E1899" s="212" t="s">
        <v>47</v>
      </c>
      <c r="F1899" s="213" t="s">
        <v>24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10">
        <f t="shared" si="1991"/>
        <v>0</v>
      </c>
      <c r="S1899" s="510">
        <f t="shared" si="1992"/>
        <v>0</v>
      </c>
      <c r="T1899" s="510">
        <f>IF(R1899=1,SUM($R$6:R1899),0)</f>
        <v>0</v>
      </c>
      <c r="U1899" s="510">
        <f>IF(S1899=1,SUM($S$6:S1899),0)</f>
        <v>0</v>
      </c>
      <c r="V1899" s="510">
        <f t="shared" si="1993"/>
        <v>0</v>
      </c>
      <c r="W1899" s="510">
        <f t="shared" si="1994"/>
        <v>0</v>
      </c>
      <c r="X1899" s="510">
        <f>IF(W1899=1,SUM($W$6:W1899),0)</f>
        <v>0</v>
      </c>
    </row>
    <row r="1900" spans="1:48" ht="15" customHeight="1">
      <c r="B1900" s="173"/>
      <c r="C1900" s="174" t="s">
        <v>48</v>
      </c>
      <c r="D1900" s="174"/>
      <c r="E1900" s="212" t="s">
        <v>48</v>
      </c>
      <c r="F1900" s="213"/>
      <c r="G1900" s="167" t="s">
        <v>48</v>
      </c>
      <c r="H1900" s="167" t="s">
        <v>48</v>
      </c>
      <c r="I1900" s="167" t="s">
        <v>48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10">
        <f t="shared" si="1991"/>
        <v>0</v>
      </c>
      <c r="S1900" s="510">
        <f t="shared" si="1992"/>
        <v>0</v>
      </c>
      <c r="T1900" s="510">
        <f>IF(R1900=1,SUM($R$6:R1900),0)</f>
        <v>0</v>
      </c>
      <c r="U1900" s="510">
        <f>IF(S1900=1,SUM($S$6:S1900),0)</f>
        <v>0</v>
      </c>
      <c r="V1900" s="510">
        <f t="shared" si="1993"/>
        <v>0</v>
      </c>
      <c r="W1900" s="510">
        <f t="shared" si="1994"/>
        <v>0</v>
      </c>
      <c r="X1900" s="510">
        <f>IF(W1900=1,SUM($W$6:W1900),0)</f>
        <v>0</v>
      </c>
    </row>
    <row r="1901" spans="1:48" ht="15" customHeight="1">
      <c r="B1901" s="173" t="s">
        <v>716</v>
      </c>
      <c r="C1901" s="174" t="s">
        <v>1046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10">
        <f t="shared" si="1991"/>
        <v>0</v>
      </c>
      <c r="S1901" s="510">
        <f t="shared" si="1992"/>
        <v>0</v>
      </c>
      <c r="T1901" s="510">
        <f>IF(R1901=1,SUM($R$6:R1901),0)</f>
        <v>0</v>
      </c>
      <c r="U1901" s="510">
        <f>IF(S1901=1,SUM($S$6:S1901),0)</f>
        <v>0</v>
      </c>
      <c r="V1901" s="510">
        <f t="shared" si="1993"/>
        <v>0</v>
      </c>
      <c r="W1901" s="510">
        <f t="shared" si="1994"/>
        <v>0</v>
      </c>
      <c r="X1901" s="510">
        <f>IF(W1901=1,SUM($W$6:W1901),0)</f>
        <v>0</v>
      </c>
    </row>
    <row r="1902" spans="1:48" ht="15" customHeight="1">
      <c r="B1902" s="173">
        <v>1</v>
      </c>
      <c r="C1902" s="174" t="s">
        <v>1047</v>
      </c>
      <c r="D1902" s="174"/>
      <c r="E1902" s="212" t="s">
        <v>45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10">
        <f t="shared" si="1991"/>
        <v>0</v>
      </c>
      <c r="S1902" s="510">
        <f t="shared" si="1992"/>
        <v>1</v>
      </c>
      <c r="T1902" s="510">
        <f>IF(R1902=1,SUM($R$6:R1902),0)</f>
        <v>0</v>
      </c>
      <c r="U1902" s="510">
        <f>IF(S1902=1,SUM($S$6:S1902),0)</f>
        <v>670</v>
      </c>
      <c r="V1902" s="510">
        <f t="shared" si="1993"/>
        <v>670</v>
      </c>
      <c r="W1902" s="510">
        <f t="shared" si="1994"/>
        <v>0</v>
      </c>
      <c r="X1902" s="510">
        <f>IF(W1902=1,SUM($W$6:W1902),0)</f>
        <v>0</v>
      </c>
    </row>
    <row r="1903" spans="1:48" ht="15" customHeight="1">
      <c r="B1903" s="173">
        <v>2</v>
      </c>
      <c r="C1903" s="174" t="s">
        <v>1048</v>
      </c>
      <c r="D1903" s="174"/>
      <c r="E1903" s="212" t="s">
        <v>47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10">
        <f t="shared" si="1991"/>
        <v>0</v>
      </c>
      <c r="S1903" s="510">
        <f t="shared" si="1992"/>
        <v>0</v>
      </c>
      <c r="T1903" s="510">
        <f>IF(R1903=1,SUM($R$6:R1903),0)</f>
        <v>0</v>
      </c>
      <c r="U1903" s="510">
        <f>IF(S1903=1,SUM($S$6:S1903),0)</f>
        <v>0</v>
      </c>
      <c r="V1903" s="510">
        <f t="shared" si="1993"/>
        <v>0</v>
      </c>
      <c r="W1903" s="510">
        <f t="shared" si="1994"/>
        <v>0</v>
      </c>
      <c r="X1903" s="510">
        <f>IF(W1903=1,SUM($W$6:W1903),0)</f>
        <v>0</v>
      </c>
    </row>
    <row r="1904" spans="1:48" ht="15" customHeight="1">
      <c r="B1904" s="173"/>
      <c r="C1904" s="174" t="s">
        <v>48</v>
      </c>
      <c r="D1904" s="174"/>
      <c r="E1904" s="212" t="s">
        <v>48</v>
      </c>
      <c r="F1904" s="213"/>
      <c r="G1904" s="167" t="s">
        <v>48</v>
      </c>
      <c r="H1904" s="167" t="s">
        <v>48</v>
      </c>
      <c r="I1904" s="167" t="s">
        <v>48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10">
        <f t="shared" si="1991"/>
        <v>0</v>
      </c>
      <c r="S1904" s="510">
        <f t="shared" si="1992"/>
        <v>0</v>
      </c>
      <c r="T1904" s="510">
        <f>IF(R1904=1,SUM($R$6:R1904),0)</f>
        <v>0</v>
      </c>
      <c r="U1904" s="510">
        <f>IF(S1904=1,SUM($S$6:S1904),0)</f>
        <v>0</v>
      </c>
      <c r="V1904" s="510">
        <f t="shared" si="1993"/>
        <v>0</v>
      </c>
      <c r="W1904" s="510">
        <f t="shared" si="1994"/>
        <v>0</v>
      </c>
      <c r="X1904" s="510">
        <f>IF(W1904=1,SUM($W$6:W1904),0)</f>
        <v>0</v>
      </c>
    </row>
    <row r="1905" spans="2:24" ht="15" customHeight="1">
      <c r="B1905" s="173">
        <v>1</v>
      </c>
      <c r="C1905" s="174" t="s">
        <v>1049</v>
      </c>
      <c r="D1905" s="174"/>
      <c r="E1905" s="212" t="s">
        <v>45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10">
        <f t="shared" si="1991"/>
        <v>0</v>
      </c>
      <c r="S1905" s="510">
        <f t="shared" si="1992"/>
        <v>1</v>
      </c>
      <c r="T1905" s="510">
        <f>IF(R1905=1,SUM($R$6:R1905),0)</f>
        <v>0</v>
      </c>
      <c r="U1905" s="510">
        <f>IF(S1905=1,SUM($S$6:S1905),0)</f>
        <v>671</v>
      </c>
      <c r="V1905" s="510">
        <f t="shared" si="1993"/>
        <v>671</v>
      </c>
      <c r="W1905" s="510">
        <f t="shared" si="1994"/>
        <v>0</v>
      </c>
      <c r="X1905" s="510">
        <f>IF(W1905=1,SUM($W$6:W1905),0)</f>
        <v>0</v>
      </c>
    </row>
    <row r="1906" spans="2:24" ht="15" customHeight="1">
      <c r="B1906" s="173">
        <v>2</v>
      </c>
      <c r="C1906" s="174" t="s">
        <v>1050</v>
      </c>
      <c r="D1906" s="174"/>
      <c r="E1906" s="212" t="s">
        <v>47</v>
      </c>
      <c r="F1906" s="213" t="s">
        <v>24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10">
        <f t="shared" si="1991"/>
        <v>0</v>
      </c>
      <c r="S1906" s="510">
        <f t="shared" si="1992"/>
        <v>0</v>
      </c>
      <c r="T1906" s="510">
        <f>IF(R1906=1,SUM($R$6:R1906),0)</f>
        <v>0</v>
      </c>
      <c r="U1906" s="510">
        <f>IF(S1906=1,SUM($S$6:S1906),0)</f>
        <v>0</v>
      </c>
      <c r="V1906" s="510">
        <f t="shared" si="1993"/>
        <v>0</v>
      </c>
      <c r="W1906" s="510">
        <f t="shared" si="1994"/>
        <v>0</v>
      </c>
      <c r="X1906" s="510">
        <f>IF(W1906=1,SUM($W$6:W1906),0)</f>
        <v>0</v>
      </c>
    </row>
    <row r="1907" spans="2:24" ht="15" customHeight="1">
      <c r="B1907" s="173"/>
      <c r="C1907" s="174" t="s">
        <v>48</v>
      </c>
      <c r="D1907" s="174"/>
      <c r="E1907" s="212" t="s">
        <v>48</v>
      </c>
      <c r="F1907" s="213"/>
      <c r="G1907" s="167" t="s">
        <v>48</v>
      </c>
      <c r="H1907" s="167" t="s">
        <v>48</v>
      </c>
      <c r="I1907" s="167" t="s">
        <v>48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10">
        <f t="shared" si="1991"/>
        <v>0</v>
      </c>
      <c r="S1907" s="510">
        <f t="shared" si="1992"/>
        <v>0</v>
      </c>
      <c r="T1907" s="510">
        <f>IF(R1907=1,SUM($R$6:R1907),0)</f>
        <v>0</v>
      </c>
      <c r="U1907" s="510">
        <f>IF(S1907=1,SUM($S$6:S1907),0)</f>
        <v>0</v>
      </c>
      <c r="V1907" s="510">
        <f t="shared" si="1993"/>
        <v>0</v>
      </c>
      <c r="W1907" s="510">
        <f t="shared" si="1994"/>
        <v>0</v>
      </c>
      <c r="X1907" s="510">
        <f>IF(W1907=1,SUM($W$6:W1907),0)</f>
        <v>0</v>
      </c>
    </row>
    <row r="1908" spans="2:24" ht="15" customHeight="1">
      <c r="B1908" s="173">
        <v>1</v>
      </c>
      <c r="C1908" s="174" t="s">
        <v>1051</v>
      </c>
      <c r="D1908" s="174"/>
      <c r="E1908" s="212" t="s">
        <v>47</v>
      </c>
      <c r="F1908" s="213" t="s">
        <v>24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10">
        <f t="shared" si="1991"/>
        <v>0</v>
      </c>
      <c r="S1908" s="510">
        <f t="shared" si="1992"/>
        <v>0</v>
      </c>
      <c r="T1908" s="510">
        <f>IF(R1908=1,SUM($R$6:R1908),0)</f>
        <v>0</v>
      </c>
      <c r="U1908" s="510">
        <f>IF(S1908=1,SUM($S$6:S1908),0)</f>
        <v>0</v>
      </c>
      <c r="V1908" s="510">
        <f t="shared" si="1993"/>
        <v>0</v>
      </c>
      <c r="W1908" s="510">
        <f t="shared" si="1994"/>
        <v>0</v>
      </c>
      <c r="X1908" s="510">
        <f>IF(W1908=1,SUM($W$6:W1908),0)</f>
        <v>0</v>
      </c>
    </row>
    <row r="1909" spans="2:24" ht="15" customHeight="1">
      <c r="B1909" s="173">
        <v>2</v>
      </c>
      <c r="C1909" s="398" t="s">
        <v>1052</v>
      </c>
      <c r="D1909" s="398"/>
      <c r="E1909" s="212" t="s">
        <v>47</v>
      </c>
      <c r="F1909" s="213" t="s">
        <v>24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10">
        <f t="shared" si="1991"/>
        <v>0</v>
      </c>
      <c r="S1909" s="510">
        <f t="shared" si="1992"/>
        <v>0</v>
      </c>
      <c r="T1909" s="510">
        <f>IF(R1909=1,SUM($R$6:R1909),0)</f>
        <v>0</v>
      </c>
      <c r="U1909" s="510">
        <f>IF(S1909=1,SUM($S$6:S1909),0)</f>
        <v>0</v>
      </c>
      <c r="V1909" s="510">
        <f t="shared" si="1993"/>
        <v>0</v>
      </c>
      <c r="W1909" s="510">
        <f t="shared" si="1994"/>
        <v>0</v>
      </c>
      <c r="X1909" s="510">
        <f>IF(W1909=1,SUM($W$6:W1909),0)</f>
        <v>0</v>
      </c>
    </row>
    <row r="1910" spans="2:24" ht="15" customHeight="1">
      <c r="B1910" s="173">
        <v>3</v>
      </c>
      <c r="C1910" s="398" t="s">
        <v>1053</v>
      </c>
      <c r="D1910" s="398"/>
      <c r="E1910" s="212" t="s">
        <v>47</v>
      </c>
      <c r="F1910" s="213" t="s">
        <v>24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10">
        <f t="shared" si="1991"/>
        <v>0</v>
      </c>
      <c r="S1910" s="510">
        <f t="shared" si="1992"/>
        <v>0</v>
      </c>
      <c r="T1910" s="510">
        <f>IF(R1910=1,SUM($R$6:R1910),0)</f>
        <v>0</v>
      </c>
      <c r="U1910" s="510">
        <f>IF(S1910=1,SUM($S$6:S1910),0)</f>
        <v>0</v>
      </c>
      <c r="V1910" s="510">
        <f t="shared" si="1993"/>
        <v>0</v>
      </c>
      <c r="W1910" s="510">
        <f t="shared" si="1994"/>
        <v>0</v>
      </c>
      <c r="X1910" s="510">
        <f>IF(W1910=1,SUM($W$6:W1910),0)</f>
        <v>0</v>
      </c>
    </row>
    <row r="1911" spans="2:24" ht="15" customHeight="1">
      <c r="B1911" s="173">
        <v>4</v>
      </c>
      <c r="C1911" s="398" t="s">
        <v>1054</v>
      </c>
      <c r="D1911" s="398"/>
      <c r="E1911" s="212" t="s">
        <v>47</v>
      </c>
      <c r="F1911" s="213" t="s">
        <v>24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10">
        <f t="shared" si="1991"/>
        <v>0</v>
      </c>
      <c r="S1911" s="510">
        <f t="shared" si="1992"/>
        <v>0</v>
      </c>
      <c r="T1911" s="510">
        <f>IF(R1911=1,SUM($R$6:R1911),0)</f>
        <v>0</v>
      </c>
      <c r="U1911" s="510">
        <f>IF(S1911=1,SUM($S$6:S1911),0)</f>
        <v>0</v>
      </c>
      <c r="V1911" s="510">
        <f t="shared" si="1993"/>
        <v>0</v>
      </c>
      <c r="W1911" s="510">
        <f t="shared" si="1994"/>
        <v>0</v>
      </c>
      <c r="X1911" s="510">
        <f>IF(W1911=1,SUM($W$6:W1911),0)</f>
        <v>0</v>
      </c>
    </row>
    <row r="1912" spans="2:24" ht="15" customHeight="1">
      <c r="B1912" s="173">
        <v>5</v>
      </c>
      <c r="C1912" s="398" t="s">
        <v>1055</v>
      </c>
      <c r="D1912" s="398"/>
      <c r="E1912" s="212" t="s">
        <v>47</v>
      </c>
      <c r="F1912" s="213" t="s">
        <v>24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10">
        <f t="shared" si="1991"/>
        <v>0</v>
      </c>
      <c r="S1912" s="510">
        <f t="shared" si="1992"/>
        <v>0</v>
      </c>
      <c r="T1912" s="510">
        <f>IF(R1912=1,SUM($R$6:R1912),0)</f>
        <v>0</v>
      </c>
      <c r="U1912" s="510">
        <f>IF(S1912=1,SUM($S$6:S1912),0)</f>
        <v>0</v>
      </c>
      <c r="V1912" s="510">
        <f t="shared" si="1993"/>
        <v>0</v>
      </c>
      <c r="W1912" s="510">
        <f t="shared" si="1994"/>
        <v>0</v>
      </c>
      <c r="X1912" s="510">
        <f>IF(W1912=1,SUM($W$6:W1912),0)</f>
        <v>0</v>
      </c>
    </row>
    <row r="1913" spans="2:24" ht="15" customHeight="1">
      <c r="B1913" s="173">
        <v>6</v>
      </c>
      <c r="C1913" s="174" t="s">
        <v>1056</v>
      </c>
      <c r="D1913" s="174"/>
      <c r="E1913" s="212" t="s">
        <v>47</v>
      </c>
      <c r="F1913" s="213" t="s">
        <v>24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10">
        <f t="shared" si="1991"/>
        <v>0</v>
      </c>
      <c r="S1913" s="510">
        <f t="shared" si="1992"/>
        <v>0</v>
      </c>
      <c r="T1913" s="510">
        <f>IF(R1913=1,SUM($R$6:R1913),0)</f>
        <v>0</v>
      </c>
      <c r="U1913" s="510">
        <f>IF(S1913=1,SUM($S$6:S1913),0)</f>
        <v>0</v>
      </c>
      <c r="V1913" s="510">
        <f t="shared" si="1993"/>
        <v>0</v>
      </c>
      <c r="W1913" s="510">
        <f t="shared" si="1994"/>
        <v>0</v>
      </c>
      <c r="X1913" s="510">
        <f>IF(W1913=1,SUM($W$6:W1913),0)</f>
        <v>0</v>
      </c>
    </row>
    <row r="1914" spans="2:24" ht="15" customHeight="1">
      <c r="B1914" s="173">
        <v>7</v>
      </c>
      <c r="C1914" s="174" t="s">
        <v>1057</v>
      </c>
      <c r="D1914" s="174"/>
      <c r="E1914" s="212" t="s">
        <v>47</v>
      </c>
      <c r="F1914" s="213" t="s">
        <v>24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10">
        <f t="shared" si="1991"/>
        <v>0</v>
      </c>
      <c r="S1914" s="510">
        <f t="shared" si="1992"/>
        <v>0</v>
      </c>
      <c r="T1914" s="510">
        <f>IF(R1914=1,SUM($R$6:R1914),0)</f>
        <v>0</v>
      </c>
      <c r="U1914" s="510">
        <f>IF(S1914=1,SUM($S$6:S1914),0)</f>
        <v>0</v>
      </c>
      <c r="V1914" s="510">
        <f t="shared" si="1993"/>
        <v>0</v>
      </c>
      <c r="W1914" s="510">
        <f t="shared" si="1994"/>
        <v>0</v>
      </c>
      <c r="X1914" s="510">
        <f>IF(W1914=1,SUM($W$6:W1914),0)</f>
        <v>0</v>
      </c>
    </row>
    <row r="1915" spans="2:24" ht="15" customHeight="1">
      <c r="B1915" s="173">
        <v>8</v>
      </c>
      <c r="C1915" s="398" t="s">
        <v>1057</v>
      </c>
      <c r="D1915" s="398"/>
      <c r="E1915" s="212" t="s">
        <v>47</v>
      </c>
      <c r="F1915" s="213" t="s">
        <v>24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10">
        <f t="shared" si="1991"/>
        <v>0</v>
      </c>
      <c r="S1915" s="510">
        <f t="shared" si="1992"/>
        <v>0</v>
      </c>
      <c r="T1915" s="510">
        <f>IF(R1915=1,SUM($R$6:R1915),0)</f>
        <v>0</v>
      </c>
      <c r="U1915" s="510">
        <f>IF(S1915=1,SUM($S$6:S1915),0)</f>
        <v>0</v>
      </c>
      <c r="V1915" s="510">
        <f t="shared" si="1993"/>
        <v>0</v>
      </c>
      <c r="W1915" s="510">
        <f t="shared" si="1994"/>
        <v>0</v>
      </c>
      <c r="X1915" s="510">
        <f>IF(W1915=1,SUM($W$6:W1915),0)</f>
        <v>0</v>
      </c>
    </row>
    <row r="1916" spans="2:24" ht="15" customHeight="1">
      <c r="B1916" s="173"/>
      <c r="C1916" s="174" t="s">
        <v>48</v>
      </c>
      <c r="D1916" s="174"/>
      <c r="E1916" s="212" t="s">
        <v>48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10">
        <f t="shared" si="1991"/>
        <v>0</v>
      </c>
      <c r="S1916" s="510">
        <f t="shared" si="1992"/>
        <v>0</v>
      </c>
      <c r="T1916" s="510">
        <f>IF(R1916=1,SUM($R$6:R1916),0)</f>
        <v>0</v>
      </c>
      <c r="U1916" s="510">
        <f>IF(S1916=1,SUM($S$6:S1916),0)</f>
        <v>0</v>
      </c>
      <c r="V1916" s="510">
        <f t="shared" si="1993"/>
        <v>0</v>
      </c>
      <c r="W1916" s="510">
        <f t="shared" si="1994"/>
        <v>0</v>
      </c>
      <c r="X1916" s="510">
        <f>IF(W1916=1,SUM($W$6:W1916),0)</f>
        <v>0</v>
      </c>
    </row>
    <row r="1917" spans="2:24" ht="15" customHeight="1">
      <c r="B1917" s="173" t="s">
        <v>720</v>
      </c>
      <c r="C1917" s="174" t="s">
        <v>1058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10">
        <f t="shared" si="1991"/>
        <v>0</v>
      </c>
      <c r="S1917" s="510">
        <f t="shared" si="1992"/>
        <v>0</v>
      </c>
      <c r="T1917" s="510">
        <f>IF(R1917=1,SUM($R$6:R1917),0)</f>
        <v>0</v>
      </c>
      <c r="U1917" s="510">
        <f>IF(S1917=1,SUM($S$6:S1917),0)</f>
        <v>0</v>
      </c>
      <c r="V1917" s="510">
        <f t="shared" si="1993"/>
        <v>0</v>
      </c>
      <c r="W1917" s="510">
        <f t="shared" si="1994"/>
        <v>0</v>
      </c>
      <c r="X1917" s="510">
        <f>IF(W1917=1,SUM($W$6:W1917),0)</f>
        <v>0</v>
      </c>
    </row>
    <row r="1918" spans="2:24" ht="15" customHeight="1">
      <c r="B1918" s="173">
        <v>1</v>
      </c>
      <c r="C1918" s="174" t="s">
        <v>1059</v>
      </c>
      <c r="D1918" s="174"/>
      <c r="E1918" s="212" t="s">
        <v>45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10">
        <f t="shared" si="1991"/>
        <v>0</v>
      </c>
      <c r="S1918" s="510">
        <f t="shared" si="1992"/>
        <v>1</v>
      </c>
      <c r="T1918" s="510">
        <f>IF(R1918=1,SUM($R$6:R1918),0)</f>
        <v>0</v>
      </c>
      <c r="U1918" s="510">
        <f>IF(S1918=1,SUM($S$6:S1918),0)</f>
        <v>672</v>
      </c>
      <c r="V1918" s="510">
        <f t="shared" si="1993"/>
        <v>672</v>
      </c>
      <c r="W1918" s="510">
        <f t="shared" si="1994"/>
        <v>0</v>
      </c>
      <c r="X1918" s="510">
        <f>IF(W1918=1,SUM($W$6:W1918),0)</f>
        <v>0</v>
      </c>
    </row>
    <row r="1919" spans="2:24" ht="15" customHeight="1">
      <c r="B1919" s="173">
        <v>2</v>
      </c>
      <c r="C1919" s="174" t="s">
        <v>1060</v>
      </c>
      <c r="D1919" s="174"/>
      <c r="E1919" s="212" t="s">
        <v>45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10">
        <f t="shared" si="1991"/>
        <v>0</v>
      </c>
      <c r="S1919" s="510">
        <f t="shared" si="1992"/>
        <v>1</v>
      </c>
      <c r="T1919" s="510">
        <f>IF(R1919=1,SUM($R$6:R1919),0)</f>
        <v>0</v>
      </c>
      <c r="U1919" s="510">
        <f>IF(S1919=1,SUM($S$6:S1919),0)</f>
        <v>673</v>
      </c>
      <c r="V1919" s="510">
        <f t="shared" si="1993"/>
        <v>673</v>
      </c>
      <c r="W1919" s="510">
        <f t="shared" si="1994"/>
        <v>0</v>
      </c>
      <c r="X1919" s="510">
        <f>IF(W1919=1,SUM($W$6:W1919),0)</f>
        <v>0</v>
      </c>
    </row>
    <row r="1920" spans="2:24" ht="15" customHeight="1">
      <c r="B1920" s="173">
        <v>3</v>
      </c>
      <c r="C1920" s="174" t="s">
        <v>1061</v>
      </c>
      <c r="D1920" s="174"/>
      <c r="E1920" s="212" t="s">
        <v>45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10">
        <f t="shared" si="1991"/>
        <v>0</v>
      </c>
      <c r="S1920" s="510">
        <f t="shared" si="1992"/>
        <v>1</v>
      </c>
      <c r="T1920" s="510">
        <f>IF(R1920=1,SUM($R$6:R1920),0)</f>
        <v>0</v>
      </c>
      <c r="U1920" s="510">
        <f>IF(S1920=1,SUM($S$6:S1920),0)</f>
        <v>674</v>
      </c>
      <c r="V1920" s="510">
        <f t="shared" si="1993"/>
        <v>674</v>
      </c>
      <c r="W1920" s="510">
        <f t="shared" si="1994"/>
        <v>0</v>
      </c>
      <c r="X1920" s="510">
        <f>IF(W1920=1,SUM($W$6:W1920),0)</f>
        <v>0</v>
      </c>
    </row>
    <row r="1921" spans="2:24" ht="15" customHeight="1">
      <c r="B1921" s="173" t="s">
        <v>712</v>
      </c>
      <c r="C1921" s="174" t="s">
        <v>1062</v>
      </c>
      <c r="D1921" s="174"/>
      <c r="E1921" s="212" t="s">
        <v>47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10">
        <f t="shared" si="1991"/>
        <v>0</v>
      </c>
      <c r="S1921" s="510">
        <f t="shared" si="1992"/>
        <v>0</v>
      </c>
      <c r="T1921" s="510">
        <f>IF(R1921=1,SUM($R$6:R1921),0)</f>
        <v>0</v>
      </c>
      <c r="U1921" s="510">
        <f>IF(S1921=1,SUM($S$6:S1921),0)</f>
        <v>0</v>
      </c>
      <c r="V1921" s="510">
        <f t="shared" si="1993"/>
        <v>0</v>
      </c>
      <c r="W1921" s="510">
        <f t="shared" si="1994"/>
        <v>0</v>
      </c>
      <c r="X1921" s="510">
        <f>IF(W1921=1,SUM($W$6:W1921),0)</f>
        <v>0</v>
      </c>
    </row>
    <row r="1922" spans="2:24" ht="15" customHeight="1">
      <c r="B1922" s="173">
        <v>5</v>
      </c>
      <c r="C1922" s="174" t="s">
        <v>1063</v>
      </c>
      <c r="D1922" s="174"/>
      <c r="E1922" s="212" t="s">
        <v>47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10">
        <f t="shared" si="1991"/>
        <v>0</v>
      </c>
      <c r="S1922" s="510">
        <f t="shared" si="1992"/>
        <v>0</v>
      </c>
      <c r="T1922" s="510">
        <f>IF(R1922=1,SUM($R$6:R1922),0)</f>
        <v>0</v>
      </c>
      <c r="U1922" s="510">
        <f>IF(S1922=1,SUM($S$6:S1922),0)</f>
        <v>0</v>
      </c>
      <c r="V1922" s="510">
        <f t="shared" si="1993"/>
        <v>0</v>
      </c>
      <c r="W1922" s="510">
        <f t="shared" si="1994"/>
        <v>0</v>
      </c>
      <c r="X1922" s="510">
        <f>IF(W1922=1,SUM($W$6:W1922),0)</f>
        <v>0</v>
      </c>
    </row>
    <row r="1923" spans="2:24" ht="15" customHeight="1">
      <c r="B1923" s="173">
        <v>6</v>
      </c>
      <c r="C1923" s="174" t="s">
        <v>1064</v>
      </c>
      <c r="D1923" s="174"/>
      <c r="E1923" s="212" t="s">
        <v>47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10">
        <f t="shared" si="1991"/>
        <v>0</v>
      </c>
      <c r="S1923" s="510">
        <f t="shared" si="1992"/>
        <v>0</v>
      </c>
      <c r="T1923" s="510">
        <f>IF(R1923=1,SUM($R$6:R1923),0)</f>
        <v>0</v>
      </c>
      <c r="U1923" s="510">
        <f>IF(S1923=1,SUM($S$6:S1923),0)</f>
        <v>0</v>
      </c>
      <c r="V1923" s="510">
        <f t="shared" si="1993"/>
        <v>0</v>
      </c>
      <c r="W1923" s="510">
        <f t="shared" si="1994"/>
        <v>0</v>
      </c>
      <c r="X1923" s="510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10">
        <f t="shared" si="1991"/>
        <v>0</v>
      </c>
      <c r="S1924" s="510">
        <f t="shared" si="1992"/>
        <v>0</v>
      </c>
      <c r="T1924" s="510">
        <f>IF(R1924=1,SUM($R$6:R1924),0)</f>
        <v>0</v>
      </c>
      <c r="U1924" s="510">
        <f>IF(S1924=1,SUM($S$6:S1924),0)</f>
        <v>0</v>
      </c>
      <c r="V1924" s="510">
        <f t="shared" si="1993"/>
        <v>0</v>
      </c>
      <c r="W1924" s="510">
        <f t="shared" si="1994"/>
        <v>0</v>
      </c>
      <c r="X1924" s="510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49" t="s">
        <v>1080</v>
      </c>
      <c r="C2" s="649"/>
      <c r="D2" s="649"/>
      <c r="E2" s="649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54" t="s">
        <v>1118</v>
      </c>
      <c r="C4" s="655"/>
      <c r="D4" s="655"/>
      <c r="E4" s="656"/>
      <c r="F4" s="356"/>
      <c r="G4" s="356"/>
      <c r="H4" s="357"/>
      <c r="I4" s="618" t="s">
        <v>1119</v>
      </c>
      <c r="J4" s="619"/>
      <c r="K4" s="619"/>
      <c r="L4" s="620"/>
    </row>
    <row r="5" spans="1:12" ht="34.5" customHeight="1">
      <c r="A5" s="179"/>
      <c r="B5" s="359" t="s">
        <v>1021</v>
      </c>
      <c r="C5" s="210" t="s">
        <v>9</v>
      </c>
      <c r="D5" s="650" t="str">
        <f>DATA!D14</f>
        <v>PB An. PT Aesthetic And Health Beauty (Jatengland)</v>
      </c>
      <c r="E5" s="651"/>
      <c r="F5" s="183"/>
      <c r="G5" s="183"/>
      <c r="I5" s="360" t="s">
        <v>1021</v>
      </c>
      <c r="J5" s="210" t="s">
        <v>9</v>
      </c>
      <c r="K5" s="621" t="str">
        <f>D5</f>
        <v>PB An. PT Aesthetic And Health Beauty (Jatengland)</v>
      </c>
      <c r="L5" s="622"/>
    </row>
    <row r="6" spans="1:12" ht="31.5" customHeight="1">
      <c r="A6" s="179"/>
      <c r="B6" s="359" t="s">
        <v>1115</v>
      </c>
      <c r="C6" s="210" t="s">
        <v>9</v>
      </c>
      <c r="D6" s="659">
        <f>DATA!D17*1000</f>
        <v>0</v>
      </c>
      <c r="E6" s="660"/>
      <c r="F6" s="183"/>
      <c r="G6" s="183"/>
      <c r="I6" s="360" t="s">
        <v>1116</v>
      </c>
      <c r="J6" s="210" t="s">
        <v>9</v>
      </c>
      <c r="K6" s="623">
        <f>DATA!D20*1000</f>
        <v>690000</v>
      </c>
      <c r="L6" s="624"/>
    </row>
    <row r="7" spans="1:12" ht="30.75" customHeight="1">
      <c r="A7" s="179"/>
      <c r="B7" s="359" t="s">
        <v>1067</v>
      </c>
      <c r="C7" s="210" t="s">
        <v>9</v>
      </c>
      <c r="D7" s="657">
        <f>DATA!D18</f>
        <v>1</v>
      </c>
      <c r="E7" s="658"/>
      <c r="F7" s="358" t="s">
        <v>1079</v>
      </c>
      <c r="I7" s="360" t="s">
        <v>1067</v>
      </c>
      <c r="J7" s="210" t="s">
        <v>9</v>
      </c>
      <c r="K7" s="625">
        <f>DATA!D21</f>
        <v>3</v>
      </c>
      <c r="L7" s="626"/>
    </row>
    <row r="8" spans="1:12" ht="51" customHeight="1">
      <c r="A8" s="179"/>
      <c r="B8" s="359" t="s">
        <v>1068</v>
      </c>
      <c r="C8" s="210" t="s">
        <v>9</v>
      </c>
      <c r="D8" s="657">
        <f>DATA!D19</f>
        <v>220</v>
      </c>
      <c r="E8" s="658"/>
      <c r="F8" s="358" t="s">
        <v>1079</v>
      </c>
      <c r="G8" s="353">
        <v>220</v>
      </c>
      <c r="I8" s="360" t="s">
        <v>1068</v>
      </c>
      <c r="J8" s="210" t="s">
        <v>9</v>
      </c>
      <c r="K8" s="625">
        <f>DATA!D22</f>
        <v>380</v>
      </c>
      <c r="L8" s="626"/>
    </row>
    <row r="9" spans="1:12" ht="30" customHeight="1" thickBot="1">
      <c r="A9" s="179"/>
      <c r="B9" s="365" t="s">
        <v>1127</v>
      </c>
      <c r="C9" s="355" t="s">
        <v>9</v>
      </c>
      <c r="D9" s="652">
        <f>IF(D7=1,D6/(380/3^0.5),(D6/(380*3^0.5)))</f>
        <v>0</v>
      </c>
      <c r="E9" s="653"/>
      <c r="F9" s="182"/>
      <c r="G9" s="354">
        <v>380</v>
      </c>
      <c r="I9" s="366" t="s">
        <v>1127</v>
      </c>
      <c r="J9" s="355" t="s">
        <v>9</v>
      </c>
      <c r="K9" s="629">
        <f>IF(K7=1,K6/(380/3^0.5),(K6/(380*3^0.5)))</f>
        <v>1048.346541423268</v>
      </c>
      <c r="L9" s="630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1128</v>
      </c>
      <c r="I11" s="361" t="s">
        <v>1122</v>
      </c>
    </row>
    <row r="12" spans="1:12" ht="34.5" customHeight="1">
      <c r="A12" s="179"/>
      <c r="B12" s="389" t="s">
        <v>1120</v>
      </c>
      <c r="C12" s="383" t="s">
        <v>9</v>
      </c>
      <c r="D12" s="661"/>
      <c r="E12" s="662"/>
      <c r="F12" s="183"/>
      <c r="G12" s="183"/>
      <c r="I12" s="382" t="s">
        <v>1120</v>
      </c>
      <c r="J12" s="383" t="s">
        <v>9</v>
      </c>
      <c r="K12" s="661" t="s">
        <v>1151</v>
      </c>
      <c r="L12" s="662"/>
    </row>
    <row r="13" spans="1:12" ht="31.5" customHeight="1">
      <c r="A13" s="179"/>
      <c r="B13" s="390" t="s">
        <v>1022</v>
      </c>
      <c r="C13" s="370" t="s">
        <v>9</v>
      </c>
      <c r="D13" s="627"/>
      <c r="E13" s="628"/>
      <c r="F13" s="183"/>
      <c r="G13" s="183"/>
      <c r="I13" s="384" t="s">
        <v>1022</v>
      </c>
      <c r="J13" s="370" t="s">
        <v>9</v>
      </c>
      <c r="K13" s="627" t="s">
        <v>1152</v>
      </c>
      <c r="L13" s="628"/>
    </row>
    <row r="14" spans="1:12" ht="30.75" customHeight="1">
      <c r="A14" s="179"/>
      <c r="B14" s="390" t="s">
        <v>1121</v>
      </c>
      <c r="C14" s="370" t="s">
        <v>9</v>
      </c>
      <c r="D14" s="631"/>
      <c r="E14" s="632"/>
      <c r="F14" s="358" t="s">
        <v>1079</v>
      </c>
      <c r="G14" s="362">
        <v>50</v>
      </c>
      <c r="I14" s="384" t="s">
        <v>1121</v>
      </c>
      <c r="J14" s="370" t="s">
        <v>9</v>
      </c>
      <c r="K14" s="633">
        <v>160</v>
      </c>
      <c r="L14" s="634"/>
    </row>
    <row r="15" spans="1:12" ht="57" customHeight="1">
      <c r="A15" s="179"/>
      <c r="B15" s="390" t="s">
        <v>1067</v>
      </c>
      <c r="C15" s="370" t="s">
        <v>9</v>
      </c>
      <c r="D15" s="376"/>
      <c r="E15" s="385"/>
      <c r="F15" s="358" t="s">
        <v>1079</v>
      </c>
      <c r="G15" s="362">
        <v>100</v>
      </c>
      <c r="I15" s="384" t="s">
        <v>1067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1131</v>
      </c>
      <c r="C16" s="370"/>
      <c r="D16" s="635">
        <v>0</v>
      </c>
      <c r="E16" s="636"/>
      <c r="F16" s="358"/>
      <c r="G16" s="362">
        <v>160</v>
      </c>
      <c r="I16" s="384" t="s">
        <v>1123</v>
      </c>
      <c r="J16" s="370" t="s">
        <v>9</v>
      </c>
      <c r="K16" s="639">
        <f>K9</f>
        <v>1048.346541423268</v>
      </c>
      <c r="L16" s="640"/>
    </row>
    <row r="17" spans="1:12" ht="34.5" customHeight="1">
      <c r="A17" s="179"/>
      <c r="B17" s="390" t="s">
        <v>1124</v>
      </c>
      <c r="C17" s="370" t="s">
        <v>9</v>
      </c>
      <c r="D17" s="637">
        <f>IF(D15=1,D14/(20/3^0.5),(D14/(20*3^0.5)))</f>
        <v>0</v>
      </c>
      <c r="E17" s="638"/>
      <c r="F17" s="358" t="s">
        <v>1079</v>
      </c>
      <c r="G17" s="363">
        <v>200</v>
      </c>
      <c r="I17" s="384" t="s">
        <v>1124</v>
      </c>
      <c r="J17" s="370" t="s">
        <v>9</v>
      </c>
      <c r="K17" s="643">
        <f>IF(K15=1,K14/(20/3^0.5),(K14/(20*3^0.5)))</f>
        <v>4.6188021535170067</v>
      </c>
      <c r="L17" s="644"/>
    </row>
    <row r="18" spans="1:12" ht="34.5" customHeight="1">
      <c r="A18" s="179"/>
      <c r="B18" s="390" t="s">
        <v>1125</v>
      </c>
      <c r="C18" s="370" t="s">
        <v>9</v>
      </c>
      <c r="D18" s="637">
        <f>IF(D15=1,D14/(380/3^0.5),(D14/(380*3^0.5)))*1000</f>
        <v>0</v>
      </c>
      <c r="E18" s="638"/>
      <c r="F18" s="358" t="s">
        <v>1079</v>
      </c>
      <c r="G18" s="363">
        <v>250</v>
      </c>
      <c r="I18" s="384" t="s">
        <v>1125</v>
      </c>
      <c r="J18" s="370" t="s">
        <v>9</v>
      </c>
      <c r="K18" s="643">
        <f>IF(K15=1,K14/(380/3^0.5),(K14/(380*3^0.5)))*1000</f>
        <v>243.0948501851056</v>
      </c>
      <c r="L18" s="644"/>
    </row>
    <row r="19" spans="1:12" ht="30" customHeight="1">
      <c r="A19" s="179"/>
      <c r="B19" s="391" t="s">
        <v>1117</v>
      </c>
      <c r="C19" s="369" t="s">
        <v>9</v>
      </c>
      <c r="D19" s="637">
        <f>IF(D15=1,D14/(380/3^0.5),(D14/(380*3^0.5)))</f>
        <v>0</v>
      </c>
      <c r="E19" s="638"/>
      <c r="F19" s="182"/>
      <c r="G19" s="354"/>
      <c r="I19" s="386" t="s">
        <v>1117</v>
      </c>
      <c r="J19" s="369" t="s">
        <v>9</v>
      </c>
      <c r="K19" s="643">
        <f>IF(K15=1,K14/(380/3^0.5),(K14/(380*3^0.5)))</f>
        <v>0.2430948501851056</v>
      </c>
      <c r="L19" s="644"/>
    </row>
    <row r="20" spans="1:12" ht="30" customHeight="1" thickBot="1">
      <c r="A20" s="179"/>
      <c r="B20" s="392" t="s">
        <v>1126</v>
      </c>
      <c r="C20" s="388" t="s">
        <v>9</v>
      </c>
      <c r="D20" s="663" t="e">
        <f>D16/D18</f>
        <v>#DIV/0!</v>
      </c>
      <c r="E20" s="664"/>
      <c r="F20" s="182"/>
      <c r="G20" s="354"/>
      <c r="I20" s="387" t="s">
        <v>1117</v>
      </c>
      <c r="J20" s="388" t="s">
        <v>9</v>
      </c>
      <c r="K20" s="641">
        <f>K16/K18</f>
        <v>4.3125000000000009</v>
      </c>
      <c r="L20" s="642"/>
    </row>
    <row r="21" spans="1:12" ht="9.75" customHeight="1">
      <c r="A21" s="179"/>
      <c r="B21" s="377" t="s">
        <v>1126</v>
      </c>
      <c r="C21" s="378" t="s">
        <v>9</v>
      </c>
      <c r="D21" s="648">
        <v>1</v>
      </c>
      <c r="E21" s="648"/>
      <c r="F21" s="379"/>
      <c r="G21" s="380"/>
      <c r="H21" s="381"/>
      <c r="I21" s="377" t="s">
        <v>1117</v>
      </c>
      <c r="J21" s="378" t="s">
        <v>9</v>
      </c>
      <c r="K21" s="648">
        <v>1</v>
      </c>
      <c r="L21" s="648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45"/>
      <c r="C24" s="646"/>
      <c r="D24" s="646"/>
      <c r="E24" s="647"/>
      <c r="I24" s="645"/>
      <c r="J24" s="646"/>
      <c r="K24" s="646"/>
      <c r="L24" s="647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abSelected="1" zoomScale="70" zoomScaleNormal="70" workbookViewId="0">
      <selection activeCell="M16" sqref="M16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65"/>
      <c r="C1" s="665"/>
      <c r="D1" s="665"/>
    </row>
    <row r="2" spans="2:11" ht="15.75" customHeight="1">
      <c r="B2" s="221" t="s">
        <v>1069</v>
      </c>
      <c r="C2" s="222"/>
      <c r="D2" s="223"/>
    </row>
    <row r="3" spans="2:11" ht="20.100000000000001" customHeight="1">
      <c r="B3" s="224" t="s">
        <v>991</v>
      </c>
      <c r="C3" s="225" t="s">
        <v>9</v>
      </c>
      <c r="D3" s="226">
        <v>2022</v>
      </c>
    </row>
    <row r="4" spans="2:11" ht="20.100000000000001" customHeight="1">
      <c r="B4" s="224" t="s">
        <v>715</v>
      </c>
      <c r="C4" s="225" t="s">
        <v>9</v>
      </c>
      <c r="D4" s="227">
        <v>0.12</v>
      </c>
    </row>
    <row r="5" spans="2:11" ht="20.100000000000001" customHeight="1">
      <c r="B5" s="224" t="s">
        <v>992</v>
      </c>
      <c r="C5" s="225" t="s">
        <v>9</v>
      </c>
      <c r="D5" s="399">
        <v>1084.1250458865841</v>
      </c>
      <c r="F5" s="396" t="s">
        <v>1150</v>
      </c>
      <c r="K5" s="395"/>
    </row>
    <row r="6" spans="2:11" ht="20.100000000000001" customHeight="1">
      <c r="B6" s="224" t="s">
        <v>993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994</v>
      </c>
      <c r="C7" s="225" t="s">
        <v>9</v>
      </c>
      <c r="D7" s="230">
        <v>2.2499999999999999E-2</v>
      </c>
    </row>
    <row r="8" spans="2:11" ht="20.100000000000001" customHeight="1">
      <c r="B8" s="224" t="s">
        <v>1070</v>
      </c>
      <c r="C8" s="225" t="s">
        <v>9</v>
      </c>
      <c r="D8" s="231">
        <f>D20-D17</f>
        <v>690</v>
      </c>
    </row>
    <row r="9" spans="2:11" ht="20.100000000000001" customHeight="1">
      <c r="B9" s="224" t="s">
        <v>1071</v>
      </c>
      <c r="C9" s="225" t="s">
        <v>9</v>
      </c>
      <c r="D9" s="231">
        <f>(D8*D25)*1000</f>
        <v>435390000</v>
      </c>
    </row>
    <row r="10" spans="2:11" ht="20.100000000000001" customHeight="1">
      <c r="B10" s="224" t="s">
        <v>1072</v>
      </c>
      <c r="C10" s="225" t="s">
        <v>9</v>
      </c>
      <c r="D10" s="231">
        <f ca="1">RAB!K209</f>
        <v>624853709.8494308</v>
      </c>
    </row>
    <row r="11" spans="2:11" ht="20.100000000000001" customHeight="1">
      <c r="B11" s="224" t="s">
        <v>998</v>
      </c>
      <c r="C11" s="225" t="s">
        <v>9</v>
      </c>
      <c r="D11" s="228">
        <f ca="1">2%*D10</f>
        <v>12497074.196988616</v>
      </c>
    </row>
    <row r="12" spans="2:11" ht="9" customHeight="1">
      <c r="B12" s="666"/>
      <c r="C12" s="666"/>
      <c r="D12" s="666"/>
    </row>
    <row r="13" spans="2:11" ht="15.75" customHeight="1">
      <c r="B13" s="232"/>
      <c r="C13" s="232"/>
      <c r="D13" s="232"/>
    </row>
    <row r="14" spans="2:11" ht="33.75" customHeight="1">
      <c r="B14" s="343" t="s">
        <v>1021</v>
      </c>
      <c r="C14" s="344" t="s">
        <v>9</v>
      </c>
      <c r="D14" s="349" t="str">
        <f>RAB!G6</f>
        <v>PB An. PT Aesthetic And Health Beauty (Jatengland)</v>
      </c>
      <c r="E14" s="233" t="s">
        <v>1079</v>
      </c>
    </row>
    <row r="15" spans="2:11" ht="20.100000000000001" customHeight="1">
      <c r="B15" s="345" t="s">
        <v>1073</v>
      </c>
      <c r="C15" s="346" t="s">
        <v>9</v>
      </c>
      <c r="D15" s="350" t="s">
        <v>2589</v>
      </c>
      <c r="E15" s="233" t="s">
        <v>1079</v>
      </c>
    </row>
    <row r="16" spans="2:11" ht="20.100000000000001" customHeight="1">
      <c r="B16" s="345" t="s">
        <v>1074</v>
      </c>
      <c r="C16" s="346" t="s">
        <v>9</v>
      </c>
      <c r="D16" s="350" t="s">
        <v>1077</v>
      </c>
      <c r="E16" s="233" t="s">
        <v>1079</v>
      </c>
      <c r="F16" s="470" t="s">
        <v>2536</v>
      </c>
      <c r="I16" s="470"/>
    </row>
    <row r="17" spans="2:6" ht="20.100000000000001" customHeight="1">
      <c r="B17" s="345" t="s">
        <v>1075</v>
      </c>
      <c r="C17" s="346" t="s">
        <v>9</v>
      </c>
      <c r="D17" s="350">
        <v>0</v>
      </c>
      <c r="E17" s="233" t="s">
        <v>1079</v>
      </c>
      <c r="F17" s="407">
        <f>D17/(20*SQRT(3))</f>
        <v>0</v>
      </c>
    </row>
    <row r="18" spans="2:6" ht="20.100000000000001" hidden="1" customHeight="1">
      <c r="B18" s="345" t="s">
        <v>1129</v>
      </c>
      <c r="C18" s="346"/>
      <c r="D18" s="351">
        <f>IF((D17&lt;=11),1,3)</f>
        <v>1</v>
      </c>
      <c r="E18" s="233"/>
    </row>
    <row r="19" spans="2:6" ht="20.100000000000001" hidden="1" customHeight="1">
      <c r="B19" s="345" t="s">
        <v>1130</v>
      </c>
      <c r="C19" s="346"/>
      <c r="D19" s="351">
        <f>IF((D17&lt;=11),220,380)</f>
        <v>220</v>
      </c>
      <c r="E19" s="233"/>
    </row>
    <row r="20" spans="2:6" ht="20.100000000000001" customHeight="1">
      <c r="B20" s="345" t="s">
        <v>1076</v>
      </c>
      <c r="C20" s="346" t="s">
        <v>9</v>
      </c>
      <c r="D20" s="350">
        <v>690</v>
      </c>
      <c r="E20" s="233" t="s">
        <v>1079</v>
      </c>
      <c r="F20" s="407">
        <f>D20/(20*SQRT(3))</f>
        <v>19.918584287042091</v>
      </c>
    </row>
    <row r="21" spans="2:6" ht="20.100000000000001" hidden="1" customHeight="1">
      <c r="B21" s="345" t="s">
        <v>1129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1130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995</v>
      </c>
      <c r="C23" s="346" t="s">
        <v>9</v>
      </c>
      <c r="D23" s="350">
        <v>1583.67</v>
      </c>
      <c r="E23" s="233" t="s">
        <v>1079</v>
      </c>
    </row>
    <row r="24" spans="2:6" ht="20.100000000000001" customHeight="1">
      <c r="B24" s="345" t="s">
        <v>996</v>
      </c>
      <c r="C24" s="346" t="s">
        <v>9</v>
      </c>
      <c r="D24" s="350">
        <v>1065.78</v>
      </c>
      <c r="E24" s="233" t="s">
        <v>1079</v>
      </c>
    </row>
    <row r="25" spans="2:6" ht="20.100000000000001" customHeight="1">
      <c r="B25" s="345" t="s">
        <v>1078</v>
      </c>
      <c r="C25" s="346" t="s">
        <v>9</v>
      </c>
      <c r="D25" s="351">
        <v>631</v>
      </c>
      <c r="E25" s="233" t="s">
        <v>1079</v>
      </c>
    </row>
    <row r="26" spans="2:6" ht="20.100000000000001" customHeight="1">
      <c r="B26" s="347" t="s">
        <v>997</v>
      </c>
      <c r="C26" s="348" t="s">
        <v>9</v>
      </c>
      <c r="D26" s="352">
        <v>40</v>
      </c>
      <c r="E26" s="233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70" workbookViewId="0">
      <pane ySplit="6" topLeftCell="A7" activePane="bottomLeft" state="frozen"/>
      <selection activeCell="AN9" sqref="AN9"/>
      <selection pane="bottomLeft" activeCell="AN9" sqref="AN9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73" t="s">
        <v>999</v>
      </c>
      <c r="C3" s="673"/>
      <c r="D3" s="673"/>
      <c r="E3" s="673"/>
      <c r="F3" s="238" t="str">
        <f>DATA!D14</f>
        <v>PB An. PT Aesthetic And Health Beauty (Jatengland)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67" t="s">
        <v>991</v>
      </c>
      <c r="C5" s="667" t="s">
        <v>1000</v>
      </c>
      <c r="D5" s="672" t="s">
        <v>1001</v>
      </c>
      <c r="E5" s="672" t="s">
        <v>1002</v>
      </c>
      <c r="F5" s="667" t="s">
        <v>1003</v>
      </c>
      <c r="G5" s="667"/>
      <c r="H5" s="667"/>
      <c r="I5" s="667"/>
      <c r="J5" s="667"/>
      <c r="K5" s="667" t="s">
        <v>1004</v>
      </c>
      <c r="L5" s="667"/>
      <c r="M5" s="240"/>
      <c r="N5" s="670" t="s">
        <v>1005</v>
      </c>
      <c r="O5" s="672" t="s">
        <v>1006</v>
      </c>
      <c r="P5" s="672" t="s">
        <v>1007</v>
      </c>
      <c r="Q5" s="672" t="s">
        <v>1008</v>
      </c>
      <c r="R5" s="241"/>
      <c r="S5" s="242"/>
      <c r="T5" s="668" t="s">
        <v>1009</v>
      </c>
      <c r="U5" s="243"/>
    </row>
    <row r="6" spans="1:21" ht="20.100000000000001" customHeight="1">
      <c r="B6" s="667"/>
      <c r="C6" s="667"/>
      <c r="D6" s="667"/>
      <c r="E6" s="667"/>
      <c r="F6" s="244" t="s">
        <v>1010</v>
      </c>
      <c r="G6" s="244" t="s">
        <v>1011</v>
      </c>
      <c r="H6" s="244" t="s">
        <v>1012</v>
      </c>
      <c r="I6" s="244" t="s">
        <v>1013</v>
      </c>
      <c r="J6" s="244" t="s">
        <v>717</v>
      </c>
      <c r="K6" s="244" t="s">
        <v>1014</v>
      </c>
      <c r="L6" s="244" t="s">
        <v>1015</v>
      </c>
      <c r="M6" s="244" t="s">
        <v>717</v>
      </c>
      <c r="N6" s="671"/>
      <c r="O6" s="667"/>
      <c r="P6" s="667"/>
      <c r="Q6" s="667"/>
      <c r="R6" s="241"/>
      <c r="S6" s="242"/>
      <c r="T6" s="667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165600</v>
      </c>
      <c r="D7" s="249">
        <f>C7*4/24</f>
        <v>27600</v>
      </c>
      <c r="E7" s="249">
        <f>C7-D7</f>
        <v>138000</v>
      </c>
      <c r="F7" s="250">
        <f ca="1">DATA!D10/1000000</f>
        <v>624.85370984943074</v>
      </c>
      <c r="G7" s="251">
        <f ca="1">DATA!$D$11/1000000</f>
        <v>12.497074196988617</v>
      </c>
      <c r="H7" s="251">
        <f>C7*DATA!$D$5/1000000</f>
        <v>179.53110759881832</v>
      </c>
      <c r="I7" s="251">
        <f>(C7*DATA!$D$5*DATA!$D$7)/1000000</f>
        <v>4.0394499209734125</v>
      </c>
      <c r="J7" s="249">
        <f ca="1">SUM(F7:I7)</f>
        <v>820.92134156621103</v>
      </c>
      <c r="K7" s="252">
        <f>DATA!D9/1000000</f>
        <v>435.39</v>
      </c>
      <c r="L7" s="249">
        <f>((D7*DATA!$D$23)/1000000)+((E7*DATA!$D$24)/1000000)</f>
        <v>190.78693200000001</v>
      </c>
      <c r="M7" s="249">
        <f>K7+L7</f>
        <v>626.17693199999997</v>
      </c>
      <c r="N7" s="249">
        <f ca="1">M7-J7</f>
        <v>-194.74440956621106</v>
      </c>
      <c r="O7" s="247">
        <v>1</v>
      </c>
      <c r="P7" s="249">
        <f ca="1">O7*N7</f>
        <v>-194.74440956621106</v>
      </c>
      <c r="Q7" s="249">
        <f ca="1">P7</f>
        <v>-194.74440956621106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331200</v>
      </c>
      <c r="D8" s="249">
        <f>C8*4/24</f>
        <v>55200</v>
      </c>
      <c r="E8" s="249">
        <f t="shared" ref="E8:E32" si="0">C8-D8</f>
        <v>276000</v>
      </c>
      <c r="F8" s="247"/>
      <c r="G8" s="251">
        <f ca="1">DATA!$D$11/1000000</f>
        <v>12.497074196988617</v>
      </c>
      <c r="H8" s="251">
        <f>C8*DATA!$D$5/1000000</f>
        <v>359.06221519763665</v>
      </c>
      <c r="I8" s="251">
        <f>(C8*DATA!$D$5*DATA!$D$7)/1000000</f>
        <v>8.078899841946825</v>
      </c>
      <c r="J8" s="249">
        <f t="shared" ref="J8:J32" ca="1" si="1">SUM(F8:I8)</f>
        <v>379.63818923657209</v>
      </c>
      <c r="K8" s="254"/>
      <c r="L8" s="249">
        <f>((D8*DATA!$D$23)/1000000)+((E8*DATA!$D$24)/1000000)</f>
        <v>381.57386400000001</v>
      </c>
      <c r="M8" s="249">
        <f t="shared" ref="M8:M32" si="2">K8+L8</f>
        <v>381.57386400000001</v>
      </c>
      <c r="N8" s="249">
        <f ca="1">M8-J8</f>
        <v>1.9356747634279259</v>
      </c>
      <c r="O8" s="248">
        <f>1/(1+'[128]Asumsi I'!$C$3)^(KKF!A8)</f>
        <v>0.89285714285714279</v>
      </c>
      <c r="P8" s="249">
        <f ca="1">O8*N8</f>
        <v>1.7282810387749337</v>
      </c>
      <c r="Q8" s="249">
        <f ca="1">Q7+P8</f>
        <v>-193.01612852743614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331200</v>
      </c>
      <c r="D9" s="249">
        <f t="shared" ref="D9:D32" si="5">C9*4/24</f>
        <v>55200</v>
      </c>
      <c r="E9" s="249">
        <f t="shared" si="0"/>
        <v>276000</v>
      </c>
      <c r="F9" s="247"/>
      <c r="G9" s="251">
        <f ca="1">DATA!$D$11/1000000</f>
        <v>12.497074196988617</v>
      </c>
      <c r="H9" s="251">
        <f>C9*DATA!$D$5/1000000</f>
        <v>359.06221519763665</v>
      </c>
      <c r="I9" s="251">
        <f>(C9*DATA!$D$5*DATA!$D$7)/1000000</f>
        <v>8.078899841946825</v>
      </c>
      <c r="J9" s="249">
        <f t="shared" ca="1" si="1"/>
        <v>379.63818923657209</v>
      </c>
      <c r="K9" s="249"/>
      <c r="L9" s="249">
        <f>((D9*DATA!$D$23)/1000000)+((E9*DATA!$D$24)/1000000)</f>
        <v>381.57386400000001</v>
      </c>
      <c r="M9" s="249">
        <f t="shared" si="2"/>
        <v>381.57386400000001</v>
      </c>
      <c r="N9" s="249">
        <f t="shared" ref="N9:N32" ca="1" si="6">M9-J9</f>
        <v>1.9356747634279259</v>
      </c>
      <c r="O9" s="255">
        <f>1/(1+'[128]Asumsi I'!$C$3)^(KKF!A9)</f>
        <v>0.79719387755102034</v>
      </c>
      <c r="P9" s="249">
        <f t="shared" ref="P9:P32" ca="1" si="7">O9*N9</f>
        <v>1.5431080703347622</v>
      </c>
      <c r="Q9" s="249">
        <f ca="1">Q8+P9</f>
        <v>-191.47302045710137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331200</v>
      </c>
      <c r="D10" s="249">
        <f t="shared" si="5"/>
        <v>55200</v>
      </c>
      <c r="E10" s="249">
        <f t="shared" si="0"/>
        <v>276000</v>
      </c>
      <c r="F10" s="247"/>
      <c r="G10" s="251">
        <f ca="1">DATA!$D$11/1000000</f>
        <v>12.497074196988617</v>
      </c>
      <c r="H10" s="251">
        <f>C10*DATA!$D$5/1000000</f>
        <v>359.06221519763665</v>
      </c>
      <c r="I10" s="251">
        <f>(C10*DATA!$D$5*DATA!$D$7)/1000000</f>
        <v>8.078899841946825</v>
      </c>
      <c r="J10" s="249">
        <f t="shared" ca="1" si="1"/>
        <v>379.63818923657209</v>
      </c>
      <c r="K10" s="247"/>
      <c r="L10" s="249">
        <f>((D10*DATA!$D$23)/1000000)+((E10*DATA!$D$24)/1000000)</f>
        <v>381.57386400000001</v>
      </c>
      <c r="M10" s="249">
        <f t="shared" si="2"/>
        <v>381.57386400000001</v>
      </c>
      <c r="N10" s="249">
        <f t="shared" ca="1" si="6"/>
        <v>1.9356747634279259</v>
      </c>
      <c r="O10" s="248">
        <f>1/(1+'[128]Asumsi I'!$C$3)^(KKF!A10)</f>
        <v>0.71178024781341087</v>
      </c>
      <c r="P10" s="249">
        <f t="shared" ca="1" si="7"/>
        <v>1.3777750627988945</v>
      </c>
      <c r="Q10" s="249">
        <f t="shared" ref="Q10:Q30" ca="1" si="9">Q9+P10</f>
        <v>-190.09524539430248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331200</v>
      </c>
      <c r="D11" s="249">
        <f t="shared" si="5"/>
        <v>55200</v>
      </c>
      <c r="E11" s="249">
        <f t="shared" si="0"/>
        <v>276000</v>
      </c>
      <c r="F11" s="247"/>
      <c r="G11" s="251">
        <f ca="1">DATA!$D$11/1000000</f>
        <v>12.497074196988617</v>
      </c>
      <c r="H11" s="251">
        <f>C11*DATA!$D$5/1000000</f>
        <v>359.06221519763665</v>
      </c>
      <c r="I11" s="251">
        <f>(C11*DATA!$D$5*DATA!$D$7)/1000000</f>
        <v>8.078899841946825</v>
      </c>
      <c r="J11" s="249">
        <f t="shared" ca="1" si="1"/>
        <v>379.63818923657209</v>
      </c>
      <c r="K11" s="247"/>
      <c r="L11" s="249">
        <f>((D11*DATA!$D$23)/1000000)+((E11*DATA!$D$24)/1000000)</f>
        <v>381.57386400000001</v>
      </c>
      <c r="M11" s="249">
        <f t="shared" si="2"/>
        <v>381.57386400000001</v>
      </c>
      <c r="N11" s="249">
        <f t="shared" ca="1" si="6"/>
        <v>1.9356747634279259</v>
      </c>
      <c r="O11" s="248">
        <f>1/(1+'[128]Asumsi I'!$C$3)^(KKF!A11)</f>
        <v>0.63551807840483121</v>
      </c>
      <c r="P11" s="249">
        <f t="shared" ca="1" si="7"/>
        <v>1.2301563060704417</v>
      </c>
      <c r="Q11" s="249">
        <f t="shared" ca="1" si="9"/>
        <v>-188.86508908823203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331200</v>
      </c>
      <c r="D12" s="249">
        <f t="shared" si="5"/>
        <v>55200</v>
      </c>
      <c r="E12" s="249">
        <f t="shared" si="0"/>
        <v>276000</v>
      </c>
      <c r="F12" s="247"/>
      <c r="G12" s="251">
        <f ca="1">DATA!$D$11/1000000</f>
        <v>12.497074196988617</v>
      </c>
      <c r="H12" s="251">
        <f>C12*DATA!$D$5/1000000</f>
        <v>359.06221519763665</v>
      </c>
      <c r="I12" s="251">
        <f>(C12*DATA!$D$5*DATA!$D$7)/1000000</f>
        <v>8.078899841946825</v>
      </c>
      <c r="J12" s="249">
        <f t="shared" ca="1" si="1"/>
        <v>379.63818923657209</v>
      </c>
      <c r="K12" s="247"/>
      <c r="L12" s="249">
        <f>((D12*DATA!$D$23)/1000000)+((E12*DATA!$D$24)/1000000)</f>
        <v>381.57386400000001</v>
      </c>
      <c r="M12" s="249">
        <f t="shared" si="2"/>
        <v>381.57386400000001</v>
      </c>
      <c r="N12" s="249">
        <f t="shared" ca="1" si="6"/>
        <v>1.9356747634279259</v>
      </c>
      <c r="O12" s="248">
        <f>1/(1+'[128]Asumsi I'!$C$3)^(KKF!A12)</f>
        <v>0.56742685571859919</v>
      </c>
      <c r="P12" s="249">
        <f t="shared" ca="1" si="7"/>
        <v>1.0983538447057513</v>
      </c>
      <c r="Q12" s="249">
        <f t="shared" ca="1" si="9"/>
        <v>-187.76673524352628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331200</v>
      </c>
      <c r="D13" s="249">
        <f t="shared" si="5"/>
        <v>55200</v>
      </c>
      <c r="E13" s="249">
        <f t="shared" si="0"/>
        <v>276000</v>
      </c>
      <c r="F13" s="247"/>
      <c r="G13" s="251">
        <f ca="1">DATA!$D$11/1000000</f>
        <v>12.497074196988617</v>
      </c>
      <c r="H13" s="251">
        <f>C13*DATA!$D$5/1000000</f>
        <v>359.06221519763665</v>
      </c>
      <c r="I13" s="251">
        <f>(C13*DATA!$D$5*DATA!$D$7)/1000000</f>
        <v>8.078899841946825</v>
      </c>
      <c r="J13" s="249">
        <f t="shared" ca="1" si="1"/>
        <v>379.63818923657209</v>
      </c>
      <c r="K13" s="247"/>
      <c r="L13" s="249">
        <f>((D13*DATA!$D$23)/1000000)+((E13*DATA!$D$24)/1000000)</f>
        <v>381.57386400000001</v>
      </c>
      <c r="M13" s="249">
        <f t="shared" si="2"/>
        <v>381.57386400000001</v>
      </c>
      <c r="N13" s="249">
        <f t="shared" ca="1" si="6"/>
        <v>1.9356747634279259</v>
      </c>
      <c r="O13" s="248">
        <f>1/(1+'[128]Asumsi I'!$C$3)^(KKF!A13)</f>
        <v>0.50663112117732068</v>
      </c>
      <c r="P13" s="249">
        <f t="shared" ca="1" si="7"/>
        <v>0.98067307563013506</v>
      </c>
      <c r="Q13" s="249">
        <f t="shared" ca="1" si="9"/>
        <v>-186.78606216789615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331200</v>
      </c>
      <c r="D14" s="249">
        <f t="shared" si="5"/>
        <v>55200</v>
      </c>
      <c r="E14" s="249">
        <f t="shared" si="0"/>
        <v>276000</v>
      </c>
      <c r="F14" s="247"/>
      <c r="G14" s="251">
        <f ca="1">DATA!$D$11/1000000</f>
        <v>12.497074196988617</v>
      </c>
      <c r="H14" s="251">
        <f>C14*DATA!$D$5/1000000</f>
        <v>359.06221519763665</v>
      </c>
      <c r="I14" s="251">
        <f>(C14*DATA!$D$5*DATA!$D$7)/1000000</f>
        <v>8.078899841946825</v>
      </c>
      <c r="J14" s="249">
        <f t="shared" ca="1" si="1"/>
        <v>379.63818923657209</v>
      </c>
      <c r="K14" s="247"/>
      <c r="L14" s="249">
        <f>((D14*DATA!$D$23)/1000000)+((E14*DATA!$D$24)/1000000)</f>
        <v>381.57386400000001</v>
      </c>
      <c r="M14" s="249">
        <f t="shared" si="2"/>
        <v>381.57386400000001</v>
      </c>
      <c r="N14" s="249">
        <f t="shared" ca="1" si="6"/>
        <v>1.9356747634279259</v>
      </c>
      <c r="O14" s="248">
        <f>1/(1+'[128]Asumsi I'!$C$3)^(KKF!A14)</f>
        <v>0.45234921533689343</v>
      </c>
      <c r="P14" s="249">
        <f t="shared" ca="1" si="7"/>
        <v>0.87560096038404911</v>
      </c>
      <c r="Q14" s="249">
        <f t="shared" ca="1" si="9"/>
        <v>-185.9104612075121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331200</v>
      </c>
      <c r="D15" s="249">
        <f t="shared" si="5"/>
        <v>55200</v>
      </c>
      <c r="E15" s="249">
        <f t="shared" si="0"/>
        <v>276000</v>
      </c>
      <c r="F15" s="247"/>
      <c r="G15" s="251">
        <f ca="1">DATA!$D$11/1000000</f>
        <v>12.497074196988617</v>
      </c>
      <c r="H15" s="251">
        <f>C15*DATA!$D$5/1000000</f>
        <v>359.06221519763665</v>
      </c>
      <c r="I15" s="251">
        <f>(C15*DATA!$D$5*DATA!$D$7)/1000000</f>
        <v>8.078899841946825</v>
      </c>
      <c r="J15" s="249">
        <f t="shared" ca="1" si="1"/>
        <v>379.63818923657209</v>
      </c>
      <c r="K15" s="247"/>
      <c r="L15" s="249">
        <f>((D15*DATA!$D$23)/1000000)+((E15*DATA!$D$24)/1000000)</f>
        <v>381.57386400000001</v>
      </c>
      <c r="M15" s="249">
        <f t="shared" si="2"/>
        <v>381.57386400000001</v>
      </c>
      <c r="N15" s="249">
        <f t="shared" ca="1" si="6"/>
        <v>1.9356747634279259</v>
      </c>
      <c r="O15" s="248">
        <f>1/(1+'[128]Asumsi I'!$C$3)^(KKF!A15)</f>
        <v>0.4038832279793691</v>
      </c>
      <c r="P15" s="249">
        <f t="shared" ca="1" si="7"/>
        <v>0.78178657177147237</v>
      </c>
      <c r="Q15" s="249">
        <f t="shared" ca="1" si="9"/>
        <v>-185.12867463574062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331200</v>
      </c>
      <c r="D16" s="249">
        <f t="shared" si="5"/>
        <v>55200</v>
      </c>
      <c r="E16" s="249">
        <f t="shared" si="0"/>
        <v>276000</v>
      </c>
      <c r="F16" s="247"/>
      <c r="G16" s="251">
        <f ca="1">DATA!$D$11/1000000</f>
        <v>12.497074196988617</v>
      </c>
      <c r="H16" s="251">
        <f>C16*DATA!$D$5/1000000</f>
        <v>359.06221519763665</v>
      </c>
      <c r="I16" s="251">
        <f>(C16*DATA!$D$5*DATA!$D$7)/1000000</f>
        <v>8.078899841946825</v>
      </c>
      <c r="J16" s="249">
        <f t="shared" ca="1" si="1"/>
        <v>379.63818923657209</v>
      </c>
      <c r="K16" s="247"/>
      <c r="L16" s="249">
        <f>((D16*DATA!$D$23)/1000000)+((E16*DATA!$D$24)/1000000)</f>
        <v>381.57386400000001</v>
      </c>
      <c r="M16" s="249">
        <f t="shared" si="2"/>
        <v>381.57386400000001</v>
      </c>
      <c r="N16" s="249">
        <f t="shared" ca="1" si="6"/>
        <v>1.9356747634279259</v>
      </c>
      <c r="O16" s="248">
        <f>1/(1+'[128]Asumsi I'!$C$3)^(KKF!A16)</f>
        <v>0.36061002498157957</v>
      </c>
      <c r="P16" s="249">
        <f t="shared" ca="1" si="7"/>
        <v>0.69802372479595742</v>
      </c>
      <c r="Q16" s="249">
        <f t="shared" ca="1" si="9"/>
        <v>-184.43065091094468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331200</v>
      </c>
      <c r="D17" s="249">
        <f t="shared" si="5"/>
        <v>55200</v>
      </c>
      <c r="E17" s="249">
        <f t="shared" si="0"/>
        <v>276000</v>
      </c>
      <c r="F17" s="247"/>
      <c r="G17" s="251">
        <f ca="1">DATA!$D$11/1000000</f>
        <v>12.497074196988617</v>
      </c>
      <c r="H17" s="251">
        <f>C17*DATA!$D$5/1000000</f>
        <v>359.06221519763665</v>
      </c>
      <c r="I17" s="251">
        <f>(C17*DATA!$D$5*DATA!$D$7)/1000000</f>
        <v>8.078899841946825</v>
      </c>
      <c r="J17" s="249">
        <f t="shared" ca="1" si="1"/>
        <v>379.63818923657209</v>
      </c>
      <c r="K17" s="247"/>
      <c r="L17" s="249">
        <f>((D17*DATA!$D$23)/1000000)+((E17*DATA!$D$24)/1000000)</f>
        <v>381.57386400000001</v>
      </c>
      <c r="M17" s="249">
        <f t="shared" si="2"/>
        <v>381.57386400000001</v>
      </c>
      <c r="N17" s="249">
        <f t="shared" ca="1" si="6"/>
        <v>1.9356747634279259</v>
      </c>
      <c r="O17" s="248">
        <f>1/(1+'[128]Asumsi I'!$C$3)^(KKF!A17)</f>
        <v>0.32197323659069599</v>
      </c>
      <c r="P17" s="249">
        <f t="shared" ca="1" si="7"/>
        <v>0.62323546856781908</v>
      </c>
      <c r="Q17" s="249">
        <f t="shared" ca="1" si="9"/>
        <v>-183.80741544237685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331200</v>
      </c>
      <c r="D18" s="249">
        <f t="shared" si="5"/>
        <v>55200</v>
      </c>
      <c r="E18" s="249">
        <f t="shared" si="0"/>
        <v>276000</v>
      </c>
      <c r="F18" s="247"/>
      <c r="G18" s="251">
        <f ca="1">DATA!$D$11/1000000</f>
        <v>12.497074196988617</v>
      </c>
      <c r="H18" s="251">
        <f>C18*DATA!$D$5/1000000</f>
        <v>359.06221519763665</v>
      </c>
      <c r="I18" s="251">
        <f>(C18*DATA!$D$5*DATA!$D$7)/1000000</f>
        <v>8.078899841946825</v>
      </c>
      <c r="J18" s="249">
        <f t="shared" ca="1" si="1"/>
        <v>379.63818923657209</v>
      </c>
      <c r="K18" s="247"/>
      <c r="L18" s="249">
        <f>((D18*DATA!$D$23)/1000000)+((E18*DATA!$D$24)/1000000)</f>
        <v>381.57386400000001</v>
      </c>
      <c r="M18" s="249">
        <f t="shared" si="2"/>
        <v>381.57386400000001</v>
      </c>
      <c r="N18" s="249">
        <f t="shared" ca="1" si="6"/>
        <v>1.9356747634279259</v>
      </c>
      <c r="O18" s="248">
        <f>1/(1+'[128]Asumsi I'!$C$3)^(KKF!A18)</f>
        <v>0.28747610409883567</v>
      </c>
      <c r="P18" s="249">
        <f t="shared" ca="1" si="7"/>
        <v>0.55646023979269554</v>
      </c>
      <c r="Q18" s="249">
        <f t="shared" ca="1" si="9"/>
        <v>-183.25095520258415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331200</v>
      </c>
      <c r="D19" s="249">
        <f t="shared" si="5"/>
        <v>55200</v>
      </c>
      <c r="E19" s="249">
        <f t="shared" si="0"/>
        <v>276000</v>
      </c>
      <c r="F19" s="247"/>
      <c r="G19" s="251">
        <f ca="1">DATA!$D$11/1000000</f>
        <v>12.497074196988617</v>
      </c>
      <c r="H19" s="251">
        <f>C19*DATA!$D$5/1000000</f>
        <v>359.06221519763665</v>
      </c>
      <c r="I19" s="251">
        <f>(C19*DATA!$D$5*DATA!$D$7)/1000000</f>
        <v>8.078899841946825</v>
      </c>
      <c r="J19" s="249">
        <f t="shared" ca="1" si="1"/>
        <v>379.63818923657209</v>
      </c>
      <c r="K19" s="247"/>
      <c r="L19" s="249">
        <f>((D19*DATA!$D$23)/1000000)+((E19*DATA!$D$24)/1000000)</f>
        <v>381.57386400000001</v>
      </c>
      <c r="M19" s="249">
        <f t="shared" si="2"/>
        <v>381.57386400000001</v>
      </c>
      <c r="N19" s="249">
        <f t="shared" ca="1" si="6"/>
        <v>1.9356747634279259</v>
      </c>
      <c r="O19" s="248">
        <f>1/(1+'[128]Asumsi I'!$C$3)^(KKF!A19)</f>
        <v>0.25667509294538904</v>
      </c>
      <c r="P19" s="249">
        <f t="shared" ca="1" si="7"/>
        <v>0.49683949981490683</v>
      </c>
      <c r="Q19" s="249">
        <f t="shared" ca="1" si="9"/>
        <v>-182.75411570276924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331200</v>
      </c>
      <c r="D20" s="249">
        <f t="shared" si="5"/>
        <v>55200</v>
      </c>
      <c r="E20" s="249">
        <f t="shared" si="0"/>
        <v>276000</v>
      </c>
      <c r="F20" s="247"/>
      <c r="G20" s="251">
        <f ca="1">DATA!$D$11/1000000</f>
        <v>12.497074196988617</v>
      </c>
      <c r="H20" s="251">
        <f>C20*DATA!$D$5/1000000</f>
        <v>359.06221519763665</v>
      </c>
      <c r="I20" s="251">
        <f>(C20*DATA!$D$5*DATA!$D$7)/1000000</f>
        <v>8.078899841946825</v>
      </c>
      <c r="J20" s="249">
        <f t="shared" ca="1" si="1"/>
        <v>379.63818923657209</v>
      </c>
      <c r="K20" s="247"/>
      <c r="L20" s="249">
        <f>((D20*DATA!$D$23)/1000000)+((E20*DATA!$D$24)/1000000)</f>
        <v>381.57386400000001</v>
      </c>
      <c r="M20" s="249">
        <f t="shared" si="2"/>
        <v>381.57386400000001</v>
      </c>
      <c r="N20" s="249">
        <f t="shared" ca="1" si="6"/>
        <v>1.9356747634279259</v>
      </c>
      <c r="O20" s="248">
        <f>1/(1+'[128]Asumsi I'!$C$3)^(KKF!A20)</f>
        <v>0.22917419012981158</v>
      </c>
      <c r="P20" s="249">
        <f t="shared" ca="1" si="7"/>
        <v>0.44360669626330951</v>
      </c>
      <c r="Q20" s="249">
        <f t="shared" ca="1" si="9"/>
        <v>-182.31050900650592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331200</v>
      </c>
      <c r="D21" s="249">
        <f t="shared" si="5"/>
        <v>55200</v>
      </c>
      <c r="E21" s="249">
        <f t="shared" si="0"/>
        <v>276000</v>
      </c>
      <c r="F21" s="247"/>
      <c r="G21" s="251">
        <f ca="1">DATA!$D$11/1000000</f>
        <v>12.497074196988617</v>
      </c>
      <c r="H21" s="251">
        <f>C21*DATA!$D$5/1000000</f>
        <v>359.06221519763665</v>
      </c>
      <c r="I21" s="251">
        <f>(C21*DATA!$D$5*DATA!$D$7)/1000000</f>
        <v>8.078899841946825</v>
      </c>
      <c r="J21" s="249">
        <f t="shared" ca="1" si="1"/>
        <v>379.63818923657209</v>
      </c>
      <c r="K21" s="247"/>
      <c r="L21" s="249">
        <f>((D21*DATA!$D$23)/1000000)+((E21*DATA!$D$24)/1000000)</f>
        <v>381.57386400000001</v>
      </c>
      <c r="M21" s="249">
        <f t="shared" si="2"/>
        <v>381.57386400000001</v>
      </c>
      <c r="N21" s="249">
        <f t="shared" ca="1" si="6"/>
        <v>1.9356747634279259</v>
      </c>
      <c r="O21" s="248">
        <f>1/(1+'[128]Asumsi I'!$C$3)^(KKF!A21)</f>
        <v>0.20461981261590317</v>
      </c>
      <c r="P21" s="249">
        <f t="shared" ca="1" si="7"/>
        <v>0.39607740737795488</v>
      </c>
      <c r="Q21" s="249">
        <f t="shared" ca="1" si="9"/>
        <v>-181.91443159912797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331200</v>
      </c>
      <c r="D22" s="249">
        <f t="shared" si="5"/>
        <v>55200</v>
      </c>
      <c r="E22" s="249">
        <f t="shared" si="0"/>
        <v>276000</v>
      </c>
      <c r="F22" s="247"/>
      <c r="G22" s="251">
        <f ca="1">DATA!$D$11/1000000</f>
        <v>12.497074196988617</v>
      </c>
      <c r="H22" s="251">
        <f>C22*DATA!$D$5/1000000</f>
        <v>359.06221519763665</v>
      </c>
      <c r="I22" s="251">
        <f>(C22*DATA!$D$5*DATA!$D$7)/1000000</f>
        <v>8.078899841946825</v>
      </c>
      <c r="J22" s="249">
        <f t="shared" ca="1" si="1"/>
        <v>379.63818923657209</v>
      </c>
      <c r="K22" s="247"/>
      <c r="L22" s="249">
        <f>((D22*DATA!$D$23)/1000000)+((E22*DATA!$D$24)/1000000)</f>
        <v>381.57386400000001</v>
      </c>
      <c r="M22" s="249">
        <f t="shared" si="2"/>
        <v>381.57386400000001</v>
      </c>
      <c r="N22" s="249">
        <f t="shared" ca="1" si="6"/>
        <v>1.9356747634279259</v>
      </c>
      <c r="O22" s="248">
        <f>1/(1+'[128]Asumsi I'!$C$3)^(KKF!A22)</f>
        <v>0.18269626126419927</v>
      </c>
      <c r="P22" s="249">
        <f t="shared" ca="1" si="7"/>
        <v>0.35364054230174546</v>
      </c>
      <c r="Q22" s="249">
        <f t="shared" ca="1" si="9"/>
        <v>-181.56079105682622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331200</v>
      </c>
      <c r="D23" s="249">
        <f t="shared" si="5"/>
        <v>55200</v>
      </c>
      <c r="E23" s="249">
        <f t="shared" si="0"/>
        <v>276000</v>
      </c>
      <c r="F23" s="247"/>
      <c r="G23" s="251">
        <f ca="1">DATA!$D$11/1000000</f>
        <v>12.497074196988617</v>
      </c>
      <c r="H23" s="251">
        <f>C23*DATA!$D$5/1000000</f>
        <v>359.06221519763665</v>
      </c>
      <c r="I23" s="251">
        <f>(C23*DATA!$D$5*DATA!$D$7)/1000000</f>
        <v>8.078899841946825</v>
      </c>
      <c r="J23" s="249">
        <f t="shared" ca="1" si="1"/>
        <v>379.63818923657209</v>
      </c>
      <c r="K23" s="247"/>
      <c r="L23" s="249">
        <f>((D23*DATA!$D$23)/1000000)+((E23*DATA!$D$24)/1000000)</f>
        <v>381.57386400000001</v>
      </c>
      <c r="M23" s="249">
        <f t="shared" si="2"/>
        <v>381.57386400000001</v>
      </c>
      <c r="N23" s="249">
        <f t="shared" ca="1" si="6"/>
        <v>1.9356747634279259</v>
      </c>
      <c r="O23" s="248">
        <f>1/(1+'[128]Asumsi I'!$C$3)^(KKF!A23)</f>
        <v>0.16312166184303503</v>
      </c>
      <c r="P23" s="249">
        <f t="shared" ca="1" si="7"/>
        <v>0.31575048419798696</v>
      </c>
      <c r="Q23" s="249">
        <f t="shared" ca="1" si="9"/>
        <v>-181.24504057262823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331200</v>
      </c>
      <c r="D24" s="249">
        <f t="shared" si="5"/>
        <v>55200</v>
      </c>
      <c r="E24" s="249">
        <f t="shared" si="0"/>
        <v>276000</v>
      </c>
      <c r="F24" s="247"/>
      <c r="G24" s="251">
        <f ca="1">DATA!$D$11/1000000</f>
        <v>12.497074196988617</v>
      </c>
      <c r="H24" s="251">
        <f>C24*DATA!$D$5/1000000</f>
        <v>359.06221519763665</v>
      </c>
      <c r="I24" s="251">
        <f>(C24*DATA!$D$5*DATA!$D$7)/1000000</f>
        <v>8.078899841946825</v>
      </c>
      <c r="J24" s="249">
        <f t="shared" ca="1" si="1"/>
        <v>379.63818923657209</v>
      </c>
      <c r="K24" s="247"/>
      <c r="L24" s="249">
        <f>((D24*DATA!$D$23)/1000000)+((E24*DATA!$D$24)/1000000)</f>
        <v>381.57386400000001</v>
      </c>
      <c r="M24" s="249">
        <f t="shared" si="2"/>
        <v>381.57386400000001</v>
      </c>
      <c r="N24" s="249">
        <f t="shared" ca="1" si="6"/>
        <v>1.9356747634279259</v>
      </c>
      <c r="O24" s="248">
        <f>1/(1+'[128]Asumsi I'!$C$3)^(KKF!A24)</f>
        <v>0.14564434093128129</v>
      </c>
      <c r="P24" s="249">
        <f t="shared" ca="1" si="7"/>
        <v>0.28192007517677409</v>
      </c>
      <c r="Q24" s="249">
        <f t="shared" ca="1" si="9"/>
        <v>-180.96312049745146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331200</v>
      </c>
      <c r="D25" s="249">
        <f t="shared" si="5"/>
        <v>55200</v>
      </c>
      <c r="E25" s="249">
        <f t="shared" si="0"/>
        <v>276000</v>
      </c>
      <c r="F25" s="247"/>
      <c r="G25" s="251">
        <f ca="1">DATA!$D$11/1000000</f>
        <v>12.497074196988617</v>
      </c>
      <c r="H25" s="251">
        <f>C25*DATA!$D$5/1000000</f>
        <v>359.06221519763665</v>
      </c>
      <c r="I25" s="251">
        <f>(C25*DATA!$D$5*DATA!$D$7)/1000000</f>
        <v>8.078899841946825</v>
      </c>
      <c r="J25" s="249">
        <f t="shared" ca="1" si="1"/>
        <v>379.63818923657209</v>
      </c>
      <c r="K25" s="247"/>
      <c r="L25" s="249">
        <f>((D25*DATA!$D$23)/1000000)+((E25*DATA!$D$24)/1000000)</f>
        <v>381.57386400000001</v>
      </c>
      <c r="M25" s="249">
        <f t="shared" si="2"/>
        <v>381.57386400000001</v>
      </c>
      <c r="N25" s="249">
        <f t="shared" ca="1" si="6"/>
        <v>1.9356747634279259</v>
      </c>
      <c r="O25" s="248">
        <f>1/(1+'[128]Asumsi I'!$C$3)^(KKF!A25)</f>
        <v>0.13003959011721541</v>
      </c>
      <c r="P25" s="249">
        <f t="shared" ca="1" si="7"/>
        <v>0.25171435283640542</v>
      </c>
      <c r="Q25" s="249">
        <f t="shared" ca="1" si="9"/>
        <v>-180.71140614461504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331200</v>
      </c>
      <c r="D26" s="249">
        <f t="shared" si="5"/>
        <v>55200</v>
      </c>
      <c r="E26" s="249">
        <f t="shared" si="0"/>
        <v>276000</v>
      </c>
      <c r="F26" s="247"/>
      <c r="G26" s="251">
        <f ca="1">DATA!$D$11/1000000</f>
        <v>12.497074196988617</v>
      </c>
      <c r="H26" s="251">
        <f>C26*DATA!$D$5/1000000</f>
        <v>359.06221519763665</v>
      </c>
      <c r="I26" s="251">
        <f>(C26*DATA!$D$5*DATA!$D$7)/1000000</f>
        <v>8.078899841946825</v>
      </c>
      <c r="J26" s="249">
        <f t="shared" ca="1" si="1"/>
        <v>379.63818923657209</v>
      </c>
      <c r="K26" s="247"/>
      <c r="L26" s="249">
        <f>((D26*DATA!$D$23)/1000000)+((E26*DATA!$D$24)/1000000)</f>
        <v>381.57386400000001</v>
      </c>
      <c r="M26" s="249">
        <f t="shared" si="2"/>
        <v>381.57386400000001</v>
      </c>
      <c r="N26" s="249">
        <f t="shared" ca="1" si="6"/>
        <v>1.9356747634279259</v>
      </c>
      <c r="O26" s="248">
        <f>1/(1+'[128]Asumsi I'!$C$3)^(KKF!A26)</f>
        <v>0.1161067768903709</v>
      </c>
      <c r="P26" s="249">
        <f t="shared" ca="1" si="7"/>
        <v>0.22474495788964766</v>
      </c>
      <c r="Q26" s="249">
        <f t="shared" ca="1" si="9"/>
        <v>-180.4866611867254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331200</v>
      </c>
      <c r="D27" s="249">
        <f t="shared" si="5"/>
        <v>55200</v>
      </c>
      <c r="E27" s="249">
        <f t="shared" si="0"/>
        <v>276000</v>
      </c>
      <c r="F27" s="247"/>
      <c r="G27" s="251">
        <f ca="1">DATA!$D$11/1000000</f>
        <v>12.497074196988617</v>
      </c>
      <c r="H27" s="251">
        <f>C27*DATA!$D$5/1000000</f>
        <v>359.06221519763665</v>
      </c>
      <c r="I27" s="251">
        <f>(C27*DATA!$D$5*DATA!$D$7)/1000000</f>
        <v>8.078899841946825</v>
      </c>
      <c r="J27" s="249">
        <f t="shared" ca="1" si="1"/>
        <v>379.63818923657209</v>
      </c>
      <c r="K27" s="247"/>
      <c r="L27" s="249">
        <f>((D27*DATA!$D$23)/1000000)+((E27*DATA!$D$24)/1000000)</f>
        <v>381.57386400000001</v>
      </c>
      <c r="M27" s="249">
        <f t="shared" si="2"/>
        <v>381.57386400000001</v>
      </c>
      <c r="N27" s="249">
        <f t="shared" ca="1" si="6"/>
        <v>1.9356747634279259</v>
      </c>
      <c r="O27" s="248">
        <f>1/(1+'[128]Asumsi I'!$C$3)^(KKF!A27)</f>
        <v>0.1036667650806883</v>
      </c>
      <c r="P27" s="249">
        <f t="shared" ca="1" si="7"/>
        <v>0.2006651409728997</v>
      </c>
      <c r="Q27" s="249">
        <f t="shared" ca="1" si="9"/>
        <v>-180.28599604575251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331200</v>
      </c>
      <c r="D28" s="249">
        <f t="shared" si="5"/>
        <v>55200</v>
      </c>
      <c r="E28" s="249">
        <f t="shared" si="0"/>
        <v>276000</v>
      </c>
      <c r="F28" s="247"/>
      <c r="G28" s="251">
        <f ca="1">DATA!$D$11/1000000</f>
        <v>12.497074196988617</v>
      </c>
      <c r="H28" s="251">
        <f>C28*DATA!$D$5/1000000</f>
        <v>359.06221519763665</v>
      </c>
      <c r="I28" s="251">
        <f>(C28*DATA!$D$5*DATA!$D$7)/1000000</f>
        <v>8.078899841946825</v>
      </c>
      <c r="J28" s="249">
        <f t="shared" ca="1" si="1"/>
        <v>379.63818923657209</v>
      </c>
      <c r="K28" s="247"/>
      <c r="L28" s="249">
        <f>((D28*DATA!$D$23)/1000000)+((E28*DATA!$D$24)/1000000)</f>
        <v>381.57386400000001</v>
      </c>
      <c r="M28" s="249">
        <f t="shared" si="2"/>
        <v>381.57386400000001</v>
      </c>
      <c r="N28" s="249">
        <f t="shared" ca="1" si="6"/>
        <v>1.9356747634279259</v>
      </c>
      <c r="O28" s="248">
        <f>1/(1+'[128]Asumsi I'!$C$3)^(KKF!A28)</f>
        <v>9.2559611679185971E-2</v>
      </c>
      <c r="P28" s="249">
        <f t="shared" ca="1" si="7"/>
        <v>0.17916530444008899</v>
      </c>
      <c r="Q28" s="249">
        <f t="shared" ca="1" si="9"/>
        <v>-180.10683074131242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331200</v>
      </c>
      <c r="D29" s="249">
        <f t="shared" si="5"/>
        <v>55200</v>
      </c>
      <c r="E29" s="249">
        <f t="shared" si="0"/>
        <v>276000</v>
      </c>
      <c r="F29" s="247"/>
      <c r="G29" s="251">
        <f ca="1">DATA!$D$11/1000000</f>
        <v>12.497074196988617</v>
      </c>
      <c r="H29" s="251">
        <f>C29*DATA!$D$5/1000000</f>
        <v>359.06221519763665</v>
      </c>
      <c r="I29" s="251">
        <f>(C29*DATA!$D$5*DATA!$D$7)/1000000</f>
        <v>8.078899841946825</v>
      </c>
      <c r="J29" s="249">
        <f t="shared" ca="1" si="1"/>
        <v>379.63818923657209</v>
      </c>
      <c r="K29" s="247"/>
      <c r="L29" s="249">
        <f>((D29*DATA!$D$23)/1000000)+((E29*DATA!$D$24)/1000000)</f>
        <v>381.57386400000001</v>
      </c>
      <c r="M29" s="249">
        <f t="shared" si="2"/>
        <v>381.57386400000001</v>
      </c>
      <c r="N29" s="249">
        <f t="shared" ca="1" si="6"/>
        <v>1.9356747634279259</v>
      </c>
      <c r="O29" s="248">
        <f>1/(1+'[128]Asumsi I'!$C$3)^(KKF!A29)</f>
        <v>8.2642510427844609E-2</v>
      </c>
      <c r="P29" s="249">
        <f t="shared" ca="1" si="7"/>
        <v>0.15996902182150802</v>
      </c>
      <c r="Q29" s="249">
        <f t="shared" ca="1" si="9"/>
        <v>-179.94686171949093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331200</v>
      </c>
      <c r="D30" s="249">
        <f t="shared" si="5"/>
        <v>55200</v>
      </c>
      <c r="E30" s="249">
        <f t="shared" si="0"/>
        <v>276000</v>
      </c>
      <c r="F30" s="247"/>
      <c r="G30" s="251">
        <f ca="1">DATA!$D$11/1000000</f>
        <v>12.497074196988617</v>
      </c>
      <c r="H30" s="251">
        <f>C30*DATA!$D$5/1000000</f>
        <v>359.06221519763665</v>
      </c>
      <c r="I30" s="251">
        <f>(C30*DATA!$D$5*DATA!$D$7)/1000000</f>
        <v>8.078899841946825</v>
      </c>
      <c r="J30" s="249">
        <f t="shared" ca="1" si="1"/>
        <v>379.63818923657209</v>
      </c>
      <c r="K30" s="247"/>
      <c r="L30" s="249">
        <f>((D30*DATA!$D$23)/1000000)+((E30*DATA!$D$24)/1000000)</f>
        <v>381.57386400000001</v>
      </c>
      <c r="M30" s="249">
        <f t="shared" si="2"/>
        <v>381.57386400000001</v>
      </c>
      <c r="N30" s="249">
        <f t="shared" ca="1" si="6"/>
        <v>1.9356747634279259</v>
      </c>
      <c r="O30" s="248">
        <f>1/(1+'[128]Asumsi I'!$C$3)^(KKF!A30)</f>
        <v>7.3787955739146982E-2</v>
      </c>
      <c r="P30" s="249">
        <f t="shared" ca="1" si="7"/>
        <v>0.1428294837692036</v>
      </c>
      <c r="Q30" s="249">
        <f t="shared" ca="1" si="9"/>
        <v>-179.80403223572173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331200</v>
      </c>
      <c r="D31" s="249">
        <f t="shared" si="5"/>
        <v>55200</v>
      </c>
      <c r="E31" s="249">
        <f t="shared" si="0"/>
        <v>276000</v>
      </c>
      <c r="F31" s="247"/>
      <c r="G31" s="251">
        <f ca="1">DATA!$D$11/1000000</f>
        <v>12.497074196988617</v>
      </c>
      <c r="H31" s="251">
        <f>C31*DATA!$D$5/1000000</f>
        <v>359.06221519763665</v>
      </c>
      <c r="I31" s="251">
        <f>(C31*DATA!$D$5*DATA!$D$7)/1000000</f>
        <v>8.078899841946825</v>
      </c>
      <c r="J31" s="249">
        <f t="shared" ca="1" si="1"/>
        <v>379.63818923657209</v>
      </c>
      <c r="K31" s="247"/>
      <c r="L31" s="249">
        <f>((D31*DATA!$D$23)/1000000)+((E31*DATA!$D$24)/1000000)</f>
        <v>381.57386400000001</v>
      </c>
      <c r="M31" s="249">
        <f t="shared" si="2"/>
        <v>381.57386400000001</v>
      </c>
      <c r="N31" s="249">
        <f t="shared" ca="1" si="6"/>
        <v>1.9356747634279259</v>
      </c>
      <c r="O31" s="248">
        <f>1/(1+'[128]Asumsi I'!$C$3)^(KKF!A31)</f>
        <v>6.5882103338524081E-2</v>
      </c>
      <c r="P31" s="249">
        <f t="shared" ca="1" si="7"/>
        <v>0.12752632479393178</v>
      </c>
      <c r="Q31" s="249">
        <f ca="1">Q30+P31</f>
        <v>-179.6765059109278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331200</v>
      </c>
      <c r="D32" s="249">
        <f t="shared" si="5"/>
        <v>55200</v>
      </c>
      <c r="E32" s="249">
        <f t="shared" si="0"/>
        <v>276000</v>
      </c>
      <c r="F32" s="247"/>
      <c r="G32" s="251">
        <f ca="1">DATA!$D$11/1000000</f>
        <v>12.497074196988617</v>
      </c>
      <c r="H32" s="251">
        <f>C32*DATA!$D$5/1000000</f>
        <v>359.06221519763665</v>
      </c>
      <c r="I32" s="251">
        <f>(C32*DATA!$D$5*DATA!$D$7)/1000000</f>
        <v>8.078899841946825</v>
      </c>
      <c r="J32" s="249">
        <f t="shared" ca="1" si="1"/>
        <v>379.63818923657209</v>
      </c>
      <c r="K32" s="247"/>
      <c r="L32" s="249">
        <f>((D32*DATA!$D$23)/1000000)+((E32*DATA!$D$24)/1000000)</f>
        <v>381.57386400000001</v>
      </c>
      <c r="M32" s="249">
        <f t="shared" si="2"/>
        <v>381.57386400000001</v>
      </c>
      <c r="N32" s="249">
        <f t="shared" ca="1" si="6"/>
        <v>1.9356747634279259</v>
      </c>
      <c r="O32" s="248">
        <f>1/(1+'[128]Asumsi I'!$C$3)^(KKF!A32)</f>
        <v>5.8823306552253637E-2</v>
      </c>
      <c r="P32" s="249">
        <f t="shared" ca="1" si="7"/>
        <v>0.11386278999458192</v>
      </c>
      <c r="Q32" s="249">
        <f ca="1">Q31+P32</f>
        <v>-179.56264312093322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69" t="s">
        <v>1016</v>
      </c>
      <c r="G33" s="669"/>
      <c r="H33" s="669"/>
      <c r="I33" s="257"/>
      <c r="J33" s="258">
        <f ca="1">SUM(J7:J32)</f>
        <v>10311.876072480507</v>
      </c>
      <c r="K33" s="669" t="s">
        <v>1017</v>
      </c>
      <c r="L33" s="669"/>
      <c r="M33" s="258">
        <f>SUM(M7:M32)</f>
        <v>10165.523531999999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1018</v>
      </c>
      <c r="Q34" s="263">
        <f ca="1">+J7/N32</f>
        <v>424.10086501950599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1019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1020</v>
      </c>
      <c r="Q36" s="266">
        <f ca="1">M33/J33</f>
        <v>0.98580737981606648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713</v>
      </c>
      <c r="Q37" s="267">
        <f ca="1">+NPV(0.12,N7:N32)</f>
        <v>-160.32378850083322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714</v>
      </c>
      <c r="Q38" s="268">
        <f ca="1">IRR(N7:N32,DATA!D4)</f>
        <v>-8.7121787580994203E-2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24"/>
  <sheetViews>
    <sheetView showGridLines="0" view="pageBreakPreview" zoomScale="85" zoomScaleNormal="85" zoomScaleSheetLayoutView="85" workbookViewId="0">
      <pane ySplit="13" topLeftCell="A132" activePane="bottomLeft" state="frozen"/>
      <selection activeCell="AF16" sqref="AF16"/>
      <selection pane="bottomLeft" activeCell="G7" sqref="G7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694</v>
      </c>
      <c r="D1" s="272"/>
      <c r="U1" s="269"/>
    </row>
    <row r="2" spans="1:22">
      <c r="C2" s="271" t="s">
        <v>990</v>
      </c>
      <c r="D2" s="272"/>
      <c r="T2" s="277"/>
      <c r="U2" s="278" t="s">
        <v>721</v>
      </c>
      <c r="V2" s="277"/>
    </row>
    <row r="3" spans="1:22">
      <c r="C3" s="271" t="s">
        <v>1066</v>
      </c>
      <c r="D3" s="272"/>
      <c r="O3" s="693" t="s">
        <v>721</v>
      </c>
      <c r="P3" s="693"/>
      <c r="Q3" s="279"/>
      <c r="T3" s="277"/>
      <c r="U3" s="278" t="s">
        <v>726</v>
      </c>
      <c r="V3" s="277"/>
    </row>
    <row r="4" spans="1:22" ht="15.75" customHeight="1">
      <c r="B4" s="694" t="s">
        <v>708</v>
      </c>
      <c r="C4" s="694"/>
      <c r="D4" s="694"/>
      <c r="E4" s="694"/>
      <c r="F4" s="694"/>
      <c r="G4" s="694"/>
      <c r="H4" s="694"/>
      <c r="I4" s="694"/>
      <c r="J4" s="694"/>
      <c r="K4" s="694"/>
      <c r="O4" s="693"/>
      <c r="P4" s="693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722</v>
      </c>
      <c r="F6" s="282" t="s">
        <v>9</v>
      </c>
      <c r="G6" s="676" t="s">
        <v>2562</v>
      </c>
      <c r="H6" s="677"/>
      <c r="I6" s="677"/>
      <c r="J6" s="677"/>
      <c r="K6" s="677"/>
      <c r="T6" s="277"/>
      <c r="U6" s="278"/>
      <c r="V6" s="277"/>
    </row>
    <row r="7" spans="1:22">
      <c r="C7" s="280"/>
      <c r="D7" s="272"/>
      <c r="E7" s="281" t="s">
        <v>723</v>
      </c>
      <c r="F7" s="282" t="s">
        <v>9</v>
      </c>
      <c r="G7" s="271" t="s">
        <v>2590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724</v>
      </c>
      <c r="F8" s="282" t="s">
        <v>9</v>
      </c>
      <c r="G8" s="281" t="s">
        <v>1065</v>
      </c>
      <c r="J8" s="283"/>
      <c r="T8" s="277"/>
      <c r="U8" s="278"/>
      <c r="V8" s="277"/>
    </row>
    <row r="9" spans="1:22">
      <c r="C9" s="280"/>
      <c r="D9" s="272"/>
      <c r="E9" s="281" t="s">
        <v>725</v>
      </c>
      <c r="F9" s="282" t="s">
        <v>9</v>
      </c>
      <c r="G9" s="281" t="s">
        <v>1170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96" t="s">
        <v>0</v>
      </c>
      <c r="C11" s="698" t="s">
        <v>1</v>
      </c>
      <c r="D11" s="687" t="s">
        <v>42</v>
      </c>
      <c r="E11" s="687" t="s">
        <v>43</v>
      </c>
      <c r="F11" s="687" t="s">
        <v>2</v>
      </c>
      <c r="G11" s="701" t="s">
        <v>41</v>
      </c>
      <c r="H11" s="687" t="s">
        <v>3</v>
      </c>
      <c r="I11" s="687"/>
      <c r="J11" s="687"/>
      <c r="K11" s="688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97"/>
      <c r="C12" s="699"/>
      <c r="D12" s="691"/>
      <c r="E12" s="691"/>
      <c r="F12" s="691"/>
      <c r="G12" s="702"/>
      <c r="H12" s="689" t="s">
        <v>46</v>
      </c>
      <c r="I12" s="689" t="s">
        <v>5</v>
      </c>
      <c r="J12" s="691" t="s">
        <v>47</v>
      </c>
      <c r="K12" s="692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97"/>
      <c r="C13" s="700"/>
      <c r="D13" s="691"/>
      <c r="E13" s="691"/>
      <c r="F13" s="691"/>
      <c r="G13" s="703"/>
      <c r="H13" s="690"/>
      <c r="I13" s="690"/>
      <c r="J13" s="691"/>
      <c r="K13" s="692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2539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 t="str">
        <f ca="1">IF(B15="+","Unit",IF(ISERROR(OFFSET('HARGA SATUAN'!$F$6,MATCH(RAB!C15,'HARGA SATUAN'!$C$7:$C$1922,0),0)),"",OFFSET('HARGA SATUAN'!$F$6,MATCH(RAB!C15,'HARGA SATUAN'!$C$7:$C$1922,0),0)))</f>
        <v/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6" ca="1" si="4">IF(OR(D15="MDU",D15="MDU-KD"),(IF($O$3="RAB NON MDU","PLN KD",G15*F15)),0)</f>
        <v>0</v>
      </c>
      <c r="I15" s="294">
        <f t="shared" ref="I15:I16" ca="1" si="5">IF(D15="HDW",G15*F15,0)</f>
        <v>0</v>
      </c>
      <c r="J15" s="294">
        <f t="shared" ref="J15:J16" ca="1" si="6">IF(D15="JASA",G15*F15,0)</f>
        <v>0</v>
      </c>
      <c r="K15" s="295">
        <f t="shared" ref="K15:K16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102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7</v>
      </c>
      <c r="G16" s="293">
        <f ca="1">IF(ISERROR(OFFSET('HARGA SATUAN'!$Q$6,MATCH(RAB!C16,'HARGA SATUAN'!$C$7:$C$1922,0),0)),0,OFFSET('HARGA SATUAN'!$Q$6,MATCH(RAB!C16,'HARGA SATUAN'!$C$7:$C$1922,0),0))</f>
        <v>8259559</v>
      </c>
      <c r="H16" s="294">
        <f t="shared" ca="1" si="4"/>
        <v>0</v>
      </c>
      <c r="I16" s="294">
        <f t="shared" ca="1" si="5"/>
        <v>57816913</v>
      </c>
      <c r="J16" s="294">
        <f t="shared" ca="1" si="6"/>
        <v>0</v>
      </c>
      <c r="K16" s="295">
        <f t="shared" ca="1" si="7"/>
        <v>57816913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6</v>
      </c>
      <c r="D17" s="291" t="str">
        <f ca="1">IF(ISERROR(OFFSET('HARGA SATUAN'!$E$6,MATCH(RAB!C17,'HARGA SATUAN'!$C$7:$C$1922,0),0)),"",OFFSET('HARGA SATUAN'!$E$6,MATCH(RAB!C17,'HARGA SATUAN'!$C$7:$C$1922,0),0))</f>
        <v>JASA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f>F16</f>
        <v>7</v>
      </c>
      <c r="G17" s="293">
        <f ca="1">IF(ISERROR(OFFSET('HARGA SATUAN'!$Q$6,MATCH(RAB!C17,'HARGA SATUAN'!$C$7:$C$1922,0),0)),0,OFFSET('HARGA SATUAN'!$Q$6,MATCH(RAB!C17,'HARGA SATUAN'!$C$7:$C$1922,0),0))</f>
        <v>12498.75</v>
      </c>
      <c r="H17" s="294">
        <f t="shared" ref="H17:H18" ca="1" si="8">IF(OR(D17="MDU",D17="MDU-KD"),(IF($O$3="RAB NON MDU","PLN KD",G17*F17)),0)</f>
        <v>0</v>
      </c>
      <c r="I17" s="294">
        <f t="shared" ref="I17:I18" ca="1" si="9">IF(D17="HDW",G17*F17,0)</f>
        <v>0</v>
      </c>
      <c r="J17" s="294">
        <f t="shared" ref="J17:J18" ca="1" si="10">IF(D17="JASA",G17*F17,0)</f>
        <v>87491.25</v>
      </c>
      <c r="K17" s="295">
        <f t="shared" ref="K17:K18" ca="1" si="11">SUM(H17:J17)</f>
        <v>87491.25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425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Set</v>
      </c>
      <c r="F18" s="292">
        <f>F16</f>
        <v>7</v>
      </c>
      <c r="G18" s="293">
        <f ca="1">IF(ISERROR(OFFSET('HARGA SATUAN'!$Q$6,MATCH(RAB!C18,'HARGA SATUAN'!$C$7:$C$1922,0),0)),0,OFFSET('HARGA SATUAN'!$Q$6,MATCH(RAB!C18,'HARGA SATUAN'!$C$7:$C$1922,0),0))</f>
        <v>249187.5</v>
      </c>
      <c r="H18" s="294">
        <f t="shared" ca="1" si="8"/>
        <v>0</v>
      </c>
      <c r="I18" s="294">
        <f t="shared" ca="1" si="9"/>
        <v>1744312.5</v>
      </c>
      <c r="J18" s="294">
        <f t="shared" ca="1" si="10"/>
        <v>0</v>
      </c>
      <c r="K18" s="295">
        <f t="shared" ca="1" si="11"/>
        <v>1744312.5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/>
      <c r="C19" s="302"/>
      <c r="D19" s="291" t="str">
        <f ca="1">IF(ISERROR(OFFSET('HARGA SATUAN'!$E$6,MATCH(RAB!C19,'HARGA SATUAN'!$C$7:$C$1922,0),0)),"",OFFSET('HARGA SATUAN'!$E$6,MATCH(RAB!C19,'HARGA SATUAN'!$C$7:$C$1922,0),0))</f>
        <v/>
      </c>
      <c r="E19" s="292" t="str">
        <f ca="1">IF(B19="+","Unit",IF(ISERROR(OFFSET('HARGA SATUAN'!$F$6,MATCH(RAB!C19,'HARGA SATUAN'!$C$7:$C$1922,0),0)),"",OFFSET('HARGA SATUAN'!$F$6,MATCH(RAB!C19,'HARGA SATUAN'!$C$7:$C$1922,0),0)))</f>
        <v/>
      </c>
      <c r="F19" s="292"/>
      <c r="G19" s="293">
        <f ca="1">IF(ISERROR(OFFSET('HARGA SATUAN'!$Q$6,MATCH(RAB!C19,'HARGA SATUAN'!$C$7:$C$1922,0),0)),0,OFFSET('HARGA SATUAN'!$Q$6,MATCH(RAB!C19,'HARGA SATUAN'!$C$7:$C$1922,0),0))</f>
        <v>0</v>
      </c>
      <c r="H19" s="294">
        <f t="shared" ref="H19:H35" ca="1" si="12">IF(OR(D19="MDU",D19="MDU-KD"),(IF($O$3="RAB NON MDU","PLN KD",G19*F19)),0)</f>
        <v>0</v>
      </c>
      <c r="I19" s="294">
        <f t="shared" ref="I19:I35" ca="1" si="13">IF(D19="HDW",G19*F19,0)</f>
        <v>0</v>
      </c>
      <c r="J19" s="294">
        <f t="shared" ref="J19:J35" ca="1" si="14">IF(D19="JASA",G19*F19,0)</f>
        <v>0</v>
      </c>
      <c r="K19" s="295">
        <f t="shared" ref="K19:K35" ca="1" si="15">SUM(H19:J19)</f>
        <v>0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0" t="s">
        <v>2540</v>
      </c>
      <c r="C20" s="401" t="s">
        <v>2572</v>
      </c>
      <c r="D20" s="291" t="str">
        <f ca="1">IF(ISERROR(OFFSET('HARGA SATUAN'!$E$6,MATCH(RAB!C20,'HARGA SATUAN'!$C$7:$C$1922,0),0)),"",OFFSET('HARGA SATUAN'!$E$6,MATCH(RAB!C20,'HARGA SATUAN'!$C$7:$C$1922,0),0))</f>
        <v/>
      </c>
      <c r="E20" s="292" t="str">
        <f ca="1">IF(B20="+","Unit",IF(ISERROR(OFFSET('HARGA SATUAN'!$F$6,MATCH(RAB!C20,'HARGA SATUAN'!$C$7:$C$1922,0),0)),"",OFFSET('HARGA SATUAN'!$F$6,MATCH(RAB!C20,'HARGA SATUAN'!$C$7:$C$1922,0),0)))</f>
        <v/>
      </c>
      <c r="F20" s="292"/>
      <c r="G20" s="293">
        <f ca="1">IF(ISERROR(OFFSET('HARGA SATUAN'!$Q$6,MATCH(RAB!C20,'HARGA SATUAN'!$C$7:$C$1922,0),0)),0,OFFSET('HARGA SATUAN'!$Q$6,MATCH(RAB!C20,'HARGA SATUAN'!$C$7:$C$1922,0),0))</f>
        <v>0</v>
      </c>
      <c r="H20" s="294">
        <f t="shared" ca="1" si="12"/>
        <v>0</v>
      </c>
      <c r="I20" s="294">
        <f t="shared" ca="1" si="13"/>
        <v>0</v>
      </c>
      <c r="J20" s="294">
        <f t="shared" ca="1" si="14"/>
        <v>0</v>
      </c>
      <c r="K20" s="295">
        <f t="shared" ca="1" si="15"/>
        <v>0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301" customFormat="1">
      <c r="A21" s="269"/>
      <c r="B21" s="408" t="s">
        <v>720</v>
      </c>
      <c r="C21" s="302" t="s">
        <v>2573</v>
      </c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>Unit</v>
      </c>
      <c r="F21" s="292">
        <v>5</v>
      </c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ca="1" si="12"/>
        <v>0</v>
      </c>
      <c r="I21" s="294">
        <f t="shared" ca="1" si="13"/>
        <v>0</v>
      </c>
      <c r="J21" s="294">
        <f t="shared" ca="1" si="14"/>
        <v>0</v>
      </c>
      <c r="K21" s="295">
        <f t="shared" ca="1" si="15"/>
        <v>0</v>
      </c>
      <c r="L21" s="275"/>
      <c r="M21" s="275"/>
      <c r="N21" s="300"/>
      <c r="O21" s="296"/>
      <c r="P21" s="296"/>
      <c r="Q21" s="277"/>
      <c r="R21" s="269"/>
      <c r="S21" s="297"/>
      <c r="T21" s="274"/>
      <c r="U21" s="274"/>
      <c r="V21" s="274"/>
    </row>
    <row r="22" spans="1:22" s="301" customFormat="1">
      <c r="A22" s="269"/>
      <c r="B22" s="408">
        <v>1</v>
      </c>
      <c r="C22" s="302" t="s">
        <v>1154</v>
      </c>
      <c r="D22" s="291" t="str">
        <f ca="1">IF(ISERROR(OFFSET('HARGA SATUAN'!$E$6,MATCH(RAB!C22,'HARGA SATUAN'!$C$7:$C$1922,0),0)),"",OFFSET('HARGA SATUAN'!$E$6,MATCH(RAB!C22,'HARGA SATUAN'!$C$7:$C$1922,0),0))</f>
        <v>MDU-KD</v>
      </c>
      <c r="E22" s="292" t="str">
        <f ca="1">IF(B22="+","Unit",IF(ISERROR(OFFSET('HARGA SATUAN'!$F$6,MATCH(RAB!C22,'HARGA SATUAN'!$C$7:$C$1922,0),0)),"",OFFSET('HARGA SATUAN'!$F$6,MATCH(RAB!C22,'HARGA SATUAN'!$C$7:$C$1922,0),0)))</f>
        <v>Bh</v>
      </c>
      <c r="F22" s="292">
        <f>F21*1</f>
        <v>5</v>
      </c>
      <c r="G22" s="293">
        <f ca="1">IF(ISERROR(OFFSET('HARGA SATUAN'!$Q$6,MATCH(RAB!C22,'HARGA SATUAN'!$C$7:$C$1922,0),0)),0,OFFSET('HARGA SATUAN'!$Q$6,MATCH(RAB!C22,'HARGA SATUAN'!$C$7:$C$1922,0),0))</f>
        <v>235202</v>
      </c>
      <c r="H22" s="294">
        <f t="shared" ca="1" si="12"/>
        <v>1176010</v>
      </c>
      <c r="I22" s="294">
        <f t="shared" ca="1" si="13"/>
        <v>0</v>
      </c>
      <c r="J22" s="294">
        <f t="shared" ca="1" si="14"/>
        <v>0</v>
      </c>
      <c r="K22" s="295">
        <f t="shared" ca="1" si="15"/>
        <v>1176010</v>
      </c>
      <c r="L22" s="275"/>
      <c r="M22" s="275"/>
      <c r="N22" s="300"/>
      <c r="O22" s="296"/>
      <c r="P22" s="296"/>
      <c r="Q22" s="277"/>
      <c r="R22" s="269"/>
      <c r="S22" s="297"/>
      <c r="T22" s="274"/>
      <c r="U22" s="274"/>
      <c r="V22" s="274"/>
    </row>
    <row r="23" spans="1:22" s="301" customFormat="1">
      <c r="A23" s="269"/>
      <c r="B23" s="408">
        <v>2</v>
      </c>
      <c r="C23" s="302" t="s">
        <v>1189</v>
      </c>
      <c r="D23" s="291" t="str">
        <f ca="1">IF(ISERROR(OFFSET('HARGA SATUAN'!$E$6,MATCH(RAB!C23,'HARGA SATUAN'!$C$7:$C$1922,0),0)),"",OFFSET('HARGA SATUAN'!$E$6,MATCH(RAB!C23,'HARGA SATUAN'!$C$7:$C$1922,0),0))</f>
        <v>MDU-KD</v>
      </c>
      <c r="E23" s="292" t="str">
        <f ca="1">IF(B23="+","Unit",IF(ISERROR(OFFSET('HARGA SATUAN'!$F$6,MATCH(RAB!C23,'HARGA SATUAN'!$C$7:$C$1922,0),0)),"",OFFSET('HARGA SATUAN'!$F$6,MATCH(RAB!C23,'HARGA SATUAN'!$C$7:$C$1922,0),0)))</f>
        <v>Bh</v>
      </c>
      <c r="F23" s="292">
        <f>F21*2</f>
        <v>10</v>
      </c>
      <c r="G23" s="293">
        <f ca="1">IF(ISERROR(OFFSET('HARGA SATUAN'!$Q$6,MATCH(RAB!C23,'HARGA SATUAN'!$C$7:$C$1922,0),0)),0,OFFSET('HARGA SATUAN'!$Q$6,MATCH(RAB!C23,'HARGA SATUAN'!$C$7:$C$1922,0),0))</f>
        <v>243753</v>
      </c>
      <c r="H23" s="294">
        <f t="shared" ca="1" si="12"/>
        <v>2437530</v>
      </c>
      <c r="I23" s="294">
        <f t="shared" ca="1" si="13"/>
        <v>0</v>
      </c>
      <c r="J23" s="294">
        <f t="shared" ca="1" si="14"/>
        <v>0</v>
      </c>
      <c r="K23" s="295">
        <f t="shared" ca="1" si="15"/>
        <v>2437530</v>
      </c>
      <c r="L23" s="275"/>
      <c r="M23" s="275"/>
      <c r="N23" s="300"/>
      <c r="O23" s="296"/>
      <c r="P23" s="296"/>
      <c r="Q23" s="277"/>
      <c r="R23" s="269"/>
      <c r="S23" s="297"/>
      <c r="T23" s="274"/>
      <c r="U23" s="274"/>
      <c r="V23" s="274"/>
    </row>
    <row r="24" spans="1:22" s="301" customFormat="1">
      <c r="A24" s="269"/>
      <c r="B24" s="408">
        <v>3</v>
      </c>
      <c r="C24" s="302" t="s">
        <v>28</v>
      </c>
      <c r="D24" s="291" t="str">
        <f ca="1">IF(ISERROR(OFFSET('HARGA SATUAN'!$E$6,MATCH(RAB!C24,'HARGA SATUAN'!$C$7:$C$1922,0),0)),"",OFFSET('HARGA SATUAN'!$E$6,MATCH(RAB!C24,'HARGA SATUAN'!$C$7:$C$1922,0),0))</f>
        <v>HDW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292">
        <f>F21*3</f>
        <v>15</v>
      </c>
      <c r="G24" s="293">
        <f ca="1">IF(ISERROR(OFFSET('HARGA SATUAN'!$Q$6,MATCH(RAB!C24,'HARGA SATUAN'!$C$7:$C$1922,0),0)),0,OFFSET('HARGA SATUAN'!$Q$6,MATCH(RAB!C24,'HARGA SATUAN'!$C$7:$C$1922,0),0))</f>
        <v>29694</v>
      </c>
      <c r="H24" s="294">
        <f t="shared" ca="1" si="12"/>
        <v>0</v>
      </c>
      <c r="I24" s="294">
        <f t="shared" ca="1" si="13"/>
        <v>445410</v>
      </c>
      <c r="J24" s="294">
        <f t="shared" ca="1" si="14"/>
        <v>0</v>
      </c>
      <c r="K24" s="295">
        <f t="shared" ca="1" si="15"/>
        <v>445410</v>
      </c>
      <c r="L24" s="275"/>
      <c r="M24" s="275"/>
      <c r="N24" s="300"/>
      <c r="O24" s="296"/>
      <c r="P24" s="296"/>
      <c r="Q24" s="277"/>
      <c r="R24" s="269"/>
      <c r="S24" s="297"/>
      <c r="T24" s="274"/>
      <c r="U24" s="274"/>
      <c r="V24" s="274"/>
    </row>
    <row r="25" spans="1:22" s="301" customFormat="1">
      <c r="A25" s="269"/>
      <c r="B25" s="408">
        <v>4</v>
      </c>
      <c r="C25" s="302" t="s">
        <v>152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292">
        <f>F21*2</f>
        <v>10</v>
      </c>
      <c r="G25" s="293">
        <f ca="1">IF(ISERROR(OFFSET('HARGA SATUAN'!$Q$6,MATCH(RAB!C25,'HARGA SATUAN'!$C$7:$C$1922,0),0)),0,OFFSET('HARGA SATUAN'!$Q$6,MATCH(RAB!C25,'HARGA SATUAN'!$C$7:$C$1922,0),0))</f>
        <v>7938</v>
      </c>
      <c r="H25" s="294">
        <f t="shared" ca="1" si="12"/>
        <v>0</v>
      </c>
      <c r="I25" s="294">
        <f t="shared" ca="1" si="13"/>
        <v>79380</v>
      </c>
      <c r="J25" s="294">
        <f t="shared" ca="1" si="14"/>
        <v>0</v>
      </c>
      <c r="K25" s="295">
        <f t="shared" ca="1" si="15"/>
        <v>79380</v>
      </c>
      <c r="L25" s="275"/>
      <c r="M25" s="275"/>
      <c r="N25" s="300"/>
      <c r="O25" s="296"/>
      <c r="P25" s="296"/>
      <c r="Q25" s="277"/>
      <c r="R25" s="269"/>
      <c r="S25" s="297"/>
      <c r="T25" s="274"/>
      <c r="U25" s="274"/>
      <c r="V25" s="274"/>
    </row>
    <row r="26" spans="1:22" s="301" customFormat="1">
      <c r="A26" s="269"/>
      <c r="B26" s="408">
        <v>5</v>
      </c>
      <c r="C26" s="302" t="s">
        <v>157</v>
      </c>
      <c r="D26" s="291" t="str">
        <f ca="1">IF(ISERROR(OFFSET('HARGA SATUAN'!$E$6,MATCH(RAB!C26,'HARGA SATUAN'!$C$7:$C$1922,0),0)),"",OFFSET('HARGA SATUAN'!$E$6,MATCH(RAB!C26,'HARGA SATUAN'!$C$7:$C$1922,0),0))</f>
        <v>HDW</v>
      </c>
      <c r="E26" s="292" t="str">
        <f ca="1">IF(B26="+","Unit",IF(ISERROR(OFFSET('HARGA SATUAN'!$F$6,MATCH(RAB!C26,'HARGA SATUAN'!$C$7:$C$1922,0),0)),"",OFFSET('HARGA SATUAN'!$F$6,MATCH(RAB!C26,'HARGA SATUAN'!$C$7:$C$1922,0),0)))</f>
        <v>Bh</v>
      </c>
      <c r="F26" s="292">
        <f>F21*1</f>
        <v>5</v>
      </c>
      <c r="G26" s="293">
        <f ca="1">IF(ISERROR(OFFSET('HARGA SATUAN'!$Q$6,MATCH(RAB!C26,'HARGA SATUAN'!$C$7:$C$1922,0),0)),0,OFFSET('HARGA SATUAN'!$Q$6,MATCH(RAB!C26,'HARGA SATUAN'!$C$7:$C$1922,0),0))</f>
        <v>35190</v>
      </c>
      <c r="H26" s="294">
        <f t="shared" ca="1" si="12"/>
        <v>0</v>
      </c>
      <c r="I26" s="294">
        <f t="shared" ca="1" si="13"/>
        <v>175950</v>
      </c>
      <c r="J26" s="294">
        <f t="shared" ca="1" si="14"/>
        <v>0</v>
      </c>
      <c r="K26" s="295">
        <f t="shared" ca="1" si="15"/>
        <v>175950</v>
      </c>
      <c r="L26" s="275"/>
      <c r="M26" s="275"/>
      <c r="N26" s="300"/>
      <c r="O26" s="296"/>
      <c r="P26" s="296"/>
      <c r="Q26" s="277"/>
      <c r="R26" s="269"/>
      <c r="S26" s="297"/>
      <c r="T26" s="274"/>
      <c r="U26" s="274"/>
      <c r="V26" s="274"/>
    </row>
    <row r="27" spans="1:22" s="301" customFormat="1">
      <c r="A27" s="269"/>
      <c r="B27" s="408">
        <v>6</v>
      </c>
      <c r="C27" s="302" t="s">
        <v>162</v>
      </c>
      <c r="D27" s="291" t="str">
        <f ca="1">IF(ISERROR(OFFSET('HARGA SATUAN'!$E$6,MATCH(RAB!C27,'HARGA SATUAN'!$C$7:$C$1922,0),0)),"",OFFSET('HARGA SATUAN'!$E$6,MATCH(RAB!C27,'HARGA SATUAN'!$C$7:$C$1922,0),0))</f>
        <v>HDW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292">
        <f>F21*2</f>
        <v>10</v>
      </c>
      <c r="G27" s="293">
        <f ca="1">IF(ISERROR(OFFSET('HARGA SATUAN'!$Q$6,MATCH(RAB!C27,'HARGA SATUAN'!$C$7:$C$1922,0),0)),0,OFFSET('HARGA SATUAN'!$Q$6,MATCH(RAB!C27,'HARGA SATUAN'!$C$7:$C$1922,0),0))</f>
        <v>50424</v>
      </c>
      <c r="H27" s="294">
        <f t="shared" ca="1" si="12"/>
        <v>0</v>
      </c>
      <c r="I27" s="294">
        <f t="shared" ca="1" si="13"/>
        <v>504240</v>
      </c>
      <c r="J27" s="294">
        <f t="shared" ca="1" si="14"/>
        <v>0</v>
      </c>
      <c r="K27" s="295">
        <f t="shared" ca="1" si="15"/>
        <v>504240</v>
      </c>
      <c r="L27" s="275"/>
      <c r="M27" s="275"/>
      <c r="N27" s="300"/>
      <c r="O27" s="296"/>
      <c r="P27" s="296"/>
      <c r="Q27" s="277"/>
      <c r="R27" s="269"/>
      <c r="S27" s="297"/>
      <c r="T27" s="274"/>
      <c r="U27" s="274"/>
      <c r="V27" s="274"/>
    </row>
    <row r="28" spans="1:22" s="301" customFormat="1">
      <c r="A28" s="269"/>
      <c r="B28" s="408">
        <v>7</v>
      </c>
      <c r="C28" s="302" t="s">
        <v>167</v>
      </c>
      <c r="D28" s="291" t="str">
        <f ca="1">IF(ISERROR(OFFSET('HARGA SATUAN'!$E$6,MATCH(RAB!C28,'HARGA SATUAN'!$C$7:$C$1922,0),0)),"",OFFSET('HARGA SATUAN'!$E$6,MATCH(RAB!C28,'HARGA SATUAN'!$C$7:$C$1922,0),0))</f>
        <v>HDW</v>
      </c>
      <c r="E28" s="292" t="str">
        <f ca="1">IF(B28="+","Unit",IF(ISERROR(OFFSET('HARGA SATUAN'!$F$6,MATCH(RAB!C28,'HARGA SATUAN'!$C$7:$C$1922,0),0)),"",OFFSET('HARGA SATUAN'!$F$6,MATCH(RAB!C28,'HARGA SATUAN'!$C$7:$C$1922,0),0)))</f>
        <v>Bh</v>
      </c>
      <c r="F28" s="292">
        <f>F21*1</f>
        <v>5</v>
      </c>
      <c r="G28" s="293">
        <f ca="1">IF(ISERROR(OFFSET('HARGA SATUAN'!$Q$6,MATCH(RAB!C28,'HARGA SATUAN'!$C$7:$C$1922,0),0)),0,OFFSET('HARGA SATUAN'!$Q$6,MATCH(RAB!C28,'HARGA SATUAN'!$C$7:$C$1922,0),0))</f>
        <v>106450</v>
      </c>
      <c r="H28" s="294">
        <f t="shared" ca="1" si="12"/>
        <v>0</v>
      </c>
      <c r="I28" s="294">
        <f t="shared" ca="1" si="13"/>
        <v>532250</v>
      </c>
      <c r="J28" s="294">
        <f t="shared" ca="1" si="14"/>
        <v>0</v>
      </c>
      <c r="K28" s="295">
        <f t="shared" ca="1" si="15"/>
        <v>532250</v>
      </c>
      <c r="L28" s="275"/>
      <c r="M28" s="275"/>
      <c r="N28" s="300"/>
      <c r="O28" s="296"/>
      <c r="P28" s="296"/>
      <c r="Q28" s="277"/>
      <c r="R28" s="269"/>
      <c r="S28" s="297"/>
      <c r="T28" s="274"/>
      <c r="U28" s="274"/>
      <c r="V28" s="274"/>
    </row>
    <row r="29" spans="1:22" s="301" customFormat="1">
      <c r="A29" s="269"/>
      <c r="B29" s="408">
        <v>8</v>
      </c>
      <c r="C29" s="302" t="s">
        <v>541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292">
        <f>F21*1</f>
        <v>5</v>
      </c>
      <c r="G29" s="293">
        <f ca="1">IF(ISERROR(OFFSET('HARGA SATUAN'!$Q$6,MATCH(RAB!C29,'HARGA SATUAN'!$C$7:$C$1922,0),0)),0,OFFSET('HARGA SATUAN'!$Q$6,MATCH(RAB!C29,'HARGA SATUAN'!$C$7:$C$1922,0),0))</f>
        <v>431492</v>
      </c>
      <c r="H29" s="294">
        <f t="shared" ca="1" si="12"/>
        <v>0</v>
      </c>
      <c r="I29" s="294">
        <f t="shared" ca="1" si="13"/>
        <v>2157460</v>
      </c>
      <c r="J29" s="294">
        <f t="shared" ca="1" si="14"/>
        <v>0</v>
      </c>
      <c r="K29" s="295">
        <f t="shared" ca="1" si="15"/>
        <v>2157460</v>
      </c>
      <c r="L29" s="275"/>
      <c r="M29" s="275"/>
      <c r="N29" s="300"/>
      <c r="O29" s="296"/>
      <c r="P29" s="296"/>
      <c r="Q29" s="277"/>
      <c r="R29" s="269"/>
      <c r="S29" s="297"/>
      <c r="T29" s="274"/>
      <c r="U29" s="274"/>
      <c r="V29" s="274"/>
    </row>
    <row r="30" spans="1:22" s="301" customFormat="1">
      <c r="A30" s="269"/>
      <c r="B30" s="408">
        <v>9</v>
      </c>
      <c r="C30" s="302" t="s">
        <v>201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Bh</v>
      </c>
      <c r="F30" s="292">
        <f>F21*4</f>
        <v>20</v>
      </c>
      <c r="G30" s="293">
        <f ca="1">IF(ISERROR(OFFSET('HARGA SATUAN'!$Q$6,MATCH(RAB!C30,'HARGA SATUAN'!$C$7:$C$1922,0),0)),0,OFFSET('HARGA SATUAN'!$Q$6,MATCH(RAB!C30,'HARGA SATUAN'!$C$7:$C$1922,0),0))</f>
        <v>10350</v>
      </c>
      <c r="H30" s="294">
        <f t="shared" ca="1" si="12"/>
        <v>0</v>
      </c>
      <c r="I30" s="294">
        <f t="shared" ca="1" si="13"/>
        <v>207000</v>
      </c>
      <c r="J30" s="294">
        <f t="shared" ca="1" si="14"/>
        <v>0</v>
      </c>
      <c r="K30" s="295">
        <f t="shared" ca="1" si="15"/>
        <v>207000</v>
      </c>
      <c r="L30" s="275"/>
      <c r="M30" s="275"/>
      <c r="N30" s="300"/>
      <c r="O30" s="296"/>
      <c r="P30" s="296"/>
      <c r="Q30" s="277"/>
      <c r="R30" s="269"/>
      <c r="S30" s="297"/>
      <c r="T30" s="274"/>
      <c r="U30" s="274"/>
      <c r="V30" s="274"/>
    </row>
    <row r="31" spans="1:22" s="301" customFormat="1">
      <c r="A31" s="269"/>
      <c r="B31" s="408">
        <v>10</v>
      </c>
      <c r="C31" s="302" t="s">
        <v>229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Bh</v>
      </c>
      <c r="F31" s="292">
        <f>F21*1</f>
        <v>5</v>
      </c>
      <c r="G31" s="293">
        <f ca="1">IF(ISERROR(OFFSET('HARGA SATUAN'!$Q$6,MATCH(RAB!C31,'HARGA SATUAN'!$C$7:$C$1922,0),0)),0,OFFSET('HARGA SATUAN'!$Q$6,MATCH(RAB!C31,'HARGA SATUAN'!$C$7:$C$1922,0),0))</f>
        <v>64643</v>
      </c>
      <c r="H31" s="294">
        <f t="shared" ca="1" si="12"/>
        <v>0</v>
      </c>
      <c r="I31" s="294">
        <f t="shared" ca="1" si="13"/>
        <v>323215</v>
      </c>
      <c r="J31" s="294">
        <f t="shared" ca="1" si="14"/>
        <v>0</v>
      </c>
      <c r="K31" s="295">
        <f t="shared" ca="1" si="15"/>
        <v>323215</v>
      </c>
      <c r="L31" s="275"/>
      <c r="M31" s="275"/>
      <c r="N31" s="300"/>
      <c r="O31" s="296"/>
      <c r="P31" s="296"/>
      <c r="Q31" s="277"/>
      <c r="R31" s="269"/>
      <c r="S31" s="297"/>
      <c r="T31" s="274"/>
      <c r="U31" s="274"/>
      <c r="V31" s="274"/>
    </row>
    <row r="32" spans="1:22" s="301" customFormat="1">
      <c r="A32" s="269"/>
      <c r="B32" s="408">
        <v>11</v>
      </c>
      <c r="C32" s="302" t="s">
        <v>244</v>
      </c>
      <c r="D32" s="291" t="str">
        <f ca="1">IF(ISERROR(OFFSET('HARGA SATUAN'!$E$6,MATCH(RAB!C32,'HARGA SATUAN'!$C$7:$C$1922,0),0)),"",OFFSET('HARGA SATUAN'!$E$6,MATCH(RAB!C32,'HARGA SATUAN'!$C$7:$C$1922,0),0))</f>
        <v>HDW</v>
      </c>
      <c r="E32" s="292" t="str">
        <f ca="1">IF(B32="+","Unit",IF(ISERROR(OFFSET('HARGA SATUAN'!$F$6,MATCH(RAB!C32,'HARGA SATUAN'!$C$7:$C$1922,0),0)),"",OFFSET('HARGA SATUAN'!$F$6,MATCH(RAB!C32,'HARGA SATUAN'!$C$7:$C$1922,0),0)))</f>
        <v>Bh</v>
      </c>
      <c r="F32" s="292">
        <f>F21*1</f>
        <v>5</v>
      </c>
      <c r="G32" s="293">
        <f ca="1">IF(ISERROR(OFFSET('HARGA SATUAN'!$Q$6,MATCH(RAB!C32,'HARGA SATUAN'!$C$7:$C$1922,0),0)),0,OFFSET('HARGA SATUAN'!$Q$6,MATCH(RAB!C32,'HARGA SATUAN'!$C$7:$C$1922,0),0))</f>
        <v>31375</v>
      </c>
      <c r="H32" s="294">
        <f t="shared" ca="1" si="12"/>
        <v>0</v>
      </c>
      <c r="I32" s="294">
        <f t="shared" ca="1" si="13"/>
        <v>156875</v>
      </c>
      <c r="J32" s="294">
        <f t="shared" ca="1" si="14"/>
        <v>0</v>
      </c>
      <c r="K32" s="295">
        <f t="shared" ca="1" si="15"/>
        <v>156875</v>
      </c>
      <c r="L32" s="275"/>
      <c r="M32" s="275"/>
      <c r="N32" s="300"/>
      <c r="O32" s="296"/>
      <c r="P32" s="296"/>
      <c r="Q32" s="277"/>
      <c r="R32" s="269"/>
      <c r="S32" s="297"/>
      <c r="T32" s="274"/>
      <c r="U32" s="274"/>
      <c r="V32" s="274"/>
    </row>
    <row r="33" spans="1:22" s="301" customFormat="1">
      <c r="A33" s="269"/>
      <c r="B33" s="408">
        <v>12</v>
      </c>
      <c r="C33" s="302" t="s">
        <v>38</v>
      </c>
      <c r="D33" s="291" t="str">
        <f ca="1">IF(ISERROR(OFFSET('HARGA SATUAN'!$E$6,MATCH(RAB!C33,'HARGA SATUAN'!$C$7:$C$1922,0),0)),"",OFFSET('HARGA SATUAN'!$E$6,MATCH(RAB!C33,'HARGA SATUAN'!$C$7:$C$1922,0),0))</f>
        <v>HDW</v>
      </c>
      <c r="E33" s="292" t="str">
        <f ca="1">IF(B33="+","Unit",IF(ISERROR(OFFSET('HARGA SATUAN'!$F$6,MATCH(RAB!C33,'HARGA SATUAN'!$C$7:$C$1922,0),0)),"",OFFSET('HARGA SATUAN'!$F$6,MATCH(RAB!C33,'HARGA SATUAN'!$C$7:$C$1922,0),0)))</f>
        <v>Mtr</v>
      </c>
      <c r="F33" s="292">
        <f>6.2*F21</f>
        <v>31</v>
      </c>
      <c r="G33" s="293">
        <f ca="1">IF(ISERROR(OFFSET('HARGA SATUAN'!$Q$6,MATCH(RAB!C33,'HARGA SATUAN'!$C$7:$C$1922,0),0)),0,OFFSET('HARGA SATUAN'!$Q$6,MATCH(RAB!C33,'HARGA SATUAN'!$C$7:$C$1922,0),0))</f>
        <v>6210</v>
      </c>
      <c r="H33" s="294">
        <f t="shared" ca="1" si="12"/>
        <v>0</v>
      </c>
      <c r="I33" s="294">
        <f t="shared" ca="1" si="13"/>
        <v>192510</v>
      </c>
      <c r="J33" s="294">
        <f t="shared" ca="1" si="14"/>
        <v>0</v>
      </c>
      <c r="K33" s="295">
        <f t="shared" ca="1" si="15"/>
        <v>192510</v>
      </c>
      <c r="L33" s="275"/>
      <c r="M33" s="275"/>
      <c r="N33" s="300"/>
      <c r="O33" s="296"/>
      <c r="P33" s="296"/>
      <c r="Q33" s="277"/>
      <c r="R33" s="269"/>
      <c r="S33" s="297"/>
      <c r="T33" s="274"/>
      <c r="U33" s="274"/>
      <c r="V33" s="274"/>
    </row>
    <row r="34" spans="1:22" s="301" customFormat="1">
      <c r="A34" s="269"/>
      <c r="B34" s="408">
        <v>13</v>
      </c>
      <c r="C34" s="302" t="s">
        <v>26</v>
      </c>
      <c r="D34" s="291" t="str">
        <f ca="1">IF(ISERROR(OFFSET('HARGA SATUAN'!$E$6,MATCH(RAB!C34,'HARGA SATUAN'!$C$7:$C$1922,0),0)),"",OFFSET('HARGA SATUAN'!$E$6,MATCH(RAB!C34,'HARGA SATUAN'!$C$7:$C$1922,0),0))</f>
        <v>HDW</v>
      </c>
      <c r="E34" s="292" t="str">
        <f ca="1">IF(B34="+","Unit",IF(ISERROR(OFFSET('HARGA SATUAN'!$F$6,MATCH(RAB!C34,'HARGA SATUAN'!$C$7:$C$1922,0),0)),"",OFFSET('HARGA SATUAN'!$F$6,MATCH(RAB!C34,'HARGA SATUAN'!$C$7:$C$1922,0),0)))</f>
        <v>Bh</v>
      </c>
      <c r="F34" s="292">
        <f>F21*5</f>
        <v>25</v>
      </c>
      <c r="G34" s="293">
        <f ca="1">IF(ISERROR(OFFSET('HARGA SATUAN'!$Q$6,MATCH(RAB!C34,'HARGA SATUAN'!$C$7:$C$1922,0),0)),0,OFFSET('HARGA SATUAN'!$Q$6,MATCH(RAB!C34,'HARGA SATUAN'!$C$7:$C$1922,0),0))</f>
        <v>2801</v>
      </c>
      <c r="H34" s="294">
        <f t="shared" ca="1" si="12"/>
        <v>0</v>
      </c>
      <c r="I34" s="294">
        <f t="shared" ca="1" si="13"/>
        <v>70025</v>
      </c>
      <c r="J34" s="294">
        <f t="shared" ca="1" si="14"/>
        <v>0</v>
      </c>
      <c r="K34" s="295">
        <f t="shared" ca="1" si="15"/>
        <v>70025</v>
      </c>
      <c r="L34" s="275"/>
      <c r="M34" s="275"/>
      <c r="N34" s="300"/>
      <c r="O34" s="296"/>
      <c r="P34" s="296"/>
      <c r="Q34" s="277"/>
      <c r="R34" s="269"/>
      <c r="S34" s="297"/>
      <c r="T34" s="274"/>
      <c r="U34" s="274"/>
      <c r="V34" s="274"/>
    </row>
    <row r="35" spans="1:22" s="301" customFormat="1">
      <c r="A35" s="269"/>
      <c r="B35" s="408">
        <v>14</v>
      </c>
      <c r="C35" s="302" t="s">
        <v>580</v>
      </c>
      <c r="D35" s="291" t="str">
        <f ca="1">IF(ISERROR(OFFSET('HARGA SATUAN'!$E$6,MATCH(RAB!C35,'HARGA SATUAN'!$C$7:$C$1922,0),0)),"",OFFSET('HARGA SATUAN'!$E$6,MATCH(RAB!C35,'HARGA SATUAN'!$C$7:$C$1922,0),0))</f>
        <v>JASA</v>
      </c>
      <c r="E35" s="292" t="str">
        <f ca="1">IF(B35="+","Unit",IF(ISERROR(OFFSET('HARGA SATUAN'!$F$6,MATCH(RAB!C35,'HARGA SATUAN'!$C$7:$C$1922,0),0)),"",OFFSET('HARGA SATUAN'!$F$6,MATCH(RAB!C35,'HARGA SATUAN'!$C$7:$C$1922,0),0)))</f>
        <v>Unit</v>
      </c>
      <c r="F35" s="292">
        <f>F21*1</f>
        <v>5</v>
      </c>
      <c r="G35" s="293">
        <f ca="1">IF(ISERROR(OFFSET('HARGA SATUAN'!$Q$6,MATCH(RAB!C35,'HARGA SATUAN'!$C$7:$C$1922,0),0)),0,OFFSET('HARGA SATUAN'!$Q$6,MATCH(RAB!C35,'HARGA SATUAN'!$C$7:$C$1922,0),0))</f>
        <v>136764</v>
      </c>
      <c r="H35" s="294">
        <f t="shared" ca="1" si="12"/>
        <v>0</v>
      </c>
      <c r="I35" s="294">
        <f t="shared" ca="1" si="13"/>
        <v>0</v>
      </c>
      <c r="J35" s="294">
        <f t="shared" ca="1" si="14"/>
        <v>683820</v>
      </c>
      <c r="K35" s="295">
        <f t="shared" ca="1" si="15"/>
        <v>683820</v>
      </c>
      <c r="L35" s="275"/>
      <c r="M35" s="275"/>
      <c r="N35" s="300"/>
      <c r="O35" s="296"/>
      <c r="P35" s="296"/>
      <c r="Q35" s="277"/>
      <c r="R35" s="269"/>
      <c r="S35" s="297"/>
      <c r="T35" s="274"/>
      <c r="U35" s="274"/>
      <c r="V35" s="274"/>
    </row>
    <row r="36" spans="1:22" s="301" customFormat="1">
      <c r="A36" s="269"/>
      <c r="B36" s="408"/>
      <c r="C36" s="302"/>
      <c r="D36" s="291"/>
      <c r="E36" s="292"/>
      <c r="F36" s="292"/>
      <c r="G36" s="293">
        <f ca="1">IF(ISERROR(OFFSET('HARGA SATUAN'!$Q$6,MATCH(RAB!C36,'HARGA SATUAN'!$C$7:$C$1922,0),0)),0,OFFSET('HARGA SATUAN'!$Q$6,MATCH(RAB!C36,'HARGA SATUAN'!$C$7:$C$1922,0),0))</f>
        <v>0</v>
      </c>
      <c r="H36" s="294">
        <f t="shared" ref="H36:H55" si="16">IF(OR(D36="MDU",D36="MDU-KD"),(IF($O$3="RAB NON MDU","PLN KD",G36*F36)),0)</f>
        <v>0</v>
      </c>
      <c r="I36" s="294">
        <f t="shared" ref="I36:I55" si="17">IF(D36="HDW",G36*F36,0)</f>
        <v>0</v>
      </c>
      <c r="J36" s="294">
        <f t="shared" ref="J36:J55" si="18">IF(D36="JASA",G36*F36,0)</f>
        <v>0</v>
      </c>
      <c r="K36" s="295">
        <f t="shared" ref="K36:K55" si="19">SUM(H36:J36)</f>
        <v>0</v>
      </c>
      <c r="L36" s="275"/>
      <c r="M36" s="275"/>
      <c r="N36" s="300"/>
      <c r="O36" s="296"/>
      <c r="P36" s="296"/>
      <c r="Q36" s="277"/>
      <c r="R36" s="269"/>
      <c r="S36" s="297"/>
      <c r="T36" s="274"/>
      <c r="U36" s="274"/>
      <c r="V36" s="274"/>
    </row>
    <row r="37" spans="1:22" s="301" customFormat="1">
      <c r="A37" s="269"/>
      <c r="B37" s="408" t="s">
        <v>720</v>
      </c>
      <c r="C37" s="302" t="s">
        <v>2574</v>
      </c>
      <c r="D37" s="291" t="str">
        <f ca="1">IF(ISERROR(OFFSET('HARGA SATUAN'!$E$6,MATCH(RAB!C37,'HARGA SATUAN'!$C$7:$C$1922,0),0)),"",OFFSET('HARGA SATUAN'!$E$6,MATCH(RAB!C37,'HARGA SATUAN'!$C$7:$C$1922,0),0))</f>
        <v/>
      </c>
      <c r="E37" s="292" t="str">
        <f ca="1">IF(B37="+","Unit",IF(ISERROR(OFFSET('HARGA SATUAN'!$F$6,MATCH(RAB!C37,'HARGA SATUAN'!$C$7:$C$1922,0),0)),"",OFFSET('HARGA SATUAN'!$F$6,MATCH(RAB!C37,'HARGA SATUAN'!$C$7:$C$1922,0),0)))</f>
        <v>Unit</v>
      </c>
      <c r="F37" s="292">
        <v>2</v>
      </c>
      <c r="G37" s="293">
        <f ca="1">IF(ISERROR(OFFSET('HARGA SATUAN'!$Q$6,MATCH(RAB!C37,'HARGA SATUAN'!$C$7:$C$1922,0),0)),0,OFFSET('HARGA SATUAN'!$Q$6,MATCH(RAB!C37,'HARGA SATUAN'!$C$7:$C$1922,0),0))</f>
        <v>0</v>
      </c>
      <c r="H37" s="294">
        <f t="shared" ca="1" si="16"/>
        <v>0</v>
      </c>
      <c r="I37" s="294">
        <f t="shared" ca="1" si="17"/>
        <v>0</v>
      </c>
      <c r="J37" s="294">
        <f t="shared" ca="1" si="18"/>
        <v>0</v>
      </c>
      <c r="K37" s="295">
        <f t="shared" ca="1" si="19"/>
        <v>0</v>
      </c>
      <c r="L37" s="275"/>
      <c r="M37" s="275"/>
      <c r="N37" s="300"/>
      <c r="O37" s="296"/>
      <c r="P37" s="296"/>
      <c r="Q37" s="277"/>
      <c r="R37" s="269"/>
      <c r="S37" s="297"/>
      <c r="T37" s="274"/>
      <c r="U37" s="274"/>
      <c r="V37" s="274"/>
    </row>
    <row r="38" spans="1:22" s="479" customFormat="1" ht="27.6">
      <c r="A38" s="471"/>
      <c r="B38" s="472">
        <v>1</v>
      </c>
      <c r="C38" s="473" t="s">
        <v>1162</v>
      </c>
      <c r="D38" s="474" t="str">
        <f ca="1">IF(ISERROR(OFFSET('HARGA SATUAN'!$E$6,MATCH(RAB!C38,'HARGA SATUAN'!$C$7:$C$1922,0),0)),"",OFFSET('HARGA SATUAN'!$E$6,MATCH(RAB!C38,'HARGA SATUAN'!$C$7:$C$1922,0),0))</f>
        <v>MDU-KD</v>
      </c>
      <c r="E38" s="475" t="str">
        <f ca="1">IF(B38="+","Unit",IF(ISERROR(OFFSET('HARGA SATUAN'!$F$6,MATCH(RAB!C38,'HARGA SATUAN'!$C$7:$C$1922,0),0)),"",OFFSET('HARGA SATUAN'!$F$6,MATCH(RAB!C38,'HARGA SATUAN'!$C$7:$C$1922,0),0)))</f>
        <v>Set</v>
      </c>
      <c r="F38" s="475">
        <f>F37*3</f>
        <v>6</v>
      </c>
      <c r="G38" s="476">
        <f ca="1">IF(ISERROR(OFFSET('HARGA SATUAN'!$Q$6,MATCH(RAB!C38,'HARGA SATUAN'!$C$7:$C$1922,0),0)),0,OFFSET('HARGA SATUAN'!$Q$6,MATCH(RAB!C38,'HARGA SATUAN'!$C$7:$C$1922,0),0))</f>
        <v>557575</v>
      </c>
      <c r="H38" s="477">
        <f t="shared" ca="1" si="16"/>
        <v>3345450</v>
      </c>
      <c r="I38" s="477">
        <f t="shared" ca="1" si="17"/>
        <v>0</v>
      </c>
      <c r="J38" s="477">
        <f t="shared" ca="1" si="18"/>
        <v>0</v>
      </c>
      <c r="K38" s="478">
        <f t="shared" ca="1" si="19"/>
        <v>3345450</v>
      </c>
      <c r="N38" s="480"/>
      <c r="O38" s="481"/>
      <c r="P38" s="481"/>
      <c r="Q38" s="482"/>
      <c r="R38" s="471"/>
      <c r="S38" s="483"/>
      <c r="T38" s="481"/>
      <c r="U38" s="481"/>
      <c r="V38" s="481"/>
    </row>
    <row r="39" spans="1:22" s="301" customFormat="1">
      <c r="A39" s="269"/>
      <c r="B39" s="408">
        <v>2</v>
      </c>
      <c r="C39" s="302" t="s">
        <v>142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Mtr</v>
      </c>
      <c r="F39" s="292">
        <f>F37*1</f>
        <v>2</v>
      </c>
      <c r="G39" s="293">
        <f ca="1">IF(ISERROR(OFFSET('HARGA SATUAN'!$Q$6,MATCH(RAB!C39,'HARGA SATUAN'!$C$7:$C$1922,0),0)),0,OFFSET('HARGA SATUAN'!$Q$6,MATCH(RAB!C39,'HARGA SATUAN'!$C$7:$C$1922,0),0))</f>
        <v>8728</v>
      </c>
      <c r="H39" s="294">
        <f t="shared" ca="1" si="16"/>
        <v>0</v>
      </c>
      <c r="I39" s="294">
        <f t="shared" ca="1" si="17"/>
        <v>17456</v>
      </c>
      <c r="J39" s="294">
        <f t="shared" ca="1" si="18"/>
        <v>0</v>
      </c>
      <c r="K39" s="295">
        <f t="shared" ca="1" si="19"/>
        <v>17456</v>
      </c>
      <c r="L39" s="275"/>
      <c r="M39" s="275"/>
      <c r="N39" s="300"/>
      <c r="O39" s="296"/>
      <c r="P39" s="296"/>
      <c r="Q39" s="277"/>
      <c r="R39" s="269"/>
      <c r="S39" s="297"/>
      <c r="T39" s="274"/>
      <c r="U39" s="274"/>
      <c r="V39" s="274"/>
    </row>
    <row r="40" spans="1:22" s="301" customFormat="1">
      <c r="A40" s="269"/>
      <c r="B40" s="408">
        <v>3</v>
      </c>
      <c r="C40" s="302" t="s">
        <v>146</v>
      </c>
      <c r="D40" s="291" t="str">
        <f ca="1">IF(ISERROR(OFFSET('HARGA SATUAN'!$E$6,MATCH(RAB!C40,'HARGA SATUAN'!$C$7:$C$1922,0),0)),"",OFFSET('HARGA SATUAN'!$E$6,MATCH(RAB!C40,'HARGA SATUAN'!$C$7:$C$1922,0),0))</f>
        <v>HDW</v>
      </c>
      <c r="E40" s="292" t="str">
        <f ca="1">IF(B40="+","Unit",IF(ISERROR(OFFSET('HARGA SATUAN'!$F$6,MATCH(RAB!C40,'HARGA SATUAN'!$C$7:$C$1922,0),0)),"",OFFSET('HARGA SATUAN'!$F$6,MATCH(RAB!C40,'HARGA SATUAN'!$C$7:$C$1922,0),0)))</f>
        <v>Bh</v>
      </c>
      <c r="F40" s="292">
        <f>F37*2</f>
        <v>4</v>
      </c>
      <c r="G40" s="293">
        <f ca="1">IF(ISERROR(OFFSET('HARGA SATUAN'!$Q$6,MATCH(RAB!C40,'HARGA SATUAN'!$C$7:$C$1922,0),0)),0,OFFSET('HARGA SATUAN'!$Q$6,MATCH(RAB!C40,'HARGA SATUAN'!$C$7:$C$1922,0),0))</f>
        <v>45540</v>
      </c>
      <c r="H40" s="294">
        <f t="shared" ca="1" si="16"/>
        <v>0</v>
      </c>
      <c r="I40" s="294">
        <f t="shared" ca="1" si="17"/>
        <v>182160</v>
      </c>
      <c r="J40" s="294">
        <f t="shared" ca="1" si="18"/>
        <v>0</v>
      </c>
      <c r="K40" s="295">
        <f t="shared" ca="1" si="19"/>
        <v>182160</v>
      </c>
      <c r="L40" s="275"/>
      <c r="M40" s="275"/>
      <c r="N40" s="300"/>
      <c r="O40" s="296"/>
      <c r="P40" s="296"/>
      <c r="Q40" s="277"/>
      <c r="R40" s="269"/>
      <c r="S40" s="297"/>
      <c r="T40" s="274"/>
      <c r="U40" s="274"/>
      <c r="V40" s="274"/>
    </row>
    <row r="41" spans="1:22" s="301" customFormat="1">
      <c r="A41" s="269"/>
      <c r="B41" s="408">
        <v>4</v>
      </c>
      <c r="C41" s="302" t="s">
        <v>28</v>
      </c>
      <c r="D41" s="291" t="str">
        <f ca="1">IF(ISERROR(OFFSET('HARGA SATUAN'!$E$6,MATCH(RAB!C41,'HARGA SATUAN'!$C$7:$C$1922,0),0)),"",OFFSET('HARGA SATUAN'!$E$6,MATCH(RAB!C41,'HARGA SATUAN'!$C$7:$C$1922,0),0))</f>
        <v>HDW</v>
      </c>
      <c r="E41" s="292" t="str">
        <f ca="1">IF(B41="+","Unit",IF(ISERROR(OFFSET('HARGA SATUAN'!$F$6,MATCH(RAB!C41,'HARGA SATUAN'!$C$7:$C$1922,0),0)),"",OFFSET('HARGA SATUAN'!$F$6,MATCH(RAB!C41,'HARGA SATUAN'!$C$7:$C$1922,0),0)))</f>
        <v>Bh</v>
      </c>
      <c r="F41" s="292">
        <f>F37*1</f>
        <v>2</v>
      </c>
      <c r="G41" s="293">
        <f ca="1">IF(ISERROR(OFFSET('HARGA SATUAN'!$Q$6,MATCH(RAB!C41,'HARGA SATUAN'!$C$7:$C$1922,0),0)),0,OFFSET('HARGA SATUAN'!$Q$6,MATCH(RAB!C41,'HARGA SATUAN'!$C$7:$C$1922,0),0))</f>
        <v>29694</v>
      </c>
      <c r="H41" s="294">
        <f t="shared" ca="1" si="16"/>
        <v>0</v>
      </c>
      <c r="I41" s="294">
        <f t="shared" ca="1" si="17"/>
        <v>59388</v>
      </c>
      <c r="J41" s="294">
        <f t="shared" ca="1" si="18"/>
        <v>0</v>
      </c>
      <c r="K41" s="295">
        <f t="shared" ca="1" si="19"/>
        <v>59388</v>
      </c>
      <c r="L41" s="275"/>
      <c r="M41" s="275"/>
      <c r="N41" s="300"/>
      <c r="O41" s="296"/>
      <c r="P41" s="296"/>
      <c r="Q41" s="277"/>
      <c r="R41" s="269"/>
      <c r="S41" s="297"/>
      <c r="T41" s="274"/>
      <c r="U41" s="274"/>
      <c r="V41" s="274"/>
    </row>
    <row r="42" spans="1:22" s="301" customFormat="1">
      <c r="A42" s="269"/>
      <c r="B42" s="408">
        <v>5</v>
      </c>
      <c r="C42" s="302" t="s">
        <v>1253</v>
      </c>
      <c r="D42" s="291" t="str">
        <f ca="1">IF(ISERROR(OFFSET('HARGA SATUAN'!$E$6,MATCH(RAB!C42,'HARGA SATUAN'!$C$7:$C$1922,0),0)),"",OFFSET('HARGA SATUAN'!$E$6,MATCH(RAB!C42,'HARGA SATUAN'!$C$7:$C$1922,0),0))</f>
        <v>HDW</v>
      </c>
      <c r="E42" s="292" t="str">
        <f ca="1">IF(B42="+","Unit",IF(ISERROR(OFFSET('HARGA SATUAN'!$F$6,MATCH(RAB!C42,'HARGA SATUAN'!$C$7:$C$1922,0),0)),"",OFFSET('HARGA SATUAN'!$F$6,MATCH(RAB!C42,'HARGA SATUAN'!$C$7:$C$1922,0),0)))</f>
        <v>Bh</v>
      </c>
      <c r="F42" s="292">
        <f>F37*4</f>
        <v>8</v>
      </c>
      <c r="G42" s="293">
        <f ca="1">IF(ISERROR(OFFSET('HARGA SATUAN'!$Q$6,MATCH(RAB!C42,'HARGA SATUAN'!$C$7:$C$1922,0),0)),0,OFFSET('HARGA SATUAN'!$Q$6,MATCH(RAB!C42,'HARGA SATUAN'!$C$7:$C$1922,0),0))</f>
        <v>7938</v>
      </c>
      <c r="H42" s="294">
        <f t="shared" ca="1" si="16"/>
        <v>0</v>
      </c>
      <c r="I42" s="294">
        <f t="shared" ca="1" si="17"/>
        <v>63504</v>
      </c>
      <c r="J42" s="294">
        <f t="shared" ca="1" si="18"/>
        <v>0</v>
      </c>
      <c r="K42" s="295">
        <f t="shared" ca="1" si="19"/>
        <v>63504</v>
      </c>
      <c r="L42" s="275"/>
      <c r="M42" s="275"/>
      <c r="N42" s="300"/>
      <c r="O42" s="296"/>
      <c r="P42" s="296"/>
      <c r="Q42" s="277"/>
      <c r="R42" s="269"/>
      <c r="S42" s="297"/>
      <c r="T42" s="274"/>
      <c r="U42" s="274"/>
      <c r="V42" s="274"/>
    </row>
    <row r="43" spans="1:22" s="301" customFormat="1">
      <c r="A43" s="269"/>
      <c r="B43" s="408">
        <v>6</v>
      </c>
      <c r="C43" s="302" t="s">
        <v>162</v>
      </c>
      <c r="D43" s="291" t="str">
        <f ca="1">IF(ISERROR(OFFSET('HARGA SATUAN'!$E$6,MATCH(RAB!C43,'HARGA SATUAN'!$C$7:$C$1922,0),0)),"",OFFSET('HARGA SATUAN'!$E$6,MATCH(RAB!C43,'HARGA SATUAN'!$C$7:$C$1922,0),0))</f>
        <v>HDW</v>
      </c>
      <c r="E43" s="292" t="str">
        <f ca="1">IF(B43="+","Unit",IF(ISERROR(OFFSET('HARGA SATUAN'!$F$6,MATCH(RAB!C43,'HARGA SATUAN'!$C$7:$C$1922,0),0)),"",OFFSET('HARGA SATUAN'!$F$6,MATCH(RAB!C43,'HARGA SATUAN'!$C$7:$C$1922,0),0)))</f>
        <v>Bh</v>
      </c>
      <c r="F43" s="292">
        <f>F37*4</f>
        <v>8</v>
      </c>
      <c r="G43" s="293">
        <f ca="1">IF(ISERROR(OFFSET('HARGA SATUAN'!$Q$6,MATCH(RAB!C43,'HARGA SATUAN'!$C$7:$C$1922,0),0)),0,OFFSET('HARGA SATUAN'!$Q$6,MATCH(RAB!C43,'HARGA SATUAN'!$C$7:$C$1922,0),0))</f>
        <v>50424</v>
      </c>
      <c r="H43" s="294">
        <f t="shared" ca="1" si="16"/>
        <v>0</v>
      </c>
      <c r="I43" s="294">
        <f t="shared" ca="1" si="17"/>
        <v>403392</v>
      </c>
      <c r="J43" s="294">
        <f t="shared" ca="1" si="18"/>
        <v>0</v>
      </c>
      <c r="K43" s="295">
        <f t="shared" ca="1" si="19"/>
        <v>403392</v>
      </c>
      <c r="L43" s="275"/>
      <c r="M43" s="275"/>
      <c r="N43" s="300"/>
      <c r="O43" s="296"/>
      <c r="P43" s="296"/>
      <c r="Q43" s="277"/>
      <c r="R43" s="269"/>
      <c r="S43" s="297"/>
      <c r="T43" s="274"/>
      <c r="U43" s="274"/>
      <c r="V43" s="274"/>
    </row>
    <row r="44" spans="1:22" s="301" customFormat="1">
      <c r="A44" s="269"/>
      <c r="B44" s="408">
        <v>7</v>
      </c>
      <c r="C44" s="302" t="s">
        <v>168</v>
      </c>
      <c r="D44" s="291" t="str">
        <f ca="1">IF(ISERROR(OFFSET('HARGA SATUAN'!$E$6,MATCH(RAB!C44,'HARGA SATUAN'!$C$7:$C$1922,0),0)),"",OFFSET('HARGA SATUAN'!$E$6,MATCH(RAB!C44,'HARGA SATUAN'!$C$7:$C$1922,0),0))</f>
        <v>HDW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292">
        <f>F37*1</f>
        <v>2</v>
      </c>
      <c r="G44" s="293">
        <f ca="1">IF(ISERROR(OFFSET('HARGA SATUAN'!$Q$6,MATCH(RAB!C44,'HARGA SATUAN'!$C$7:$C$1922,0),0)),0,OFFSET('HARGA SATUAN'!$Q$6,MATCH(RAB!C44,'HARGA SATUAN'!$C$7:$C$1922,0),0))</f>
        <v>17368</v>
      </c>
      <c r="H44" s="294">
        <f t="shared" ca="1" si="16"/>
        <v>0</v>
      </c>
      <c r="I44" s="294">
        <f t="shared" ca="1" si="17"/>
        <v>34736</v>
      </c>
      <c r="J44" s="294">
        <f t="shared" ca="1" si="18"/>
        <v>0</v>
      </c>
      <c r="K44" s="295">
        <f t="shared" ca="1" si="19"/>
        <v>34736</v>
      </c>
      <c r="L44" s="275"/>
      <c r="M44" s="275"/>
      <c r="N44" s="300"/>
      <c r="O44" s="296"/>
      <c r="P44" s="296"/>
      <c r="Q44" s="277"/>
      <c r="R44" s="269"/>
      <c r="S44" s="297"/>
      <c r="T44" s="274"/>
      <c r="U44" s="274"/>
      <c r="V44" s="274"/>
    </row>
    <row r="45" spans="1:22" s="301" customFormat="1">
      <c r="A45" s="269"/>
      <c r="B45" s="408">
        <v>8</v>
      </c>
      <c r="C45" s="302" t="s">
        <v>541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Bh</v>
      </c>
      <c r="F45" s="292">
        <f>F37*2</f>
        <v>4</v>
      </c>
      <c r="G45" s="293">
        <f ca="1">IF(ISERROR(OFFSET('HARGA SATUAN'!$Q$6,MATCH(RAB!C45,'HARGA SATUAN'!$C$7:$C$1922,0),0)),0,OFFSET('HARGA SATUAN'!$Q$6,MATCH(RAB!C45,'HARGA SATUAN'!$C$7:$C$1922,0),0))</f>
        <v>431492</v>
      </c>
      <c r="H45" s="294">
        <f t="shared" ca="1" si="16"/>
        <v>0</v>
      </c>
      <c r="I45" s="294">
        <f t="shared" ca="1" si="17"/>
        <v>1725968</v>
      </c>
      <c r="J45" s="294">
        <f t="shared" ca="1" si="18"/>
        <v>0</v>
      </c>
      <c r="K45" s="295">
        <f t="shared" ca="1" si="19"/>
        <v>1725968</v>
      </c>
      <c r="L45" s="275"/>
      <c r="M45" s="275"/>
      <c r="N45" s="300"/>
      <c r="O45" s="296"/>
      <c r="P45" s="296"/>
      <c r="Q45" s="277"/>
      <c r="R45" s="269"/>
      <c r="S45" s="297"/>
      <c r="T45" s="274"/>
      <c r="U45" s="274"/>
      <c r="V45" s="274"/>
    </row>
    <row r="46" spans="1:22" s="301" customFormat="1">
      <c r="A46" s="269"/>
      <c r="B46" s="408">
        <v>9</v>
      </c>
      <c r="C46" s="302" t="s">
        <v>201</v>
      </c>
      <c r="D46" s="291" t="str">
        <f ca="1">IF(ISERROR(OFFSET('HARGA SATUAN'!$E$6,MATCH(RAB!C46,'HARGA SATUAN'!$C$7:$C$1922,0),0)),"",OFFSET('HARGA SATUAN'!$E$6,MATCH(RAB!C46,'HARGA SATUAN'!$C$7:$C$1922,0),0))</f>
        <v>HDW</v>
      </c>
      <c r="E46" s="292" t="str">
        <f ca="1">IF(B46="+","Unit",IF(ISERROR(OFFSET('HARGA SATUAN'!$F$6,MATCH(RAB!C46,'HARGA SATUAN'!$C$7:$C$1922,0),0)),"",OFFSET('HARGA SATUAN'!$F$6,MATCH(RAB!C46,'HARGA SATUAN'!$C$7:$C$1922,0),0)))</f>
        <v>Bh</v>
      </c>
      <c r="F46" s="292">
        <f>F37*4</f>
        <v>8</v>
      </c>
      <c r="G46" s="293">
        <f ca="1">IF(ISERROR(OFFSET('HARGA SATUAN'!$Q$6,MATCH(RAB!C46,'HARGA SATUAN'!$C$7:$C$1922,0),0)),0,OFFSET('HARGA SATUAN'!$Q$6,MATCH(RAB!C46,'HARGA SATUAN'!$C$7:$C$1922,0),0))</f>
        <v>10350</v>
      </c>
      <c r="H46" s="294">
        <f t="shared" ca="1" si="16"/>
        <v>0</v>
      </c>
      <c r="I46" s="294">
        <f t="shared" ca="1" si="17"/>
        <v>82800</v>
      </c>
      <c r="J46" s="294">
        <f t="shared" ca="1" si="18"/>
        <v>0</v>
      </c>
      <c r="K46" s="295">
        <f t="shared" ca="1" si="19"/>
        <v>82800</v>
      </c>
      <c r="L46" s="275"/>
      <c r="M46" s="275"/>
      <c r="N46" s="300"/>
      <c r="O46" s="296"/>
      <c r="P46" s="296"/>
      <c r="Q46" s="277"/>
      <c r="R46" s="269"/>
      <c r="S46" s="297"/>
      <c r="T46" s="274"/>
      <c r="U46" s="274"/>
      <c r="V46" s="274"/>
    </row>
    <row r="47" spans="1:22" s="301" customFormat="1">
      <c r="A47" s="269"/>
      <c r="B47" s="408">
        <v>10</v>
      </c>
      <c r="C47" s="302" t="s">
        <v>202</v>
      </c>
      <c r="D47" s="291" t="str">
        <f ca="1">IF(ISERROR(OFFSET('HARGA SATUAN'!$E$6,MATCH(RAB!C47,'HARGA SATUAN'!$C$7:$C$1922,0),0)),"",OFFSET('HARGA SATUAN'!$E$6,MATCH(RAB!C47,'HARGA SATUAN'!$C$7:$C$1922,0),0))</f>
        <v>HDW</v>
      </c>
      <c r="E47" s="292" t="str">
        <f ca="1">IF(B47="+","Unit",IF(ISERROR(OFFSET('HARGA SATUAN'!$F$6,MATCH(RAB!C47,'HARGA SATUAN'!$C$7:$C$1922,0),0)),"",OFFSET('HARGA SATUAN'!$F$6,MATCH(RAB!C47,'HARGA SATUAN'!$C$7:$C$1922,0),0)))</f>
        <v>Bh</v>
      </c>
      <c r="F47" s="292">
        <f>F37*2</f>
        <v>4</v>
      </c>
      <c r="G47" s="293">
        <f ca="1">IF(ISERROR(OFFSET('HARGA SATUAN'!$Q$6,MATCH(RAB!C47,'HARGA SATUAN'!$C$7:$C$1922,0),0)),0,OFFSET('HARGA SATUAN'!$Q$6,MATCH(RAB!C47,'HARGA SATUAN'!$C$7:$C$1922,0),0))</f>
        <v>33168</v>
      </c>
      <c r="H47" s="294">
        <f t="shared" ca="1" si="16"/>
        <v>0</v>
      </c>
      <c r="I47" s="294">
        <f t="shared" ca="1" si="17"/>
        <v>132672</v>
      </c>
      <c r="J47" s="294">
        <f t="shared" ca="1" si="18"/>
        <v>0</v>
      </c>
      <c r="K47" s="295">
        <f t="shared" ca="1" si="19"/>
        <v>132672</v>
      </c>
      <c r="L47" s="275"/>
      <c r="M47" s="275"/>
      <c r="N47" s="300"/>
      <c r="O47" s="296"/>
      <c r="P47" s="296"/>
      <c r="Q47" s="277"/>
      <c r="R47" s="269"/>
      <c r="S47" s="297"/>
      <c r="T47" s="274"/>
      <c r="U47" s="274"/>
      <c r="V47" s="274"/>
    </row>
    <row r="48" spans="1:22" s="301" customFormat="1">
      <c r="A48" s="269"/>
      <c r="B48" s="408">
        <v>11</v>
      </c>
      <c r="C48" s="302" t="s">
        <v>207</v>
      </c>
      <c r="D48" s="291" t="str">
        <f ca="1">IF(ISERROR(OFFSET('HARGA SATUAN'!$E$6,MATCH(RAB!C48,'HARGA SATUAN'!$C$7:$C$1922,0),0)),"",OFFSET('HARGA SATUAN'!$E$6,MATCH(RAB!C48,'HARGA SATUAN'!$C$7:$C$1922,0),0))</f>
        <v>HDW</v>
      </c>
      <c r="E48" s="292" t="str">
        <f ca="1">IF(B48="+","Unit",IF(ISERROR(OFFSET('HARGA SATUAN'!$F$6,MATCH(RAB!C48,'HARGA SATUAN'!$C$7:$C$1922,0),0)),"",OFFSET('HARGA SATUAN'!$F$6,MATCH(RAB!C48,'HARGA SATUAN'!$C$7:$C$1922,0),0)))</f>
        <v>Bh</v>
      </c>
      <c r="F48" s="292">
        <f>F37*1</f>
        <v>2</v>
      </c>
      <c r="G48" s="293">
        <f ca="1">IF(ISERROR(OFFSET('HARGA SATUAN'!$Q$6,MATCH(RAB!C48,'HARGA SATUAN'!$C$7:$C$1922,0),0)),0,OFFSET('HARGA SATUAN'!$Q$6,MATCH(RAB!C48,'HARGA SATUAN'!$C$7:$C$1922,0),0))</f>
        <v>31168</v>
      </c>
      <c r="H48" s="294">
        <f t="shared" ca="1" si="16"/>
        <v>0</v>
      </c>
      <c r="I48" s="294">
        <f t="shared" ca="1" si="17"/>
        <v>62336</v>
      </c>
      <c r="J48" s="294">
        <f t="shared" ca="1" si="18"/>
        <v>0</v>
      </c>
      <c r="K48" s="295">
        <f t="shared" ca="1" si="19"/>
        <v>62336</v>
      </c>
      <c r="L48" s="275"/>
      <c r="M48" s="275"/>
      <c r="N48" s="300"/>
      <c r="O48" s="296"/>
      <c r="P48" s="296"/>
      <c r="Q48" s="277"/>
      <c r="R48" s="269"/>
      <c r="S48" s="297"/>
      <c r="T48" s="274"/>
      <c r="U48" s="274"/>
      <c r="V48" s="274"/>
    </row>
    <row r="49" spans="1:22" s="301" customFormat="1">
      <c r="A49" s="269"/>
      <c r="B49" s="408">
        <v>12</v>
      </c>
      <c r="C49" s="302" t="s">
        <v>25</v>
      </c>
      <c r="D49" s="291" t="str">
        <f ca="1">IF(ISERROR(OFFSET('HARGA SATUAN'!$E$6,MATCH(RAB!C49,'HARGA SATUAN'!$C$7:$C$1922,0),0)),"",OFFSET('HARGA SATUAN'!$E$6,MATCH(RAB!C49,'HARGA SATUAN'!$C$7:$C$1922,0),0))</f>
        <v>HDW</v>
      </c>
      <c r="E49" s="292" t="str">
        <f ca="1">IF(B49="+","Unit",IF(ISERROR(OFFSET('HARGA SATUAN'!$F$6,MATCH(RAB!C49,'HARGA SATUAN'!$C$7:$C$1922,0),0)),"",OFFSET('HARGA SATUAN'!$F$6,MATCH(RAB!C49,'HARGA SATUAN'!$C$7:$C$1922,0),0)))</f>
        <v>Bh</v>
      </c>
      <c r="F49" s="292">
        <f>F37*3</f>
        <v>6</v>
      </c>
      <c r="G49" s="293">
        <f ca="1">IF(ISERROR(OFFSET('HARGA SATUAN'!$Q$6,MATCH(RAB!C49,'HARGA SATUAN'!$C$7:$C$1922,0),0)),0,OFFSET('HARGA SATUAN'!$Q$6,MATCH(RAB!C49,'HARGA SATUAN'!$C$7:$C$1922,0),0))</f>
        <v>26821</v>
      </c>
      <c r="H49" s="294">
        <f t="shared" ca="1" si="16"/>
        <v>0</v>
      </c>
      <c r="I49" s="294">
        <f t="shared" ca="1" si="17"/>
        <v>160926</v>
      </c>
      <c r="J49" s="294">
        <f t="shared" ca="1" si="18"/>
        <v>0</v>
      </c>
      <c r="K49" s="295">
        <f t="shared" ca="1" si="19"/>
        <v>160926</v>
      </c>
      <c r="L49" s="275"/>
      <c r="M49" s="275"/>
      <c r="N49" s="300"/>
      <c r="O49" s="296"/>
      <c r="P49" s="296"/>
      <c r="Q49" s="277"/>
      <c r="R49" s="269"/>
      <c r="S49" s="297"/>
      <c r="T49" s="274"/>
      <c r="U49" s="274"/>
      <c r="V49" s="274"/>
    </row>
    <row r="50" spans="1:22" s="301" customFormat="1">
      <c r="A50" s="269"/>
      <c r="B50" s="408">
        <v>13</v>
      </c>
      <c r="C50" s="302" t="s">
        <v>37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292">
        <f>F37*1</f>
        <v>2</v>
      </c>
      <c r="G50" s="293">
        <f ca="1">IF(ISERROR(OFFSET('HARGA SATUAN'!$Q$6,MATCH(RAB!C50,'HARGA SATUAN'!$C$7:$C$1922,0),0)),0,OFFSET('HARGA SATUAN'!$Q$6,MATCH(RAB!C50,'HARGA SATUAN'!$C$7:$C$1922,0),0))</f>
        <v>71154</v>
      </c>
      <c r="H50" s="294">
        <f t="shared" ca="1" si="16"/>
        <v>0</v>
      </c>
      <c r="I50" s="294">
        <f t="shared" ca="1" si="17"/>
        <v>142308</v>
      </c>
      <c r="J50" s="294">
        <f t="shared" ca="1" si="18"/>
        <v>0</v>
      </c>
      <c r="K50" s="295">
        <f t="shared" ca="1" si="19"/>
        <v>142308</v>
      </c>
      <c r="L50" s="275"/>
      <c r="M50" s="275"/>
      <c r="N50" s="300"/>
      <c r="O50" s="296"/>
      <c r="P50" s="296"/>
      <c r="Q50" s="277"/>
      <c r="R50" s="269"/>
      <c r="S50" s="297"/>
      <c r="T50" s="274"/>
      <c r="U50" s="274"/>
      <c r="V50" s="274"/>
    </row>
    <row r="51" spans="1:22" s="301" customFormat="1">
      <c r="A51" s="269"/>
      <c r="B51" s="408">
        <v>14</v>
      </c>
      <c r="C51" s="302" t="s">
        <v>229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Bh</v>
      </c>
      <c r="F51" s="292">
        <f>F37*1</f>
        <v>2</v>
      </c>
      <c r="G51" s="293">
        <f ca="1">IF(ISERROR(OFFSET('HARGA SATUAN'!$Q$6,MATCH(RAB!C51,'HARGA SATUAN'!$C$7:$C$1922,0),0)),0,OFFSET('HARGA SATUAN'!$Q$6,MATCH(RAB!C51,'HARGA SATUAN'!$C$7:$C$1922,0),0))</f>
        <v>64643</v>
      </c>
      <c r="H51" s="294">
        <f t="shared" ca="1" si="16"/>
        <v>0</v>
      </c>
      <c r="I51" s="294">
        <f t="shared" ca="1" si="17"/>
        <v>129286</v>
      </c>
      <c r="J51" s="294">
        <f t="shared" ca="1" si="18"/>
        <v>0</v>
      </c>
      <c r="K51" s="295">
        <f t="shared" ca="1" si="19"/>
        <v>129286</v>
      </c>
      <c r="L51" s="275"/>
      <c r="M51" s="275"/>
      <c r="N51" s="300"/>
      <c r="O51" s="296"/>
      <c r="P51" s="296"/>
      <c r="Q51" s="277"/>
      <c r="R51" s="269"/>
      <c r="S51" s="297"/>
      <c r="T51" s="274"/>
      <c r="U51" s="274"/>
      <c r="V51" s="274"/>
    </row>
    <row r="52" spans="1:22" s="301" customFormat="1">
      <c r="A52" s="269"/>
      <c r="B52" s="408">
        <v>15</v>
      </c>
      <c r="C52" s="302" t="s">
        <v>27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292">
        <f>F37*3</f>
        <v>6</v>
      </c>
      <c r="G52" s="293">
        <f ca="1">IF(ISERROR(OFFSET('HARGA SATUAN'!$Q$6,MATCH(RAB!C52,'HARGA SATUAN'!$C$7:$C$1922,0),0)),0,OFFSET('HARGA SATUAN'!$Q$6,MATCH(RAB!C52,'HARGA SATUAN'!$C$7:$C$1922,0),0))</f>
        <v>17928</v>
      </c>
      <c r="H52" s="294">
        <f t="shared" ca="1" si="16"/>
        <v>0</v>
      </c>
      <c r="I52" s="294">
        <f t="shared" ca="1" si="17"/>
        <v>107568</v>
      </c>
      <c r="J52" s="294">
        <f t="shared" ca="1" si="18"/>
        <v>0</v>
      </c>
      <c r="K52" s="295">
        <f t="shared" ca="1" si="19"/>
        <v>107568</v>
      </c>
      <c r="L52" s="275"/>
      <c r="M52" s="275"/>
      <c r="N52" s="300"/>
      <c r="O52" s="296"/>
      <c r="P52" s="296"/>
      <c r="Q52" s="277"/>
      <c r="R52" s="269"/>
      <c r="S52" s="297"/>
      <c r="T52" s="274"/>
      <c r="U52" s="274"/>
      <c r="V52" s="274"/>
    </row>
    <row r="53" spans="1:22" s="301" customFormat="1">
      <c r="A53" s="269"/>
      <c r="B53" s="408">
        <v>16</v>
      </c>
      <c r="C53" s="302" t="s">
        <v>245</v>
      </c>
      <c r="D53" s="291" t="str">
        <f ca="1">IF(ISERROR(OFFSET('HARGA SATUAN'!$E$6,MATCH(RAB!C53,'HARGA SATUAN'!$C$7:$C$1922,0),0)),"",OFFSET('HARGA SATUAN'!$E$6,MATCH(RAB!C53,'HARGA SATUAN'!$C$7:$C$1922,0),0))</f>
        <v>HDW</v>
      </c>
      <c r="E53" s="292" t="str">
        <f ca="1">IF(B53="+","Unit",IF(ISERROR(OFFSET('HARGA SATUAN'!$F$6,MATCH(RAB!C53,'HARGA SATUAN'!$C$7:$C$1922,0),0)),"",OFFSET('HARGA SATUAN'!$F$6,MATCH(RAB!C53,'HARGA SATUAN'!$C$7:$C$1922,0),0)))</f>
        <v>Bh</v>
      </c>
      <c r="F53" s="292">
        <f>F37*1</f>
        <v>2</v>
      </c>
      <c r="G53" s="293">
        <f ca="1">IF(ISERROR(OFFSET('HARGA SATUAN'!$Q$6,MATCH(RAB!C53,'HARGA SATUAN'!$C$7:$C$1922,0),0)),0,OFFSET('HARGA SATUAN'!$Q$6,MATCH(RAB!C53,'HARGA SATUAN'!$C$7:$C$1922,0),0))</f>
        <v>37540</v>
      </c>
      <c r="H53" s="294">
        <f t="shared" ca="1" si="16"/>
        <v>0</v>
      </c>
      <c r="I53" s="294">
        <f t="shared" ca="1" si="17"/>
        <v>75080</v>
      </c>
      <c r="J53" s="294">
        <f t="shared" ca="1" si="18"/>
        <v>0</v>
      </c>
      <c r="K53" s="295">
        <f t="shared" ca="1" si="19"/>
        <v>75080</v>
      </c>
      <c r="L53" s="275"/>
      <c r="M53" s="275"/>
      <c r="N53" s="300"/>
      <c r="O53" s="296"/>
      <c r="P53" s="296"/>
      <c r="Q53" s="277"/>
      <c r="R53" s="269"/>
      <c r="S53" s="297"/>
      <c r="T53" s="274"/>
      <c r="U53" s="274"/>
      <c r="V53" s="274"/>
    </row>
    <row r="54" spans="1:22" s="301" customFormat="1">
      <c r="A54" s="269"/>
      <c r="B54" s="408">
        <v>17</v>
      </c>
      <c r="C54" s="302" t="s">
        <v>26</v>
      </c>
      <c r="D54" s="291" t="str">
        <f ca="1">IF(ISERROR(OFFSET('HARGA SATUAN'!$E$6,MATCH(RAB!C54,'HARGA SATUAN'!$C$7:$C$1922,0),0)),"",OFFSET('HARGA SATUAN'!$E$6,MATCH(RAB!C54,'HARGA SATUAN'!$C$7:$C$1922,0),0))</f>
        <v>HDW</v>
      </c>
      <c r="E54" s="292" t="str">
        <f ca="1">IF(B54="+","Unit",IF(ISERROR(OFFSET('HARGA SATUAN'!$F$6,MATCH(RAB!C54,'HARGA SATUAN'!$C$7:$C$1922,0),0)),"",OFFSET('HARGA SATUAN'!$F$6,MATCH(RAB!C54,'HARGA SATUAN'!$C$7:$C$1922,0),0)))</f>
        <v>Bh</v>
      </c>
      <c r="F54" s="292">
        <f>F37*11</f>
        <v>22</v>
      </c>
      <c r="G54" s="293">
        <f ca="1">IF(ISERROR(OFFSET('HARGA SATUAN'!$Q$6,MATCH(RAB!C54,'HARGA SATUAN'!$C$7:$C$1922,0),0)),0,OFFSET('HARGA SATUAN'!$Q$6,MATCH(RAB!C54,'HARGA SATUAN'!$C$7:$C$1922,0),0))</f>
        <v>2801</v>
      </c>
      <c r="H54" s="294">
        <f t="shared" ca="1" si="16"/>
        <v>0</v>
      </c>
      <c r="I54" s="294">
        <f t="shared" ca="1" si="17"/>
        <v>61622</v>
      </c>
      <c r="J54" s="294">
        <f t="shared" ca="1" si="18"/>
        <v>0</v>
      </c>
      <c r="K54" s="295">
        <f t="shared" ca="1" si="19"/>
        <v>61622</v>
      </c>
      <c r="L54" s="275"/>
      <c r="M54" s="275"/>
      <c r="N54" s="300"/>
      <c r="O54" s="296"/>
      <c r="P54" s="296"/>
      <c r="Q54" s="277"/>
      <c r="R54" s="269"/>
      <c r="S54" s="297"/>
      <c r="T54" s="274"/>
      <c r="U54" s="274"/>
      <c r="V54" s="274"/>
    </row>
    <row r="55" spans="1:22" s="301" customFormat="1">
      <c r="A55" s="269"/>
      <c r="B55" s="408">
        <v>18</v>
      </c>
      <c r="C55" s="302" t="s">
        <v>2477</v>
      </c>
      <c r="D55" s="291" t="str">
        <f ca="1">IF(ISERROR(OFFSET('HARGA SATUAN'!$E$6,MATCH(RAB!C55,'HARGA SATUAN'!$C$7:$C$1922,0),0)),"",OFFSET('HARGA SATUAN'!$E$6,MATCH(RAB!C55,'HARGA SATUAN'!$C$7:$C$1922,0),0))</f>
        <v>JASA</v>
      </c>
      <c r="E55" s="292" t="str">
        <f ca="1">IF(B55="+","Unit",IF(ISERROR(OFFSET('HARGA SATUAN'!$F$6,MATCH(RAB!C55,'HARGA SATUAN'!$C$7:$C$1922,0),0)),"",OFFSET('HARGA SATUAN'!$F$6,MATCH(RAB!C55,'HARGA SATUAN'!$C$7:$C$1922,0),0)))</f>
        <v>Unit</v>
      </c>
      <c r="F55" s="292">
        <f>F37*1</f>
        <v>2</v>
      </c>
      <c r="G55" s="293">
        <f ca="1">IF(ISERROR(OFFSET('HARGA SATUAN'!$Q$6,MATCH(RAB!C55,'HARGA SATUAN'!$C$7:$C$1922,0),0)),0,OFFSET('HARGA SATUAN'!$Q$6,MATCH(RAB!C55,'HARGA SATUAN'!$C$7:$C$1922,0),0))</f>
        <v>218478</v>
      </c>
      <c r="H55" s="294">
        <f t="shared" ca="1" si="16"/>
        <v>0</v>
      </c>
      <c r="I55" s="294">
        <f t="shared" ca="1" si="17"/>
        <v>0</v>
      </c>
      <c r="J55" s="294">
        <f t="shared" ca="1" si="18"/>
        <v>436956</v>
      </c>
      <c r="K55" s="295">
        <f t="shared" ca="1" si="19"/>
        <v>436956</v>
      </c>
      <c r="L55" s="275"/>
      <c r="M55" s="275"/>
      <c r="N55" s="300"/>
      <c r="O55" s="296"/>
      <c r="P55" s="296"/>
      <c r="Q55" s="277"/>
      <c r="R55" s="269"/>
      <c r="S55" s="297"/>
      <c r="T55" s="274"/>
      <c r="U55" s="274"/>
      <c r="V55" s="274"/>
    </row>
    <row r="56" spans="1:22" s="301" customFormat="1">
      <c r="A56" s="269"/>
      <c r="B56" s="408"/>
      <c r="C56" s="302"/>
      <c r="D56" s="291"/>
      <c r="E56" s="292"/>
      <c r="F56" s="292"/>
      <c r="G56" s="293"/>
      <c r="H56" s="294"/>
      <c r="I56" s="294"/>
      <c r="J56" s="294"/>
      <c r="K56" s="295"/>
      <c r="L56" s="275"/>
      <c r="M56" s="275"/>
      <c r="N56" s="300"/>
      <c r="O56" s="296"/>
      <c r="P56" s="296"/>
      <c r="Q56" s="277"/>
      <c r="R56" s="269"/>
      <c r="S56" s="297"/>
      <c r="T56" s="274"/>
      <c r="U56" s="274"/>
      <c r="V56" s="274"/>
    </row>
    <row r="57" spans="1:22" s="301" customFormat="1">
      <c r="A57" s="269"/>
      <c r="B57" s="408" t="s">
        <v>720</v>
      </c>
      <c r="C57" s="302" t="s">
        <v>2575</v>
      </c>
      <c r="D57" s="291" t="str">
        <f ca="1">IF(ISERROR(OFFSET('HARGA SATUAN'!$E$6,MATCH(RAB!C57,'HARGA SATUAN'!$C$7:$C$1922,0),0)),"",OFFSET('HARGA SATUAN'!$E$6,MATCH(RAB!C57,'HARGA SATUAN'!$C$7:$C$1922,0),0))</f>
        <v/>
      </c>
      <c r="E57" s="292" t="str">
        <f ca="1">IF(B57="+","Unit",IF(ISERROR(OFFSET('HARGA SATUAN'!$F$6,MATCH(RAB!C57,'HARGA SATUAN'!$C$7:$C$1922,0),0)),"",OFFSET('HARGA SATUAN'!$F$6,MATCH(RAB!C57,'HARGA SATUAN'!$C$7:$C$1922,0),0)))</f>
        <v>Unit</v>
      </c>
      <c r="F57" s="292">
        <v>1</v>
      </c>
      <c r="G57" s="293">
        <f ca="1">IF(ISERROR(OFFSET('HARGA SATUAN'!$Q$6,MATCH(RAB!C57,'HARGA SATUAN'!$C$7:$C$1922,0),0)),0,OFFSET('HARGA SATUAN'!$Q$6,MATCH(RAB!C57,'HARGA SATUAN'!$C$7:$C$1922,0),0))</f>
        <v>0</v>
      </c>
      <c r="H57" s="294">
        <f t="shared" ref="H57:H79" ca="1" si="20">IF(OR(D57="MDU",D57="MDU-KD"),(IF($O$3="RAB NON MDU","PLN KD",G57*F57)),0)</f>
        <v>0</v>
      </c>
      <c r="I57" s="294">
        <f t="shared" ref="I57:I79" ca="1" si="21">IF(D57="HDW",G57*F57,0)</f>
        <v>0</v>
      </c>
      <c r="J57" s="294">
        <f t="shared" ref="J57:J79" ca="1" si="22">IF(D57="JASA",G57*F57,0)</f>
        <v>0</v>
      </c>
      <c r="K57" s="295">
        <f t="shared" ref="K57:K79" ca="1" si="23">SUM(H57:J57)</f>
        <v>0</v>
      </c>
      <c r="L57" s="275"/>
      <c r="M57" s="275"/>
      <c r="N57" s="300"/>
      <c r="O57" s="296"/>
      <c r="P57" s="296"/>
      <c r="Q57" s="277"/>
      <c r="R57" s="269"/>
      <c r="S57" s="297"/>
      <c r="T57" s="274"/>
      <c r="U57" s="274"/>
      <c r="V57" s="274"/>
    </row>
    <row r="58" spans="1:22" s="301" customFormat="1">
      <c r="A58" s="269"/>
      <c r="B58" s="408">
        <v>1</v>
      </c>
      <c r="C58" s="302" t="s">
        <v>1154</v>
      </c>
      <c r="D58" s="291" t="str">
        <f ca="1">IF(ISERROR(OFFSET('HARGA SATUAN'!$E$6,MATCH(RAB!C58,'HARGA SATUAN'!$C$7:$C$1922,0),0)),"",OFFSET('HARGA SATUAN'!$E$6,MATCH(RAB!C58,'HARGA SATUAN'!$C$7:$C$1922,0),0))</f>
        <v>MDU-KD</v>
      </c>
      <c r="E58" s="292" t="str">
        <f ca="1">IF(B58="+","Unit",IF(ISERROR(OFFSET('HARGA SATUAN'!$F$6,MATCH(RAB!C58,'HARGA SATUAN'!$C$7:$C$1922,0),0)),"",OFFSET('HARGA SATUAN'!$F$6,MATCH(RAB!C58,'HARGA SATUAN'!$C$7:$C$1922,0),0)))</f>
        <v>Bh</v>
      </c>
      <c r="F58" s="292">
        <f>F57*1</f>
        <v>1</v>
      </c>
      <c r="G58" s="293">
        <f ca="1">IF(ISERROR(OFFSET('HARGA SATUAN'!$Q$6,MATCH(RAB!C58,'HARGA SATUAN'!$C$7:$C$1922,0),0)),0,OFFSET('HARGA SATUAN'!$Q$6,MATCH(RAB!C58,'HARGA SATUAN'!$C$7:$C$1922,0),0))</f>
        <v>235202</v>
      </c>
      <c r="H58" s="294">
        <f t="shared" ca="1" si="20"/>
        <v>235202</v>
      </c>
      <c r="I58" s="294">
        <f t="shared" ca="1" si="21"/>
        <v>0</v>
      </c>
      <c r="J58" s="294">
        <f t="shared" ca="1" si="22"/>
        <v>0</v>
      </c>
      <c r="K58" s="295">
        <f t="shared" ca="1" si="23"/>
        <v>235202</v>
      </c>
      <c r="L58" s="275"/>
      <c r="M58" s="275"/>
      <c r="N58" s="300"/>
      <c r="O58" s="296"/>
      <c r="P58" s="296"/>
      <c r="Q58" s="277"/>
      <c r="R58" s="269"/>
      <c r="S58" s="297"/>
      <c r="T58" s="274"/>
      <c r="U58" s="274"/>
      <c r="V58" s="274"/>
    </row>
    <row r="59" spans="1:22" s="301" customFormat="1">
      <c r="A59" s="269"/>
      <c r="B59" s="408">
        <v>2</v>
      </c>
      <c r="C59" s="302" t="s">
        <v>1189</v>
      </c>
      <c r="D59" s="291" t="str">
        <f ca="1">IF(ISERROR(OFFSET('HARGA SATUAN'!$E$6,MATCH(RAB!C59,'HARGA SATUAN'!$C$7:$C$1922,0),0)),"",OFFSET('HARGA SATUAN'!$E$6,MATCH(RAB!C59,'HARGA SATUAN'!$C$7:$C$1922,0),0))</f>
        <v>MDU-KD</v>
      </c>
      <c r="E59" s="292" t="str">
        <f ca="1">IF(B59="+","Unit",IF(ISERROR(OFFSET('HARGA SATUAN'!$F$6,MATCH(RAB!C59,'HARGA SATUAN'!$C$7:$C$1922,0),0)),"",OFFSET('HARGA SATUAN'!$F$6,MATCH(RAB!C59,'HARGA SATUAN'!$C$7:$C$1922,0),0)))</f>
        <v>Bh</v>
      </c>
      <c r="F59" s="292">
        <f>F57*1</f>
        <v>1</v>
      </c>
      <c r="G59" s="293">
        <f ca="1">IF(ISERROR(OFFSET('HARGA SATUAN'!$Q$6,MATCH(RAB!C59,'HARGA SATUAN'!$C$7:$C$1922,0),0)),0,OFFSET('HARGA SATUAN'!$Q$6,MATCH(RAB!C59,'HARGA SATUAN'!$C$7:$C$1922,0),0))</f>
        <v>243753</v>
      </c>
      <c r="H59" s="294">
        <f t="shared" ca="1" si="20"/>
        <v>243753</v>
      </c>
      <c r="I59" s="294">
        <f t="shared" ca="1" si="21"/>
        <v>0</v>
      </c>
      <c r="J59" s="294">
        <f t="shared" ca="1" si="22"/>
        <v>0</v>
      </c>
      <c r="K59" s="295">
        <f t="shared" ca="1" si="23"/>
        <v>243753</v>
      </c>
      <c r="L59" s="275"/>
      <c r="M59" s="275"/>
      <c r="N59" s="300"/>
      <c r="O59" s="296"/>
      <c r="P59" s="296"/>
      <c r="Q59" s="277"/>
      <c r="R59" s="269"/>
      <c r="S59" s="297"/>
      <c r="T59" s="274"/>
      <c r="U59" s="274"/>
      <c r="V59" s="274"/>
    </row>
    <row r="60" spans="1:22" s="479" customFormat="1" ht="27.6">
      <c r="A60" s="471"/>
      <c r="B60" s="472">
        <v>3</v>
      </c>
      <c r="C60" s="473" t="s">
        <v>1162</v>
      </c>
      <c r="D60" s="474" t="str">
        <f ca="1">IF(ISERROR(OFFSET('HARGA SATUAN'!$E$6,MATCH(RAB!C60,'HARGA SATUAN'!$C$7:$C$1922,0),0)),"",OFFSET('HARGA SATUAN'!$E$6,MATCH(RAB!C60,'HARGA SATUAN'!$C$7:$C$1922,0),0))</f>
        <v>MDU-KD</v>
      </c>
      <c r="E60" s="475" t="str">
        <f ca="1">IF(B60="+","Unit",IF(ISERROR(OFFSET('HARGA SATUAN'!$F$6,MATCH(RAB!C60,'HARGA SATUAN'!$C$7:$C$1922,0),0)),"",OFFSET('HARGA SATUAN'!$F$6,MATCH(RAB!C60,'HARGA SATUAN'!$C$7:$C$1922,0),0)))</f>
        <v>Set</v>
      </c>
      <c r="F60" s="475">
        <f>F57*6</f>
        <v>6</v>
      </c>
      <c r="G60" s="476">
        <f ca="1">IF(ISERROR(OFFSET('HARGA SATUAN'!$Q$6,MATCH(RAB!C60,'HARGA SATUAN'!$C$7:$C$1922,0),0)),0,OFFSET('HARGA SATUAN'!$Q$6,MATCH(RAB!C60,'HARGA SATUAN'!$C$7:$C$1922,0),0))</f>
        <v>557575</v>
      </c>
      <c r="H60" s="477">
        <f t="shared" ca="1" si="20"/>
        <v>3345450</v>
      </c>
      <c r="I60" s="477">
        <f t="shared" ca="1" si="21"/>
        <v>0</v>
      </c>
      <c r="J60" s="477">
        <f t="shared" ca="1" si="22"/>
        <v>0</v>
      </c>
      <c r="K60" s="478">
        <f t="shared" ca="1" si="23"/>
        <v>3345450</v>
      </c>
      <c r="N60" s="480"/>
      <c r="O60" s="481"/>
      <c r="P60" s="481"/>
      <c r="Q60" s="482"/>
      <c r="R60" s="471"/>
      <c r="S60" s="483"/>
      <c r="T60" s="481"/>
      <c r="U60" s="481"/>
      <c r="V60" s="481"/>
    </row>
    <row r="61" spans="1:22" s="301" customFormat="1">
      <c r="A61" s="269"/>
      <c r="B61" s="408">
        <v>4</v>
      </c>
      <c r="C61" s="302" t="s">
        <v>142</v>
      </c>
      <c r="D61" s="291" t="str">
        <f ca="1">IF(ISERROR(OFFSET('HARGA SATUAN'!$E$6,MATCH(RAB!C61,'HARGA SATUAN'!$C$7:$C$1922,0),0)),"",OFFSET('HARGA SATUAN'!$E$6,MATCH(RAB!C61,'HARGA SATUAN'!$C$7:$C$1922,0),0))</f>
        <v>HDW</v>
      </c>
      <c r="E61" s="292" t="str">
        <f ca="1">IF(B61="+","Unit",IF(ISERROR(OFFSET('HARGA SATUAN'!$F$6,MATCH(RAB!C61,'HARGA SATUAN'!$C$7:$C$1922,0),0)),"",OFFSET('HARGA SATUAN'!$F$6,MATCH(RAB!C61,'HARGA SATUAN'!$C$7:$C$1922,0),0)))</f>
        <v>Mtr</v>
      </c>
      <c r="F61" s="292">
        <f>F57*2</f>
        <v>2</v>
      </c>
      <c r="G61" s="293">
        <f ca="1">IF(ISERROR(OFFSET('HARGA SATUAN'!$Q$6,MATCH(RAB!C61,'HARGA SATUAN'!$C$7:$C$1922,0),0)),0,OFFSET('HARGA SATUAN'!$Q$6,MATCH(RAB!C61,'HARGA SATUAN'!$C$7:$C$1922,0),0))</f>
        <v>8728</v>
      </c>
      <c r="H61" s="294">
        <f t="shared" ca="1" si="20"/>
        <v>0</v>
      </c>
      <c r="I61" s="294">
        <f t="shared" ca="1" si="21"/>
        <v>17456</v>
      </c>
      <c r="J61" s="294">
        <f t="shared" ca="1" si="22"/>
        <v>0</v>
      </c>
      <c r="K61" s="295">
        <f t="shared" ca="1" si="23"/>
        <v>17456</v>
      </c>
      <c r="L61" s="275"/>
      <c r="M61" s="275"/>
      <c r="N61" s="300"/>
      <c r="O61" s="296"/>
      <c r="P61" s="296"/>
      <c r="Q61" s="277"/>
      <c r="R61" s="269"/>
      <c r="S61" s="297"/>
      <c r="T61" s="274"/>
      <c r="U61" s="274"/>
      <c r="V61" s="274"/>
    </row>
    <row r="62" spans="1:22" s="301" customFormat="1">
      <c r="A62" s="269"/>
      <c r="B62" s="408">
        <v>5</v>
      </c>
      <c r="C62" s="302" t="s">
        <v>146</v>
      </c>
      <c r="D62" s="291" t="str">
        <f ca="1">IF(ISERROR(OFFSET('HARGA SATUAN'!$E$6,MATCH(RAB!C62,'HARGA SATUAN'!$C$7:$C$1922,0),0)),"",OFFSET('HARGA SATUAN'!$E$6,MATCH(RAB!C62,'HARGA SATUAN'!$C$7:$C$1922,0),0))</f>
        <v>HDW</v>
      </c>
      <c r="E62" s="292" t="str">
        <f ca="1">IF(B62="+","Unit",IF(ISERROR(OFFSET('HARGA SATUAN'!$F$6,MATCH(RAB!C62,'HARGA SATUAN'!$C$7:$C$1922,0),0)),"",OFFSET('HARGA SATUAN'!$F$6,MATCH(RAB!C62,'HARGA SATUAN'!$C$7:$C$1922,0),0)))</f>
        <v>Bh</v>
      </c>
      <c r="F62" s="292">
        <f>F57*4</f>
        <v>4</v>
      </c>
      <c r="G62" s="293">
        <f ca="1">IF(ISERROR(OFFSET('HARGA SATUAN'!$Q$6,MATCH(RAB!C62,'HARGA SATUAN'!$C$7:$C$1922,0),0)),0,OFFSET('HARGA SATUAN'!$Q$6,MATCH(RAB!C62,'HARGA SATUAN'!$C$7:$C$1922,0),0))</f>
        <v>45540</v>
      </c>
      <c r="H62" s="294">
        <f t="shared" ca="1" si="20"/>
        <v>0</v>
      </c>
      <c r="I62" s="294">
        <f t="shared" ca="1" si="21"/>
        <v>182160</v>
      </c>
      <c r="J62" s="294">
        <f t="shared" ca="1" si="22"/>
        <v>0</v>
      </c>
      <c r="K62" s="295">
        <f t="shared" ca="1" si="23"/>
        <v>182160</v>
      </c>
      <c r="L62" s="275"/>
      <c r="M62" s="275"/>
      <c r="N62" s="300"/>
      <c r="O62" s="296"/>
      <c r="P62" s="296"/>
      <c r="Q62" s="277"/>
      <c r="R62" s="269"/>
      <c r="S62" s="297"/>
      <c r="T62" s="274"/>
      <c r="U62" s="274"/>
      <c r="V62" s="274"/>
    </row>
    <row r="63" spans="1:22" s="301" customFormat="1">
      <c r="A63" s="269"/>
      <c r="B63" s="408">
        <v>6</v>
      </c>
      <c r="C63" s="302" t="s">
        <v>1253</v>
      </c>
      <c r="D63" s="291" t="str">
        <f ca="1">IF(ISERROR(OFFSET('HARGA SATUAN'!$E$6,MATCH(RAB!C63,'HARGA SATUAN'!$C$7:$C$1922,0),0)),"",OFFSET('HARGA SATUAN'!$E$6,MATCH(RAB!C63,'HARGA SATUAN'!$C$7:$C$1922,0),0))</f>
        <v>HDW</v>
      </c>
      <c r="E63" s="292" t="str">
        <f ca="1">IF(B63="+","Unit",IF(ISERROR(OFFSET('HARGA SATUAN'!$F$6,MATCH(RAB!C63,'HARGA SATUAN'!$C$7:$C$1922,0),0)),"",OFFSET('HARGA SATUAN'!$F$6,MATCH(RAB!C63,'HARGA SATUAN'!$C$7:$C$1922,0),0)))</f>
        <v>Bh</v>
      </c>
      <c r="F63" s="292">
        <f>F57*8</f>
        <v>8</v>
      </c>
      <c r="G63" s="293">
        <f ca="1">IF(ISERROR(OFFSET('HARGA SATUAN'!$Q$6,MATCH(RAB!C63,'HARGA SATUAN'!$C$7:$C$1922,0),0)),0,OFFSET('HARGA SATUAN'!$Q$6,MATCH(RAB!C63,'HARGA SATUAN'!$C$7:$C$1922,0),0))</f>
        <v>7938</v>
      </c>
      <c r="H63" s="294">
        <f t="shared" ca="1" si="20"/>
        <v>0</v>
      </c>
      <c r="I63" s="294">
        <f t="shared" ca="1" si="21"/>
        <v>63504</v>
      </c>
      <c r="J63" s="294">
        <f t="shared" ca="1" si="22"/>
        <v>0</v>
      </c>
      <c r="K63" s="295">
        <f t="shared" ca="1" si="23"/>
        <v>63504</v>
      </c>
      <c r="L63" s="275"/>
      <c r="M63" s="275"/>
      <c r="N63" s="300"/>
      <c r="O63" s="296"/>
      <c r="P63" s="296"/>
      <c r="Q63" s="277"/>
      <c r="R63" s="269"/>
      <c r="S63" s="297"/>
      <c r="T63" s="274"/>
      <c r="U63" s="274"/>
      <c r="V63" s="274"/>
    </row>
    <row r="64" spans="1:22" s="301" customFormat="1">
      <c r="A64" s="269"/>
      <c r="B64" s="408">
        <v>7</v>
      </c>
      <c r="C64" s="302" t="s">
        <v>28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292">
        <f>F57*1</f>
        <v>1</v>
      </c>
      <c r="G64" s="293">
        <f ca="1">IF(ISERROR(OFFSET('HARGA SATUAN'!$Q$6,MATCH(RAB!C64,'HARGA SATUAN'!$C$7:$C$1922,0),0)),0,OFFSET('HARGA SATUAN'!$Q$6,MATCH(RAB!C64,'HARGA SATUAN'!$C$7:$C$1922,0),0))</f>
        <v>29694</v>
      </c>
      <c r="H64" s="294">
        <f t="shared" ca="1" si="20"/>
        <v>0</v>
      </c>
      <c r="I64" s="294">
        <f t="shared" ca="1" si="21"/>
        <v>29694</v>
      </c>
      <c r="J64" s="294">
        <f t="shared" ca="1" si="22"/>
        <v>0</v>
      </c>
      <c r="K64" s="295">
        <f t="shared" ca="1" si="23"/>
        <v>29694</v>
      </c>
      <c r="L64" s="275"/>
      <c r="M64" s="275"/>
      <c r="N64" s="300"/>
      <c r="O64" s="296"/>
      <c r="P64" s="296"/>
      <c r="Q64" s="277"/>
      <c r="R64" s="269"/>
      <c r="S64" s="297"/>
      <c r="T64" s="274"/>
      <c r="U64" s="274"/>
      <c r="V64" s="274"/>
    </row>
    <row r="65" spans="1:22" s="301" customFormat="1">
      <c r="A65" s="269"/>
      <c r="B65" s="408">
        <v>8</v>
      </c>
      <c r="C65" s="302" t="s">
        <v>162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292">
        <f>F57*8</f>
        <v>8</v>
      </c>
      <c r="G65" s="293">
        <f ca="1">IF(ISERROR(OFFSET('HARGA SATUAN'!$Q$6,MATCH(RAB!C65,'HARGA SATUAN'!$C$7:$C$1922,0),0)),0,OFFSET('HARGA SATUAN'!$Q$6,MATCH(RAB!C65,'HARGA SATUAN'!$C$7:$C$1922,0),0))</f>
        <v>50424</v>
      </c>
      <c r="H65" s="294">
        <f t="shared" ca="1" si="20"/>
        <v>0</v>
      </c>
      <c r="I65" s="294">
        <f t="shared" ca="1" si="21"/>
        <v>403392</v>
      </c>
      <c r="J65" s="294">
        <f t="shared" ca="1" si="22"/>
        <v>0</v>
      </c>
      <c r="K65" s="295">
        <f t="shared" ca="1" si="23"/>
        <v>403392</v>
      </c>
      <c r="L65" s="275"/>
      <c r="M65" s="275"/>
      <c r="N65" s="300"/>
      <c r="O65" s="296"/>
      <c r="P65" s="296"/>
      <c r="Q65" s="277"/>
      <c r="R65" s="269"/>
      <c r="S65" s="297"/>
      <c r="T65" s="274"/>
      <c r="U65" s="274"/>
      <c r="V65" s="274"/>
    </row>
    <row r="66" spans="1:22" s="301" customFormat="1">
      <c r="A66" s="269"/>
      <c r="B66" s="408">
        <v>9</v>
      </c>
      <c r="C66" s="302" t="s">
        <v>168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Bh</v>
      </c>
      <c r="F66" s="292">
        <f>F57*2</f>
        <v>2</v>
      </c>
      <c r="G66" s="293">
        <f ca="1">IF(ISERROR(OFFSET('HARGA SATUAN'!$Q$6,MATCH(RAB!C66,'HARGA SATUAN'!$C$7:$C$1922,0),0)),0,OFFSET('HARGA SATUAN'!$Q$6,MATCH(RAB!C66,'HARGA SATUAN'!$C$7:$C$1922,0),0))</f>
        <v>17368</v>
      </c>
      <c r="H66" s="294">
        <f t="shared" ca="1" si="20"/>
        <v>0</v>
      </c>
      <c r="I66" s="294">
        <f t="shared" ca="1" si="21"/>
        <v>34736</v>
      </c>
      <c r="J66" s="294">
        <f t="shared" ca="1" si="22"/>
        <v>0</v>
      </c>
      <c r="K66" s="295">
        <f t="shared" ca="1" si="23"/>
        <v>34736</v>
      </c>
      <c r="L66" s="275"/>
      <c r="M66" s="275"/>
      <c r="N66" s="300"/>
      <c r="O66" s="296"/>
      <c r="P66" s="296"/>
      <c r="Q66" s="277"/>
      <c r="R66" s="269"/>
      <c r="S66" s="297"/>
      <c r="T66" s="274"/>
      <c r="U66" s="274"/>
      <c r="V66" s="274"/>
    </row>
    <row r="67" spans="1:22" s="301" customFormat="1">
      <c r="A67" s="269"/>
      <c r="B67" s="408">
        <v>10</v>
      </c>
      <c r="C67" s="302" t="s">
        <v>170</v>
      </c>
      <c r="D67" s="291" t="str">
        <f ca="1">IF(ISERROR(OFFSET('HARGA SATUAN'!$E$6,MATCH(RAB!C67,'HARGA SATUAN'!$C$7:$C$1922,0),0)),"",OFFSET('HARGA SATUAN'!$E$6,MATCH(RAB!C67,'HARGA SATUAN'!$C$7:$C$1922,0),0))</f>
        <v>HDW</v>
      </c>
      <c r="E67" s="292" t="str">
        <f ca="1">IF(B67="+","Unit",IF(ISERROR(OFFSET('HARGA SATUAN'!$F$6,MATCH(RAB!C67,'HARGA SATUAN'!$C$7:$C$1922,0),0)),"",OFFSET('HARGA SATUAN'!$F$6,MATCH(RAB!C67,'HARGA SATUAN'!$C$7:$C$1922,0),0)))</f>
        <v>Bh</v>
      </c>
      <c r="F67" s="292">
        <f>F57*4</f>
        <v>4</v>
      </c>
      <c r="G67" s="293">
        <f ca="1">IF(ISERROR(OFFSET('HARGA SATUAN'!$Q$6,MATCH(RAB!C67,'HARGA SATUAN'!$C$7:$C$1922,0),0)),0,OFFSET('HARGA SATUAN'!$Q$6,MATCH(RAB!C67,'HARGA SATUAN'!$C$7:$C$1922,0),0))</f>
        <v>28100</v>
      </c>
      <c r="H67" s="294">
        <f t="shared" ca="1" si="20"/>
        <v>0</v>
      </c>
      <c r="I67" s="294">
        <f t="shared" ca="1" si="21"/>
        <v>112400</v>
      </c>
      <c r="J67" s="294">
        <f t="shared" ca="1" si="22"/>
        <v>0</v>
      </c>
      <c r="K67" s="295">
        <f t="shared" ca="1" si="23"/>
        <v>112400</v>
      </c>
      <c r="L67" s="275"/>
      <c r="M67" s="275"/>
      <c r="N67" s="300"/>
      <c r="O67" s="296"/>
      <c r="P67" s="296"/>
      <c r="Q67" s="277"/>
      <c r="R67" s="269"/>
      <c r="S67" s="297"/>
      <c r="T67" s="274"/>
      <c r="U67" s="274"/>
      <c r="V67" s="274"/>
    </row>
    <row r="68" spans="1:22" s="301" customFormat="1">
      <c r="A68" s="269"/>
      <c r="B68" s="408">
        <v>11</v>
      </c>
      <c r="C68" s="302" t="s">
        <v>541</v>
      </c>
      <c r="D68" s="291" t="str">
        <f ca="1">IF(ISERROR(OFFSET('HARGA SATUAN'!$E$6,MATCH(RAB!C68,'HARGA SATUAN'!$C$7:$C$1922,0),0)),"",OFFSET('HARGA SATUAN'!$E$6,MATCH(RAB!C68,'HARGA SATUAN'!$C$7:$C$1922,0),0))</f>
        <v>HDW</v>
      </c>
      <c r="E68" s="292" t="str">
        <f ca="1">IF(B68="+","Unit",IF(ISERROR(OFFSET('HARGA SATUAN'!$F$6,MATCH(RAB!C68,'HARGA SATUAN'!$C$7:$C$1922,0),0)),"",OFFSET('HARGA SATUAN'!$F$6,MATCH(RAB!C68,'HARGA SATUAN'!$C$7:$C$1922,0),0)))</f>
        <v>Bh</v>
      </c>
      <c r="F68" s="292">
        <f>F57*4</f>
        <v>4</v>
      </c>
      <c r="G68" s="293">
        <f ca="1">IF(ISERROR(OFFSET('HARGA SATUAN'!$Q$6,MATCH(RAB!C68,'HARGA SATUAN'!$C$7:$C$1922,0),0)),0,OFFSET('HARGA SATUAN'!$Q$6,MATCH(RAB!C68,'HARGA SATUAN'!$C$7:$C$1922,0),0))</f>
        <v>431492</v>
      </c>
      <c r="H68" s="294">
        <f t="shared" ca="1" si="20"/>
        <v>0</v>
      </c>
      <c r="I68" s="294">
        <f t="shared" ca="1" si="21"/>
        <v>1725968</v>
      </c>
      <c r="J68" s="294">
        <f t="shared" ca="1" si="22"/>
        <v>0</v>
      </c>
      <c r="K68" s="295">
        <f t="shared" ca="1" si="23"/>
        <v>1725968</v>
      </c>
      <c r="L68" s="275"/>
      <c r="M68" s="275"/>
      <c r="N68" s="300"/>
      <c r="O68" s="296"/>
      <c r="P68" s="296"/>
      <c r="Q68" s="277"/>
      <c r="R68" s="269"/>
      <c r="S68" s="297"/>
      <c r="T68" s="274"/>
      <c r="U68" s="274"/>
      <c r="V68" s="274"/>
    </row>
    <row r="69" spans="1:22" s="301" customFormat="1">
      <c r="A69" s="269"/>
      <c r="B69" s="408">
        <v>12</v>
      </c>
      <c r="C69" s="302" t="s">
        <v>202</v>
      </c>
      <c r="D69" s="291" t="str">
        <f ca="1">IF(ISERROR(OFFSET('HARGA SATUAN'!$E$6,MATCH(RAB!C69,'HARGA SATUAN'!$C$7:$C$1922,0),0)),"",OFFSET('HARGA SATUAN'!$E$6,MATCH(RAB!C69,'HARGA SATUAN'!$C$7:$C$1922,0),0))</f>
        <v>HDW</v>
      </c>
      <c r="E69" s="292" t="str">
        <f ca="1">IF(B69="+","Unit",IF(ISERROR(OFFSET('HARGA SATUAN'!$F$6,MATCH(RAB!C69,'HARGA SATUAN'!$C$7:$C$1922,0),0)),"",OFFSET('HARGA SATUAN'!$F$6,MATCH(RAB!C69,'HARGA SATUAN'!$C$7:$C$1922,0),0)))</f>
        <v>Bh</v>
      </c>
      <c r="F69" s="292">
        <f>F57*4</f>
        <v>4</v>
      </c>
      <c r="G69" s="293">
        <f ca="1">IF(ISERROR(OFFSET('HARGA SATUAN'!$Q$6,MATCH(RAB!C69,'HARGA SATUAN'!$C$7:$C$1922,0),0)),0,OFFSET('HARGA SATUAN'!$Q$6,MATCH(RAB!C69,'HARGA SATUAN'!$C$7:$C$1922,0),0))</f>
        <v>33168</v>
      </c>
      <c r="H69" s="294">
        <f t="shared" ca="1" si="20"/>
        <v>0</v>
      </c>
      <c r="I69" s="294">
        <f t="shared" ca="1" si="21"/>
        <v>132672</v>
      </c>
      <c r="J69" s="294">
        <f t="shared" ca="1" si="22"/>
        <v>0</v>
      </c>
      <c r="K69" s="295">
        <f t="shared" ca="1" si="23"/>
        <v>132672</v>
      </c>
      <c r="L69" s="275"/>
      <c r="M69" s="275"/>
      <c r="N69" s="300"/>
      <c r="O69" s="296"/>
      <c r="P69" s="296"/>
      <c r="Q69" s="277"/>
      <c r="R69" s="269"/>
      <c r="S69" s="297"/>
      <c r="T69" s="274"/>
      <c r="U69" s="274"/>
      <c r="V69" s="274"/>
    </row>
    <row r="70" spans="1:22" s="301" customFormat="1">
      <c r="A70" s="269"/>
      <c r="B70" s="408">
        <v>13</v>
      </c>
      <c r="C70" s="302" t="s">
        <v>201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292">
        <f>F57*9</f>
        <v>9</v>
      </c>
      <c r="G70" s="293">
        <f ca="1">IF(ISERROR(OFFSET('HARGA SATUAN'!$Q$6,MATCH(RAB!C70,'HARGA SATUAN'!$C$7:$C$1922,0),0)),0,OFFSET('HARGA SATUAN'!$Q$6,MATCH(RAB!C70,'HARGA SATUAN'!$C$7:$C$1922,0),0))</f>
        <v>10350</v>
      </c>
      <c r="H70" s="294">
        <f t="shared" ca="1" si="20"/>
        <v>0</v>
      </c>
      <c r="I70" s="294">
        <f t="shared" ca="1" si="21"/>
        <v>93150</v>
      </c>
      <c r="J70" s="294">
        <f t="shared" ca="1" si="22"/>
        <v>0</v>
      </c>
      <c r="K70" s="295">
        <f t="shared" ca="1" si="23"/>
        <v>93150</v>
      </c>
      <c r="L70" s="275"/>
      <c r="M70" s="275"/>
      <c r="N70" s="300"/>
      <c r="O70" s="296"/>
      <c r="P70" s="296"/>
      <c r="Q70" s="277"/>
      <c r="R70" s="269"/>
      <c r="S70" s="297"/>
      <c r="T70" s="274"/>
      <c r="U70" s="274"/>
      <c r="V70" s="274"/>
    </row>
    <row r="71" spans="1:22" s="301" customFormat="1">
      <c r="A71" s="269"/>
      <c r="B71" s="408">
        <v>14</v>
      </c>
      <c r="C71" s="302" t="s">
        <v>207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292">
        <f>F57*2</f>
        <v>2</v>
      </c>
      <c r="G71" s="293">
        <f ca="1">IF(ISERROR(OFFSET('HARGA SATUAN'!$Q$6,MATCH(RAB!C71,'HARGA SATUAN'!$C$7:$C$1922,0),0)),0,OFFSET('HARGA SATUAN'!$Q$6,MATCH(RAB!C71,'HARGA SATUAN'!$C$7:$C$1922,0),0))</f>
        <v>31168</v>
      </c>
      <c r="H71" s="294">
        <f t="shared" ca="1" si="20"/>
        <v>0</v>
      </c>
      <c r="I71" s="294">
        <f t="shared" ca="1" si="21"/>
        <v>62336</v>
      </c>
      <c r="J71" s="294">
        <f t="shared" ca="1" si="22"/>
        <v>0</v>
      </c>
      <c r="K71" s="295">
        <f t="shared" ca="1" si="23"/>
        <v>62336</v>
      </c>
      <c r="L71" s="275"/>
      <c r="M71" s="275"/>
      <c r="N71" s="300"/>
      <c r="O71" s="296"/>
      <c r="P71" s="296"/>
      <c r="Q71" s="277"/>
      <c r="R71" s="269"/>
      <c r="S71" s="297"/>
      <c r="T71" s="274"/>
      <c r="U71" s="274"/>
      <c r="V71" s="274"/>
    </row>
    <row r="72" spans="1:22" s="301" customFormat="1">
      <c r="A72" s="269"/>
      <c r="B72" s="408">
        <v>15</v>
      </c>
      <c r="C72" s="302" t="s">
        <v>25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Bh</v>
      </c>
      <c r="F72" s="292">
        <f>F57*6</f>
        <v>6</v>
      </c>
      <c r="G72" s="293">
        <f ca="1">IF(ISERROR(OFFSET('HARGA SATUAN'!$Q$6,MATCH(RAB!C72,'HARGA SATUAN'!$C$7:$C$1922,0),0)),0,OFFSET('HARGA SATUAN'!$Q$6,MATCH(RAB!C72,'HARGA SATUAN'!$C$7:$C$1922,0),0))</f>
        <v>26821</v>
      </c>
      <c r="H72" s="294">
        <f t="shared" ca="1" si="20"/>
        <v>0</v>
      </c>
      <c r="I72" s="294">
        <f t="shared" ca="1" si="21"/>
        <v>160926</v>
      </c>
      <c r="J72" s="294">
        <f t="shared" ca="1" si="22"/>
        <v>0</v>
      </c>
      <c r="K72" s="295">
        <f t="shared" ca="1" si="23"/>
        <v>160926</v>
      </c>
      <c r="L72" s="275"/>
      <c r="M72" s="275"/>
      <c r="N72" s="300"/>
      <c r="O72" s="296"/>
      <c r="P72" s="296"/>
      <c r="Q72" s="277"/>
      <c r="R72" s="269"/>
      <c r="S72" s="297"/>
      <c r="T72" s="274"/>
      <c r="U72" s="274"/>
      <c r="V72" s="274"/>
    </row>
    <row r="73" spans="1:22" s="301" customFormat="1">
      <c r="A73" s="269"/>
      <c r="B73" s="408">
        <v>16</v>
      </c>
      <c r="C73" s="302" t="s">
        <v>37</v>
      </c>
      <c r="D73" s="291" t="str">
        <f ca="1">IF(ISERROR(OFFSET('HARGA SATUAN'!$E$6,MATCH(RAB!C73,'HARGA SATUAN'!$C$7:$C$1922,0),0)),"",OFFSET('HARGA SATUAN'!$E$6,MATCH(RAB!C73,'HARGA SATUAN'!$C$7:$C$1922,0),0))</f>
        <v>HDW</v>
      </c>
      <c r="E73" s="292" t="str">
        <f ca="1">IF(B73="+","Unit",IF(ISERROR(OFFSET('HARGA SATUAN'!$F$6,MATCH(RAB!C73,'HARGA SATUAN'!$C$7:$C$1922,0),0)),"",OFFSET('HARGA SATUAN'!$F$6,MATCH(RAB!C73,'HARGA SATUAN'!$C$7:$C$1922,0),0)))</f>
        <v>Bh</v>
      </c>
      <c r="F73" s="292">
        <f>F57*3</f>
        <v>3</v>
      </c>
      <c r="G73" s="293">
        <f ca="1">IF(ISERROR(OFFSET('HARGA SATUAN'!$Q$6,MATCH(RAB!C73,'HARGA SATUAN'!$C$7:$C$1922,0),0)),0,OFFSET('HARGA SATUAN'!$Q$6,MATCH(RAB!C73,'HARGA SATUAN'!$C$7:$C$1922,0),0))</f>
        <v>71154</v>
      </c>
      <c r="H73" s="294">
        <f t="shared" ca="1" si="20"/>
        <v>0</v>
      </c>
      <c r="I73" s="294">
        <f t="shared" ca="1" si="21"/>
        <v>213462</v>
      </c>
      <c r="J73" s="294">
        <f t="shared" ca="1" si="22"/>
        <v>0</v>
      </c>
      <c r="K73" s="295">
        <f t="shared" ca="1" si="23"/>
        <v>213462</v>
      </c>
      <c r="L73" s="275"/>
      <c r="M73" s="275"/>
      <c r="N73" s="300"/>
      <c r="O73" s="296"/>
      <c r="P73" s="296"/>
      <c r="Q73" s="277"/>
      <c r="R73" s="269"/>
      <c r="S73" s="297"/>
      <c r="T73" s="274"/>
      <c r="U73" s="274"/>
      <c r="V73" s="274"/>
    </row>
    <row r="74" spans="1:22" s="301" customFormat="1">
      <c r="A74" s="269"/>
      <c r="B74" s="408">
        <v>17</v>
      </c>
      <c r="C74" s="302" t="s">
        <v>229</v>
      </c>
      <c r="D74" s="291" t="str">
        <f ca="1">IF(ISERROR(OFFSET('HARGA SATUAN'!$E$6,MATCH(RAB!C74,'HARGA SATUAN'!$C$7:$C$1922,0),0)),"",OFFSET('HARGA SATUAN'!$E$6,MATCH(RAB!C74,'HARGA SATUAN'!$C$7:$C$1922,0),0))</f>
        <v>HDW</v>
      </c>
      <c r="E74" s="292" t="str">
        <f ca="1">IF(B74="+","Unit",IF(ISERROR(OFFSET('HARGA SATUAN'!$F$6,MATCH(RAB!C74,'HARGA SATUAN'!$C$7:$C$1922,0),0)),"",OFFSET('HARGA SATUAN'!$F$6,MATCH(RAB!C74,'HARGA SATUAN'!$C$7:$C$1922,0),0)))</f>
        <v>Bh</v>
      </c>
      <c r="F74" s="292">
        <f>F57*3</f>
        <v>3</v>
      </c>
      <c r="G74" s="293">
        <f ca="1">IF(ISERROR(OFFSET('HARGA SATUAN'!$Q$6,MATCH(RAB!C74,'HARGA SATUAN'!$C$7:$C$1922,0),0)),0,OFFSET('HARGA SATUAN'!$Q$6,MATCH(RAB!C74,'HARGA SATUAN'!$C$7:$C$1922,0),0))</f>
        <v>64643</v>
      </c>
      <c r="H74" s="294">
        <f t="shared" ca="1" si="20"/>
        <v>0</v>
      </c>
      <c r="I74" s="294">
        <f t="shared" ca="1" si="21"/>
        <v>193929</v>
      </c>
      <c r="J74" s="294">
        <f t="shared" ca="1" si="22"/>
        <v>0</v>
      </c>
      <c r="K74" s="295">
        <f t="shared" ca="1" si="23"/>
        <v>193929</v>
      </c>
      <c r="L74" s="275"/>
      <c r="M74" s="275"/>
      <c r="N74" s="300"/>
      <c r="O74" s="296"/>
      <c r="P74" s="296"/>
      <c r="Q74" s="277"/>
      <c r="R74" s="269"/>
      <c r="S74" s="297"/>
      <c r="T74" s="274"/>
      <c r="U74" s="274"/>
      <c r="V74" s="274"/>
    </row>
    <row r="75" spans="1:22" s="301" customFormat="1">
      <c r="A75" s="269"/>
      <c r="B75" s="408">
        <v>18</v>
      </c>
      <c r="C75" s="302" t="s">
        <v>27</v>
      </c>
      <c r="D75" s="291" t="str">
        <f ca="1">IF(ISERROR(OFFSET('HARGA SATUAN'!$E$6,MATCH(RAB!C75,'HARGA SATUAN'!$C$7:$C$1922,0),0)),"",OFFSET('HARGA SATUAN'!$E$6,MATCH(RAB!C75,'HARGA SATUAN'!$C$7:$C$1922,0),0))</f>
        <v>HDW</v>
      </c>
      <c r="E75" s="292" t="str">
        <f ca="1">IF(B75="+","Unit",IF(ISERROR(OFFSET('HARGA SATUAN'!$F$6,MATCH(RAB!C75,'HARGA SATUAN'!$C$7:$C$1922,0),0)),"",OFFSET('HARGA SATUAN'!$F$6,MATCH(RAB!C75,'HARGA SATUAN'!$C$7:$C$1922,0),0)))</f>
        <v>Bh</v>
      </c>
      <c r="F75" s="292">
        <f>F57*6</f>
        <v>6</v>
      </c>
      <c r="G75" s="293">
        <f ca="1">IF(ISERROR(OFFSET('HARGA SATUAN'!$Q$6,MATCH(RAB!C75,'HARGA SATUAN'!$C$7:$C$1922,0),0)),0,OFFSET('HARGA SATUAN'!$Q$6,MATCH(RAB!C75,'HARGA SATUAN'!$C$7:$C$1922,0),0))</f>
        <v>17928</v>
      </c>
      <c r="H75" s="294">
        <f t="shared" ca="1" si="20"/>
        <v>0</v>
      </c>
      <c r="I75" s="294">
        <f t="shared" ca="1" si="21"/>
        <v>107568</v>
      </c>
      <c r="J75" s="294">
        <f t="shared" ca="1" si="22"/>
        <v>0</v>
      </c>
      <c r="K75" s="295">
        <f t="shared" ca="1" si="23"/>
        <v>107568</v>
      </c>
      <c r="L75" s="275"/>
      <c r="M75" s="275"/>
      <c r="N75" s="300"/>
      <c r="O75" s="296"/>
      <c r="P75" s="296"/>
      <c r="Q75" s="277"/>
      <c r="R75" s="269"/>
      <c r="S75" s="297"/>
      <c r="T75" s="274"/>
      <c r="U75" s="274"/>
      <c r="V75" s="274"/>
    </row>
    <row r="76" spans="1:22" s="301" customFormat="1">
      <c r="A76" s="269"/>
      <c r="B76" s="408">
        <v>19</v>
      </c>
      <c r="C76" s="302" t="s">
        <v>245</v>
      </c>
      <c r="D76" s="291" t="str">
        <f ca="1">IF(ISERROR(OFFSET('HARGA SATUAN'!$E$6,MATCH(RAB!C76,'HARGA SATUAN'!$C$7:$C$1922,0),0)),"",OFFSET('HARGA SATUAN'!$E$6,MATCH(RAB!C76,'HARGA SATUAN'!$C$7:$C$1922,0),0))</f>
        <v>HDW</v>
      </c>
      <c r="E76" s="292" t="str">
        <f ca="1">IF(B76="+","Unit",IF(ISERROR(OFFSET('HARGA SATUAN'!$F$6,MATCH(RAB!C76,'HARGA SATUAN'!$C$7:$C$1922,0),0)),"",OFFSET('HARGA SATUAN'!$F$6,MATCH(RAB!C76,'HARGA SATUAN'!$C$7:$C$1922,0),0)))</f>
        <v>Bh</v>
      </c>
      <c r="F76" s="292">
        <f>F57*2</f>
        <v>2</v>
      </c>
      <c r="G76" s="293">
        <f ca="1">IF(ISERROR(OFFSET('HARGA SATUAN'!$Q$6,MATCH(RAB!C76,'HARGA SATUAN'!$C$7:$C$1922,0),0)),0,OFFSET('HARGA SATUAN'!$Q$6,MATCH(RAB!C76,'HARGA SATUAN'!$C$7:$C$1922,0),0))</f>
        <v>37540</v>
      </c>
      <c r="H76" s="294">
        <f t="shared" ca="1" si="20"/>
        <v>0</v>
      </c>
      <c r="I76" s="294">
        <f t="shared" ca="1" si="21"/>
        <v>75080</v>
      </c>
      <c r="J76" s="294">
        <f t="shared" ca="1" si="22"/>
        <v>0</v>
      </c>
      <c r="K76" s="295">
        <f t="shared" ca="1" si="23"/>
        <v>75080</v>
      </c>
      <c r="L76" s="275"/>
      <c r="M76" s="275"/>
      <c r="N76" s="300"/>
      <c r="O76" s="296"/>
      <c r="P76" s="296"/>
      <c r="Q76" s="277"/>
      <c r="R76" s="269"/>
      <c r="S76" s="297"/>
      <c r="T76" s="274"/>
      <c r="U76" s="274"/>
      <c r="V76" s="274"/>
    </row>
    <row r="77" spans="1:22" s="301" customFormat="1">
      <c r="A77" s="269"/>
      <c r="B77" s="408">
        <v>20</v>
      </c>
      <c r="C77" s="302" t="s">
        <v>38</v>
      </c>
      <c r="D77" s="291" t="str">
        <f ca="1">IF(ISERROR(OFFSET('HARGA SATUAN'!$E$6,MATCH(RAB!C77,'HARGA SATUAN'!$C$7:$C$1922,0),0)),"",OFFSET('HARGA SATUAN'!$E$6,MATCH(RAB!C77,'HARGA SATUAN'!$C$7:$C$1922,0),0))</f>
        <v>HDW</v>
      </c>
      <c r="E77" s="292" t="str">
        <f ca="1">IF(B77="+","Unit",IF(ISERROR(OFFSET('HARGA SATUAN'!$F$6,MATCH(RAB!C77,'HARGA SATUAN'!$C$7:$C$1922,0),0)),"",OFFSET('HARGA SATUAN'!$F$6,MATCH(RAB!C77,'HARGA SATUAN'!$C$7:$C$1922,0),0)))</f>
        <v>Mtr</v>
      </c>
      <c r="F77" s="292">
        <f>3.6*F57</f>
        <v>3.6</v>
      </c>
      <c r="G77" s="293">
        <f ca="1">IF(ISERROR(OFFSET('HARGA SATUAN'!$Q$6,MATCH(RAB!C77,'HARGA SATUAN'!$C$7:$C$1922,0),0)),0,OFFSET('HARGA SATUAN'!$Q$6,MATCH(RAB!C77,'HARGA SATUAN'!$C$7:$C$1922,0),0))</f>
        <v>6210</v>
      </c>
      <c r="H77" s="294">
        <f t="shared" ca="1" si="20"/>
        <v>0</v>
      </c>
      <c r="I77" s="294">
        <f t="shared" ca="1" si="21"/>
        <v>22356</v>
      </c>
      <c r="J77" s="294">
        <f t="shared" ca="1" si="22"/>
        <v>0</v>
      </c>
      <c r="K77" s="295">
        <f t="shared" ca="1" si="23"/>
        <v>22356</v>
      </c>
      <c r="L77" s="275"/>
      <c r="M77" s="275"/>
      <c r="N77" s="300"/>
      <c r="O77" s="296"/>
      <c r="P77" s="296"/>
      <c r="Q77" s="277"/>
      <c r="R77" s="269"/>
      <c r="S77" s="297"/>
      <c r="T77" s="274"/>
      <c r="U77" s="274"/>
      <c r="V77" s="274"/>
    </row>
    <row r="78" spans="1:22" s="301" customFormat="1">
      <c r="A78" s="269"/>
      <c r="B78" s="408">
        <v>21</v>
      </c>
      <c r="C78" s="302" t="s">
        <v>26</v>
      </c>
      <c r="D78" s="291" t="str">
        <f ca="1">IF(ISERROR(OFFSET('HARGA SATUAN'!$E$6,MATCH(RAB!C78,'HARGA SATUAN'!$C$7:$C$1922,0),0)),"",OFFSET('HARGA SATUAN'!$E$6,MATCH(RAB!C78,'HARGA SATUAN'!$C$7:$C$1922,0),0))</f>
        <v>HDW</v>
      </c>
      <c r="E78" s="292" t="str">
        <f ca="1">IF(B78="+","Unit",IF(ISERROR(OFFSET('HARGA SATUAN'!$F$6,MATCH(RAB!C78,'HARGA SATUAN'!$C$7:$C$1922,0),0)),"",OFFSET('HARGA SATUAN'!$F$6,MATCH(RAB!C78,'HARGA SATUAN'!$C$7:$C$1922,0),0)))</f>
        <v>Bh</v>
      </c>
      <c r="F78" s="292">
        <f>F57*22</f>
        <v>22</v>
      </c>
      <c r="G78" s="293">
        <f ca="1">IF(ISERROR(OFFSET('HARGA SATUAN'!$Q$6,MATCH(RAB!C78,'HARGA SATUAN'!$C$7:$C$1922,0),0)),0,OFFSET('HARGA SATUAN'!$Q$6,MATCH(RAB!C78,'HARGA SATUAN'!$C$7:$C$1922,0),0))</f>
        <v>2801</v>
      </c>
      <c r="H78" s="294">
        <f t="shared" ca="1" si="20"/>
        <v>0</v>
      </c>
      <c r="I78" s="294">
        <f t="shared" ca="1" si="21"/>
        <v>61622</v>
      </c>
      <c r="J78" s="294">
        <f t="shared" ca="1" si="22"/>
        <v>0</v>
      </c>
      <c r="K78" s="295">
        <f t="shared" ca="1" si="23"/>
        <v>61622</v>
      </c>
      <c r="L78" s="275"/>
      <c r="M78" s="275"/>
      <c r="N78" s="300"/>
      <c r="O78" s="296"/>
      <c r="P78" s="296"/>
      <c r="Q78" s="277"/>
      <c r="R78" s="269"/>
      <c r="S78" s="297"/>
      <c r="T78" s="274"/>
      <c r="U78" s="274"/>
      <c r="V78" s="274"/>
    </row>
    <row r="79" spans="1:22" s="301" customFormat="1">
      <c r="A79" s="269"/>
      <c r="B79" s="408">
        <v>22</v>
      </c>
      <c r="C79" s="302" t="s">
        <v>2484</v>
      </c>
      <c r="D79" s="291" t="str">
        <f ca="1">IF(ISERROR(OFFSET('HARGA SATUAN'!$E$6,MATCH(RAB!C79,'HARGA SATUAN'!$C$7:$C$1922,0),0)),"",OFFSET('HARGA SATUAN'!$E$6,MATCH(RAB!C79,'HARGA SATUAN'!$C$7:$C$1922,0),0))</f>
        <v>JASA</v>
      </c>
      <c r="E79" s="292" t="str">
        <f ca="1">IF(B79="+","Unit",IF(ISERROR(OFFSET('HARGA SATUAN'!$F$6,MATCH(RAB!C79,'HARGA SATUAN'!$C$7:$C$1922,0),0)),"",OFFSET('HARGA SATUAN'!$F$6,MATCH(RAB!C79,'HARGA SATUAN'!$C$7:$C$1922,0),0)))</f>
        <v>Unit</v>
      </c>
      <c r="F79" s="292">
        <f>F57*1</f>
        <v>1</v>
      </c>
      <c r="G79" s="293">
        <f ca="1">IF(ISERROR(OFFSET('HARGA SATUAN'!$Q$6,MATCH(RAB!C79,'HARGA SATUAN'!$C$7:$C$1922,0),0)),0,OFFSET('HARGA SATUAN'!$Q$6,MATCH(RAB!C79,'HARGA SATUAN'!$C$7:$C$1922,0),0))</f>
        <v>468142</v>
      </c>
      <c r="H79" s="294">
        <f t="shared" ca="1" si="20"/>
        <v>0</v>
      </c>
      <c r="I79" s="294">
        <f t="shared" ca="1" si="21"/>
        <v>0</v>
      </c>
      <c r="J79" s="294">
        <f t="shared" ca="1" si="22"/>
        <v>468142</v>
      </c>
      <c r="K79" s="295">
        <f t="shared" ca="1" si="23"/>
        <v>468142</v>
      </c>
      <c r="L79" s="275"/>
      <c r="M79" s="275"/>
      <c r="N79" s="300"/>
      <c r="O79" s="296"/>
      <c r="P79" s="296"/>
      <c r="Q79" s="277"/>
      <c r="R79" s="269"/>
      <c r="S79" s="297"/>
      <c r="T79" s="274"/>
      <c r="U79" s="274"/>
      <c r="V79" s="274"/>
    </row>
    <row r="80" spans="1:22" s="301" customFormat="1">
      <c r="A80" s="269"/>
      <c r="B80" s="408"/>
      <c r="C80" s="302"/>
      <c r="D80" s="291" t="str">
        <f ca="1">IF(ISERROR(OFFSET('HARGA SATUAN'!$E$6,MATCH(RAB!C80,'HARGA SATUAN'!$C$7:$C$1922,0),0)),"",OFFSET('HARGA SATUAN'!$E$6,MATCH(RAB!C80,'HARGA SATUAN'!$C$7:$C$1922,0),0))</f>
        <v/>
      </c>
      <c r="E80" s="292" t="str">
        <f ca="1">IF(B80="+","Unit",IF(ISERROR(OFFSET('HARGA SATUAN'!$F$6,MATCH(RAB!C80,'HARGA SATUAN'!$C$7:$C$1922,0),0)),"",OFFSET('HARGA SATUAN'!$F$6,MATCH(RAB!C80,'HARGA SATUAN'!$C$7:$C$1922,0),0)))</f>
        <v/>
      </c>
      <c r="F80" s="292"/>
      <c r="G80" s="293">
        <f ca="1">IF(ISERROR(OFFSET('HARGA SATUAN'!$Q$6,MATCH(RAB!C80,'HARGA SATUAN'!$C$7:$C$1922,0),0)),0,OFFSET('HARGA SATUAN'!$Q$6,MATCH(RAB!C80,'HARGA SATUAN'!$C$7:$C$1922,0),0))</f>
        <v>0</v>
      </c>
      <c r="H80" s="294">
        <f t="shared" ref="H80" ca="1" si="24">IF(OR(D80="MDU",D80="MDU-KD"),(IF($O$3="RAB NON MDU","PLN KD",G80*F80)),0)</f>
        <v>0</v>
      </c>
      <c r="I80" s="294">
        <f t="shared" ref="I80" ca="1" si="25">IF(D80="HDW",G80*F80,0)</f>
        <v>0</v>
      </c>
      <c r="J80" s="294">
        <f t="shared" ref="J80" ca="1" si="26">IF(D80="JASA",G80*F80,0)</f>
        <v>0</v>
      </c>
      <c r="K80" s="295">
        <f t="shared" ref="K80" ca="1" si="27">SUM(H80:J80)</f>
        <v>0</v>
      </c>
      <c r="L80" s="275"/>
      <c r="M80" s="275"/>
      <c r="N80" s="300"/>
      <c r="O80" s="296"/>
      <c r="P80" s="296"/>
      <c r="Q80" s="277"/>
      <c r="R80" s="269"/>
      <c r="S80" s="297"/>
      <c r="T80" s="274"/>
      <c r="U80" s="274"/>
      <c r="V80" s="274"/>
    </row>
    <row r="81" spans="1:22" s="301" customFormat="1">
      <c r="A81" s="269"/>
      <c r="B81" s="400" t="s">
        <v>2542</v>
      </c>
      <c r="C81" s="401" t="s">
        <v>2541</v>
      </c>
      <c r="D81" s="291"/>
      <c r="E81" s="292"/>
      <c r="F81" s="292"/>
      <c r="G81" s="293"/>
      <c r="H81" s="294"/>
      <c r="I81" s="294"/>
      <c r="J81" s="294"/>
      <c r="K81" s="295"/>
      <c r="L81" s="275"/>
      <c r="M81" s="275"/>
      <c r="N81" s="300"/>
      <c r="O81" s="296"/>
      <c r="P81" s="296"/>
      <c r="Q81" s="277"/>
      <c r="R81" s="269"/>
      <c r="S81" s="297"/>
      <c r="T81" s="274"/>
      <c r="U81" s="274"/>
      <c r="V81" s="274"/>
    </row>
    <row r="82" spans="1:22" s="301" customFormat="1">
      <c r="A82" s="269"/>
      <c r="B82" s="408" t="s">
        <v>720</v>
      </c>
      <c r="C82" s="302" t="s">
        <v>2543</v>
      </c>
      <c r="D82" s="291" t="str">
        <f ca="1">IF(ISERROR(OFFSET('HARGA SATUAN'!$E$6,MATCH(RAB!C82,'HARGA SATUAN'!$C$7:$C$1922,0),0)),"",OFFSET('HARGA SATUAN'!$E$6,MATCH(RAB!C82,'HARGA SATUAN'!$C$7:$C$1922,0),0))</f>
        <v/>
      </c>
      <c r="E82" s="292" t="str">
        <f ca="1">IF(B82="+","Unit",IF(ISERROR(OFFSET('HARGA SATUAN'!$F$6,MATCH(RAB!C82,'HARGA SATUAN'!$C$7:$C$1922,0),0)),"",OFFSET('HARGA SATUAN'!$F$6,MATCH(RAB!C82,'HARGA SATUAN'!$C$7:$C$1922,0),0)))</f>
        <v>Unit</v>
      </c>
      <c r="F82" s="292">
        <v>1</v>
      </c>
      <c r="G82" s="293">
        <f ca="1">IF(ISERROR(OFFSET('HARGA SATUAN'!$Q$6,MATCH(RAB!C82,'HARGA SATUAN'!$C$7:$C$1922,0),0)),0,OFFSET('HARGA SATUAN'!$Q$6,MATCH(RAB!C82,'HARGA SATUAN'!$C$7:$C$1922,0),0))</f>
        <v>0</v>
      </c>
      <c r="H82" s="294">
        <f t="shared" ref="H82:H94" ca="1" si="28">IF(OR(D82="MDU",D82="MDU-KD"),(IF($O$3="RAB NON MDU","PLN KD",G82*F82)),0)</f>
        <v>0</v>
      </c>
      <c r="I82" s="294">
        <f t="shared" ref="I82:I94" ca="1" si="29">IF(D82="HDW",G82*F82,0)</f>
        <v>0</v>
      </c>
      <c r="J82" s="294">
        <f t="shared" ref="J82:J94" ca="1" si="30">IF(D82="JASA",G82*F82,0)</f>
        <v>0</v>
      </c>
      <c r="K82" s="295">
        <f t="shared" ref="K82:K94" ca="1" si="31">SUM(H82:J82)</f>
        <v>0</v>
      </c>
      <c r="L82" s="275"/>
      <c r="M82" s="275"/>
      <c r="N82" s="300"/>
      <c r="O82" s="296"/>
      <c r="P82" s="296"/>
      <c r="Q82" s="277"/>
      <c r="R82" s="269"/>
      <c r="S82" s="297"/>
      <c r="T82" s="274"/>
      <c r="U82" s="274"/>
      <c r="V82" s="274"/>
    </row>
    <row r="83" spans="1:22" s="301" customFormat="1">
      <c r="A83" s="269"/>
      <c r="B83" s="408">
        <v>1</v>
      </c>
      <c r="C83" s="302" t="s">
        <v>492</v>
      </c>
      <c r="D83" s="291" t="str">
        <f ca="1">IF(ISERROR(OFFSET('HARGA SATUAN'!$E$6,MATCH(RAB!C83,'HARGA SATUAN'!$C$7:$C$1922,0),0)),"",OFFSET('HARGA SATUAN'!$E$6,MATCH(RAB!C83,'HARGA SATUAN'!$C$7:$C$1922,0),0))</f>
        <v>MDU-KD</v>
      </c>
      <c r="E83" s="292" t="str">
        <f ca="1">IF(B83="+","Unit",IF(ISERROR(OFFSET('HARGA SATUAN'!$F$6,MATCH(RAB!C83,'HARGA SATUAN'!$C$7:$C$1922,0),0)),"",OFFSET('HARGA SATUAN'!$F$6,MATCH(RAB!C83,'HARGA SATUAN'!$C$7:$C$1922,0),0)))</f>
        <v>Bh</v>
      </c>
      <c r="F83" s="292">
        <f>F82*1</f>
        <v>1</v>
      </c>
      <c r="G83" s="293">
        <f ca="1">IF(ISERROR(OFFSET('HARGA SATUAN'!$Q$6,MATCH(RAB!C83,'HARGA SATUAN'!$C$7:$C$1922,0),0)),0,OFFSET('HARGA SATUAN'!$Q$6,MATCH(RAB!C83,'HARGA SATUAN'!$C$7:$C$1922,0),0))</f>
        <v>34184115</v>
      </c>
      <c r="H83" s="294">
        <f t="shared" ca="1" si="28"/>
        <v>34184115</v>
      </c>
      <c r="I83" s="294">
        <f t="shared" ca="1" si="29"/>
        <v>0</v>
      </c>
      <c r="J83" s="294">
        <f t="shared" ca="1" si="30"/>
        <v>0</v>
      </c>
      <c r="K83" s="295">
        <f t="shared" ca="1" si="31"/>
        <v>34184115</v>
      </c>
      <c r="L83" s="275"/>
      <c r="M83" s="275"/>
      <c r="N83" s="300"/>
      <c r="O83" s="296"/>
      <c r="P83" s="296"/>
      <c r="Q83" s="277"/>
      <c r="R83" s="269"/>
      <c r="S83" s="297"/>
      <c r="T83" s="274"/>
      <c r="U83" s="274"/>
      <c r="V83" s="274"/>
    </row>
    <row r="84" spans="1:22" s="301" customFormat="1">
      <c r="A84" s="269"/>
      <c r="B84" s="408">
        <v>2</v>
      </c>
      <c r="C84" s="302" t="s">
        <v>2544</v>
      </c>
      <c r="D84" s="291" t="str">
        <f ca="1">IF(ISERROR(OFFSET('HARGA SATUAN'!$E$6,MATCH(RAB!C84,'HARGA SATUAN'!$C$7:$C$1922,0),0)),"",OFFSET('HARGA SATUAN'!$E$6,MATCH(RAB!C84,'HARGA SATUAN'!$C$7:$C$1922,0),0))</f>
        <v/>
      </c>
      <c r="E84" s="292" t="str">
        <f ca="1">IF(B84="+","Unit",IF(ISERROR(OFFSET('HARGA SATUAN'!$F$6,MATCH(RAB!C84,'HARGA SATUAN'!$C$7:$C$1922,0),0)),"",OFFSET('HARGA SATUAN'!$F$6,MATCH(RAB!C84,'HARGA SATUAN'!$C$7:$C$1922,0),0)))</f>
        <v/>
      </c>
      <c r="F84" s="292"/>
      <c r="G84" s="293">
        <f ca="1">IF(ISERROR(OFFSET('HARGA SATUAN'!$Q$6,MATCH(RAB!C84,'HARGA SATUAN'!$C$7:$C$1922,0),0)),0,OFFSET('HARGA SATUAN'!$Q$6,MATCH(RAB!C84,'HARGA SATUAN'!$C$7:$C$1922,0),0))</f>
        <v>0</v>
      </c>
      <c r="H84" s="294">
        <f t="shared" ca="1" si="28"/>
        <v>0</v>
      </c>
      <c r="I84" s="294">
        <f t="shared" ca="1" si="29"/>
        <v>0</v>
      </c>
      <c r="J84" s="294">
        <f t="shared" ca="1" si="30"/>
        <v>0</v>
      </c>
      <c r="K84" s="295">
        <f t="shared" ca="1" si="31"/>
        <v>0</v>
      </c>
      <c r="L84" s="275"/>
      <c r="M84" s="275"/>
      <c r="N84" s="300"/>
      <c r="O84" s="296"/>
      <c r="P84" s="296"/>
      <c r="Q84" s="277"/>
      <c r="R84" s="269"/>
      <c r="S84" s="297"/>
      <c r="T84" s="274"/>
      <c r="U84" s="274"/>
      <c r="V84" s="274"/>
    </row>
    <row r="85" spans="1:22" s="301" customFormat="1">
      <c r="A85" s="269"/>
      <c r="B85" s="408"/>
      <c r="C85" s="302" t="s">
        <v>61</v>
      </c>
      <c r="D85" s="291" t="str">
        <f ca="1">IF(ISERROR(OFFSET('HARGA SATUAN'!$E$6,MATCH(RAB!C85,'HARGA SATUAN'!$C$7:$C$1922,0),0)),"",OFFSET('HARGA SATUAN'!$E$6,MATCH(RAB!C85,'HARGA SATUAN'!$C$7:$C$1922,0),0))</f>
        <v>MDU-KD</v>
      </c>
      <c r="E85" s="292" t="str">
        <f ca="1">IF(B85="+","Unit",IF(ISERROR(OFFSET('HARGA SATUAN'!$F$6,MATCH(RAB!C85,'HARGA SATUAN'!$C$7:$C$1922,0),0)),"",OFFSET('HARGA SATUAN'!$F$6,MATCH(RAB!C85,'HARGA SATUAN'!$C$7:$C$1922,0),0)))</f>
        <v>Mtr</v>
      </c>
      <c r="F85" s="292">
        <f>F82*2</f>
        <v>2</v>
      </c>
      <c r="G85" s="293">
        <f ca="1">IF(ISERROR(OFFSET('HARGA SATUAN'!$Q$6,MATCH(RAB!C85,'HARGA SATUAN'!$C$7:$C$1922,0),0)),0,OFFSET('HARGA SATUAN'!$Q$6,MATCH(RAB!C85,'HARGA SATUAN'!$C$7:$C$1922,0),0))</f>
        <v>13967</v>
      </c>
      <c r="H85" s="294">
        <f t="shared" ca="1" si="28"/>
        <v>27934</v>
      </c>
      <c r="I85" s="294">
        <f t="shared" ca="1" si="29"/>
        <v>0</v>
      </c>
      <c r="J85" s="294">
        <f t="shared" ca="1" si="30"/>
        <v>0</v>
      </c>
      <c r="K85" s="295">
        <f t="shared" ca="1" si="31"/>
        <v>27934</v>
      </c>
      <c r="L85" s="275"/>
      <c r="M85" s="275"/>
      <c r="N85" s="300"/>
      <c r="O85" s="296"/>
      <c r="P85" s="296"/>
      <c r="Q85" s="277"/>
      <c r="R85" s="269"/>
      <c r="S85" s="297"/>
      <c r="T85" s="274"/>
      <c r="U85" s="274"/>
      <c r="V85" s="274"/>
    </row>
    <row r="86" spans="1:22" s="301" customFormat="1">
      <c r="A86" s="269"/>
      <c r="B86" s="408"/>
      <c r="C86" s="302" t="s">
        <v>1158</v>
      </c>
      <c r="D86" s="291" t="str">
        <f ca="1">IF(ISERROR(OFFSET('HARGA SATUAN'!$E$6,MATCH(RAB!C86,'HARGA SATUAN'!$C$7:$C$1922,0),0)),"",OFFSET('HARGA SATUAN'!$E$6,MATCH(RAB!C86,'HARGA SATUAN'!$C$7:$C$1922,0),0))</f>
        <v>MDU-KD</v>
      </c>
      <c r="E86" s="292" t="str">
        <f ca="1">IF(B86="+","Unit",IF(ISERROR(OFFSET('HARGA SATUAN'!$F$6,MATCH(RAB!C86,'HARGA SATUAN'!$C$7:$C$1922,0),0)),"",OFFSET('HARGA SATUAN'!$F$6,MATCH(RAB!C86,'HARGA SATUAN'!$C$7:$C$1922,0),0)))</f>
        <v>Mtr</v>
      </c>
      <c r="F86" s="292">
        <f>F82*2</f>
        <v>2</v>
      </c>
      <c r="G86" s="293">
        <f ca="1">IF(ISERROR(OFFSET('HARGA SATUAN'!$Q$6,MATCH(RAB!C86,'HARGA SATUAN'!$C$7:$C$1922,0),0)),0,OFFSET('HARGA SATUAN'!$Q$6,MATCH(RAB!C86,'HARGA SATUAN'!$C$7:$C$1922,0),0))</f>
        <v>49525</v>
      </c>
      <c r="H86" s="294">
        <f t="shared" ca="1" si="28"/>
        <v>99050</v>
      </c>
      <c r="I86" s="294">
        <f t="shared" ca="1" si="29"/>
        <v>0</v>
      </c>
      <c r="J86" s="294">
        <f t="shared" ca="1" si="30"/>
        <v>0</v>
      </c>
      <c r="K86" s="295">
        <f t="shared" ca="1" si="31"/>
        <v>99050</v>
      </c>
      <c r="L86" s="275"/>
      <c r="M86" s="275"/>
      <c r="N86" s="300"/>
      <c r="O86" s="296"/>
      <c r="P86" s="296"/>
      <c r="Q86" s="277"/>
      <c r="R86" s="269"/>
      <c r="S86" s="297"/>
      <c r="T86" s="274"/>
      <c r="U86" s="274"/>
      <c r="V86" s="274"/>
    </row>
    <row r="87" spans="1:22" s="301" customFormat="1">
      <c r="A87" s="269"/>
      <c r="B87" s="408">
        <v>3</v>
      </c>
      <c r="C87" s="302" t="s">
        <v>2206</v>
      </c>
      <c r="D87" s="291" t="str">
        <f ca="1">IF(ISERROR(OFFSET('HARGA SATUAN'!$E$6,MATCH(RAB!C87,'HARGA SATUAN'!$C$7:$C$1922,0),0)),"",OFFSET('HARGA SATUAN'!$E$6,MATCH(RAB!C87,'HARGA SATUAN'!$C$7:$C$1922,0),0))</f>
        <v>HDW</v>
      </c>
      <c r="E87" s="292" t="str">
        <f ca="1">IF(B87="+","Unit",IF(ISERROR(OFFSET('HARGA SATUAN'!$F$6,MATCH(RAB!C87,'HARGA SATUAN'!$C$7:$C$1922,0),0)),"",OFFSET('HARGA SATUAN'!$F$6,MATCH(RAB!C87,'HARGA SATUAN'!$C$7:$C$1922,0),0)))</f>
        <v>Bh</v>
      </c>
      <c r="F87" s="292">
        <f>F82*1</f>
        <v>1</v>
      </c>
      <c r="G87" s="293">
        <f ca="1">IF(ISERROR(OFFSET('HARGA SATUAN'!$Q$6,MATCH(RAB!C87,'HARGA SATUAN'!$C$7:$C$1922,0),0)),0,OFFSET('HARGA SATUAN'!$Q$6,MATCH(RAB!C87,'HARGA SATUAN'!$C$7:$C$1922,0),0))</f>
        <v>77625</v>
      </c>
      <c r="H87" s="294">
        <f t="shared" ca="1" si="28"/>
        <v>0</v>
      </c>
      <c r="I87" s="294">
        <f t="shared" ca="1" si="29"/>
        <v>77625</v>
      </c>
      <c r="J87" s="294">
        <f t="shared" ca="1" si="30"/>
        <v>0</v>
      </c>
      <c r="K87" s="295">
        <f t="shared" ca="1" si="31"/>
        <v>77625</v>
      </c>
      <c r="L87" s="275"/>
      <c r="M87" s="275"/>
      <c r="N87" s="300"/>
      <c r="O87" s="296"/>
      <c r="P87" s="296"/>
      <c r="Q87" s="277"/>
      <c r="R87" s="269"/>
      <c r="S87" s="297"/>
      <c r="T87" s="274"/>
      <c r="U87" s="274"/>
      <c r="V87" s="274"/>
    </row>
    <row r="88" spans="1:22" s="301" customFormat="1">
      <c r="A88" s="269"/>
      <c r="B88" s="408">
        <v>4</v>
      </c>
      <c r="C88" s="302" t="s">
        <v>165</v>
      </c>
      <c r="D88" s="291" t="str">
        <f ca="1">IF(ISERROR(OFFSET('HARGA SATUAN'!$E$6,MATCH(RAB!C88,'HARGA SATUAN'!$C$7:$C$1922,0),0)),"",OFFSET('HARGA SATUAN'!$E$6,MATCH(RAB!C88,'HARGA SATUAN'!$C$7:$C$1922,0),0))</f>
        <v>HDW</v>
      </c>
      <c r="E88" s="292" t="str">
        <f ca="1">IF(B88="+","Unit",IF(ISERROR(OFFSET('HARGA SATUAN'!$F$6,MATCH(RAB!C88,'HARGA SATUAN'!$C$7:$C$1922,0),0)),"",OFFSET('HARGA SATUAN'!$F$6,MATCH(RAB!C88,'HARGA SATUAN'!$C$7:$C$1922,0),0)))</f>
        <v>Bh</v>
      </c>
      <c r="F88" s="292">
        <f>F82*2</f>
        <v>2</v>
      </c>
      <c r="G88" s="293">
        <f ca="1">IF(ISERROR(OFFSET('HARGA SATUAN'!$Q$6,MATCH(RAB!C88,'HARGA SATUAN'!$C$7:$C$1922,0),0)),0,OFFSET('HARGA SATUAN'!$Q$6,MATCH(RAB!C88,'HARGA SATUAN'!$C$7:$C$1922,0),0))</f>
        <v>465750</v>
      </c>
      <c r="H88" s="294">
        <f t="shared" ca="1" si="28"/>
        <v>0</v>
      </c>
      <c r="I88" s="294">
        <f t="shared" ca="1" si="29"/>
        <v>931500</v>
      </c>
      <c r="J88" s="294">
        <f t="shared" ca="1" si="30"/>
        <v>0</v>
      </c>
      <c r="K88" s="295">
        <f t="shared" ca="1" si="31"/>
        <v>931500</v>
      </c>
      <c r="L88" s="275"/>
      <c r="M88" s="275"/>
      <c r="N88" s="300"/>
      <c r="O88" s="296"/>
      <c r="P88" s="296"/>
      <c r="Q88" s="277"/>
      <c r="R88" s="269"/>
      <c r="S88" s="297"/>
      <c r="T88" s="274"/>
      <c r="U88" s="274"/>
      <c r="V88" s="274"/>
    </row>
    <row r="89" spans="1:22" s="301" customFormat="1">
      <c r="A89" s="269"/>
      <c r="B89" s="408">
        <v>5</v>
      </c>
      <c r="C89" s="302" t="s">
        <v>173</v>
      </c>
      <c r="D89" s="291" t="str">
        <f ca="1">IF(ISERROR(OFFSET('HARGA SATUAN'!$E$6,MATCH(RAB!C89,'HARGA SATUAN'!$C$7:$C$1922,0),0)),"",OFFSET('HARGA SATUAN'!$E$6,MATCH(RAB!C89,'HARGA SATUAN'!$C$7:$C$1922,0),0))</f>
        <v>HDW</v>
      </c>
      <c r="E89" s="292" t="str">
        <f ca="1">IF(B89="+","Unit",IF(ISERROR(OFFSET('HARGA SATUAN'!$F$6,MATCH(RAB!C89,'HARGA SATUAN'!$C$7:$C$1922,0),0)),"",OFFSET('HARGA SATUAN'!$F$6,MATCH(RAB!C89,'HARGA SATUAN'!$C$7:$C$1922,0),0)))</f>
        <v>Bh</v>
      </c>
      <c r="F89" s="292">
        <f>F82*3</f>
        <v>3</v>
      </c>
      <c r="G89" s="293">
        <f ca="1">IF(ISERROR(OFFSET('HARGA SATUAN'!$Q$6,MATCH(RAB!C89,'HARGA SATUAN'!$C$7:$C$1922,0),0)),0,OFFSET('HARGA SATUAN'!$Q$6,MATCH(RAB!C89,'HARGA SATUAN'!$C$7:$C$1922,0),0))</f>
        <v>15900</v>
      </c>
      <c r="H89" s="294">
        <f t="shared" ca="1" si="28"/>
        <v>0</v>
      </c>
      <c r="I89" s="294">
        <f t="shared" ca="1" si="29"/>
        <v>47700</v>
      </c>
      <c r="J89" s="294">
        <f t="shared" ca="1" si="30"/>
        <v>0</v>
      </c>
      <c r="K89" s="295">
        <f t="shared" ca="1" si="31"/>
        <v>47700</v>
      </c>
      <c r="L89" s="275"/>
      <c r="M89" s="275"/>
      <c r="N89" s="300"/>
      <c r="O89" s="296"/>
      <c r="P89" s="296"/>
      <c r="Q89" s="277"/>
      <c r="R89" s="269"/>
      <c r="S89" s="297"/>
      <c r="T89" s="274"/>
      <c r="U89" s="274"/>
      <c r="V89" s="274"/>
    </row>
    <row r="90" spans="1:22" s="301" customFormat="1">
      <c r="A90" s="269"/>
      <c r="B90" s="408">
        <v>6</v>
      </c>
      <c r="C90" s="302" t="s">
        <v>176</v>
      </c>
      <c r="D90" s="291" t="str">
        <f ca="1">IF(ISERROR(OFFSET('HARGA SATUAN'!$E$6,MATCH(RAB!C90,'HARGA SATUAN'!$C$7:$C$1922,0),0)),"",OFFSET('HARGA SATUAN'!$E$6,MATCH(RAB!C90,'HARGA SATUAN'!$C$7:$C$1922,0),0))</f>
        <v>HDW</v>
      </c>
      <c r="E90" s="292" t="str">
        <f ca="1">IF(B90="+","Unit",IF(ISERROR(OFFSET('HARGA SATUAN'!$F$6,MATCH(RAB!C90,'HARGA SATUAN'!$C$7:$C$1922,0),0)),"",OFFSET('HARGA SATUAN'!$F$6,MATCH(RAB!C90,'HARGA SATUAN'!$C$7:$C$1922,0),0)))</f>
        <v>Bh</v>
      </c>
      <c r="F90" s="292">
        <f>F82*2</f>
        <v>2</v>
      </c>
      <c r="G90" s="293">
        <f ca="1">IF(ISERROR(OFFSET('HARGA SATUAN'!$Q$6,MATCH(RAB!C90,'HARGA SATUAN'!$C$7:$C$1922,0),0)),0,OFFSET('HARGA SATUAN'!$Q$6,MATCH(RAB!C90,'HARGA SATUAN'!$C$7:$C$1922,0),0))</f>
        <v>12524</v>
      </c>
      <c r="H90" s="294">
        <f t="shared" ca="1" si="28"/>
        <v>0</v>
      </c>
      <c r="I90" s="294">
        <f t="shared" ca="1" si="29"/>
        <v>25048</v>
      </c>
      <c r="J90" s="294">
        <f t="shared" ca="1" si="30"/>
        <v>0</v>
      </c>
      <c r="K90" s="295">
        <f t="shared" ca="1" si="31"/>
        <v>25048</v>
      </c>
      <c r="L90" s="275"/>
      <c r="M90" s="275"/>
      <c r="N90" s="300"/>
      <c r="O90" s="296"/>
      <c r="P90" s="296"/>
      <c r="Q90" s="277"/>
      <c r="R90" s="269"/>
      <c r="S90" s="297"/>
      <c r="T90" s="274"/>
      <c r="U90" s="274"/>
      <c r="V90" s="274"/>
    </row>
    <row r="91" spans="1:22" s="301" customFormat="1">
      <c r="A91" s="269"/>
      <c r="B91" s="408">
        <v>7</v>
      </c>
      <c r="C91" s="302" t="s">
        <v>1159</v>
      </c>
      <c r="D91" s="291" t="str">
        <f ca="1">IF(ISERROR(OFFSET('HARGA SATUAN'!$E$6,MATCH(RAB!C91,'HARGA SATUAN'!$C$7:$C$1922,0),0)),"",OFFSET('HARGA SATUAN'!$E$6,MATCH(RAB!C91,'HARGA SATUAN'!$C$7:$C$1922,0),0))</f>
        <v>HDW</v>
      </c>
      <c r="E91" s="292" t="str">
        <f ca="1">IF(B91="+","Unit",IF(ISERROR(OFFSET('HARGA SATUAN'!$F$6,MATCH(RAB!C91,'HARGA SATUAN'!$C$7:$C$1922,0),0)),"",OFFSET('HARGA SATUAN'!$F$6,MATCH(RAB!C91,'HARGA SATUAN'!$C$7:$C$1922,0),0)))</f>
        <v>Bh</v>
      </c>
      <c r="F91" s="292">
        <f>F82*4</f>
        <v>4</v>
      </c>
      <c r="G91" s="293">
        <f ca="1">IF(ISERROR(OFFSET('HARGA SATUAN'!$Q$6,MATCH(RAB!C91,'HARGA SATUAN'!$C$7:$C$1922,0),0)),0,OFFSET('HARGA SATUAN'!$Q$6,MATCH(RAB!C91,'HARGA SATUAN'!$C$7:$C$1922,0),0))</f>
        <v>49000</v>
      </c>
      <c r="H91" s="294">
        <f t="shared" ca="1" si="28"/>
        <v>0</v>
      </c>
      <c r="I91" s="294">
        <f t="shared" ca="1" si="29"/>
        <v>196000</v>
      </c>
      <c r="J91" s="294">
        <f t="shared" ca="1" si="30"/>
        <v>0</v>
      </c>
      <c r="K91" s="295">
        <f t="shared" ca="1" si="31"/>
        <v>196000</v>
      </c>
      <c r="L91" s="275"/>
      <c r="M91" s="275"/>
      <c r="N91" s="300"/>
      <c r="O91" s="296"/>
      <c r="P91" s="296"/>
      <c r="Q91" s="277"/>
      <c r="R91" s="269"/>
      <c r="S91" s="297"/>
      <c r="T91" s="274"/>
      <c r="U91" s="274"/>
      <c r="V91" s="274"/>
    </row>
    <row r="92" spans="1:22" s="301" customFormat="1">
      <c r="A92" s="269"/>
      <c r="B92" s="408">
        <v>8</v>
      </c>
      <c r="C92" s="302" t="s">
        <v>139</v>
      </c>
      <c r="D92" s="291" t="str">
        <f ca="1">IF(ISERROR(OFFSET('HARGA SATUAN'!$E$6,MATCH(RAB!C92,'HARGA SATUAN'!$C$7:$C$1922,0),0)),"",OFFSET('HARGA SATUAN'!$E$6,MATCH(RAB!C92,'HARGA SATUAN'!$C$7:$C$1922,0),0))</f>
        <v>HDW</v>
      </c>
      <c r="E92" s="292" t="str">
        <f ca="1">IF(B92="+","Unit",IF(ISERROR(OFFSET('HARGA SATUAN'!$F$6,MATCH(RAB!C92,'HARGA SATUAN'!$C$7:$C$1922,0),0)),"",OFFSET('HARGA SATUAN'!$F$6,MATCH(RAB!C92,'HARGA SATUAN'!$C$7:$C$1922,0),0)))</f>
        <v>Set</v>
      </c>
      <c r="F92" s="292">
        <f>F82*1</f>
        <v>1</v>
      </c>
      <c r="G92" s="293">
        <f ca="1">IF(ISERROR(OFFSET('HARGA SATUAN'!$Q$6,MATCH(RAB!C92,'HARGA SATUAN'!$C$7:$C$1922,0),0)),0,OFFSET('HARGA SATUAN'!$Q$6,MATCH(RAB!C92,'HARGA SATUAN'!$C$7:$C$1922,0),0))</f>
        <v>58995</v>
      </c>
      <c r="H92" s="294">
        <f t="shared" ca="1" si="28"/>
        <v>0</v>
      </c>
      <c r="I92" s="294">
        <f t="shared" ca="1" si="29"/>
        <v>58995</v>
      </c>
      <c r="J92" s="294">
        <f t="shared" ca="1" si="30"/>
        <v>0</v>
      </c>
      <c r="K92" s="295">
        <f t="shared" ca="1" si="31"/>
        <v>58995</v>
      </c>
      <c r="L92" s="275"/>
      <c r="M92" s="275"/>
      <c r="N92" s="300"/>
      <c r="O92" s="296"/>
      <c r="P92" s="296"/>
      <c r="Q92" s="277"/>
      <c r="R92" s="269"/>
      <c r="S92" s="297"/>
      <c r="T92" s="274"/>
      <c r="U92" s="274"/>
      <c r="V92" s="274"/>
    </row>
    <row r="93" spans="1:22" s="301" customFormat="1">
      <c r="A93" s="269"/>
      <c r="B93" s="408">
        <v>9</v>
      </c>
      <c r="C93" s="302" t="s">
        <v>32</v>
      </c>
      <c r="D93" s="291" t="str">
        <f ca="1">IF(ISERROR(OFFSET('HARGA SATUAN'!$E$6,MATCH(RAB!C93,'HARGA SATUAN'!$C$7:$C$1922,0),0)),"",OFFSET('HARGA SATUAN'!$E$6,MATCH(RAB!C93,'HARGA SATUAN'!$C$7:$C$1922,0),0))</f>
        <v>HDW</v>
      </c>
      <c r="E93" s="292" t="str">
        <f ca="1">IF(B93="+","Unit",IF(ISERROR(OFFSET('HARGA SATUAN'!$F$6,MATCH(RAB!C93,'HARGA SATUAN'!$C$7:$C$1922,0),0)),"",OFFSET('HARGA SATUAN'!$F$6,MATCH(RAB!C93,'HARGA SATUAN'!$C$7:$C$1922,0),0)))</f>
        <v>Mtr</v>
      </c>
      <c r="F93" s="292">
        <f>F82*2</f>
        <v>2</v>
      </c>
      <c r="G93" s="293">
        <f ca="1">IF(ISERROR(OFFSET('HARGA SATUAN'!$Q$6,MATCH(RAB!C93,'HARGA SATUAN'!$C$7:$C$1922,0),0)),0,OFFSET('HARGA SATUAN'!$Q$6,MATCH(RAB!C93,'HARGA SATUAN'!$C$7:$C$1922,0),0))</f>
        <v>28980</v>
      </c>
      <c r="H93" s="294">
        <f t="shared" ca="1" si="28"/>
        <v>0</v>
      </c>
      <c r="I93" s="294">
        <f t="shared" ca="1" si="29"/>
        <v>57960</v>
      </c>
      <c r="J93" s="294">
        <f t="shared" ca="1" si="30"/>
        <v>0</v>
      </c>
      <c r="K93" s="295">
        <f t="shared" ca="1" si="31"/>
        <v>57960</v>
      </c>
      <c r="L93" s="275"/>
      <c r="M93" s="275"/>
      <c r="N93" s="300"/>
      <c r="O93" s="296"/>
      <c r="P93" s="296"/>
      <c r="Q93" s="277"/>
      <c r="R93" s="269"/>
      <c r="S93" s="297"/>
      <c r="T93" s="274"/>
      <c r="U93" s="274"/>
      <c r="V93" s="274"/>
    </row>
    <row r="94" spans="1:22" s="301" customFormat="1">
      <c r="A94" s="269"/>
      <c r="B94" s="408">
        <v>10</v>
      </c>
      <c r="C94" s="302" t="s">
        <v>602</v>
      </c>
      <c r="D94" s="291" t="str">
        <f ca="1">IF(ISERROR(OFFSET('HARGA SATUAN'!$E$6,MATCH(RAB!C94,'HARGA SATUAN'!$C$7:$C$1922,0),0)),"",OFFSET('HARGA SATUAN'!$E$6,MATCH(RAB!C94,'HARGA SATUAN'!$C$7:$C$1922,0),0))</f>
        <v>JASA</v>
      </c>
      <c r="E94" s="292" t="str">
        <f ca="1">IF(B94="+","Unit",IF(ISERROR(OFFSET('HARGA SATUAN'!$F$6,MATCH(RAB!C94,'HARGA SATUAN'!$C$7:$C$1922,0),0)),"",OFFSET('HARGA SATUAN'!$F$6,MATCH(RAB!C94,'HARGA SATUAN'!$C$7:$C$1922,0),0)))</f>
        <v>Unit</v>
      </c>
      <c r="F94" s="292">
        <f>F82*1</f>
        <v>1</v>
      </c>
      <c r="G94" s="293">
        <f ca="1">IF(ISERROR(OFFSET('HARGA SATUAN'!$Q$6,MATCH(RAB!C94,'HARGA SATUAN'!$C$7:$C$1922,0),0)),0,OFFSET('HARGA SATUAN'!$Q$6,MATCH(RAB!C94,'HARGA SATUAN'!$C$7:$C$1922,0),0))</f>
        <v>455837</v>
      </c>
      <c r="H94" s="294">
        <f t="shared" ca="1" si="28"/>
        <v>0</v>
      </c>
      <c r="I94" s="294">
        <f t="shared" ca="1" si="29"/>
        <v>0</v>
      </c>
      <c r="J94" s="294">
        <f t="shared" ca="1" si="30"/>
        <v>455837</v>
      </c>
      <c r="K94" s="295">
        <f t="shared" ca="1" si="31"/>
        <v>455837</v>
      </c>
      <c r="L94" s="275"/>
      <c r="M94" s="275"/>
      <c r="N94" s="300"/>
      <c r="O94" s="296"/>
      <c r="P94" s="296"/>
      <c r="Q94" s="277"/>
      <c r="R94" s="269"/>
      <c r="S94" s="297"/>
      <c r="T94" s="274"/>
      <c r="U94" s="274"/>
      <c r="V94" s="274"/>
    </row>
    <row r="95" spans="1:22" s="301" customFormat="1">
      <c r="A95" s="269"/>
      <c r="B95" s="408"/>
      <c r="C95" s="302"/>
      <c r="D95" s="291" t="str">
        <f ca="1">IF(ISERROR(OFFSET('HARGA SATUAN'!$E$6,MATCH(RAB!C95,'HARGA SATUAN'!$C$7:$C$1922,0),0)),"",OFFSET('HARGA SATUAN'!$E$6,MATCH(RAB!C95,'HARGA SATUAN'!$C$7:$C$1922,0),0))</f>
        <v/>
      </c>
      <c r="E95" s="292" t="str">
        <f ca="1">IF(B95="+","Unit",IF(ISERROR(OFFSET('HARGA SATUAN'!$F$6,MATCH(RAB!C95,'HARGA SATUAN'!$C$7:$C$1922,0),0)),"",OFFSET('HARGA SATUAN'!$F$6,MATCH(RAB!C95,'HARGA SATUAN'!$C$7:$C$1922,0),0)))</f>
        <v/>
      </c>
      <c r="F95" s="292"/>
      <c r="G95" s="293">
        <f ca="1">IF(ISERROR(OFFSET('HARGA SATUAN'!$Q$6,MATCH(RAB!C95,'HARGA SATUAN'!$C$7:$C$1922,0),0)),0,OFFSET('HARGA SATUAN'!$Q$6,MATCH(RAB!C95,'HARGA SATUAN'!$C$7:$C$1922,0),0))</f>
        <v>0</v>
      </c>
      <c r="H95" s="294">
        <f t="shared" ref="H95:H105" ca="1" si="32">IF(OR(D95="MDU",D95="MDU-KD"),(IF($O$3="RAB NON MDU","PLN KD",G95*F95)),0)</f>
        <v>0</v>
      </c>
      <c r="I95" s="294">
        <f t="shared" ref="I95:I105" ca="1" si="33">IF(D95="HDW",G95*F95,0)</f>
        <v>0</v>
      </c>
      <c r="J95" s="294">
        <f t="shared" ref="J95:J105" ca="1" si="34">IF(D95="JASA",G95*F95,0)</f>
        <v>0</v>
      </c>
      <c r="K95" s="295">
        <f t="shared" ref="K95:K105" ca="1" si="35">SUM(H95:J95)</f>
        <v>0</v>
      </c>
      <c r="L95" s="275"/>
      <c r="M95" s="275"/>
      <c r="N95" s="300"/>
      <c r="O95" s="296"/>
      <c r="P95" s="296"/>
      <c r="Q95" s="277"/>
      <c r="R95" s="269"/>
      <c r="S95" s="297"/>
      <c r="T95" s="274"/>
      <c r="U95" s="274"/>
      <c r="V95" s="274"/>
    </row>
    <row r="96" spans="1:22" s="301" customFormat="1">
      <c r="A96" s="269"/>
      <c r="B96" s="408" t="s">
        <v>720</v>
      </c>
      <c r="C96" s="302" t="s">
        <v>2545</v>
      </c>
      <c r="D96" s="291" t="str">
        <f ca="1">IF(ISERROR(OFFSET('HARGA SATUAN'!$E$6,MATCH(RAB!C96,'HARGA SATUAN'!$C$7:$C$1922,0),0)),"",OFFSET('HARGA SATUAN'!$E$6,MATCH(RAB!C96,'HARGA SATUAN'!$C$7:$C$1922,0),0))</f>
        <v/>
      </c>
      <c r="E96" s="292" t="str">
        <f ca="1">IF(B96="+","Unit",IF(ISERROR(OFFSET('HARGA SATUAN'!$F$6,MATCH(RAB!C96,'HARGA SATUAN'!$C$7:$C$1922,0),0)),"",OFFSET('HARGA SATUAN'!$F$6,MATCH(RAB!C96,'HARGA SATUAN'!$C$7:$C$1922,0),0)))</f>
        <v>Unit</v>
      </c>
      <c r="F96" s="292">
        <v>2</v>
      </c>
      <c r="G96" s="293">
        <f ca="1">IF(ISERROR(OFFSET('HARGA SATUAN'!$Q$6,MATCH(RAB!C96,'HARGA SATUAN'!$C$7:$C$1922,0),0)),0,OFFSET('HARGA SATUAN'!$Q$6,MATCH(RAB!C96,'HARGA SATUAN'!$C$7:$C$1922,0),0))</f>
        <v>0</v>
      </c>
      <c r="H96" s="294">
        <f t="shared" ca="1" si="32"/>
        <v>0</v>
      </c>
      <c r="I96" s="294">
        <f t="shared" ca="1" si="33"/>
        <v>0</v>
      </c>
      <c r="J96" s="294">
        <f t="shared" ca="1" si="34"/>
        <v>0</v>
      </c>
      <c r="K96" s="295">
        <f t="shared" ca="1" si="35"/>
        <v>0</v>
      </c>
      <c r="L96" s="275"/>
      <c r="M96" s="275"/>
      <c r="N96" s="300"/>
      <c r="O96" s="296"/>
      <c r="P96" s="296"/>
      <c r="Q96" s="277"/>
      <c r="R96" s="269"/>
      <c r="S96" s="297"/>
      <c r="T96" s="274"/>
      <c r="U96" s="274"/>
      <c r="V96" s="274"/>
    </row>
    <row r="97" spans="1:22" s="301" customFormat="1">
      <c r="A97" s="269"/>
      <c r="B97" s="408">
        <v>1</v>
      </c>
      <c r="C97" s="302" t="s">
        <v>29</v>
      </c>
      <c r="D97" s="291" t="str">
        <f ca="1">IF(ISERROR(OFFSET('HARGA SATUAN'!$E$6,MATCH(RAB!C97,'HARGA SATUAN'!$C$7:$C$1922,0),0)),"",OFFSET('HARGA SATUAN'!$E$6,MATCH(RAB!C97,'HARGA SATUAN'!$C$7:$C$1922,0),0))</f>
        <v>HDW</v>
      </c>
      <c r="E97" s="292" t="str">
        <f ca="1">IF(B97="+","Unit",IF(ISERROR(OFFSET('HARGA SATUAN'!$F$6,MATCH(RAB!C97,'HARGA SATUAN'!$C$7:$C$1922,0),0)),"",OFFSET('HARGA SATUAN'!$F$6,MATCH(RAB!C97,'HARGA SATUAN'!$C$7:$C$1922,0),0)))</f>
        <v>Bh</v>
      </c>
      <c r="F97" s="292">
        <f>F96*1</f>
        <v>2</v>
      </c>
      <c r="G97" s="293">
        <f ca="1">IF(ISERROR(OFFSET('HARGA SATUAN'!$Q$6,MATCH(RAB!C97,'HARGA SATUAN'!$C$7:$C$1922,0),0)),0,OFFSET('HARGA SATUAN'!$Q$6,MATCH(RAB!C97,'HARGA SATUAN'!$C$7:$C$1922,0),0))</f>
        <v>194063</v>
      </c>
      <c r="H97" s="294">
        <f t="shared" ca="1" si="32"/>
        <v>0</v>
      </c>
      <c r="I97" s="294">
        <f t="shared" ca="1" si="33"/>
        <v>388126</v>
      </c>
      <c r="J97" s="294">
        <f t="shared" ca="1" si="34"/>
        <v>0</v>
      </c>
      <c r="K97" s="295">
        <f t="shared" ca="1" si="35"/>
        <v>388126</v>
      </c>
      <c r="L97" s="275"/>
      <c r="M97" s="275"/>
      <c r="N97" s="300"/>
      <c r="O97" s="296"/>
      <c r="P97" s="296"/>
      <c r="Q97" s="277"/>
      <c r="R97" s="269"/>
      <c r="S97" s="297"/>
      <c r="T97" s="274"/>
      <c r="U97" s="274"/>
      <c r="V97" s="274"/>
    </row>
    <row r="98" spans="1:22" s="301" customFormat="1">
      <c r="A98" s="269"/>
      <c r="B98" s="408">
        <v>2</v>
      </c>
      <c r="C98" s="302" t="s">
        <v>30</v>
      </c>
      <c r="D98" s="291" t="str">
        <f ca="1">IF(ISERROR(OFFSET('HARGA SATUAN'!$E$6,MATCH(RAB!C98,'HARGA SATUAN'!$C$7:$C$1922,0),0)),"",OFFSET('HARGA SATUAN'!$E$6,MATCH(RAB!C98,'HARGA SATUAN'!$C$7:$C$1922,0),0))</f>
        <v>HDW</v>
      </c>
      <c r="E98" s="292" t="str">
        <f ca="1">IF(B98="+","Unit",IF(ISERROR(OFFSET('HARGA SATUAN'!$F$6,MATCH(RAB!C98,'HARGA SATUAN'!$C$7:$C$1922,0),0)),"",OFFSET('HARGA SATUAN'!$F$6,MATCH(RAB!C98,'HARGA SATUAN'!$C$7:$C$1922,0),0)))</f>
        <v>Bh</v>
      </c>
      <c r="F98" s="292">
        <f>F96*1</f>
        <v>2</v>
      </c>
      <c r="G98" s="293">
        <f ca="1">IF(ISERROR(OFFSET('HARGA SATUAN'!$Q$6,MATCH(RAB!C98,'HARGA SATUAN'!$C$7:$C$1922,0),0)),0,OFFSET('HARGA SATUAN'!$Q$6,MATCH(RAB!C98,'HARGA SATUAN'!$C$7:$C$1922,0),0))</f>
        <v>54338</v>
      </c>
      <c r="H98" s="294">
        <f t="shared" ca="1" si="32"/>
        <v>0</v>
      </c>
      <c r="I98" s="294">
        <f t="shared" ca="1" si="33"/>
        <v>108676</v>
      </c>
      <c r="J98" s="294">
        <f t="shared" ca="1" si="34"/>
        <v>0</v>
      </c>
      <c r="K98" s="295">
        <f t="shared" ca="1" si="35"/>
        <v>108676</v>
      </c>
      <c r="L98" s="275"/>
      <c r="M98" s="275"/>
      <c r="N98" s="300"/>
      <c r="O98" s="296"/>
      <c r="P98" s="296"/>
      <c r="Q98" s="277"/>
      <c r="R98" s="269"/>
      <c r="S98" s="297"/>
      <c r="T98" s="274"/>
      <c r="U98" s="274"/>
      <c r="V98" s="274"/>
    </row>
    <row r="99" spans="1:22" s="301" customFormat="1">
      <c r="A99" s="269"/>
      <c r="B99" s="408">
        <v>3</v>
      </c>
      <c r="C99" s="302" t="s">
        <v>31</v>
      </c>
      <c r="D99" s="291" t="str">
        <f ca="1">IF(ISERROR(OFFSET('HARGA SATUAN'!$E$6,MATCH(RAB!C99,'HARGA SATUAN'!$C$7:$C$1922,0),0)),"",OFFSET('HARGA SATUAN'!$E$6,MATCH(RAB!C99,'HARGA SATUAN'!$C$7:$C$1922,0),0))</f>
        <v>HDW</v>
      </c>
      <c r="E99" s="292" t="str">
        <f ca="1">IF(B99="+","Unit",IF(ISERROR(OFFSET('HARGA SATUAN'!$F$6,MATCH(RAB!C99,'HARGA SATUAN'!$C$7:$C$1922,0),0)),"",OFFSET('HARGA SATUAN'!$F$6,MATCH(RAB!C99,'HARGA SATUAN'!$C$7:$C$1922,0),0)))</f>
        <v>Bh</v>
      </c>
      <c r="F99" s="292">
        <f>F96*1</f>
        <v>2</v>
      </c>
      <c r="G99" s="293">
        <f ca="1">IF(ISERROR(OFFSET('HARGA SATUAN'!$Q$6,MATCH(RAB!C99,'HARGA SATUAN'!$C$7:$C$1922,0),0)),0,OFFSET('HARGA SATUAN'!$Q$6,MATCH(RAB!C99,'HARGA SATUAN'!$C$7:$C$1922,0),0))</f>
        <v>6100</v>
      </c>
      <c r="H99" s="294">
        <f t="shared" ca="1" si="32"/>
        <v>0</v>
      </c>
      <c r="I99" s="294">
        <f t="shared" ca="1" si="33"/>
        <v>12200</v>
      </c>
      <c r="J99" s="294">
        <f t="shared" ca="1" si="34"/>
        <v>0</v>
      </c>
      <c r="K99" s="295">
        <f t="shared" ca="1" si="35"/>
        <v>12200</v>
      </c>
      <c r="L99" s="275"/>
      <c r="M99" s="275"/>
      <c r="N99" s="300"/>
      <c r="O99" s="296"/>
      <c r="P99" s="296"/>
      <c r="Q99" s="277"/>
      <c r="R99" s="269"/>
      <c r="S99" s="297"/>
      <c r="T99" s="274"/>
      <c r="U99" s="274"/>
      <c r="V99" s="274"/>
    </row>
    <row r="100" spans="1:22" s="301" customFormat="1">
      <c r="A100" s="269"/>
      <c r="B100" s="408">
        <v>4</v>
      </c>
      <c r="C100" s="302" t="s">
        <v>32</v>
      </c>
      <c r="D100" s="291" t="str">
        <f ca="1">IF(ISERROR(OFFSET('HARGA SATUAN'!$E$6,MATCH(RAB!C100,'HARGA SATUAN'!$C$7:$C$1922,0),0)),"",OFFSET('HARGA SATUAN'!$E$6,MATCH(RAB!C100,'HARGA SATUAN'!$C$7:$C$1922,0),0))</f>
        <v>HDW</v>
      </c>
      <c r="E100" s="292" t="str">
        <f ca="1">IF(B100="+","Unit",IF(ISERROR(OFFSET('HARGA SATUAN'!$F$6,MATCH(RAB!C100,'HARGA SATUAN'!$C$7:$C$1922,0),0)),"",OFFSET('HARGA SATUAN'!$F$6,MATCH(RAB!C100,'HARGA SATUAN'!$C$7:$C$1922,0),0)))</f>
        <v>Mtr</v>
      </c>
      <c r="F100" s="292">
        <f>F96*10</f>
        <v>20</v>
      </c>
      <c r="G100" s="293">
        <f ca="1">IF(ISERROR(OFFSET('HARGA SATUAN'!$Q$6,MATCH(RAB!C100,'HARGA SATUAN'!$C$7:$C$1922,0),0)),0,OFFSET('HARGA SATUAN'!$Q$6,MATCH(RAB!C100,'HARGA SATUAN'!$C$7:$C$1922,0),0))</f>
        <v>28980</v>
      </c>
      <c r="H100" s="294">
        <f t="shared" ca="1" si="32"/>
        <v>0</v>
      </c>
      <c r="I100" s="294">
        <f t="shared" ca="1" si="33"/>
        <v>579600</v>
      </c>
      <c r="J100" s="294">
        <f t="shared" ca="1" si="34"/>
        <v>0</v>
      </c>
      <c r="K100" s="295">
        <f t="shared" ca="1" si="35"/>
        <v>579600</v>
      </c>
      <c r="L100" s="275"/>
      <c r="M100" s="275"/>
      <c r="N100" s="300"/>
      <c r="O100" s="296"/>
      <c r="P100" s="296"/>
      <c r="Q100" s="277"/>
      <c r="R100" s="269"/>
      <c r="S100" s="297"/>
      <c r="T100" s="274"/>
      <c r="U100" s="274"/>
      <c r="V100" s="274"/>
    </row>
    <row r="101" spans="1:22" s="301" customFormat="1">
      <c r="A101" s="269"/>
      <c r="B101" s="408">
        <v>5</v>
      </c>
      <c r="C101" s="302" t="s">
        <v>33</v>
      </c>
      <c r="D101" s="291" t="str">
        <f ca="1">IF(ISERROR(OFFSET('HARGA SATUAN'!$E$6,MATCH(RAB!C101,'HARGA SATUAN'!$C$7:$C$1922,0),0)),"",OFFSET('HARGA SATUAN'!$E$6,MATCH(RAB!C101,'HARGA SATUAN'!$C$7:$C$1922,0),0))</f>
        <v>HDW</v>
      </c>
      <c r="E101" s="292" t="str">
        <f ca="1">IF(B101="+","Unit",IF(ISERROR(OFFSET('HARGA SATUAN'!$F$6,MATCH(RAB!C101,'HARGA SATUAN'!$C$7:$C$1922,0),0)),"",OFFSET('HARGA SATUAN'!$F$6,MATCH(RAB!C101,'HARGA SATUAN'!$C$7:$C$1922,0),0)))</f>
        <v>Bh</v>
      </c>
      <c r="F101" s="292">
        <f>F96*2</f>
        <v>4</v>
      </c>
      <c r="G101" s="293">
        <f ca="1">IF(ISERROR(OFFSET('HARGA SATUAN'!$Q$6,MATCH(RAB!C101,'HARGA SATUAN'!$C$7:$C$1922,0),0)),0,OFFSET('HARGA SATUAN'!$Q$6,MATCH(RAB!C101,'HARGA SATUAN'!$C$7:$C$1922,0),0))</f>
        <v>10645</v>
      </c>
      <c r="H101" s="294">
        <f t="shared" ca="1" si="32"/>
        <v>0</v>
      </c>
      <c r="I101" s="294">
        <f t="shared" ca="1" si="33"/>
        <v>42580</v>
      </c>
      <c r="J101" s="294">
        <f t="shared" ca="1" si="34"/>
        <v>0</v>
      </c>
      <c r="K101" s="295">
        <f t="shared" ca="1" si="35"/>
        <v>42580</v>
      </c>
      <c r="L101" s="275"/>
      <c r="M101" s="275"/>
      <c r="N101" s="300"/>
      <c r="O101" s="296"/>
      <c r="P101" s="296"/>
      <c r="Q101" s="277"/>
      <c r="R101" s="269"/>
      <c r="S101" s="297"/>
      <c r="T101" s="274"/>
      <c r="U101" s="274"/>
      <c r="V101" s="274"/>
    </row>
    <row r="102" spans="1:22" s="301" customFormat="1">
      <c r="A102" s="269"/>
      <c r="B102" s="408">
        <v>6</v>
      </c>
      <c r="C102" s="302" t="s">
        <v>1266</v>
      </c>
      <c r="D102" s="291" t="str">
        <f ca="1">IF(ISERROR(OFFSET('HARGA SATUAN'!$E$6,MATCH(RAB!C102,'HARGA SATUAN'!$C$7:$C$1922,0),0)),"",OFFSET('HARGA SATUAN'!$E$6,MATCH(RAB!C102,'HARGA SATUAN'!$C$7:$C$1922,0),0))</f>
        <v>HDW</v>
      </c>
      <c r="E102" s="292" t="str">
        <f ca="1">IF(B102="+","Unit",IF(ISERROR(OFFSET('HARGA SATUAN'!$F$6,MATCH(RAB!C102,'HARGA SATUAN'!$C$7:$C$1922,0),0)),"",OFFSET('HARGA SATUAN'!$F$6,MATCH(RAB!C102,'HARGA SATUAN'!$C$7:$C$1922,0),0)))</f>
        <v>Bh</v>
      </c>
      <c r="F102" s="292">
        <f>F96*(5.5/4)</f>
        <v>2.75</v>
      </c>
      <c r="G102" s="293">
        <f ca="1">IF(ISERROR(OFFSET('HARGA SATUAN'!$Q$6,MATCH(RAB!C102,'HARGA SATUAN'!$C$7:$C$1922,0),0)),0,OFFSET('HARGA SATUAN'!$Q$6,MATCH(RAB!C102,'HARGA SATUAN'!$C$7:$C$1922,0),0))</f>
        <v>32874</v>
      </c>
      <c r="H102" s="294">
        <f t="shared" ca="1" si="32"/>
        <v>0</v>
      </c>
      <c r="I102" s="294">
        <f t="shared" ca="1" si="33"/>
        <v>90403.5</v>
      </c>
      <c r="J102" s="294">
        <f t="shared" ca="1" si="34"/>
        <v>0</v>
      </c>
      <c r="K102" s="295">
        <f t="shared" ca="1" si="35"/>
        <v>90403.5</v>
      </c>
      <c r="L102" s="275"/>
      <c r="M102" s="275"/>
      <c r="N102" s="300"/>
      <c r="O102" s="296"/>
      <c r="P102" s="296"/>
      <c r="Q102" s="277"/>
      <c r="R102" s="269"/>
      <c r="S102" s="297"/>
      <c r="T102" s="274"/>
      <c r="U102" s="274"/>
      <c r="V102" s="274"/>
    </row>
    <row r="103" spans="1:22" s="301" customFormat="1">
      <c r="A103" s="269"/>
      <c r="B103" s="408">
        <v>7</v>
      </c>
      <c r="C103" s="302" t="s">
        <v>35</v>
      </c>
      <c r="D103" s="291" t="str">
        <f ca="1">IF(ISERROR(OFFSET('HARGA SATUAN'!$E$6,MATCH(RAB!C103,'HARGA SATUAN'!$C$7:$C$1922,0),0)),"",OFFSET('HARGA SATUAN'!$E$6,MATCH(RAB!C103,'HARGA SATUAN'!$C$7:$C$1922,0),0))</f>
        <v>HDW</v>
      </c>
      <c r="E103" s="292" t="str">
        <f ca="1">IF(B103="+","Unit",IF(ISERROR(OFFSET('HARGA SATUAN'!$F$6,MATCH(RAB!C103,'HARGA SATUAN'!$C$7:$C$1922,0),0)),"",OFFSET('HARGA SATUAN'!$F$6,MATCH(RAB!C103,'HARGA SATUAN'!$C$7:$C$1922,0),0)))</f>
        <v>Bh</v>
      </c>
      <c r="F103" s="292">
        <f>F96*6</f>
        <v>12</v>
      </c>
      <c r="G103" s="293">
        <f ca="1">IF(ISERROR(OFFSET('HARGA SATUAN'!$Q$6,MATCH(RAB!C103,'HARGA SATUAN'!$C$7:$C$1922,0),0)),0,OFFSET('HARGA SATUAN'!$Q$6,MATCH(RAB!C103,'HARGA SATUAN'!$C$7:$C$1922,0),0))</f>
        <v>2588</v>
      </c>
      <c r="H103" s="294">
        <f t="shared" ca="1" si="32"/>
        <v>0</v>
      </c>
      <c r="I103" s="294">
        <f t="shared" ca="1" si="33"/>
        <v>31056</v>
      </c>
      <c r="J103" s="294">
        <f t="shared" ca="1" si="34"/>
        <v>0</v>
      </c>
      <c r="K103" s="295">
        <f t="shared" ca="1" si="35"/>
        <v>31056</v>
      </c>
      <c r="L103" s="275"/>
      <c r="M103" s="275"/>
      <c r="N103" s="300"/>
      <c r="O103" s="296"/>
      <c r="P103" s="296"/>
      <c r="Q103" s="277"/>
      <c r="R103" s="269"/>
      <c r="S103" s="297"/>
      <c r="T103" s="274"/>
      <c r="U103" s="274"/>
      <c r="V103" s="274"/>
    </row>
    <row r="104" spans="1:22" s="301" customFormat="1">
      <c r="A104" s="269"/>
      <c r="B104" s="408">
        <v>8</v>
      </c>
      <c r="C104" s="302" t="s">
        <v>1172</v>
      </c>
      <c r="D104" s="291" t="str">
        <f ca="1">IF(ISERROR(OFFSET('HARGA SATUAN'!$E$6,MATCH(RAB!C104,'HARGA SATUAN'!$C$7:$C$1922,0),0)),"",OFFSET('HARGA SATUAN'!$E$6,MATCH(RAB!C104,'HARGA SATUAN'!$C$7:$C$1922,0),0))</f>
        <v>HDW</v>
      </c>
      <c r="E104" s="292" t="str">
        <f ca="1">IF(B104="+","Unit",IF(ISERROR(OFFSET('HARGA SATUAN'!$F$6,MATCH(RAB!C104,'HARGA SATUAN'!$C$7:$C$1922,0),0)),"",OFFSET('HARGA SATUAN'!$F$6,MATCH(RAB!C104,'HARGA SATUAN'!$C$7:$C$1922,0),0)))</f>
        <v>Mtr</v>
      </c>
      <c r="F104" s="292">
        <f>F96*4.8</f>
        <v>9.6</v>
      </c>
      <c r="G104" s="293">
        <f ca="1">IF(ISERROR(OFFSET('HARGA SATUAN'!$Q$6,MATCH(RAB!C104,'HARGA SATUAN'!$C$7:$C$1922,0),0)),0,OFFSET('HARGA SATUAN'!$Q$6,MATCH(RAB!C104,'HARGA SATUAN'!$C$7:$C$1922,0),0))</f>
        <v>12751</v>
      </c>
      <c r="H104" s="294">
        <f t="shared" ca="1" si="32"/>
        <v>0</v>
      </c>
      <c r="I104" s="294">
        <f t="shared" ca="1" si="33"/>
        <v>122409.59999999999</v>
      </c>
      <c r="J104" s="294">
        <f t="shared" ca="1" si="34"/>
        <v>0</v>
      </c>
      <c r="K104" s="295">
        <f t="shared" ca="1" si="35"/>
        <v>122409.59999999999</v>
      </c>
      <c r="L104" s="275"/>
      <c r="M104" s="275"/>
      <c r="N104" s="300"/>
      <c r="O104" s="296"/>
      <c r="P104" s="296"/>
      <c r="Q104" s="277"/>
      <c r="R104" s="269"/>
      <c r="S104" s="297"/>
      <c r="T104" s="274"/>
      <c r="U104" s="274"/>
      <c r="V104" s="274"/>
    </row>
    <row r="105" spans="1:22" s="301" customFormat="1">
      <c r="A105" s="269"/>
      <c r="B105" s="408">
        <v>9</v>
      </c>
      <c r="C105" s="302" t="s">
        <v>582</v>
      </c>
      <c r="D105" s="291" t="str">
        <f ca="1">IF(ISERROR(OFFSET('HARGA SATUAN'!$E$6,MATCH(RAB!C105,'HARGA SATUAN'!$C$7:$C$1922,0),0)),"",OFFSET('HARGA SATUAN'!$E$6,MATCH(RAB!C105,'HARGA SATUAN'!$C$7:$C$1922,0),0))</f>
        <v>JASA</v>
      </c>
      <c r="E105" s="292" t="str">
        <f ca="1">IF(B105="+","Unit",IF(ISERROR(OFFSET('HARGA SATUAN'!$F$6,MATCH(RAB!C105,'HARGA SATUAN'!$C$7:$C$1922,0),0)),"",OFFSET('HARGA SATUAN'!$F$6,MATCH(RAB!C105,'HARGA SATUAN'!$C$7:$C$1922,0),0)))</f>
        <v>Unit</v>
      </c>
      <c r="F105" s="292">
        <f>F96*1</f>
        <v>2</v>
      </c>
      <c r="G105" s="293">
        <f ca="1">IF(ISERROR(OFFSET('HARGA SATUAN'!$Q$6,MATCH(RAB!C105,'HARGA SATUAN'!$C$7:$C$1922,0),0)),0,OFFSET('HARGA SATUAN'!$Q$6,MATCH(RAB!C105,'HARGA SATUAN'!$C$7:$C$1922,0),0))</f>
        <v>200054</v>
      </c>
      <c r="H105" s="294">
        <f t="shared" ca="1" si="32"/>
        <v>0</v>
      </c>
      <c r="I105" s="294">
        <f t="shared" ca="1" si="33"/>
        <v>0</v>
      </c>
      <c r="J105" s="294">
        <f t="shared" ca="1" si="34"/>
        <v>400108</v>
      </c>
      <c r="K105" s="295">
        <f t="shared" ca="1" si="35"/>
        <v>400108</v>
      </c>
      <c r="L105" s="275"/>
      <c r="M105" s="275"/>
      <c r="N105" s="300"/>
      <c r="O105" s="296"/>
      <c r="P105" s="296"/>
      <c r="Q105" s="277"/>
      <c r="R105" s="269"/>
      <c r="S105" s="297"/>
      <c r="T105" s="274"/>
      <c r="U105" s="274"/>
      <c r="V105" s="274"/>
    </row>
    <row r="106" spans="1:22" s="301" customFormat="1">
      <c r="A106" s="269"/>
      <c r="B106" s="408"/>
      <c r="C106" s="302"/>
      <c r="D106" s="291" t="str">
        <f ca="1">IF(ISERROR(OFFSET('HARGA SATUAN'!$E$6,MATCH(RAB!C106,'HARGA SATUAN'!$C$7:$C$1922,0),0)),"",OFFSET('HARGA SATUAN'!$E$6,MATCH(RAB!C106,'HARGA SATUAN'!$C$7:$C$1922,0),0))</f>
        <v/>
      </c>
      <c r="E106" s="292" t="str">
        <f ca="1">IF(B106="+","Unit",IF(ISERROR(OFFSET('HARGA SATUAN'!$F$6,MATCH(RAB!C106,'HARGA SATUAN'!$C$7:$C$1922,0),0)),"",OFFSET('HARGA SATUAN'!$F$6,MATCH(RAB!C106,'HARGA SATUAN'!$C$7:$C$1922,0),0)))</f>
        <v/>
      </c>
      <c r="F106" s="292"/>
      <c r="G106" s="293">
        <f ca="1">IF(ISERROR(OFFSET('HARGA SATUAN'!$Q$6,MATCH(RAB!C106,'HARGA SATUAN'!$C$7:$C$1922,0),0)),0,OFFSET('HARGA SATUAN'!$Q$6,MATCH(RAB!C106,'HARGA SATUAN'!$C$7:$C$1922,0),0))</f>
        <v>0</v>
      </c>
      <c r="H106" s="294">
        <f t="shared" ref="H106:H107" ca="1" si="36">IF(OR(D106="MDU",D106="MDU-KD"),(IF($O$3="RAB NON MDU","PLN KD",G106*F106)),0)</f>
        <v>0</v>
      </c>
      <c r="I106" s="294">
        <f t="shared" ref="I106:I107" ca="1" si="37">IF(D106="HDW",G106*F106,0)</f>
        <v>0</v>
      </c>
      <c r="J106" s="294">
        <f t="shared" ref="J106:J107" ca="1" si="38">IF(D106="JASA",G106*F106,0)</f>
        <v>0</v>
      </c>
      <c r="K106" s="295">
        <f t="shared" ref="K106:K107" ca="1" si="39">SUM(H106:J106)</f>
        <v>0</v>
      </c>
      <c r="L106" s="275"/>
      <c r="M106" s="275"/>
      <c r="N106" s="300"/>
      <c r="O106" s="296"/>
      <c r="P106" s="296"/>
      <c r="Q106" s="277"/>
      <c r="R106" s="269"/>
      <c r="S106" s="297"/>
      <c r="T106" s="274"/>
      <c r="U106" s="274"/>
      <c r="V106" s="274"/>
    </row>
    <row r="107" spans="1:22" s="301" customFormat="1">
      <c r="A107" s="269"/>
      <c r="B107" s="400" t="s">
        <v>2546</v>
      </c>
      <c r="C107" s="401" t="s">
        <v>2547</v>
      </c>
      <c r="D107" s="291" t="str">
        <f ca="1">IF(ISERROR(OFFSET('HARGA SATUAN'!$E$6,MATCH(RAB!C107,'HARGA SATUAN'!$C$7:$C$1922,0),0)),"",OFFSET('HARGA SATUAN'!$E$6,MATCH(RAB!C107,'HARGA SATUAN'!$C$7:$C$1922,0),0))</f>
        <v/>
      </c>
      <c r="E107" s="292" t="str">
        <f ca="1">IF(B107="+","Unit",IF(ISERROR(OFFSET('HARGA SATUAN'!$F$6,MATCH(RAB!C107,'HARGA SATUAN'!$C$7:$C$1922,0),0)),"",OFFSET('HARGA SATUAN'!$F$6,MATCH(RAB!C107,'HARGA SATUAN'!$C$7:$C$1922,0),0)))</f>
        <v/>
      </c>
      <c r="F107" s="292"/>
      <c r="G107" s="293">
        <f ca="1">IF(ISERROR(OFFSET('HARGA SATUAN'!$Q$6,MATCH(RAB!C107,'HARGA SATUAN'!$C$7:$C$1922,0),0)),0,OFFSET('HARGA SATUAN'!$Q$6,MATCH(RAB!C107,'HARGA SATUAN'!$C$7:$C$1922,0),0))</f>
        <v>0</v>
      </c>
      <c r="H107" s="294">
        <f t="shared" ca="1" si="36"/>
        <v>0</v>
      </c>
      <c r="I107" s="294">
        <f t="shared" ca="1" si="37"/>
        <v>0</v>
      </c>
      <c r="J107" s="294">
        <f t="shared" ca="1" si="38"/>
        <v>0</v>
      </c>
      <c r="K107" s="295">
        <f t="shared" ca="1" si="39"/>
        <v>0</v>
      </c>
      <c r="L107" s="275"/>
      <c r="M107" s="275"/>
      <c r="N107" s="300"/>
      <c r="O107" s="296"/>
      <c r="P107" s="296"/>
      <c r="Q107" s="277"/>
      <c r="R107" s="269"/>
      <c r="S107" s="297"/>
      <c r="T107" s="274"/>
      <c r="U107" s="274"/>
      <c r="V107" s="274"/>
    </row>
    <row r="108" spans="1:22" s="301" customFormat="1">
      <c r="A108" s="269"/>
      <c r="B108" s="408" t="s">
        <v>720</v>
      </c>
      <c r="C108" s="302" t="s">
        <v>2548</v>
      </c>
      <c r="D108" s="291" t="str">
        <f ca="1">IF(ISERROR(OFFSET('HARGA SATUAN'!$E$6,MATCH(RAB!C108,'HARGA SATUAN'!$C$7:$C$1922,0),0)),"",OFFSET('HARGA SATUAN'!$E$6,MATCH(RAB!C108,'HARGA SATUAN'!$C$7:$C$1922,0),0))</f>
        <v/>
      </c>
      <c r="E108" s="292" t="str">
        <f ca="1">IF(B108="+","Unit",IF(ISERROR(OFFSET('HARGA SATUAN'!$F$6,MATCH(RAB!C108,'HARGA SATUAN'!$C$7:$C$1922,0),0)),"",OFFSET('HARGA SATUAN'!$F$6,MATCH(RAB!C108,'HARGA SATUAN'!$C$7:$C$1922,0),0)))</f>
        <v>Unit</v>
      </c>
      <c r="F108" s="292">
        <v>7</v>
      </c>
      <c r="G108" s="293">
        <f ca="1">IF(ISERROR(OFFSET('HARGA SATUAN'!$Q$6,MATCH(RAB!C108,'HARGA SATUAN'!$C$7:$C$1922,0),0)),0,OFFSET('HARGA SATUAN'!$Q$6,MATCH(RAB!C108,'HARGA SATUAN'!$C$7:$C$1922,0),0))</f>
        <v>0</v>
      </c>
      <c r="H108" s="294">
        <f t="shared" ref="H108:H109" ca="1" si="40">IF(OR(D108="MDU",D108="MDU-KD"),(IF($O$3="RAB NON MDU","PLN KD",G108*F108)),0)</f>
        <v>0</v>
      </c>
      <c r="I108" s="294">
        <f t="shared" ref="I108:I109" ca="1" si="41">IF(D108="HDW",G108*F108,0)</f>
        <v>0</v>
      </c>
      <c r="J108" s="294">
        <f t="shared" ref="J108:J109" ca="1" si="42">IF(D108="JASA",G108*F108,0)</f>
        <v>0</v>
      </c>
      <c r="K108" s="295">
        <f t="shared" ref="K108:K109" ca="1" si="43">SUM(H108:J108)</f>
        <v>0</v>
      </c>
      <c r="L108" s="275"/>
      <c r="M108" s="275"/>
      <c r="N108" s="300"/>
      <c r="O108" s="296"/>
      <c r="P108" s="296"/>
      <c r="Q108" s="277"/>
      <c r="R108" s="269"/>
      <c r="S108" s="297"/>
      <c r="T108" s="274"/>
      <c r="U108" s="274"/>
      <c r="V108" s="274"/>
    </row>
    <row r="109" spans="1:22" s="301" customFormat="1">
      <c r="A109" s="269"/>
      <c r="B109" s="408">
        <v>1</v>
      </c>
      <c r="C109" s="302" t="s">
        <v>30</v>
      </c>
      <c r="D109" s="291" t="str">
        <f ca="1">IF(ISERROR(OFFSET('HARGA SATUAN'!$E$6,MATCH(RAB!C109,'HARGA SATUAN'!$C$7:$C$1922,0),0)),"",OFFSET('HARGA SATUAN'!$E$6,MATCH(RAB!C109,'HARGA SATUAN'!$C$7:$C$1922,0),0))</f>
        <v>HDW</v>
      </c>
      <c r="E109" s="292" t="str">
        <f ca="1">IF(B109="+","Unit",IF(ISERROR(OFFSET('HARGA SATUAN'!$F$6,MATCH(RAB!C109,'HARGA SATUAN'!$C$7:$C$1922,0),0)),"",OFFSET('HARGA SATUAN'!$F$6,MATCH(RAB!C109,'HARGA SATUAN'!$C$7:$C$1922,0),0)))</f>
        <v>Bh</v>
      </c>
      <c r="F109" s="292">
        <f>F108*1</f>
        <v>7</v>
      </c>
      <c r="G109" s="293">
        <f ca="1">IF(ISERROR(OFFSET('HARGA SATUAN'!$Q$6,MATCH(RAB!C109,'HARGA SATUAN'!$C$7:$C$1922,0),0)),0,OFFSET('HARGA SATUAN'!$Q$6,MATCH(RAB!C109,'HARGA SATUAN'!$C$7:$C$1922,0),0))</f>
        <v>54338</v>
      </c>
      <c r="H109" s="294">
        <f t="shared" ca="1" si="40"/>
        <v>0</v>
      </c>
      <c r="I109" s="294">
        <f t="shared" ca="1" si="41"/>
        <v>380366</v>
      </c>
      <c r="J109" s="294">
        <f t="shared" ca="1" si="42"/>
        <v>0</v>
      </c>
      <c r="K109" s="295">
        <f t="shared" ca="1" si="43"/>
        <v>380366</v>
      </c>
      <c r="L109" s="275"/>
      <c r="M109" s="275"/>
      <c r="N109" s="300"/>
      <c r="O109" s="296"/>
      <c r="P109" s="296"/>
      <c r="Q109" s="277"/>
      <c r="R109" s="269"/>
      <c r="S109" s="297"/>
      <c r="T109" s="274"/>
      <c r="U109" s="274"/>
      <c r="V109" s="274"/>
    </row>
    <row r="110" spans="1:22" s="301" customFormat="1">
      <c r="A110" s="269"/>
      <c r="B110" s="408">
        <v>2</v>
      </c>
      <c r="C110" s="302" t="s">
        <v>32</v>
      </c>
      <c r="D110" s="291" t="str">
        <f ca="1">IF(ISERROR(OFFSET('HARGA SATUAN'!$E$6,MATCH(RAB!C110,'HARGA SATUAN'!$C$7:$C$1922,0),0)),"",OFFSET('HARGA SATUAN'!$E$6,MATCH(RAB!C110,'HARGA SATUAN'!$C$7:$C$1922,0),0))</f>
        <v>HDW</v>
      </c>
      <c r="E110" s="292" t="str">
        <f ca="1">IF(B110="+","Unit",IF(ISERROR(OFFSET('HARGA SATUAN'!$F$6,MATCH(RAB!C110,'HARGA SATUAN'!$C$7:$C$1922,0),0)),"",OFFSET('HARGA SATUAN'!$F$6,MATCH(RAB!C110,'HARGA SATUAN'!$C$7:$C$1922,0),0)))</f>
        <v>Mtr</v>
      </c>
      <c r="F110" s="292">
        <f>F108*0.8</f>
        <v>5.6000000000000005</v>
      </c>
      <c r="G110" s="293">
        <f ca="1">IF(ISERROR(OFFSET('HARGA SATUAN'!$Q$6,MATCH(RAB!C110,'HARGA SATUAN'!$C$7:$C$1922,0),0)),0,OFFSET('HARGA SATUAN'!$Q$6,MATCH(RAB!C110,'HARGA SATUAN'!$C$7:$C$1922,0),0))</f>
        <v>28980</v>
      </c>
      <c r="H110" s="294">
        <f t="shared" ref="H110:H138" ca="1" si="44">IF(OR(D110="MDU",D110="MDU-KD"),(IF($O$3="RAB NON MDU","PLN KD",G110*F110)),0)</f>
        <v>0</v>
      </c>
      <c r="I110" s="294">
        <f t="shared" ref="I110:I138" ca="1" si="45">IF(D110="HDW",G110*F110,0)</f>
        <v>162288.00000000003</v>
      </c>
      <c r="J110" s="294">
        <f t="shared" ref="J110:J138" ca="1" si="46">IF(D110="JASA",G110*F110,0)</f>
        <v>0</v>
      </c>
      <c r="K110" s="295">
        <f t="shared" ref="K110:K138" ca="1" si="47">SUM(H110:J110)</f>
        <v>162288.00000000003</v>
      </c>
      <c r="L110" s="275"/>
      <c r="M110" s="275"/>
      <c r="N110" s="300"/>
      <c r="O110" s="296"/>
      <c r="P110" s="296"/>
      <c r="Q110" s="277"/>
      <c r="R110" s="269"/>
      <c r="S110" s="297"/>
      <c r="T110" s="274"/>
      <c r="U110" s="274"/>
      <c r="V110" s="274"/>
    </row>
    <row r="111" spans="1:22" s="301" customFormat="1">
      <c r="A111" s="269"/>
      <c r="B111" s="408">
        <v>3</v>
      </c>
      <c r="C111" s="302" t="s">
        <v>33</v>
      </c>
      <c r="D111" s="291" t="str">
        <f ca="1">IF(ISERROR(OFFSET('HARGA SATUAN'!$E$6,MATCH(RAB!C111,'HARGA SATUAN'!$C$7:$C$1922,0),0)),"",OFFSET('HARGA SATUAN'!$E$6,MATCH(RAB!C111,'HARGA SATUAN'!$C$7:$C$1922,0),0))</f>
        <v>HDW</v>
      </c>
      <c r="E111" s="292" t="str">
        <f ca="1">IF(B111="+","Unit",IF(ISERROR(OFFSET('HARGA SATUAN'!$F$6,MATCH(RAB!C111,'HARGA SATUAN'!$C$7:$C$1922,0),0)),"",OFFSET('HARGA SATUAN'!$F$6,MATCH(RAB!C111,'HARGA SATUAN'!$C$7:$C$1922,0),0)))</f>
        <v>Bh</v>
      </c>
      <c r="F111" s="292">
        <f>F108*1</f>
        <v>7</v>
      </c>
      <c r="G111" s="293">
        <f ca="1">IF(ISERROR(OFFSET('HARGA SATUAN'!$Q$6,MATCH(RAB!C111,'HARGA SATUAN'!$C$7:$C$1922,0),0)),0,OFFSET('HARGA SATUAN'!$Q$6,MATCH(RAB!C111,'HARGA SATUAN'!$C$7:$C$1922,0),0))</f>
        <v>10645</v>
      </c>
      <c r="H111" s="294">
        <f t="shared" ca="1" si="44"/>
        <v>0</v>
      </c>
      <c r="I111" s="294">
        <f t="shared" ca="1" si="45"/>
        <v>74515</v>
      </c>
      <c r="J111" s="294">
        <f t="shared" ca="1" si="46"/>
        <v>0</v>
      </c>
      <c r="K111" s="295">
        <f t="shared" ca="1" si="47"/>
        <v>74515</v>
      </c>
      <c r="L111" s="275"/>
      <c r="M111" s="275"/>
      <c r="N111" s="300"/>
      <c r="O111" s="296"/>
      <c r="P111" s="296"/>
      <c r="Q111" s="277"/>
      <c r="R111" s="269"/>
      <c r="S111" s="297"/>
      <c r="T111" s="274"/>
      <c r="U111" s="274"/>
      <c r="V111" s="274"/>
    </row>
    <row r="112" spans="1:22" s="301" customFormat="1">
      <c r="A112" s="269"/>
      <c r="B112" s="408">
        <v>4</v>
      </c>
      <c r="C112" s="302" t="s">
        <v>583</v>
      </c>
      <c r="D112" s="291" t="str">
        <f ca="1">IF(ISERROR(OFFSET('HARGA SATUAN'!$E$6,MATCH(RAB!C112,'HARGA SATUAN'!$C$7:$C$1922,0),0)),"",OFFSET('HARGA SATUAN'!$E$6,MATCH(RAB!C112,'HARGA SATUAN'!$C$7:$C$1922,0),0))</f>
        <v>JASA</v>
      </c>
      <c r="E112" s="292" t="str">
        <f ca="1">IF(B112="+","Unit",IF(ISERROR(OFFSET('HARGA SATUAN'!$F$6,MATCH(RAB!C112,'HARGA SATUAN'!$C$7:$C$1922,0),0)),"",OFFSET('HARGA SATUAN'!$F$6,MATCH(RAB!C112,'HARGA SATUAN'!$C$7:$C$1922,0),0)))</f>
        <v>Unit</v>
      </c>
      <c r="F112" s="292">
        <f>F108*1</f>
        <v>7</v>
      </c>
      <c r="G112" s="293">
        <f ca="1">IF(ISERROR(OFFSET('HARGA SATUAN'!$Q$6,MATCH(RAB!C112,'HARGA SATUAN'!$C$7:$C$1922,0),0)),0,OFFSET('HARGA SATUAN'!$Q$6,MATCH(RAB!C112,'HARGA SATUAN'!$C$7:$C$1922,0),0))</f>
        <v>56059</v>
      </c>
      <c r="H112" s="294">
        <f t="shared" ca="1" si="44"/>
        <v>0</v>
      </c>
      <c r="I112" s="294">
        <f t="shared" ca="1" si="45"/>
        <v>0</v>
      </c>
      <c r="J112" s="294">
        <f t="shared" ca="1" si="46"/>
        <v>392413</v>
      </c>
      <c r="K112" s="295">
        <f t="shared" ca="1" si="47"/>
        <v>392413</v>
      </c>
      <c r="L112" s="275"/>
      <c r="M112" s="275"/>
      <c r="N112" s="300"/>
      <c r="O112" s="296"/>
      <c r="P112" s="296"/>
      <c r="Q112" s="277"/>
      <c r="R112" s="269"/>
      <c r="S112" s="297"/>
      <c r="T112" s="274"/>
      <c r="U112" s="274"/>
      <c r="V112" s="274"/>
    </row>
    <row r="113" spans="1:22" s="301" customFormat="1">
      <c r="A113" s="269"/>
      <c r="B113" s="408"/>
      <c r="C113" s="302"/>
      <c r="D113" s="291" t="str">
        <f ca="1">IF(ISERROR(OFFSET('HARGA SATUAN'!$E$6,MATCH(RAB!C113,'HARGA SATUAN'!$C$7:$C$1922,0),0)),"",OFFSET('HARGA SATUAN'!$E$6,MATCH(RAB!C113,'HARGA SATUAN'!$C$7:$C$1922,0),0))</f>
        <v/>
      </c>
      <c r="E113" s="292" t="str">
        <f ca="1">IF(B113="+","Unit",IF(ISERROR(OFFSET('HARGA SATUAN'!$F$6,MATCH(RAB!C113,'HARGA SATUAN'!$C$7:$C$1922,0),0)),"",OFFSET('HARGA SATUAN'!$F$6,MATCH(RAB!C113,'HARGA SATUAN'!$C$7:$C$1922,0),0)))</f>
        <v/>
      </c>
      <c r="F113" s="292"/>
      <c r="G113" s="293">
        <f ca="1">IF(ISERROR(OFFSET('HARGA SATUAN'!$Q$6,MATCH(RAB!C113,'HARGA SATUAN'!$C$7:$C$1922,0),0)),0,OFFSET('HARGA SATUAN'!$Q$6,MATCH(RAB!C113,'HARGA SATUAN'!$C$7:$C$1922,0),0))</f>
        <v>0</v>
      </c>
      <c r="H113" s="294">
        <f t="shared" ca="1" si="44"/>
        <v>0</v>
      </c>
      <c r="I113" s="294">
        <f t="shared" ca="1" si="45"/>
        <v>0</v>
      </c>
      <c r="J113" s="294">
        <f t="shared" ca="1" si="46"/>
        <v>0</v>
      </c>
      <c r="K113" s="295">
        <f t="shared" ca="1" si="47"/>
        <v>0</v>
      </c>
      <c r="L113" s="275"/>
      <c r="M113" s="275"/>
      <c r="N113" s="300"/>
      <c r="O113" s="296"/>
      <c r="P113" s="296"/>
      <c r="Q113" s="277"/>
      <c r="R113" s="269"/>
      <c r="S113" s="297"/>
      <c r="T113" s="274"/>
      <c r="U113" s="274"/>
      <c r="V113" s="274"/>
    </row>
    <row r="114" spans="1:22" s="301" customFormat="1">
      <c r="A114" s="269"/>
      <c r="B114" s="408" t="s">
        <v>720</v>
      </c>
      <c r="C114" s="302" t="s">
        <v>2549</v>
      </c>
      <c r="D114" s="291" t="str">
        <f ca="1">IF(ISERROR(OFFSET('HARGA SATUAN'!$E$6,MATCH(RAB!C114,'HARGA SATUAN'!$C$7:$C$1922,0),0)),"",OFFSET('HARGA SATUAN'!$E$6,MATCH(RAB!C114,'HARGA SATUAN'!$C$7:$C$1922,0),0))</f>
        <v/>
      </c>
      <c r="E114" s="292" t="str">
        <f ca="1">IF(B114="+","Unit",IF(ISERROR(OFFSET('HARGA SATUAN'!$F$6,MATCH(RAB!C114,'HARGA SATUAN'!$C$7:$C$1922,0),0)),"",OFFSET('HARGA SATUAN'!$F$6,MATCH(RAB!C114,'HARGA SATUAN'!$C$7:$C$1922,0),0)))</f>
        <v>Unit</v>
      </c>
      <c r="F114" s="292">
        <v>4</v>
      </c>
      <c r="G114" s="293">
        <f ca="1">IF(ISERROR(OFFSET('HARGA SATUAN'!$Q$6,MATCH(RAB!C114,'HARGA SATUAN'!$C$7:$C$1922,0),0)),0,OFFSET('HARGA SATUAN'!$Q$6,MATCH(RAB!C114,'HARGA SATUAN'!$C$7:$C$1922,0),0))</f>
        <v>0</v>
      </c>
      <c r="H114" s="294">
        <f t="shared" ca="1" si="44"/>
        <v>0</v>
      </c>
      <c r="I114" s="294">
        <f t="shared" ca="1" si="45"/>
        <v>0</v>
      </c>
      <c r="J114" s="294">
        <f t="shared" ca="1" si="46"/>
        <v>0</v>
      </c>
      <c r="K114" s="295">
        <f t="shared" ca="1" si="47"/>
        <v>0</v>
      </c>
      <c r="L114" s="275"/>
      <c r="M114" s="275"/>
      <c r="N114" s="300"/>
      <c r="O114" s="296"/>
      <c r="P114" s="296"/>
      <c r="Q114" s="277"/>
      <c r="R114" s="269"/>
      <c r="S114" s="297"/>
      <c r="T114" s="274"/>
      <c r="U114" s="274"/>
      <c r="V114" s="274"/>
    </row>
    <row r="115" spans="1:22" s="301" customFormat="1">
      <c r="A115" s="269"/>
      <c r="B115" s="408">
        <v>1</v>
      </c>
      <c r="C115" s="302" t="s">
        <v>30</v>
      </c>
      <c r="D115" s="291" t="str">
        <f ca="1">IF(ISERROR(OFFSET('HARGA SATUAN'!$E$6,MATCH(RAB!C115,'HARGA SATUAN'!$C$7:$C$1922,0),0)),"",OFFSET('HARGA SATUAN'!$E$6,MATCH(RAB!C115,'HARGA SATUAN'!$C$7:$C$1922,0),0))</f>
        <v>HDW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292">
        <f>F114*1</f>
        <v>4</v>
      </c>
      <c r="G115" s="293">
        <f ca="1">IF(ISERROR(OFFSET('HARGA SATUAN'!$Q$6,MATCH(RAB!C115,'HARGA SATUAN'!$C$7:$C$1922,0),0)),0,OFFSET('HARGA SATUAN'!$Q$6,MATCH(RAB!C115,'HARGA SATUAN'!$C$7:$C$1922,0),0))</f>
        <v>54338</v>
      </c>
      <c r="H115" s="294">
        <f t="shared" ca="1" si="44"/>
        <v>0</v>
      </c>
      <c r="I115" s="294">
        <f t="shared" ca="1" si="45"/>
        <v>217352</v>
      </c>
      <c r="J115" s="294">
        <f t="shared" ca="1" si="46"/>
        <v>0</v>
      </c>
      <c r="K115" s="295">
        <f t="shared" ca="1" si="47"/>
        <v>217352</v>
      </c>
      <c r="L115" s="275"/>
      <c r="M115" s="275"/>
      <c r="N115" s="300"/>
      <c r="O115" s="296"/>
      <c r="P115" s="296"/>
      <c r="Q115" s="277"/>
      <c r="R115" s="269"/>
      <c r="S115" s="297"/>
      <c r="T115" s="274"/>
      <c r="U115" s="274"/>
      <c r="V115" s="274"/>
    </row>
    <row r="116" spans="1:22" s="301" customFormat="1">
      <c r="A116" s="269"/>
      <c r="B116" s="408">
        <v>2</v>
      </c>
      <c r="C116" s="302" t="s">
        <v>32</v>
      </c>
      <c r="D116" s="291" t="str">
        <f ca="1">IF(ISERROR(OFFSET('HARGA SATUAN'!$E$6,MATCH(RAB!C116,'HARGA SATUAN'!$C$7:$C$1922,0),0)),"",OFFSET('HARGA SATUAN'!$E$6,MATCH(RAB!C116,'HARGA SATUAN'!$C$7:$C$1922,0),0))</f>
        <v>HDW</v>
      </c>
      <c r="E116" s="292" t="str">
        <f ca="1">IF(B116="+","Unit",IF(ISERROR(OFFSET('HARGA SATUAN'!$F$6,MATCH(RAB!C116,'HARGA SATUAN'!$C$7:$C$1922,0),0)),"",OFFSET('HARGA SATUAN'!$F$6,MATCH(RAB!C116,'HARGA SATUAN'!$C$7:$C$1922,0),0)))</f>
        <v>Mtr</v>
      </c>
      <c r="F116" s="292">
        <f>F114*1</f>
        <v>4</v>
      </c>
      <c r="G116" s="293">
        <f ca="1">IF(ISERROR(OFFSET('HARGA SATUAN'!$Q$6,MATCH(RAB!C116,'HARGA SATUAN'!$C$7:$C$1922,0),0)),0,OFFSET('HARGA SATUAN'!$Q$6,MATCH(RAB!C116,'HARGA SATUAN'!$C$7:$C$1922,0),0))</f>
        <v>28980</v>
      </c>
      <c r="H116" s="294">
        <f t="shared" ca="1" si="44"/>
        <v>0</v>
      </c>
      <c r="I116" s="294">
        <f t="shared" ca="1" si="45"/>
        <v>115920</v>
      </c>
      <c r="J116" s="294">
        <f t="shared" ca="1" si="46"/>
        <v>0</v>
      </c>
      <c r="K116" s="295">
        <f t="shared" ca="1" si="47"/>
        <v>115920</v>
      </c>
      <c r="L116" s="275"/>
      <c r="M116" s="275"/>
      <c r="N116" s="300"/>
      <c r="O116" s="296"/>
      <c r="P116" s="296"/>
      <c r="Q116" s="277"/>
      <c r="R116" s="269"/>
      <c r="S116" s="297"/>
      <c r="T116" s="274"/>
      <c r="U116" s="274"/>
      <c r="V116" s="274"/>
    </row>
    <row r="117" spans="1:22" s="301" customFormat="1">
      <c r="A117" s="269"/>
      <c r="B117" s="408">
        <v>3</v>
      </c>
      <c r="C117" s="302" t="s">
        <v>33</v>
      </c>
      <c r="D117" s="291" t="str">
        <f ca="1">IF(ISERROR(OFFSET('HARGA SATUAN'!$E$6,MATCH(RAB!C117,'HARGA SATUAN'!$C$7:$C$1922,0),0)),"",OFFSET('HARGA SATUAN'!$E$6,MATCH(RAB!C117,'HARGA SATUAN'!$C$7:$C$1922,0),0))</f>
        <v>HDW</v>
      </c>
      <c r="E117" s="292" t="str">
        <f ca="1">IF(B117="+","Unit",IF(ISERROR(OFFSET('HARGA SATUAN'!$F$6,MATCH(RAB!C117,'HARGA SATUAN'!$C$7:$C$1922,0),0)),"",OFFSET('HARGA SATUAN'!$F$6,MATCH(RAB!C117,'HARGA SATUAN'!$C$7:$C$1922,0),0)))</f>
        <v>Bh</v>
      </c>
      <c r="F117" s="292">
        <f>F114*1</f>
        <v>4</v>
      </c>
      <c r="G117" s="293">
        <f ca="1">IF(ISERROR(OFFSET('HARGA SATUAN'!$Q$6,MATCH(RAB!C117,'HARGA SATUAN'!$C$7:$C$1922,0),0)),0,OFFSET('HARGA SATUAN'!$Q$6,MATCH(RAB!C117,'HARGA SATUAN'!$C$7:$C$1922,0),0))</f>
        <v>10645</v>
      </c>
      <c r="H117" s="294">
        <f t="shared" ca="1" si="44"/>
        <v>0</v>
      </c>
      <c r="I117" s="294">
        <f t="shared" ca="1" si="45"/>
        <v>42580</v>
      </c>
      <c r="J117" s="294">
        <f t="shared" ca="1" si="46"/>
        <v>0</v>
      </c>
      <c r="K117" s="295">
        <f t="shared" ca="1" si="47"/>
        <v>42580</v>
      </c>
      <c r="L117" s="275"/>
      <c r="M117" s="275"/>
      <c r="N117" s="300"/>
      <c r="O117" s="296"/>
      <c r="P117" s="296"/>
      <c r="Q117" s="277"/>
      <c r="R117" s="269"/>
      <c r="S117" s="297"/>
      <c r="T117" s="274"/>
      <c r="U117" s="274"/>
      <c r="V117" s="274"/>
    </row>
    <row r="118" spans="1:22" s="301" customFormat="1">
      <c r="A118" s="269"/>
      <c r="B118" s="408">
        <v>4</v>
      </c>
      <c r="C118" s="302" t="s">
        <v>2270</v>
      </c>
      <c r="D118" s="291" t="str">
        <f ca="1">IF(ISERROR(OFFSET('HARGA SATUAN'!$E$6,MATCH(RAB!C118,'HARGA SATUAN'!$C$7:$C$1922,0),0)),"",OFFSET('HARGA SATUAN'!$E$6,MATCH(RAB!C118,'HARGA SATUAN'!$C$7:$C$1922,0),0))</f>
        <v>JASA</v>
      </c>
      <c r="E118" s="292" t="str">
        <f ca="1">IF(B118="+","Unit",IF(ISERROR(OFFSET('HARGA SATUAN'!$F$6,MATCH(RAB!C118,'HARGA SATUAN'!$C$7:$C$1922,0),0)),"",OFFSET('HARGA SATUAN'!$F$6,MATCH(RAB!C118,'HARGA SATUAN'!$C$7:$C$1922,0),0)))</f>
        <v>Unit</v>
      </c>
      <c r="F118" s="292">
        <f>F114*1</f>
        <v>4</v>
      </c>
      <c r="G118" s="293">
        <f ca="1">IF(ISERROR(OFFSET('HARGA SATUAN'!$Q$6,MATCH(RAB!C118,'HARGA SATUAN'!$C$7:$C$1922,0),0)),0,OFFSET('HARGA SATUAN'!$Q$6,MATCH(RAB!C118,'HARGA SATUAN'!$C$7:$C$1922,0),0))</f>
        <v>56223</v>
      </c>
      <c r="H118" s="294">
        <f t="shared" ca="1" si="44"/>
        <v>0</v>
      </c>
      <c r="I118" s="294">
        <f t="shared" ca="1" si="45"/>
        <v>0</v>
      </c>
      <c r="J118" s="294">
        <f t="shared" ca="1" si="46"/>
        <v>224892</v>
      </c>
      <c r="K118" s="295">
        <f t="shared" ca="1" si="47"/>
        <v>224892</v>
      </c>
      <c r="L118" s="275"/>
      <c r="M118" s="275"/>
      <c r="N118" s="300"/>
      <c r="O118" s="296"/>
      <c r="P118" s="296"/>
      <c r="Q118" s="277"/>
      <c r="R118" s="269"/>
      <c r="S118" s="297"/>
      <c r="T118" s="274"/>
      <c r="U118" s="274"/>
      <c r="V118" s="274"/>
    </row>
    <row r="119" spans="1:22" s="301" customFormat="1">
      <c r="A119" s="269"/>
      <c r="B119" s="408"/>
      <c r="C119" s="302"/>
      <c r="D119" s="291"/>
      <c r="E119" s="292"/>
      <c r="F119" s="292"/>
      <c r="G119" s="293"/>
      <c r="H119" s="294"/>
      <c r="I119" s="294"/>
      <c r="J119" s="294"/>
      <c r="K119" s="295"/>
      <c r="L119" s="275"/>
      <c r="M119" s="275"/>
      <c r="N119" s="300"/>
      <c r="O119" s="296"/>
      <c r="P119" s="296"/>
      <c r="Q119" s="277"/>
      <c r="R119" s="269"/>
      <c r="S119" s="297"/>
      <c r="T119" s="274"/>
      <c r="U119" s="274"/>
      <c r="V119" s="274"/>
    </row>
    <row r="120" spans="1:22" s="301" customFormat="1">
      <c r="A120" s="269"/>
      <c r="B120" s="408" t="s">
        <v>720</v>
      </c>
      <c r="C120" s="302" t="s">
        <v>2576</v>
      </c>
      <c r="D120" s="291" t="str">
        <f ca="1">IF(ISERROR(OFFSET('HARGA SATUAN'!$E$6,MATCH(RAB!C120,'HARGA SATUAN'!$C$7:$C$1922,0),0)),"",OFFSET('HARGA SATUAN'!$E$6,MATCH(RAB!C120,'HARGA SATUAN'!$C$7:$C$1922,0),0))</f>
        <v/>
      </c>
      <c r="E120" s="292" t="str">
        <f ca="1">IF(B120="+","Unit",IF(ISERROR(OFFSET('HARGA SATUAN'!$F$6,MATCH(RAB!C120,'HARGA SATUAN'!$C$7:$C$1922,0),0)),"",OFFSET('HARGA SATUAN'!$F$6,MATCH(RAB!C120,'HARGA SATUAN'!$C$7:$C$1922,0),0)))</f>
        <v>Unit</v>
      </c>
      <c r="F120" s="292">
        <v>4</v>
      </c>
      <c r="G120" s="293">
        <f ca="1">IF(ISERROR(OFFSET('HARGA SATUAN'!$Q$6,MATCH(RAB!C120,'HARGA SATUAN'!$C$7:$C$1922,0),0)),0,OFFSET('HARGA SATUAN'!$Q$6,MATCH(RAB!C120,'HARGA SATUAN'!$C$7:$C$1922,0),0))</f>
        <v>0</v>
      </c>
      <c r="H120" s="294">
        <f t="shared" ref="H120:H126" ca="1" si="48">IF(OR(D120="MDU",D120="MDU-KD"),(IF($O$3="RAB NON MDU","PLN KD",G120*F120)),0)</f>
        <v>0</v>
      </c>
      <c r="I120" s="294">
        <f t="shared" ref="I120:I126" ca="1" si="49">IF(D120="HDW",G120*F120,0)</f>
        <v>0</v>
      </c>
      <c r="J120" s="294">
        <f t="shared" ref="J120:J126" ca="1" si="50">IF(D120="JASA",G120*F120,0)</f>
        <v>0</v>
      </c>
      <c r="K120" s="295">
        <f t="shared" ref="K120:K126" ca="1" si="51">SUM(H120:J120)</f>
        <v>0</v>
      </c>
      <c r="L120" s="275"/>
      <c r="M120" s="275"/>
      <c r="N120" s="300"/>
      <c r="O120" s="296"/>
      <c r="P120" s="296"/>
      <c r="Q120" s="277"/>
      <c r="R120" s="269"/>
      <c r="S120" s="297"/>
      <c r="T120" s="274"/>
      <c r="U120" s="274"/>
      <c r="V120" s="274"/>
    </row>
    <row r="121" spans="1:22" s="301" customFormat="1">
      <c r="A121" s="269"/>
      <c r="B121" s="408">
        <v>1</v>
      </c>
      <c r="C121" s="302" t="s">
        <v>28</v>
      </c>
      <c r="D121" s="291" t="str">
        <f ca="1">IF(ISERROR(OFFSET('HARGA SATUAN'!$E$6,MATCH(RAB!C121,'HARGA SATUAN'!$C$7:$C$1922,0),0)),"",OFFSET('HARGA SATUAN'!$E$6,MATCH(RAB!C121,'HARGA SATUAN'!$C$7:$C$1922,0),0))</f>
        <v>HDW</v>
      </c>
      <c r="E121" s="292" t="str">
        <f ca="1">IF(B121="+","Unit",IF(ISERROR(OFFSET('HARGA SATUAN'!$F$6,MATCH(RAB!C121,'HARGA SATUAN'!$C$7:$C$1922,0),0)),"",OFFSET('HARGA SATUAN'!$F$6,MATCH(RAB!C121,'HARGA SATUAN'!$C$7:$C$1922,0),0)))</f>
        <v>Bh</v>
      </c>
      <c r="F121" s="292">
        <f>F120*1</f>
        <v>4</v>
      </c>
      <c r="G121" s="293">
        <f ca="1">IF(ISERROR(OFFSET('HARGA SATUAN'!$Q$6,MATCH(RAB!C121,'HARGA SATUAN'!$C$7:$C$1922,0),0)),0,OFFSET('HARGA SATUAN'!$Q$6,MATCH(RAB!C121,'HARGA SATUAN'!$C$7:$C$1922,0),0))</f>
        <v>29694</v>
      </c>
      <c r="H121" s="294">
        <f t="shared" ca="1" si="48"/>
        <v>0</v>
      </c>
      <c r="I121" s="294">
        <f t="shared" ca="1" si="49"/>
        <v>118776</v>
      </c>
      <c r="J121" s="294">
        <f t="shared" ca="1" si="50"/>
        <v>0</v>
      </c>
      <c r="K121" s="295">
        <f t="shared" ca="1" si="51"/>
        <v>118776</v>
      </c>
      <c r="L121" s="275"/>
      <c r="M121" s="275"/>
      <c r="N121" s="300"/>
      <c r="O121" s="296"/>
      <c r="P121" s="296"/>
      <c r="Q121" s="277"/>
      <c r="R121" s="269"/>
      <c r="S121" s="297"/>
      <c r="T121" s="274"/>
      <c r="U121" s="274"/>
      <c r="V121" s="274"/>
    </row>
    <row r="122" spans="1:22" s="301" customFormat="1">
      <c r="A122" s="269"/>
      <c r="B122" s="408">
        <v>2</v>
      </c>
      <c r="C122" s="302" t="s">
        <v>2208</v>
      </c>
      <c r="D122" s="291" t="str">
        <f ca="1">IF(ISERROR(OFFSET('HARGA SATUAN'!$E$6,MATCH(RAB!C122,'HARGA SATUAN'!$C$7:$C$1922,0),0)),"",OFFSET('HARGA SATUAN'!$E$6,MATCH(RAB!C122,'HARGA SATUAN'!$C$7:$C$1922,0),0))</f>
        <v>HDW</v>
      </c>
      <c r="E122" s="292" t="str">
        <f ca="1">IF(B122="+","Unit",IF(ISERROR(OFFSET('HARGA SATUAN'!$F$6,MATCH(RAB!C122,'HARGA SATUAN'!$C$7:$C$1922,0),0)),"",OFFSET('HARGA SATUAN'!$F$6,MATCH(RAB!C122,'HARGA SATUAN'!$C$7:$C$1922,0),0)))</f>
        <v>Bh</v>
      </c>
      <c r="F122" s="292">
        <f>F120*1</f>
        <v>4</v>
      </c>
      <c r="G122" s="293">
        <f ca="1">IF(ISERROR(OFFSET('HARGA SATUAN'!$Q$6,MATCH(RAB!C122,'HARGA SATUAN'!$C$7:$C$1922,0),0)),0,OFFSET('HARGA SATUAN'!$Q$6,MATCH(RAB!C122,'HARGA SATUAN'!$C$7:$C$1922,0),0))</f>
        <v>14007</v>
      </c>
      <c r="H122" s="294">
        <f t="shared" ca="1" si="48"/>
        <v>0</v>
      </c>
      <c r="I122" s="294">
        <f t="shared" ca="1" si="49"/>
        <v>56028</v>
      </c>
      <c r="J122" s="294">
        <f t="shared" ca="1" si="50"/>
        <v>0</v>
      </c>
      <c r="K122" s="295">
        <f t="shared" ca="1" si="51"/>
        <v>56028</v>
      </c>
      <c r="L122" s="275"/>
      <c r="M122" s="275"/>
      <c r="N122" s="300"/>
      <c r="O122" s="296"/>
      <c r="P122" s="296"/>
      <c r="Q122" s="277"/>
      <c r="R122" s="269"/>
      <c r="S122" s="297"/>
      <c r="T122" s="274"/>
      <c r="U122" s="274"/>
      <c r="V122" s="274"/>
    </row>
    <row r="123" spans="1:22" s="301" customFormat="1">
      <c r="A123" s="269"/>
      <c r="B123" s="408">
        <v>3</v>
      </c>
      <c r="C123" s="302" t="s">
        <v>194</v>
      </c>
      <c r="D123" s="291" t="str">
        <f ca="1">IF(ISERROR(OFFSET('HARGA SATUAN'!$E$6,MATCH(RAB!C123,'HARGA SATUAN'!$C$7:$C$1922,0),0)),"",OFFSET('HARGA SATUAN'!$E$6,MATCH(RAB!C123,'HARGA SATUAN'!$C$7:$C$1922,0),0))</f>
        <v>HDW</v>
      </c>
      <c r="E123" s="292" t="str">
        <f ca="1">IF(B123="+","Unit",IF(ISERROR(OFFSET('HARGA SATUAN'!$F$6,MATCH(RAB!C123,'HARGA SATUAN'!$C$7:$C$1922,0),0)),"",OFFSET('HARGA SATUAN'!$F$6,MATCH(RAB!C123,'HARGA SATUAN'!$C$7:$C$1922,0),0)))</f>
        <v>Mtr</v>
      </c>
      <c r="F123" s="292">
        <f>F120*12</f>
        <v>48</v>
      </c>
      <c r="G123" s="293">
        <f ca="1">IF(ISERROR(OFFSET('HARGA SATUAN'!$Q$6,MATCH(RAB!C123,'HARGA SATUAN'!$C$7:$C$1922,0),0)),0,OFFSET('HARGA SATUAN'!$Q$6,MATCH(RAB!C123,'HARGA SATUAN'!$C$7:$C$1922,0),0))</f>
        <v>29187</v>
      </c>
      <c r="H123" s="294">
        <f t="shared" ca="1" si="48"/>
        <v>0</v>
      </c>
      <c r="I123" s="294">
        <f t="shared" ca="1" si="49"/>
        <v>1400976</v>
      </c>
      <c r="J123" s="294">
        <f t="shared" ca="1" si="50"/>
        <v>0</v>
      </c>
      <c r="K123" s="295">
        <f t="shared" ca="1" si="51"/>
        <v>1400976</v>
      </c>
      <c r="L123" s="275"/>
      <c r="M123" s="275"/>
      <c r="N123" s="300"/>
      <c r="O123" s="296"/>
      <c r="P123" s="296"/>
      <c r="Q123" s="277"/>
      <c r="R123" s="269"/>
      <c r="S123" s="297"/>
      <c r="T123" s="274"/>
      <c r="U123" s="274"/>
      <c r="V123" s="274"/>
    </row>
    <row r="124" spans="1:22" s="301" customFormat="1">
      <c r="A124" s="269"/>
      <c r="B124" s="408">
        <v>4</v>
      </c>
      <c r="C124" s="302" t="s">
        <v>267</v>
      </c>
      <c r="D124" s="291" t="str">
        <f ca="1">IF(ISERROR(OFFSET('HARGA SATUAN'!$E$6,MATCH(RAB!C124,'HARGA SATUAN'!$C$7:$C$1922,0),0)),"",OFFSET('HARGA SATUAN'!$E$6,MATCH(RAB!C124,'HARGA SATUAN'!$C$7:$C$1922,0),0))</f>
        <v>HDW</v>
      </c>
      <c r="E124" s="292" t="str">
        <f ca="1">IF(B124="+","Unit",IF(ISERROR(OFFSET('HARGA SATUAN'!$F$6,MATCH(RAB!C124,'HARGA SATUAN'!$C$7:$C$1922,0),0)),"",OFFSET('HARGA SATUAN'!$F$6,MATCH(RAB!C124,'HARGA SATUAN'!$C$7:$C$1922,0),0)))</f>
        <v>Bh</v>
      </c>
      <c r="F124" s="292">
        <f>F120*2</f>
        <v>8</v>
      </c>
      <c r="G124" s="293">
        <f ca="1">IF(ISERROR(OFFSET('HARGA SATUAN'!$Q$6,MATCH(RAB!C124,'HARGA SATUAN'!$C$7:$C$1922,0),0)),0,OFFSET('HARGA SATUAN'!$Q$6,MATCH(RAB!C124,'HARGA SATUAN'!$C$7:$C$1922,0),0))</f>
        <v>44821</v>
      </c>
      <c r="H124" s="294">
        <f t="shared" ca="1" si="48"/>
        <v>0</v>
      </c>
      <c r="I124" s="294">
        <f t="shared" ca="1" si="49"/>
        <v>358568</v>
      </c>
      <c r="J124" s="294">
        <f t="shared" ca="1" si="50"/>
        <v>0</v>
      </c>
      <c r="K124" s="295">
        <f t="shared" ca="1" si="51"/>
        <v>358568</v>
      </c>
      <c r="L124" s="275"/>
      <c r="M124" s="275"/>
      <c r="N124" s="300"/>
      <c r="O124" s="296"/>
      <c r="P124" s="296"/>
      <c r="Q124" s="277"/>
      <c r="R124" s="269"/>
      <c r="S124" s="297"/>
      <c r="T124" s="274"/>
      <c r="U124" s="274"/>
      <c r="V124" s="274"/>
    </row>
    <row r="125" spans="1:22" s="301" customFormat="1">
      <c r="A125" s="269"/>
      <c r="B125" s="408">
        <v>5</v>
      </c>
      <c r="C125" s="302" t="s">
        <v>26</v>
      </c>
      <c r="D125" s="291" t="str">
        <f ca="1">IF(ISERROR(OFFSET('HARGA SATUAN'!$E$6,MATCH(RAB!C125,'HARGA SATUAN'!$C$7:$C$1922,0),0)),"",OFFSET('HARGA SATUAN'!$E$6,MATCH(RAB!C125,'HARGA SATUAN'!$C$7:$C$1922,0),0))</f>
        <v>HDW</v>
      </c>
      <c r="E125" s="292" t="str">
        <f ca="1">IF(B125="+","Unit",IF(ISERROR(OFFSET('HARGA SATUAN'!$F$6,MATCH(RAB!C125,'HARGA SATUAN'!$C$7:$C$1922,0),0)),"",OFFSET('HARGA SATUAN'!$F$6,MATCH(RAB!C125,'HARGA SATUAN'!$C$7:$C$1922,0),0)))</f>
        <v>Bh</v>
      </c>
      <c r="F125" s="292">
        <f>F120*1</f>
        <v>4</v>
      </c>
      <c r="G125" s="293">
        <f ca="1">IF(ISERROR(OFFSET('HARGA SATUAN'!$Q$6,MATCH(RAB!C125,'HARGA SATUAN'!$C$7:$C$1922,0),0)),0,OFFSET('HARGA SATUAN'!$Q$6,MATCH(RAB!C125,'HARGA SATUAN'!$C$7:$C$1922,0),0))</f>
        <v>2801</v>
      </c>
      <c r="H125" s="294">
        <f t="shared" ca="1" si="48"/>
        <v>0</v>
      </c>
      <c r="I125" s="294">
        <f t="shared" ca="1" si="49"/>
        <v>11204</v>
      </c>
      <c r="J125" s="294">
        <f t="shared" ca="1" si="50"/>
        <v>0</v>
      </c>
      <c r="K125" s="295">
        <f t="shared" ca="1" si="51"/>
        <v>11204</v>
      </c>
      <c r="L125" s="275"/>
      <c r="M125" s="275"/>
      <c r="N125" s="300"/>
      <c r="O125" s="296"/>
      <c r="P125" s="296"/>
      <c r="Q125" s="277"/>
      <c r="R125" s="269"/>
      <c r="S125" s="297"/>
      <c r="T125" s="274"/>
      <c r="U125" s="274"/>
      <c r="V125" s="274"/>
    </row>
    <row r="126" spans="1:22" s="301" customFormat="1">
      <c r="A126" s="269"/>
      <c r="B126" s="408">
        <v>6</v>
      </c>
      <c r="C126" s="302" t="s">
        <v>2274</v>
      </c>
      <c r="D126" s="291" t="str">
        <f ca="1">IF(ISERROR(OFFSET('HARGA SATUAN'!$E$6,MATCH(RAB!C126,'HARGA SATUAN'!$C$7:$C$1922,0),0)),"",OFFSET('HARGA SATUAN'!$E$6,MATCH(RAB!C126,'HARGA SATUAN'!$C$7:$C$1922,0),0))</f>
        <v>JASA</v>
      </c>
      <c r="E126" s="292" t="str">
        <f ca="1">IF(B126="+","Unit",IF(ISERROR(OFFSET('HARGA SATUAN'!$F$6,MATCH(RAB!C126,'HARGA SATUAN'!$C$7:$C$1922,0),0)),"",OFFSET('HARGA SATUAN'!$F$6,MATCH(RAB!C126,'HARGA SATUAN'!$C$7:$C$1922,0),0)))</f>
        <v>Unit</v>
      </c>
      <c r="F126" s="292">
        <f>F120*1</f>
        <v>4</v>
      </c>
      <c r="G126" s="293">
        <f ca="1">IF(ISERROR(OFFSET('HARGA SATUAN'!$Q$6,MATCH(RAB!C126,'HARGA SATUAN'!$C$7:$C$1922,0),0)),0,OFFSET('HARGA SATUAN'!$Q$6,MATCH(RAB!C126,'HARGA SATUAN'!$C$7:$C$1922,0),0))</f>
        <v>67206</v>
      </c>
      <c r="H126" s="294">
        <f t="shared" ca="1" si="48"/>
        <v>0</v>
      </c>
      <c r="I126" s="294">
        <f t="shared" ca="1" si="49"/>
        <v>0</v>
      </c>
      <c r="J126" s="294">
        <f t="shared" ca="1" si="50"/>
        <v>268824</v>
      </c>
      <c r="K126" s="295">
        <f t="shared" ca="1" si="51"/>
        <v>268824</v>
      </c>
      <c r="L126" s="275"/>
      <c r="M126" s="275"/>
      <c r="N126" s="300"/>
      <c r="O126" s="296"/>
      <c r="P126" s="296"/>
      <c r="Q126" s="277"/>
      <c r="R126" s="269"/>
      <c r="S126" s="297"/>
      <c r="T126" s="274"/>
      <c r="U126" s="274"/>
      <c r="V126" s="274"/>
    </row>
    <row r="127" spans="1:22" s="301" customFormat="1">
      <c r="A127" s="269"/>
      <c r="B127" s="408"/>
      <c r="C127" s="302"/>
      <c r="D127" s="291"/>
      <c r="E127" s="292"/>
      <c r="F127" s="292"/>
      <c r="G127" s="293"/>
      <c r="H127" s="294"/>
      <c r="I127" s="294"/>
      <c r="J127" s="294"/>
      <c r="K127" s="295"/>
      <c r="L127" s="275"/>
      <c r="M127" s="275"/>
      <c r="N127" s="300"/>
      <c r="O127" s="296"/>
      <c r="P127" s="296"/>
      <c r="Q127" s="277"/>
      <c r="R127" s="269"/>
      <c r="S127" s="297"/>
      <c r="T127" s="274"/>
      <c r="U127" s="274"/>
      <c r="V127" s="274"/>
    </row>
    <row r="128" spans="1:22" s="301" customFormat="1">
      <c r="A128" s="269"/>
      <c r="B128" s="408" t="s">
        <v>720</v>
      </c>
      <c r="C128" s="302" t="s">
        <v>2577</v>
      </c>
      <c r="D128" s="291" t="str">
        <f ca="1">IF(ISERROR(OFFSET('HARGA SATUAN'!$E$6,MATCH(RAB!C128,'HARGA SATUAN'!$C$7:$C$1922,0),0)),"",OFFSET('HARGA SATUAN'!$E$6,MATCH(RAB!C128,'HARGA SATUAN'!$C$7:$C$1922,0),0))</f>
        <v/>
      </c>
      <c r="E128" s="292" t="str">
        <f ca="1">IF(B128="+","Unit",IF(ISERROR(OFFSET('HARGA SATUAN'!$F$6,MATCH(RAB!C128,'HARGA SATUAN'!$C$7:$C$1922,0),0)),"",OFFSET('HARGA SATUAN'!$F$6,MATCH(RAB!C128,'HARGA SATUAN'!$C$7:$C$1922,0),0)))</f>
        <v>Unit</v>
      </c>
      <c r="F128" s="292">
        <v>4</v>
      </c>
      <c r="G128" s="293">
        <f ca="1">IF(ISERROR(OFFSET('HARGA SATUAN'!$Q$6,MATCH(RAB!C128,'HARGA SATUAN'!$C$7:$C$1922,0),0)),0,OFFSET('HARGA SATUAN'!$Q$6,MATCH(RAB!C128,'HARGA SATUAN'!$C$7:$C$1922,0),0))</f>
        <v>0</v>
      </c>
      <c r="H128" s="294">
        <f t="shared" ref="H128:H132" ca="1" si="52">IF(OR(D128="MDU",D128="MDU-KD"),(IF($O$3="RAB NON MDU","PLN KD",G128*F128)),0)</f>
        <v>0</v>
      </c>
      <c r="I128" s="294">
        <f t="shared" ref="I128:I132" ca="1" si="53">IF(D128="HDW",G128*F128,0)</f>
        <v>0</v>
      </c>
      <c r="J128" s="294">
        <f t="shared" ref="J128:J132" ca="1" si="54">IF(D128="JASA",G128*F128,0)</f>
        <v>0</v>
      </c>
      <c r="K128" s="295">
        <f t="shared" ref="K128:K132" ca="1" si="55">SUM(H128:J128)</f>
        <v>0</v>
      </c>
      <c r="L128" s="275"/>
      <c r="M128" s="275"/>
      <c r="N128" s="300"/>
      <c r="O128" s="296"/>
      <c r="P128" s="296"/>
      <c r="Q128" s="277"/>
      <c r="R128" s="269"/>
      <c r="S128" s="297"/>
      <c r="T128" s="274"/>
      <c r="U128" s="274"/>
      <c r="V128" s="274"/>
    </row>
    <row r="129" spans="1:22" s="301" customFormat="1">
      <c r="A129" s="269"/>
      <c r="B129" s="408">
        <v>1</v>
      </c>
      <c r="C129" s="302" t="s">
        <v>545</v>
      </c>
      <c r="D129" s="291" t="str">
        <f ca="1">IF(ISERROR(OFFSET('HARGA SATUAN'!$E$6,MATCH(RAB!C129,'HARGA SATUAN'!$C$7:$C$1922,0),0)),"",OFFSET('HARGA SATUAN'!$E$6,MATCH(RAB!C129,'HARGA SATUAN'!$C$7:$C$1922,0),0))</f>
        <v>HDW</v>
      </c>
      <c r="E129" s="292" t="str">
        <f ca="1">IF(B129="+","Unit",IF(ISERROR(OFFSET('HARGA SATUAN'!$F$6,MATCH(RAB!C129,'HARGA SATUAN'!$C$7:$C$1922,0),0)),"",OFFSET('HARGA SATUAN'!$F$6,MATCH(RAB!C129,'HARGA SATUAN'!$C$7:$C$1922,0),0)))</f>
        <v>Bh</v>
      </c>
      <c r="F129" s="292">
        <f>F128*1</f>
        <v>4</v>
      </c>
      <c r="G129" s="293">
        <f ca="1">IF(ISERROR(OFFSET('HARGA SATUAN'!$Q$6,MATCH(RAB!C129,'HARGA SATUAN'!$C$7:$C$1922,0),0)),0,OFFSET('HARGA SATUAN'!$Q$6,MATCH(RAB!C129,'HARGA SATUAN'!$C$7:$C$1922,0),0))</f>
        <v>136103</v>
      </c>
      <c r="H129" s="294">
        <f t="shared" ca="1" si="52"/>
        <v>0</v>
      </c>
      <c r="I129" s="294">
        <f t="shared" ca="1" si="53"/>
        <v>544412</v>
      </c>
      <c r="J129" s="294">
        <f t="shared" ca="1" si="54"/>
        <v>0</v>
      </c>
      <c r="K129" s="295">
        <f t="shared" ca="1" si="55"/>
        <v>544412</v>
      </c>
      <c r="L129" s="275"/>
      <c r="M129" s="275"/>
      <c r="N129" s="300"/>
      <c r="O129" s="296"/>
      <c r="P129" s="296"/>
      <c r="Q129" s="277"/>
      <c r="R129" s="269"/>
      <c r="S129" s="297"/>
      <c r="T129" s="274"/>
      <c r="U129" s="274"/>
      <c r="V129" s="274"/>
    </row>
    <row r="130" spans="1:22" s="301" customFormat="1">
      <c r="A130" s="269"/>
      <c r="B130" s="408">
        <v>2</v>
      </c>
      <c r="C130" s="302" t="s">
        <v>241</v>
      </c>
      <c r="D130" s="291" t="str">
        <f ca="1">IF(ISERROR(OFFSET('HARGA SATUAN'!$E$6,MATCH(RAB!C130,'HARGA SATUAN'!$C$7:$C$1922,0),0)),"",OFFSET('HARGA SATUAN'!$E$6,MATCH(RAB!C130,'HARGA SATUAN'!$C$7:$C$1922,0),0))</f>
        <v>HDW</v>
      </c>
      <c r="E130" s="292" t="str">
        <f ca="1">IF(B130="+","Unit",IF(ISERROR(OFFSET('HARGA SATUAN'!$F$6,MATCH(RAB!C130,'HARGA SATUAN'!$C$7:$C$1922,0),0)),"",OFFSET('HARGA SATUAN'!$F$6,MATCH(RAB!C130,'HARGA SATUAN'!$C$7:$C$1922,0),0)))</f>
        <v>Bh</v>
      </c>
      <c r="F130" s="292">
        <f>F128*1</f>
        <v>4</v>
      </c>
      <c r="G130" s="293">
        <f ca="1">IF(ISERROR(OFFSET('HARGA SATUAN'!$Q$6,MATCH(RAB!C130,'HARGA SATUAN'!$C$7:$C$1922,0),0)),0,OFFSET('HARGA SATUAN'!$Q$6,MATCH(RAB!C130,'HARGA SATUAN'!$C$7:$C$1922,0),0))</f>
        <v>136206</v>
      </c>
      <c r="H130" s="294">
        <f t="shared" ca="1" si="52"/>
        <v>0</v>
      </c>
      <c r="I130" s="294">
        <f t="shared" ca="1" si="53"/>
        <v>544824</v>
      </c>
      <c r="J130" s="294">
        <f t="shared" ca="1" si="54"/>
        <v>0</v>
      </c>
      <c r="K130" s="295">
        <f t="shared" ca="1" si="55"/>
        <v>544824</v>
      </c>
      <c r="L130" s="275"/>
      <c r="M130" s="275"/>
      <c r="N130" s="300"/>
      <c r="O130" s="296"/>
      <c r="P130" s="296"/>
      <c r="Q130" s="277"/>
      <c r="R130" s="269"/>
      <c r="S130" s="297"/>
      <c r="T130" s="274"/>
      <c r="U130" s="274"/>
      <c r="V130" s="274"/>
    </row>
    <row r="131" spans="1:22" s="301" customFormat="1">
      <c r="A131" s="269"/>
      <c r="B131" s="408">
        <v>3</v>
      </c>
      <c r="C131" s="302" t="s">
        <v>200</v>
      </c>
      <c r="D131" s="291" t="str">
        <f ca="1">IF(ISERROR(OFFSET('HARGA SATUAN'!$E$6,MATCH(RAB!C131,'HARGA SATUAN'!$C$7:$C$1922,0),0)),"",OFFSET('HARGA SATUAN'!$E$6,MATCH(RAB!C131,'HARGA SATUAN'!$C$7:$C$1922,0),0))</f>
        <v>HDW</v>
      </c>
      <c r="E131" s="292" t="str">
        <f ca="1">IF(B131="+","Unit",IF(ISERROR(OFFSET('HARGA SATUAN'!$F$6,MATCH(RAB!C131,'HARGA SATUAN'!$C$7:$C$1922,0),0)),"",OFFSET('HARGA SATUAN'!$F$6,MATCH(RAB!C131,'HARGA SATUAN'!$C$7:$C$1922,0),0)))</f>
        <v>Bh</v>
      </c>
      <c r="F131" s="292">
        <f>F128*1</f>
        <v>4</v>
      </c>
      <c r="G131" s="293">
        <f ca="1">IF(ISERROR(OFFSET('HARGA SATUAN'!$Q$6,MATCH(RAB!C131,'HARGA SATUAN'!$C$7:$C$1922,0),0)),0,OFFSET('HARGA SATUAN'!$Q$6,MATCH(RAB!C131,'HARGA SATUAN'!$C$7:$C$1922,0),0))</f>
        <v>8169</v>
      </c>
      <c r="H131" s="294">
        <f t="shared" ca="1" si="52"/>
        <v>0</v>
      </c>
      <c r="I131" s="294">
        <f t="shared" ca="1" si="53"/>
        <v>32676</v>
      </c>
      <c r="J131" s="294">
        <f t="shared" ca="1" si="54"/>
        <v>0</v>
      </c>
      <c r="K131" s="295">
        <f t="shared" ca="1" si="55"/>
        <v>32676</v>
      </c>
      <c r="L131" s="275"/>
      <c r="M131" s="275"/>
      <c r="N131" s="300"/>
      <c r="O131" s="296"/>
      <c r="P131" s="296"/>
      <c r="Q131" s="277"/>
      <c r="R131" s="269"/>
      <c r="S131" s="297"/>
      <c r="T131" s="274"/>
      <c r="U131" s="274"/>
      <c r="V131" s="274"/>
    </row>
    <row r="132" spans="1:22" s="301" customFormat="1">
      <c r="A132" s="269"/>
      <c r="B132" s="408">
        <v>4</v>
      </c>
      <c r="C132" s="302" t="s">
        <v>2282</v>
      </c>
      <c r="D132" s="291" t="str">
        <f ca="1">IF(ISERROR(OFFSET('HARGA SATUAN'!$E$6,MATCH(RAB!C132,'HARGA SATUAN'!$C$7:$C$1922,0),0)),"",OFFSET('HARGA SATUAN'!$E$6,MATCH(RAB!C132,'HARGA SATUAN'!$C$7:$C$1922,0),0))</f>
        <v>JASA</v>
      </c>
      <c r="E132" s="292" t="str">
        <f ca="1">IF(B132="+","Unit",IF(ISERROR(OFFSET('HARGA SATUAN'!$F$6,MATCH(RAB!C132,'HARGA SATUAN'!$C$7:$C$1922,0),0)),"",OFFSET('HARGA SATUAN'!$F$6,MATCH(RAB!C132,'HARGA SATUAN'!$C$7:$C$1922,0),0)))</f>
        <v>Unit</v>
      </c>
      <c r="F132" s="292">
        <f>F128*1</f>
        <v>4</v>
      </c>
      <c r="G132" s="293">
        <f ca="1">IF(ISERROR(OFFSET('HARGA SATUAN'!$Q$6,MATCH(RAB!C132,'HARGA SATUAN'!$C$7:$C$1922,0),0)),0,OFFSET('HARGA SATUAN'!$Q$6,MATCH(RAB!C132,'HARGA SATUAN'!$C$7:$C$1922,0),0))</f>
        <v>91466</v>
      </c>
      <c r="H132" s="294">
        <f t="shared" ca="1" si="52"/>
        <v>0</v>
      </c>
      <c r="I132" s="294">
        <f t="shared" ca="1" si="53"/>
        <v>0</v>
      </c>
      <c r="J132" s="294">
        <f t="shared" ca="1" si="54"/>
        <v>365864</v>
      </c>
      <c r="K132" s="295">
        <f t="shared" ca="1" si="55"/>
        <v>365864</v>
      </c>
      <c r="L132" s="275"/>
      <c r="M132" s="275"/>
      <c r="N132" s="300"/>
      <c r="O132" s="296"/>
      <c r="P132" s="296"/>
      <c r="Q132" s="277"/>
      <c r="R132" s="269"/>
      <c r="S132" s="297"/>
      <c r="T132" s="274"/>
      <c r="U132" s="274"/>
      <c r="V132" s="274"/>
    </row>
    <row r="133" spans="1:22" s="301" customFormat="1">
      <c r="A133" s="269"/>
      <c r="B133" s="408"/>
      <c r="C133" s="302"/>
      <c r="D133" s="291" t="str">
        <f ca="1">IF(ISERROR(OFFSET('HARGA SATUAN'!$E$6,MATCH(RAB!C133,'HARGA SATUAN'!$C$7:$C$1922,0),0)),"",OFFSET('HARGA SATUAN'!$E$6,MATCH(RAB!C133,'HARGA SATUAN'!$C$7:$C$1922,0),0))</f>
        <v/>
      </c>
      <c r="E133" s="292" t="str">
        <f ca="1">IF(B133="+","Unit",IF(ISERROR(OFFSET('HARGA SATUAN'!$F$6,MATCH(RAB!C133,'HARGA SATUAN'!$C$7:$C$1922,0),0)),"",OFFSET('HARGA SATUAN'!$F$6,MATCH(RAB!C133,'HARGA SATUAN'!$C$7:$C$1922,0),0)))</f>
        <v/>
      </c>
      <c r="F133" s="292"/>
      <c r="G133" s="293">
        <f ca="1">IF(ISERROR(OFFSET('HARGA SATUAN'!$Q$6,MATCH(RAB!C133,'HARGA SATUAN'!$C$7:$C$1922,0),0)),0,OFFSET('HARGA SATUAN'!$Q$6,MATCH(RAB!C133,'HARGA SATUAN'!$C$7:$C$1922,0),0))</f>
        <v>0</v>
      </c>
      <c r="H133" s="294">
        <f t="shared" ca="1" si="44"/>
        <v>0</v>
      </c>
      <c r="I133" s="294">
        <f t="shared" ca="1" si="45"/>
        <v>0</v>
      </c>
      <c r="J133" s="294">
        <f t="shared" ca="1" si="46"/>
        <v>0</v>
      </c>
      <c r="K133" s="295">
        <f t="shared" ca="1" si="47"/>
        <v>0</v>
      </c>
      <c r="L133" s="275"/>
      <c r="M133" s="275"/>
      <c r="N133" s="300"/>
      <c r="O133" s="296"/>
      <c r="P133" s="296"/>
      <c r="Q133" s="277"/>
      <c r="R133" s="269"/>
      <c r="S133" s="297"/>
      <c r="T133" s="274"/>
      <c r="U133" s="274"/>
      <c r="V133" s="274"/>
    </row>
    <row r="134" spans="1:22" s="301" customFormat="1">
      <c r="A134" s="269"/>
      <c r="B134" s="400" t="s">
        <v>22</v>
      </c>
      <c r="C134" s="401" t="s">
        <v>2550</v>
      </c>
      <c r="D134" s="291" t="str">
        <f ca="1">IF(ISERROR(OFFSET('HARGA SATUAN'!$E$6,MATCH(RAB!C134,'HARGA SATUAN'!$C$7:$C$1922,0),0)),"",OFFSET('HARGA SATUAN'!$E$6,MATCH(RAB!C134,'HARGA SATUAN'!$C$7:$C$1922,0),0))</f>
        <v/>
      </c>
      <c r="E134" s="292" t="str">
        <f ca="1">IF(B134="+","Unit",IF(ISERROR(OFFSET('HARGA SATUAN'!$F$6,MATCH(RAB!C134,'HARGA SATUAN'!$C$7:$C$1922,0),0)),"",OFFSET('HARGA SATUAN'!$F$6,MATCH(RAB!C134,'HARGA SATUAN'!$C$7:$C$1922,0),0)))</f>
        <v/>
      </c>
      <c r="F134" s="292"/>
      <c r="G134" s="293">
        <f ca="1">IF(ISERROR(OFFSET('HARGA SATUAN'!$Q$6,MATCH(RAB!C134,'HARGA SATUAN'!$C$7:$C$1922,0),0)),0,OFFSET('HARGA SATUAN'!$Q$6,MATCH(RAB!C134,'HARGA SATUAN'!$C$7:$C$1922,0),0))</f>
        <v>0</v>
      </c>
      <c r="H134" s="294">
        <f t="shared" ca="1" si="44"/>
        <v>0</v>
      </c>
      <c r="I134" s="294">
        <f t="shared" ca="1" si="45"/>
        <v>0</v>
      </c>
      <c r="J134" s="294">
        <f t="shared" ca="1" si="46"/>
        <v>0</v>
      </c>
      <c r="K134" s="295">
        <f t="shared" ca="1" si="47"/>
        <v>0</v>
      </c>
      <c r="L134" s="275"/>
      <c r="M134" s="275"/>
      <c r="N134" s="300"/>
      <c r="O134" s="296"/>
      <c r="P134" s="296"/>
      <c r="Q134" s="277"/>
      <c r="R134" s="269"/>
      <c r="S134" s="297"/>
      <c r="T134" s="274"/>
      <c r="U134" s="274"/>
      <c r="V134" s="274"/>
    </row>
    <row r="135" spans="1:22" s="301" customFormat="1">
      <c r="A135" s="269"/>
      <c r="B135" s="408">
        <v>1</v>
      </c>
      <c r="C135" s="302" t="s">
        <v>63</v>
      </c>
      <c r="D135" s="291" t="str">
        <f ca="1">IF(ISERROR(OFFSET('HARGA SATUAN'!$E$6,MATCH(RAB!C135,'HARGA SATUAN'!$C$7:$C$1922,0),0)),"",OFFSET('HARGA SATUAN'!$E$6,MATCH(RAB!C135,'HARGA SATUAN'!$C$7:$C$1922,0),0))</f>
        <v>MDU-KD</v>
      </c>
      <c r="E135" s="292" t="str">
        <f ca="1">IF(B135="+","Unit",IF(ISERROR(OFFSET('HARGA SATUAN'!$F$6,MATCH(RAB!C135,'HARGA SATUAN'!$C$7:$C$1922,0),0)),"",OFFSET('HARGA SATUAN'!$F$6,MATCH(RAB!C135,'HARGA SATUAN'!$C$7:$C$1922,0),0)))</f>
        <v>Mtr</v>
      </c>
      <c r="F135" s="508">
        <f>1.06*1005</f>
        <v>1065.3</v>
      </c>
      <c r="G135" s="293">
        <f ca="1">IF(ISERROR(OFFSET('HARGA SATUAN'!$Q$6,MATCH(RAB!C135,'HARGA SATUAN'!$C$7:$C$1922,0),0)),0,OFFSET('HARGA SATUAN'!$Q$6,MATCH(RAB!C135,'HARGA SATUAN'!$C$7:$C$1922,0),0))</f>
        <v>36183</v>
      </c>
      <c r="H135" s="294">
        <f t="shared" ca="1" si="44"/>
        <v>38545749.899999999</v>
      </c>
      <c r="I135" s="294">
        <f t="shared" ca="1" si="45"/>
        <v>0</v>
      </c>
      <c r="J135" s="294">
        <f t="shared" ca="1" si="46"/>
        <v>0</v>
      </c>
      <c r="K135" s="295">
        <f t="shared" ca="1" si="47"/>
        <v>38545749.899999999</v>
      </c>
      <c r="L135" s="275"/>
      <c r="M135" s="275"/>
      <c r="N135" s="300"/>
      <c r="O135" s="296"/>
      <c r="P135" s="296"/>
      <c r="Q135" s="277"/>
      <c r="R135" s="269"/>
      <c r="S135" s="297"/>
      <c r="T135" s="274"/>
      <c r="U135" s="274"/>
      <c r="V135" s="274"/>
    </row>
    <row r="136" spans="1:22" s="301" customFormat="1">
      <c r="A136" s="269"/>
      <c r="B136" s="408">
        <v>2</v>
      </c>
      <c r="C136" s="302" t="s">
        <v>62</v>
      </c>
      <c r="D136" s="291" t="str">
        <f ca="1">IF(ISERROR(OFFSET('HARGA SATUAN'!$E$6,MATCH(RAB!C136,'HARGA SATUAN'!$C$7:$C$1922,0),0)),"",OFFSET('HARGA SATUAN'!$E$6,MATCH(RAB!C136,'HARGA SATUAN'!$C$7:$C$1922,0),0))</f>
        <v>MDU-KD</v>
      </c>
      <c r="E136" s="292" t="str">
        <f ca="1">IF(B136="+","Unit",IF(ISERROR(OFFSET('HARGA SATUAN'!$F$6,MATCH(RAB!C136,'HARGA SATUAN'!$C$7:$C$1922,0),0)),"",OFFSET('HARGA SATUAN'!$F$6,MATCH(RAB!C136,'HARGA SATUAN'!$C$7:$C$1922,0),0)))</f>
        <v>Mtr</v>
      </c>
      <c r="F136" s="508">
        <f>1.06*335</f>
        <v>355.1</v>
      </c>
      <c r="G136" s="293">
        <f ca="1">IF(ISERROR(OFFSET('HARGA SATUAN'!$Q$6,MATCH(RAB!C136,'HARGA SATUAN'!$C$7:$C$1922,0),0)),0,OFFSET('HARGA SATUAN'!$Q$6,MATCH(RAB!C136,'HARGA SATUAN'!$C$7:$C$1922,0),0))</f>
        <v>24827</v>
      </c>
      <c r="H136" s="294">
        <f t="shared" ref="H136" ca="1" si="56">IF(OR(D136="MDU",D136="MDU-KD"),(IF($O$3="RAB NON MDU","PLN KD",G136*F136)),0)</f>
        <v>8816067.7000000011</v>
      </c>
      <c r="I136" s="294">
        <f t="shared" ref="I136" ca="1" si="57">IF(D136="HDW",G136*F136,0)</f>
        <v>0</v>
      </c>
      <c r="J136" s="294">
        <f t="shared" ref="J136" ca="1" si="58">IF(D136="JASA",G136*F136,0)</f>
        <v>0</v>
      </c>
      <c r="K136" s="295">
        <f t="shared" ref="K136" ca="1" si="59">SUM(H136:J136)</f>
        <v>8816067.7000000011</v>
      </c>
      <c r="L136" s="275"/>
      <c r="M136" s="275"/>
      <c r="N136" s="300"/>
      <c r="O136" s="296"/>
      <c r="P136" s="296"/>
      <c r="Q136" s="277"/>
      <c r="R136" s="269"/>
      <c r="S136" s="297"/>
      <c r="T136" s="274"/>
      <c r="U136" s="274"/>
      <c r="V136" s="274"/>
    </row>
    <row r="137" spans="1:22" s="301" customFormat="1">
      <c r="A137" s="269"/>
      <c r="B137" s="408">
        <v>3</v>
      </c>
      <c r="C137" s="302" t="s">
        <v>592</v>
      </c>
      <c r="D137" s="291" t="str">
        <f ca="1">IF(ISERROR(OFFSET('HARGA SATUAN'!$E$6,MATCH(RAB!C137,'HARGA SATUAN'!$C$7:$C$1922,0),0)),"",OFFSET('HARGA SATUAN'!$E$6,MATCH(RAB!C137,'HARGA SATUAN'!$C$7:$C$1922,0),0))</f>
        <v>JASA</v>
      </c>
      <c r="E137" s="292" t="str">
        <f ca="1">IF(B137="+","Unit",IF(ISERROR(OFFSET('HARGA SATUAN'!$F$6,MATCH(RAB!C137,'HARGA SATUAN'!$C$7:$C$1922,0),0)),"",OFFSET('HARGA SATUAN'!$F$6,MATCH(RAB!C137,'HARGA SATUAN'!$C$7:$C$1922,0),0)))</f>
        <v>Per 50 m</v>
      </c>
      <c r="F137" s="509">
        <f>F135/50</f>
        <v>21.305999999999997</v>
      </c>
      <c r="G137" s="293">
        <f ca="1">IF(ISERROR(OFFSET('HARGA SATUAN'!$Q$6,MATCH(RAB!C137,'HARGA SATUAN'!$C$7:$C$1922,0),0)),0,OFFSET('HARGA SATUAN'!$Q$6,MATCH(RAB!C137,'HARGA SATUAN'!$C$7:$C$1922,0),0))</f>
        <v>561600</v>
      </c>
      <c r="H137" s="294">
        <f t="shared" ca="1" si="44"/>
        <v>0</v>
      </c>
      <c r="I137" s="294">
        <f t="shared" ca="1" si="45"/>
        <v>0</v>
      </c>
      <c r="J137" s="294">
        <f t="shared" ca="1" si="46"/>
        <v>11965449.599999998</v>
      </c>
      <c r="K137" s="295">
        <f t="shared" ca="1" si="47"/>
        <v>11965449.599999998</v>
      </c>
      <c r="L137" s="275"/>
      <c r="M137" s="275"/>
      <c r="N137" s="300"/>
      <c r="O137" s="296"/>
      <c r="P137" s="296"/>
      <c r="Q137" s="277"/>
      <c r="R137" s="269"/>
      <c r="S137" s="297"/>
      <c r="T137" s="274"/>
      <c r="U137" s="274"/>
      <c r="V137" s="274"/>
    </row>
    <row r="138" spans="1:22" s="301" customFormat="1">
      <c r="A138" s="269"/>
      <c r="B138" s="408"/>
      <c r="C138" s="302"/>
      <c r="D138" s="291" t="str">
        <f ca="1">IF(ISERROR(OFFSET('HARGA SATUAN'!$E$6,MATCH(RAB!C138,'HARGA SATUAN'!$C$7:$C$1922,0),0)),"",OFFSET('HARGA SATUAN'!$E$6,MATCH(RAB!C138,'HARGA SATUAN'!$C$7:$C$1922,0),0))</f>
        <v/>
      </c>
      <c r="E138" s="292" t="str">
        <f ca="1">IF(B138="+","Unit",IF(ISERROR(OFFSET('HARGA SATUAN'!$F$6,MATCH(RAB!C138,'HARGA SATUAN'!$C$7:$C$1922,0),0)),"",OFFSET('HARGA SATUAN'!$F$6,MATCH(RAB!C138,'HARGA SATUAN'!$C$7:$C$1922,0),0)))</f>
        <v/>
      </c>
      <c r="F138" s="292"/>
      <c r="G138" s="293">
        <f ca="1">IF(ISERROR(OFFSET('HARGA SATUAN'!$Q$6,MATCH(RAB!C138,'HARGA SATUAN'!$C$7:$C$1922,0),0)),0,OFFSET('HARGA SATUAN'!$Q$6,MATCH(RAB!C138,'HARGA SATUAN'!$C$7:$C$1922,0),0))</f>
        <v>0</v>
      </c>
      <c r="H138" s="294">
        <f t="shared" ca="1" si="44"/>
        <v>0</v>
      </c>
      <c r="I138" s="294">
        <f t="shared" ca="1" si="45"/>
        <v>0</v>
      </c>
      <c r="J138" s="294">
        <f t="shared" ca="1" si="46"/>
        <v>0</v>
      </c>
      <c r="K138" s="295">
        <f t="shared" ca="1" si="47"/>
        <v>0</v>
      </c>
      <c r="L138" s="275"/>
      <c r="M138" s="275"/>
      <c r="N138" s="300"/>
      <c r="O138" s="296"/>
      <c r="P138" s="296"/>
      <c r="Q138" s="277"/>
      <c r="R138" s="269"/>
      <c r="S138" s="297"/>
      <c r="T138" s="274"/>
      <c r="U138" s="274"/>
      <c r="V138" s="274"/>
    </row>
    <row r="139" spans="1:22" s="479" customFormat="1">
      <c r="A139" s="471"/>
      <c r="B139" s="400" t="s">
        <v>2580</v>
      </c>
      <c r="C139" s="401" t="s">
        <v>2581</v>
      </c>
      <c r="D139" s="474" t="str">
        <f ca="1">IF(ISERROR(OFFSET('HARGA SATUAN'!$E$6,MATCH(RAB!C139,'HARGA SATUAN'!$C$7:$C$1922,0),0)),"",OFFSET('HARGA SATUAN'!$E$6,MATCH(RAB!C139,'HARGA SATUAN'!$C$7:$C$1922,0),0))</f>
        <v/>
      </c>
      <c r="E139" s="475" t="str">
        <f ca="1">IF(B139="+","Unit",IF(ISERROR(OFFSET('HARGA SATUAN'!$F$6,MATCH(RAB!C139,'HARGA SATUAN'!$C$7:$C$1922,0),0)),"",OFFSET('HARGA SATUAN'!$F$6,MATCH(RAB!C139,'HARGA SATUAN'!$C$7:$C$1922,0),0)))</f>
        <v/>
      </c>
      <c r="F139" s="475"/>
      <c r="G139" s="476">
        <f ca="1">IF(ISERROR(OFFSET('HARGA SATUAN'!$Q$6,MATCH(RAB!C139,'HARGA SATUAN'!$C$7:$C$1922,0),0)),0,OFFSET('HARGA SATUAN'!$Q$6,MATCH(RAB!C139,'HARGA SATUAN'!$C$7:$C$1922,0),0))</f>
        <v>0</v>
      </c>
      <c r="H139" s="477">
        <f t="shared" ref="H139:H201" ca="1" si="60">IF(OR(D139="MDU",D139="MDU-KD"),(IF($O$3="RAB NON MDU","PLN KD",G139*F139)),0)</f>
        <v>0</v>
      </c>
      <c r="I139" s="477">
        <f t="shared" ref="I139:I201" ca="1" si="61">IF(D139="HDW",G139*F139,0)</f>
        <v>0</v>
      </c>
      <c r="J139" s="477">
        <f t="shared" ref="J139:J201" ca="1" si="62">IF(D139="JASA",G139*F139,0)</f>
        <v>0</v>
      </c>
      <c r="K139" s="478">
        <f t="shared" ref="K139:K201" ca="1" si="63">SUM(H139:J139)</f>
        <v>0</v>
      </c>
      <c r="N139" s="480"/>
      <c r="O139" s="481"/>
      <c r="P139" s="481"/>
      <c r="Q139" s="482"/>
      <c r="R139" s="471"/>
      <c r="S139" s="483"/>
      <c r="T139" s="481"/>
      <c r="U139" s="481"/>
      <c r="V139" s="481"/>
    </row>
    <row r="140" spans="1:22" s="479" customFormat="1">
      <c r="A140" s="471"/>
      <c r="B140" s="408" t="s">
        <v>720</v>
      </c>
      <c r="C140" s="302" t="s">
        <v>2587</v>
      </c>
      <c r="D140" s="291" t="str">
        <f ca="1">IF(ISERROR(OFFSET('HARGA SATUAN'!$E$6,MATCH(RAB!C140,'HARGA SATUAN'!$C$7:$C$1922,0),0)),"",OFFSET('HARGA SATUAN'!$E$6,MATCH(RAB!C140,'HARGA SATUAN'!$C$7:$C$1922,0),0))</f>
        <v/>
      </c>
      <c r="E140" s="292" t="str">
        <f ca="1">IF(B140="+","Unit",IF(ISERROR(OFFSET('HARGA SATUAN'!$F$6,MATCH(RAB!C140,'HARGA SATUAN'!$C$7:$C$1922,0),0)),"",OFFSET('HARGA SATUAN'!$F$6,MATCH(RAB!C140,'HARGA SATUAN'!$C$7:$C$1922,0),0)))</f>
        <v>Unit</v>
      </c>
      <c r="F140" s="563">
        <v>1</v>
      </c>
      <c r="G140" s="293">
        <f ca="1">IF(ISERROR(OFFSET('HARGA SATUAN'!$Q$6,MATCH(RAB!C140,'HARGA SATUAN'!$C$7:$C$1922,0),0)),0,OFFSET('HARGA SATUAN'!$Q$6,MATCH(RAB!C140,'HARGA SATUAN'!$C$7:$C$1922,0),0))</f>
        <v>0</v>
      </c>
      <c r="H140" s="294">
        <f t="shared" ca="1" si="60"/>
        <v>0</v>
      </c>
      <c r="I140" s="294">
        <f t="shared" ca="1" si="61"/>
        <v>0</v>
      </c>
      <c r="J140" s="294">
        <f t="shared" ca="1" si="62"/>
        <v>0</v>
      </c>
      <c r="K140" s="295">
        <f t="shared" ca="1" si="63"/>
        <v>0</v>
      </c>
      <c r="N140" s="480"/>
      <c r="O140" s="481"/>
      <c r="P140" s="481"/>
      <c r="Q140" s="482"/>
      <c r="R140" s="471"/>
      <c r="S140" s="483"/>
      <c r="T140" s="481"/>
      <c r="U140" s="481"/>
      <c r="V140" s="481"/>
    </row>
    <row r="141" spans="1:22" s="479" customFormat="1" ht="27.6">
      <c r="A141" s="471"/>
      <c r="B141" s="472">
        <v>1</v>
      </c>
      <c r="C141" s="473" t="s">
        <v>842</v>
      </c>
      <c r="D141" s="474" t="str">
        <f ca="1">IF(ISERROR(OFFSET('HARGA SATUAN'!$E$6,MATCH(RAB!C141,'HARGA SATUAN'!$C$7:$C$1922,0),0)),"",OFFSET('HARGA SATUAN'!$E$6,MATCH(RAB!C141,'HARGA SATUAN'!$C$7:$C$1922,0),0))</f>
        <v>MDU-KD</v>
      </c>
      <c r="E141" s="475" t="str">
        <f ca="1">IF(B141="+","Unit",IF(ISERROR(OFFSET('HARGA SATUAN'!$F$6,MATCH(RAB!C141,'HARGA SATUAN'!$C$7:$C$1922,0),0)),"",OFFSET('HARGA SATUAN'!$F$6,MATCH(RAB!C141,'HARGA SATUAN'!$C$7:$C$1922,0),0)))</f>
        <v>Bh</v>
      </c>
      <c r="F141" s="563">
        <v>1</v>
      </c>
      <c r="G141" s="476">
        <f ca="1">IF(ISERROR(OFFSET('HARGA SATUAN'!$Q$6,MATCH(RAB!C141,'HARGA SATUAN'!$C$7:$C$1922,0),0)),0,OFFSET('HARGA SATUAN'!$Q$6,MATCH(RAB!C141,'HARGA SATUAN'!$C$7:$C$1922,0),0))</f>
        <v>1952952</v>
      </c>
      <c r="H141" s="477">
        <f t="shared" ca="1" si="60"/>
        <v>1952952</v>
      </c>
      <c r="I141" s="477">
        <f t="shared" ca="1" si="61"/>
        <v>0</v>
      </c>
      <c r="J141" s="477">
        <f t="shared" ca="1" si="62"/>
        <v>0</v>
      </c>
      <c r="K141" s="478">
        <f t="shared" ca="1" si="63"/>
        <v>1952952</v>
      </c>
      <c r="N141" s="480"/>
      <c r="O141" s="481"/>
      <c r="P141" s="481"/>
      <c r="Q141" s="482"/>
      <c r="R141" s="471"/>
      <c r="S141" s="483"/>
      <c r="T141" s="481"/>
      <c r="U141" s="481"/>
      <c r="V141" s="481"/>
    </row>
    <row r="142" spans="1:22" s="479" customFormat="1">
      <c r="A142" s="471"/>
      <c r="B142" s="408">
        <v>2</v>
      </c>
      <c r="C142" s="302" t="s">
        <v>485</v>
      </c>
      <c r="D142" s="291" t="str">
        <f ca="1">IF(ISERROR(OFFSET('HARGA SATUAN'!$E$6,MATCH(RAB!C142,'HARGA SATUAN'!$C$7:$C$1922,0),0)),"",OFFSET('HARGA SATUAN'!$E$6,MATCH(RAB!C142,'HARGA SATUAN'!$C$7:$C$1922,0),0))</f>
        <v>MDU-KD</v>
      </c>
      <c r="E142" s="292" t="str">
        <f ca="1">IF(B142="+","Unit",IF(ISERROR(OFFSET('HARGA SATUAN'!$F$6,MATCH(RAB!C142,'HARGA SATUAN'!$C$7:$C$1922,0),0)),"",OFFSET('HARGA SATUAN'!$F$6,MATCH(RAB!C142,'HARGA SATUAN'!$C$7:$C$1922,0),0)))</f>
        <v>Unit</v>
      </c>
      <c r="F142" s="563">
        <v>1</v>
      </c>
      <c r="G142" s="293">
        <f ca="1">IF(ISERROR(OFFSET('HARGA SATUAN'!$Q$6,MATCH(RAB!C142,'HARGA SATUAN'!$C$7:$C$1922,0),0)),0,OFFSET('HARGA SATUAN'!$Q$6,MATCH(RAB!C142,'HARGA SATUAN'!$C$7:$C$1922,0),0))</f>
        <v>4807679</v>
      </c>
      <c r="H142" s="294">
        <f t="shared" ca="1" si="60"/>
        <v>4807679</v>
      </c>
      <c r="I142" s="294">
        <f t="shared" ca="1" si="61"/>
        <v>0</v>
      </c>
      <c r="J142" s="294">
        <f t="shared" ca="1" si="62"/>
        <v>0</v>
      </c>
      <c r="K142" s="295">
        <f t="shared" ca="1" si="63"/>
        <v>4807679</v>
      </c>
      <c r="N142" s="480"/>
      <c r="O142" s="481"/>
      <c r="P142" s="481"/>
      <c r="Q142" s="482"/>
      <c r="R142" s="471"/>
      <c r="S142" s="483"/>
      <c r="T142" s="481"/>
      <c r="U142" s="481"/>
      <c r="V142" s="481"/>
    </row>
    <row r="143" spans="1:22" s="479" customFormat="1">
      <c r="A143" s="471"/>
      <c r="B143" s="408">
        <v>3</v>
      </c>
      <c r="C143" s="302" t="s">
        <v>812</v>
      </c>
      <c r="D143" s="291" t="str">
        <f ca="1">IF(ISERROR(OFFSET('HARGA SATUAN'!$E$6,MATCH(RAB!C143,'HARGA SATUAN'!$C$7:$C$1922,0),0)),"",OFFSET('HARGA SATUAN'!$E$6,MATCH(RAB!C143,'HARGA SATUAN'!$C$7:$C$1922,0),0))</f>
        <v>HDW</v>
      </c>
      <c r="E143" s="292" t="str">
        <f ca="1">IF(B143="+","Unit",IF(ISERROR(OFFSET('HARGA SATUAN'!$F$6,MATCH(RAB!C143,'HARGA SATUAN'!$C$7:$C$1922,0),0)),"",OFFSET('HARGA SATUAN'!$F$6,MATCH(RAB!C143,'HARGA SATUAN'!$C$7:$C$1922,0),0)))</f>
        <v>Unit</v>
      </c>
      <c r="F143" s="563">
        <v>1</v>
      </c>
      <c r="G143" s="293">
        <f ca="1">IF(ISERROR(OFFSET('HARGA SATUAN'!$Q$6,MATCH(RAB!C143,'HARGA SATUAN'!$C$7:$C$1922,0),0)),0,OFFSET('HARGA SATUAN'!$Q$6,MATCH(RAB!C143,'HARGA SATUAN'!$C$7:$C$1922,0),0))</f>
        <v>1288575</v>
      </c>
      <c r="H143" s="294">
        <f t="shared" ca="1" si="60"/>
        <v>0</v>
      </c>
      <c r="I143" s="294">
        <f t="shared" ca="1" si="61"/>
        <v>1288575</v>
      </c>
      <c r="J143" s="294">
        <f t="shared" ca="1" si="62"/>
        <v>0</v>
      </c>
      <c r="K143" s="295">
        <f t="shared" ca="1" si="63"/>
        <v>1288575</v>
      </c>
      <c r="N143" s="480"/>
      <c r="O143" s="481"/>
      <c r="P143" s="481"/>
      <c r="Q143" s="482"/>
      <c r="R143" s="471"/>
      <c r="S143" s="483"/>
      <c r="T143" s="481"/>
      <c r="U143" s="481"/>
      <c r="V143" s="481"/>
    </row>
    <row r="144" spans="1:22" s="479" customFormat="1">
      <c r="A144" s="471"/>
      <c r="B144" s="408">
        <v>4</v>
      </c>
      <c r="C144" s="302" t="s">
        <v>1265</v>
      </c>
      <c r="D144" s="291" t="str">
        <f ca="1">IF(ISERROR(OFFSET('HARGA SATUAN'!$E$6,MATCH(RAB!C144,'HARGA SATUAN'!$C$7:$C$1922,0),0)),"",OFFSET('HARGA SATUAN'!$E$6,MATCH(RAB!C144,'HARGA SATUAN'!$C$7:$C$1922,0),0))</f>
        <v>HDW</v>
      </c>
      <c r="E144" s="292" t="str">
        <f ca="1">IF(B144="+","Unit",IF(ISERROR(OFFSET('HARGA SATUAN'!$F$6,MATCH(RAB!C144,'HARGA SATUAN'!$C$7:$C$1922,0),0)),"",OFFSET('HARGA SATUAN'!$F$6,MATCH(RAB!C144,'HARGA SATUAN'!$C$7:$C$1922,0),0)))</f>
        <v>Bh</v>
      </c>
      <c r="F144" s="563">
        <v>4</v>
      </c>
      <c r="G144" s="293">
        <f ca="1">IF(ISERROR(OFFSET('HARGA SATUAN'!$Q$6,MATCH(RAB!C144,'HARGA SATUAN'!$C$7:$C$1922,0),0)),0,OFFSET('HARGA SATUAN'!$Q$6,MATCH(RAB!C144,'HARGA SATUAN'!$C$7:$C$1922,0),0))</f>
        <v>1200</v>
      </c>
      <c r="H144" s="294">
        <f t="shared" ca="1" si="60"/>
        <v>0</v>
      </c>
      <c r="I144" s="294">
        <f t="shared" ca="1" si="61"/>
        <v>4800</v>
      </c>
      <c r="J144" s="294">
        <f t="shared" ca="1" si="62"/>
        <v>0</v>
      </c>
      <c r="K144" s="295">
        <f t="shared" ca="1" si="63"/>
        <v>4800</v>
      </c>
      <c r="N144" s="480"/>
      <c r="O144" s="481"/>
      <c r="P144" s="481"/>
      <c r="Q144" s="482"/>
      <c r="R144" s="471"/>
      <c r="S144" s="483"/>
      <c r="T144" s="481"/>
      <c r="U144" s="481"/>
      <c r="V144" s="481"/>
    </row>
    <row r="145" spans="1:22" s="479" customFormat="1" ht="27.6">
      <c r="A145" s="471"/>
      <c r="B145" s="472">
        <v>5</v>
      </c>
      <c r="C145" s="473" t="s">
        <v>448</v>
      </c>
      <c r="D145" s="474" t="str">
        <f ca="1">IF(ISERROR(OFFSET('HARGA SATUAN'!$E$6,MATCH(RAB!C145,'HARGA SATUAN'!$C$7:$C$1922,0),0)),"",OFFSET('HARGA SATUAN'!$E$6,MATCH(RAB!C145,'HARGA SATUAN'!$C$7:$C$1922,0),0))</f>
        <v>MDU-KD</v>
      </c>
      <c r="E145" s="475" t="str">
        <f ca="1">IF(B145="+","Unit",IF(ISERROR(OFFSET('HARGA SATUAN'!$F$6,MATCH(RAB!C145,'HARGA SATUAN'!$C$7:$C$1922,0),0)),"",OFFSET('HARGA SATUAN'!$F$6,MATCH(RAB!C145,'HARGA SATUAN'!$C$7:$C$1922,0),0)))</f>
        <v>Bh</v>
      </c>
      <c r="F145" s="563">
        <v>1</v>
      </c>
      <c r="G145" s="476">
        <f ca="1">IF(ISERROR(OFFSET('HARGA SATUAN'!$Q$6,MATCH(RAB!C145,'HARGA SATUAN'!$C$7:$C$1922,0),0)),0,OFFSET('HARGA SATUAN'!$Q$6,MATCH(RAB!C145,'HARGA SATUAN'!$C$7:$C$1922,0),0))</f>
        <v>162966</v>
      </c>
      <c r="H145" s="477">
        <f t="shared" ca="1" si="60"/>
        <v>162966</v>
      </c>
      <c r="I145" s="477">
        <f t="shared" ca="1" si="61"/>
        <v>0</v>
      </c>
      <c r="J145" s="477">
        <f t="shared" ca="1" si="62"/>
        <v>0</v>
      </c>
      <c r="K145" s="478">
        <f t="shared" ca="1" si="63"/>
        <v>162966</v>
      </c>
      <c r="N145" s="480"/>
      <c r="O145" s="481"/>
      <c r="P145" s="481"/>
      <c r="Q145" s="482"/>
      <c r="R145" s="471"/>
      <c r="S145" s="483"/>
      <c r="T145" s="481"/>
      <c r="U145" s="481"/>
      <c r="V145" s="481"/>
    </row>
    <row r="146" spans="1:22" s="479" customFormat="1">
      <c r="A146" s="471"/>
      <c r="B146" s="408">
        <v>6</v>
      </c>
      <c r="C146" s="302" t="s">
        <v>452</v>
      </c>
      <c r="D146" s="291" t="str">
        <f ca="1">IF(ISERROR(OFFSET('HARGA SATUAN'!$E$6,MATCH(RAB!C146,'HARGA SATUAN'!$C$7:$C$1922,0),0)),"",OFFSET('HARGA SATUAN'!$E$6,MATCH(RAB!C146,'HARGA SATUAN'!$C$7:$C$1922,0),0))</f>
        <v>MDU-KD</v>
      </c>
      <c r="E146" s="292" t="str">
        <f ca="1">IF(B146="+","Unit",IF(ISERROR(OFFSET('HARGA SATUAN'!$F$6,MATCH(RAB!C146,'HARGA SATUAN'!$C$7:$C$1922,0),0)),"",OFFSET('HARGA SATUAN'!$F$6,MATCH(RAB!C146,'HARGA SATUAN'!$C$7:$C$1922,0),0)))</f>
        <v>Bh</v>
      </c>
      <c r="F146" s="563">
        <v>1</v>
      </c>
      <c r="G146" s="293">
        <f ca="1">IF(ISERROR(OFFSET('HARGA SATUAN'!$Q$6,MATCH(RAB!C146,'HARGA SATUAN'!$C$7:$C$1922,0),0)),0,OFFSET('HARGA SATUAN'!$Q$6,MATCH(RAB!C146,'HARGA SATUAN'!$C$7:$C$1922,0),0))</f>
        <v>37170</v>
      </c>
      <c r="H146" s="294">
        <f t="shared" ca="1" si="60"/>
        <v>37170</v>
      </c>
      <c r="I146" s="294">
        <f t="shared" ca="1" si="61"/>
        <v>0</v>
      </c>
      <c r="J146" s="294">
        <f t="shared" ca="1" si="62"/>
        <v>0</v>
      </c>
      <c r="K146" s="295">
        <f t="shared" ca="1" si="63"/>
        <v>37170</v>
      </c>
      <c r="N146" s="480"/>
      <c r="O146" s="481"/>
      <c r="P146" s="481"/>
      <c r="Q146" s="482"/>
      <c r="R146" s="471"/>
      <c r="S146" s="483"/>
      <c r="T146" s="481"/>
      <c r="U146" s="481"/>
      <c r="V146" s="481"/>
    </row>
    <row r="147" spans="1:22" s="479" customFormat="1">
      <c r="A147" s="471"/>
      <c r="B147" s="408">
        <v>7</v>
      </c>
      <c r="C147" s="302" t="s">
        <v>70</v>
      </c>
      <c r="D147" s="291" t="str">
        <f ca="1">IF(ISERROR(OFFSET('HARGA SATUAN'!$E$6,MATCH(RAB!C147,'HARGA SATUAN'!$C$7:$C$1922,0),0)),"",OFFSET('HARGA SATUAN'!$E$6,MATCH(RAB!C147,'HARGA SATUAN'!$C$7:$C$1922,0),0))</f>
        <v>MDU-KD</v>
      </c>
      <c r="E147" s="292" t="str">
        <f ca="1">IF(B147="+","Unit",IF(ISERROR(OFFSET('HARGA SATUAN'!$F$6,MATCH(RAB!C147,'HARGA SATUAN'!$C$7:$C$1922,0),0)),"",OFFSET('HARGA SATUAN'!$F$6,MATCH(RAB!C147,'HARGA SATUAN'!$C$7:$C$1922,0),0)))</f>
        <v>Mtr</v>
      </c>
      <c r="F147" s="563">
        <v>35</v>
      </c>
      <c r="G147" s="293">
        <f ca="1">IF(ISERROR(OFFSET('HARGA SATUAN'!$Q$6,MATCH(RAB!C147,'HARGA SATUAN'!$C$7:$C$1922,0),0)),0,OFFSET('HARGA SATUAN'!$Q$6,MATCH(RAB!C147,'HARGA SATUAN'!$C$7:$C$1922,0),0))</f>
        <v>7271</v>
      </c>
      <c r="H147" s="294">
        <f t="shared" ca="1" si="60"/>
        <v>254485</v>
      </c>
      <c r="I147" s="294">
        <f t="shared" ca="1" si="61"/>
        <v>0</v>
      </c>
      <c r="J147" s="294">
        <f t="shared" ca="1" si="62"/>
        <v>0</v>
      </c>
      <c r="K147" s="295">
        <f t="shared" ca="1" si="63"/>
        <v>254485</v>
      </c>
      <c r="N147" s="480"/>
      <c r="O147" s="481"/>
      <c r="P147" s="481"/>
      <c r="Q147" s="482"/>
      <c r="R147" s="471"/>
      <c r="S147" s="483"/>
      <c r="T147" s="481"/>
      <c r="U147" s="481"/>
      <c r="V147" s="481"/>
    </row>
    <row r="148" spans="1:22" s="479" customFormat="1">
      <c r="A148" s="471"/>
      <c r="B148" s="408">
        <v>8</v>
      </c>
      <c r="C148" s="302" t="s">
        <v>1267</v>
      </c>
      <c r="D148" s="291" t="str">
        <f ca="1">IF(ISERROR(OFFSET('HARGA SATUAN'!$E$6,MATCH(RAB!C148,'HARGA SATUAN'!$C$7:$C$1922,0),0)),"",OFFSET('HARGA SATUAN'!$E$6,MATCH(RAB!C148,'HARGA SATUAN'!$C$7:$C$1922,0),0))</f>
        <v>HDW</v>
      </c>
      <c r="E148" s="292" t="str">
        <f ca="1">IF(B148="+","Unit",IF(ISERROR(OFFSET('HARGA SATUAN'!$F$6,MATCH(RAB!C148,'HARGA SATUAN'!$C$7:$C$1922,0),0)),"",OFFSET('HARGA SATUAN'!$F$6,MATCH(RAB!C148,'HARGA SATUAN'!$C$7:$C$1922,0),0)))</f>
        <v>Bh</v>
      </c>
      <c r="F148" s="563">
        <v>2</v>
      </c>
      <c r="G148" s="293">
        <f ca="1">IF(ISERROR(OFFSET('HARGA SATUAN'!$Q$6,MATCH(RAB!C148,'HARGA SATUAN'!$C$7:$C$1922,0),0)),0,OFFSET('HARGA SATUAN'!$Q$6,MATCH(RAB!C148,'HARGA SATUAN'!$C$7:$C$1922,0),0))</f>
        <v>141100</v>
      </c>
      <c r="H148" s="294">
        <f t="shared" ca="1" si="60"/>
        <v>0</v>
      </c>
      <c r="I148" s="294">
        <f t="shared" ca="1" si="61"/>
        <v>282200</v>
      </c>
      <c r="J148" s="294">
        <f t="shared" ca="1" si="62"/>
        <v>0</v>
      </c>
      <c r="K148" s="295">
        <f t="shared" ca="1" si="63"/>
        <v>282200</v>
      </c>
      <c r="N148" s="480"/>
      <c r="O148" s="481"/>
      <c r="P148" s="481"/>
      <c r="Q148" s="482"/>
      <c r="R148" s="471"/>
      <c r="S148" s="483"/>
      <c r="T148" s="481"/>
      <c r="U148" s="481"/>
      <c r="V148" s="481"/>
    </row>
    <row r="149" spans="1:22" s="479" customFormat="1">
      <c r="A149" s="471"/>
      <c r="B149" s="408">
        <v>9</v>
      </c>
      <c r="C149" s="302" t="s">
        <v>734</v>
      </c>
      <c r="D149" s="291" t="str">
        <f ca="1">IF(ISERROR(OFFSET('HARGA SATUAN'!$E$6,MATCH(RAB!C149,'HARGA SATUAN'!$C$7:$C$1922,0),0)),"",OFFSET('HARGA SATUAN'!$E$6,MATCH(RAB!C149,'HARGA SATUAN'!$C$7:$C$1922,0),0))</f>
        <v>HDW</v>
      </c>
      <c r="E149" s="292" t="str">
        <f ca="1">IF(B149="+","Unit",IF(ISERROR(OFFSET('HARGA SATUAN'!$F$6,MATCH(RAB!C149,'HARGA SATUAN'!$C$7:$C$1922,0),0)),"",OFFSET('HARGA SATUAN'!$F$6,MATCH(RAB!C149,'HARGA SATUAN'!$C$7:$C$1922,0),0)))</f>
        <v>Bh</v>
      </c>
      <c r="F149" s="563">
        <v>3</v>
      </c>
      <c r="G149" s="293">
        <f ca="1">IF(ISERROR(OFFSET('HARGA SATUAN'!$Q$6,MATCH(RAB!C149,'HARGA SATUAN'!$C$7:$C$1922,0),0)),0,OFFSET('HARGA SATUAN'!$Q$6,MATCH(RAB!C149,'HARGA SATUAN'!$C$7:$C$1922,0),0))</f>
        <v>9111</v>
      </c>
      <c r="H149" s="294">
        <f t="shared" ca="1" si="60"/>
        <v>0</v>
      </c>
      <c r="I149" s="294">
        <f t="shared" ca="1" si="61"/>
        <v>27333</v>
      </c>
      <c r="J149" s="294">
        <f t="shared" ca="1" si="62"/>
        <v>0</v>
      </c>
      <c r="K149" s="295">
        <f t="shared" ca="1" si="63"/>
        <v>27333</v>
      </c>
      <c r="N149" s="480"/>
      <c r="O149" s="481"/>
      <c r="P149" s="481"/>
      <c r="Q149" s="482"/>
      <c r="R149" s="471"/>
      <c r="S149" s="483"/>
      <c r="T149" s="481"/>
      <c r="U149" s="481"/>
      <c r="V149" s="481"/>
    </row>
    <row r="150" spans="1:22" s="479" customFormat="1">
      <c r="A150" s="471"/>
      <c r="B150" s="408">
        <v>10</v>
      </c>
      <c r="C150" s="302" t="s">
        <v>1379</v>
      </c>
      <c r="D150" s="291" t="str">
        <f ca="1">IF(ISERROR(OFFSET('HARGA SATUAN'!$E$6,MATCH(RAB!C150,'HARGA SATUAN'!$C$7:$C$1922,0),0)),"",OFFSET('HARGA SATUAN'!$E$6,MATCH(RAB!C150,'HARGA SATUAN'!$C$7:$C$1922,0),0))</f>
        <v>JASA</v>
      </c>
      <c r="E150" s="292" t="str">
        <f ca="1">IF(B150="+","Unit",IF(ISERROR(OFFSET('HARGA SATUAN'!$F$6,MATCH(RAB!C150,'HARGA SATUAN'!$C$7:$C$1922,0),0)),"",OFFSET('HARGA SATUAN'!$F$6,MATCH(RAB!C150,'HARGA SATUAN'!$C$7:$C$1922,0),0)))</f>
        <v>Unit</v>
      </c>
      <c r="F150" s="563">
        <v>1</v>
      </c>
      <c r="G150" s="293">
        <f ca="1">IF(ISERROR(OFFSET('HARGA SATUAN'!$Q$6,MATCH(RAB!C150,'HARGA SATUAN'!$C$7:$C$1922,0),0)),0,OFFSET('HARGA SATUAN'!$Q$6,MATCH(RAB!C150,'HARGA SATUAN'!$C$7:$C$1922,0),0))</f>
        <v>172397</v>
      </c>
      <c r="H150" s="294">
        <f t="shared" ca="1" si="60"/>
        <v>0</v>
      </c>
      <c r="I150" s="294">
        <f t="shared" ca="1" si="61"/>
        <v>0</v>
      </c>
      <c r="J150" s="294">
        <f t="shared" ca="1" si="62"/>
        <v>172397</v>
      </c>
      <c r="K150" s="295">
        <f t="shared" ca="1" si="63"/>
        <v>172397</v>
      </c>
      <c r="N150" s="480"/>
      <c r="O150" s="481"/>
      <c r="P150" s="481"/>
      <c r="Q150" s="482"/>
      <c r="R150" s="471"/>
      <c r="S150" s="483"/>
      <c r="T150" s="481"/>
      <c r="U150" s="481"/>
      <c r="V150" s="481"/>
    </row>
    <row r="151" spans="1:22" s="479" customFormat="1">
      <c r="A151" s="471"/>
      <c r="B151" s="400"/>
      <c r="C151" s="401"/>
      <c r="D151" s="291" t="str">
        <f ca="1">IF(ISERROR(OFFSET('HARGA SATUAN'!$E$6,MATCH(RAB!C151,'HARGA SATUAN'!$C$7:$C$1922,0),0)),"",OFFSET('HARGA SATUAN'!$E$6,MATCH(RAB!C151,'HARGA SATUAN'!$C$7:$C$1922,0),0))</f>
        <v/>
      </c>
      <c r="E151" s="292" t="str">
        <f ca="1">IF(B151="+","Unit",IF(ISERROR(OFFSET('HARGA SATUAN'!$F$6,MATCH(RAB!C151,'HARGA SATUAN'!$C$7:$C$1922,0),0)),"",OFFSET('HARGA SATUAN'!$F$6,MATCH(RAB!C151,'HARGA SATUAN'!$C$7:$C$1922,0),0)))</f>
        <v/>
      </c>
      <c r="F151" s="563"/>
      <c r="G151" s="293">
        <f ca="1">IF(ISERROR(OFFSET('HARGA SATUAN'!$Q$6,MATCH(RAB!C151,'HARGA SATUAN'!$C$7:$C$1922,0),0)),0,OFFSET('HARGA SATUAN'!$Q$6,MATCH(RAB!C151,'HARGA SATUAN'!$C$7:$C$1922,0),0))</f>
        <v>0</v>
      </c>
      <c r="H151" s="294">
        <f t="shared" ca="1" si="60"/>
        <v>0</v>
      </c>
      <c r="I151" s="294">
        <f t="shared" ca="1" si="61"/>
        <v>0</v>
      </c>
      <c r="J151" s="294">
        <f t="shared" ca="1" si="62"/>
        <v>0</v>
      </c>
      <c r="K151" s="295">
        <f t="shared" ca="1" si="63"/>
        <v>0</v>
      </c>
      <c r="N151" s="480"/>
      <c r="O151" s="481"/>
      <c r="P151" s="481"/>
      <c r="Q151" s="482"/>
      <c r="R151" s="471"/>
      <c r="S151" s="483"/>
      <c r="T151" s="481"/>
      <c r="U151" s="481"/>
      <c r="V151" s="481"/>
    </row>
    <row r="152" spans="1:22" s="479" customFormat="1">
      <c r="A152" s="471"/>
      <c r="B152" s="408" t="s">
        <v>720</v>
      </c>
      <c r="C152" s="302" t="s">
        <v>2582</v>
      </c>
      <c r="D152" s="291" t="str">
        <f ca="1">IF(ISERROR(OFFSET('HARGA SATUAN'!$E$6,MATCH(RAB!C152,'HARGA SATUAN'!$C$7:$C$1922,0),0)),"",OFFSET('HARGA SATUAN'!$E$6,MATCH(RAB!C152,'HARGA SATUAN'!$C$7:$C$1922,0),0))</f>
        <v/>
      </c>
      <c r="E152" s="292" t="str">
        <f ca="1">IF(B152="+","Unit",IF(ISERROR(OFFSET('HARGA SATUAN'!$F$6,MATCH(RAB!C152,'HARGA SATUAN'!$C$7:$C$1922,0),0)),"",OFFSET('HARGA SATUAN'!$F$6,MATCH(RAB!C152,'HARGA SATUAN'!$C$7:$C$1922,0),0)))</f>
        <v>Unit</v>
      </c>
      <c r="F152" s="563">
        <f>F140</f>
        <v>1</v>
      </c>
      <c r="G152" s="293">
        <f ca="1">IF(ISERROR(OFFSET('HARGA SATUAN'!$Q$6,MATCH(RAB!C152,'HARGA SATUAN'!$C$7:$C$1922,0),0)),0,OFFSET('HARGA SATUAN'!$Q$6,MATCH(RAB!C152,'HARGA SATUAN'!$C$7:$C$1922,0),0))</f>
        <v>0</v>
      </c>
      <c r="H152" s="294">
        <f t="shared" ca="1" si="60"/>
        <v>0</v>
      </c>
      <c r="I152" s="294">
        <f t="shared" ca="1" si="61"/>
        <v>0</v>
      </c>
      <c r="J152" s="294">
        <f t="shared" ca="1" si="62"/>
        <v>0</v>
      </c>
      <c r="K152" s="295">
        <f t="shared" ca="1" si="63"/>
        <v>0</v>
      </c>
      <c r="N152" s="480"/>
      <c r="O152" s="481"/>
      <c r="P152" s="481"/>
      <c r="Q152" s="482"/>
      <c r="R152" s="471"/>
      <c r="S152" s="483"/>
      <c r="T152" s="481"/>
      <c r="U152" s="481"/>
      <c r="V152" s="481"/>
    </row>
    <row r="153" spans="1:22" s="479" customFormat="1">
      <c r="A153" s="471"/>
      <c r="B153" s="408">
        <v>1</v>
      </c>
      <c r="C153" s="302" t="s">
        <v>699</v>
      </c>
      <c r="D153" s="291" t="str">
        <f ca="1">IF(ISERROR(OFFSET('HARGA SATUAN'!$E$6,MATCH(RAB!C153,'HARGA SATUAN'!$C$7:$C$1922,0),0)),"",OFFSET('HARGA SATUAN'!$E$6,MATCH(RAB!C153,'HARGA SATUAN'!$C$7:$C$1922,0),0))</f>
        <v>MDU-KD</v>
      </c>
      <c r="E153" s="292" t="str">
        <f ca="1">IF(B153="+","Unit",IF(ISERROR(OFFSET('HARGA SATUAN'!$F$6,MATCH(RAB!C153,'HARGA SATUAN'!$C$7:$C$1922,0),0)),"",OFFSET('HARGA SATUAN'!$F$6,MATCH(RAB!C153,'HARGA SATUAN'!$C$7:$C$1922,0),0)))</f>
        <v>Cell</v>
      </c>
      <c r="F153" s="563">
        <f>F140*1</f>
        <v>1</v>
      </c>
      <c r="G153" s="293">
        <f ca="1">IF(ISERROR(OFFSET('HARGA SATUAN'!$Q$6,MATCH(RAB!C153,'HARGA SATUAN'!$C$7:$C$1922,0),0)),0,OFFSET('HARGA SATUAN'!$Q$6,MATCH(RAB!C153,'HARGA SATUAN'!$C$7:$C$1922,0),0))</f>
        <v>51851823</v>
      </c>
      <c r="H153" s="294">
        <f t="shared" ca="1" si="60"/>
        <v>51851823</v>
      </c>
      <c r="I153" s="294">
        <f t="shared" ca="1" si="61"/>
        <v>0</v>
      </c>
      <c r="J153" s="294">
        <f t="shared" ca="1" si="62"/>
        <v>0</v>
      </c>
      <c r="K153" s="295">
        <f t="shared" ca="1" si="63"/>
        <v>51851823</v>
      </c>
      <c r="N153" s="480"/>
      <c r="O153" s="481"/>
      <c r="P153" s="481"/>
      <c r="Q153" s="482"/>
      <c r="R153" s="471"/>
      <c r="S153" s="483"/>
      <c r="T153" s="481"/>
      <c r="U153" s="481"/>
      <c r="V153" s="481"/>
    </row>
    <row r="154" spans="1:22" s="479" customFormat="1" ht="27.6">
      <c r="A154" s="471"/>
      <c r="B154" s="472">
        <v>2</v>
      </c>
      <c r="C154" s="473" t="s">
        <v>700</v>
      </c>
      <c r="D154" s="474" t="str">
        <f ca="1">IF(ISERROR(OFFSET('HARGA SATUAN'!$E$6,MATCH(RAB!C154,'HARGA SATUAN'!$C$7:$C$1922,0),0)),"",OFFSET('HARGA SATUAN'!$E$6,MATCH(RAB!C154,'HARGA SATUAN'!$C$7:$C$1922,0),0))</f>
        <v>MDU-KD</v>
      </c>
      <c r="E154" s="475" t="str">
        <f ca="1">IF(B154="+","Unit",IF(ISERROR(OFFSET('HARGA SATUAN'!$F$6,MATCH(RAB!C154,'HARGA SATUAN'!$C$7:$C$1922,0),0)),"",OFFSET('HARGA SATUAN'!$F$6,MATCH(RAB!C154,'HARGA SATUAN'!$C$7:$C$1922,0),0)))</f>
        <v>Cell</v>
      </c>
      <c r="F154" s="563">
        <f>F152*1</f>
        <v>1</v>
      </c>
      <c r="G154" s="476">
        <f ca="1">IF(ISERROR(OFFSET('HARGA SATUAN'!$Q$6,MATCH(RAB!C154,'HARGA SATUAN'!$C$7:$C$1922,0),0)),0,OFFSET('HARGA SATUAN'!$Q$6,MATCH(RAB!C154,'HARGA SATUAN'!$C$7:$C$1922,0),0))</f>
        <v>254142159</v>
      </c>
      <c r="H154" s="477">
        <f t="shared" ca="1" si="60"/>
        <v>254142159</v>
      </c>
      <c r="I154" s="477">
        <f t="shared" ca="1" si="61"/>
        <v>0</v>
      </c>
      <c r="J154" s="477">
        <f t="shared" ca="1" si="62"/>
        <v>0</v>
      </c>
      <c r="K154" s="478">
        <f t="shared" ca="1" si="63"/>
        <v>254142159</v>
      </c>
      <c r="N154" s="480"/>
      <c r="O154" s="481"/>
      <c r="P154" s="481"/>
      <c r="Q154" s="482"/>
      <c r="R154" s="471"/>
      <c r="S154" s="483"/>
      <c r="T154" s="481"/>
      <c r="U154" s="481"/>
      <c r="V154" s="481"/>
    </row>
    <row r="155" spans="1:22" s="479" customFormat="1">
      <c r="A155" s="471"/>
      <c r="B155" s="408">
        <v>3</v>
      </c>
      <c r="C155" s="302" t="s">
        <v>2304</v>
      </c>
      <c r="D155" s="291" t="str">
        <f ca="1">IF(ISERROR(OFFSET('HARGA SATUAN'!$E$6,MATCH(RAB!C155,'HARGA SATUAN'!$C$7:$C$1922,0),0)),"",OFFSET('HARGA SATUAN'!$E$6,MATCH(RAB!C155,'HARGA SATUAN'!$C$7:$C$1922,0),0))</f>
        <v>JASA</v>
      </c>
      <c r="E155" s="292" t="str">
        <f ca="1">IF(B155="+","Unit",IF(ISERROR(OFFSET('HARGA SATUAN'!$F$6,MATCH(RAB!C155,'HARGA SATUAN'!$C$7:$C$1922,0),0)),"",OFFSET('HARGA SATUAN'!$F$6,MATCH(RAB!C155,'HARGA SATUAN'!$C$7:$C$1922,0),0)))</f>
        <v>Unit</v>
      </c>
      <c r="F155" s="563">
        <f>F152*1</f>
        <v>1</v>
      </c>
      <c r="G155" s="293">
        <f ca="1">IF(ISERROR(OFFSET('HARGA SATUAN'!$Q$6,MATCH(RAB!C155,'HARGA SATUAN'!$C$7:$C$1922,0),0)),0,OFFSET('HARGA SATUAN'!$Q$6,MATCH(RAB!C155,'HARGA SATUAN'!$C$7:$C$1922,0),0))</f>
        <v>1404881</v>
      </c>
      <c r="H155" s="294">
        <f t="shared" ca="1" si="60"/>
        <v>0</v>
      </c>
      <c r="I155" s="294">
        <f t="shared" ca="1" si="61"/>
        <v>0</v>
      </c>
      <c r="J155" s="294">
        <f t="shared" ca="1" si="62"/>
        <v>1404881</v>
      </c>
      <c r="K155" s="295">
        <f t="shared" ca="1" si="63"/>
        <v>1404881</v>
      </c>
      <c r="N155" s="480"/>
      <c r="O155" s="481"/>
      <c r="P155" s="481"/>
      <c r="Q155" s="482"/>
      <c r="R155" s="471"/>
      <c r="S155" s="483"/>
      <c r="T155" s="481"/>
      <c r="U155" s="481"/>
      <c r="V155" s="481"/>
    </row>
    <row r="156" spans="1:22" s="479" customFormat="1">
      <c r="A156" s="471"/>
      <c r="B156" s="400"/>
      <c r="C156" s="401"/>
      <c r="D156" s="291" t="str">
        <f ca="1">IF(ISERROR(OFFSET('HARGA SATUAN'!$E$6,MATCH(RAB!C156,'HARGA SATUAN'!$C$7:$C$1922,0),0)),"",OFFSET('HARGA SATUAN'!$E$6,MATCH(RAB!C156,'HARGA SATUAN'!$C$7:$C$1922,0),0))</f>
        <v/>
      </c>
      <c r="E156" s="292" t="str">
        <f ca="1">IF(B156="+","Unit",IF(ISERROR(OFFSET('HARGA SATUAN'!$F$6,MATCH(RAB!C156,'HARGA SATUAN'!$C$7:$C$1922,0),0)),"",OFFSET('HARGA SATUAN'!$F$6,MATCH(RAB!C156,'HARGA SATUAN'!$C$7:$C$1922,0),0)))</f>
        <v/>
      </c>
      <c r="F156" s="475"/>
      <c r="G156" s="293">
        <f ca="1">IF(ISERROR(OFFSET('HARGA SATUAN'!$Q$6,MATCH(RAB!C156,'HARGA SATUAN'!$C$7:$C$1922,0),0)),0,OFFSET('HARGA SATUAN'!$Q$6,MATCH(RAB!C156,'HARGA SATUAN'!$C$7:$C$1922,0),0))</f>
        <v>0</v>
      </c>
      <c r="H156" s="294">
        <f t="shared" ca="1" si="60"/>
        <v>0</v>
      </c>
      <c r="I156" s="294">
        <f t="shared" ca="1" si="61"/>
        <v>0</v>
      </c>
      <c r="J156" s="294">
        <f t="shared" ca="1" si="62"/>
        <v>0</v>
      </c>
      <c r="K156" s="295">
        <f t="shared" ca="1" si="63"/>
        <v>0</v>
      </c>
      <c r="N156" s="480"/>
      <c r="O156" s="481"/>
      <c r="P156" s="481"/>
      <c r="Q156" s="482"/>
      <c r="R156" s="471"/>
      <c r="S156" s="483"/>
      <c r="T156" s="481"/>
      <c r="U156" s="481"/>
      <c r="V156" s="481"/>
    </row>
    <row r="157" spans="1:22" s="479" customFormat="1">
      <c r="A157" s="471"/>
      <c r="B157" s="408" t="s">
        <v>720</v>
      </c>
      <c r="C157" s="302" t="s">
        <v>2583</v>
      </c>
      <c r="D157" s="291" t="str">
        <f ca="1">IF(ISERROR(OFFSET('HARGA SATUAN'!$E$6,MATCH(RAB!C157,'HARGA SATUAN'!$C$7:$C$1922,0),0)),"",OFFSET('HARGA SATUAN'!$E$6,MATCH(RAB!C157,'HARGA SATUAN'!$C$7:$C$1922,0),0))</f>
        <v/>
      </c>
      <c r="E157" s="292" t="str">
        <f ca="1">IF(B157="+","Unit",IF(ISERROR(OFFSET('HARGA SATUAN'!$F$6,MATCH(RAB!C157,'HARGA SATUAN'!$C$7:$C$1922,0),0)),"",OFFSET('HARGA SATUAN'!$F$6,MATCH(RAB!C157,'HARGA SATUAN'!$C$7:$C$1922,0),0)))</f>
        <v>Unit</v>
      </c>
      <c r="F157" s="475">
        <f>F140</f>
        <v>1</v>
      </c>
      <c r="G157" s="293">
        <f ca="1">IF(ISERROR(OFFSET('HARGA SATUAN'!$Q$6,MATCH(RAB!C157,'HARGA SATUAN'!$C$7:$C$1922,0),0)),0,OFFSET('HARGA SATUAN'!$Q$6,MATCH(RAB!C157,'HARGA SATUAN'!$C$7:$C$1922,0),0))</f>
        <v>0</v>
      </c>
      <c r="H157" s="294">
        <f t="shared" ca="1" si="60"/>
        <v>0</v>
      </c>
      <c r="I157" s="294">
        <f t="shared" ca="1" si="61"/>
        <v>0</v>
      </c>
      <c r="J157" s="294">
        <f t="shared" ca="1" si="62"/>
        <v>0</v>
      </c>
      <c r="K157" s="295">
        <f t="shared" ca="1" si="63"/>
        <v>0</v>
      </c>
      <c r="N157" s="480"/>
      <c r="O157" s="481"/>
      <c r="P157" s="481"/>
      <c r="Q157" s="482"/>
      <c r="R157" s="471"/>
      <c r="S157" s="483"/>
      <c r="T157" s="481"/>
      <c r="U157" s="481"/>
      <c r="V157" s="481"/>
    </row>
    <row r="158" spans="1:22" s="479" customFormat="1">
      <c r="A158" s="471"/>
      <c r="B158" s="408">
        <v>1</v>
      </c>
      <c r="C158" s="302" t="s">
        <v>2151</v>
      </c>
      <c r="D158" s="291" t="str">
        <f ca="1">IF(ISERROR(OFFSET('HARGA SATUAN'!$E$6,MATCH(RAB!C158,'HARGA SATUAN'!$C$7:$C$1922,0),0)),"",OFFSET('HARGA SATUAN'!$E$6,MATCH(RAB!C158,'HARGA SATUAN'!$C$7:$C$1922,0),0))</f>
        <v>HDW</v>
      </c>
      <c r="E158" s="292" t="str">
        <f ca="1">IF(B158="+","Unit",IF(ISERROR(OFFSET('HARGA SATUAN'!$F$6,MATCH(RAB!C158,'HARGA SATUAN'!$C$7:$C$1922,0),0)),"",OFFSET('HARGA SATUAN'!$F$6,MATCH(RAB!C158,'HARGA SATUAN'!$C$7:$C$1922,0),0)))</f>
        <v>Set</v>
      </c>
      <c r="F158" s="475">
        <v>1</v>
      </c>
      <c r="G158" s="293">
        <f ca="1">IF(ISERROR(OFFSET('HARGA SATUAN'!$Q$6,MATCH(RAB!C158,'HARGA SATUAN'!$C$7:$C$1922,0),0)),0,OFFSET('HARGA SATUAN'!$Q$6,MATCH(RAB!C158,'HARGA SATUAN'!$C$7:$C$1922,0),0))</f>
        <v>8538750</v>
      </c>
      <c r="H158" s="294">
        <f t="shared" ca="1" si="60"/>
        <v>0</v>
      </c>
      <c r="I158" s="294">
        <f t="shared" ca="1" si="61"/>
        <v>8538750</v>
      </c>
      <c r="J158" s="294">
        <f t="shared" ca="1" si="62"/>
        <v>0</v>
      </c>
      <c r="K158" s="295">
        <f t="shared" ca="1" si="63"/>
        <v>8538750</v>
      </c>
      <c r="N158" s="480"/>
      <c r="O158" s="481"/>
      <c r="P158" s="481"/>
      <c r="Q158" s="482"/>
      <c r="R158" s="471"/>
      <c r="S158" s="483"/>
      <c r="T158" s="481"/>
      <c r="U158" s="481"/>
      <c r="V158" s="481"/>
    </row>
    <row r="159" spans="1:22" s="479" customFormat="1">
      <c r="A159" s="471"/>
      <c r="B159" s="408">
        <v>2</v>
      </c>
      <c r="C159" s="302" t="s">
        <v>541</v>
      </c>
      <c r="D159" s="291" t="str">
        <f ca="1">IF(ISERROR(OFFSET('HARGA SATUAN'!$E$6,MATCH(RAB!C159,'HARGA SATUAN'!$C$7:$C$1922,0),0)),"",OFFSET('HARGA SATUAN'!$E$6,MATCH(RAB!C159,'HARGA SATUAN'!$C$7:$C$1922,0),0))</f>
        <v>HDW</v>
      </c>
      <c r="E159" s="292" t="str">
        <f ca="1">IF(B159="+","Unit",IF(ISERROR(OFFSET('HARGA SATUAN'!$F$6,MATCH(RAB!C159,'HARGA SATUAN'!$C$7:$C$1922,0),0)),"",OFFSET('HARGA SATUAN'!$F$6,MATCH(RAB!C159,'HARGA SATUAN'!$C$7:$C$1922,0),0)))</f>
        <v>Bh</v>
      </c>
      <c r="F159" s="475">
        <v>2</v>
      </c>
      <c r="G159" s="293">
        <f ca="1">IF(ISERROR(OFFSET('HARGA SATUAN'!$Q$6,MATCH(RAB!C159,'HARGA SATUAN'!$C$7:$C$1922,0),0)),0,OFFSET('HARGA SATUAN'!$Q$6,MATCH(RAB!C159,'HARGA SATUAN'!$C$7:$C$1922,0),0))</f>
        <v>431492</v>
      </c>
      <c r="H159" s="294">
        <f t="shared" ca="1" si="60"/>
        <v>0</v>
      </c>
      <c r="I159" s="294">
        <f t="shared" ca="1" si="61"/>
        <v>862984</v>
      </c>
      <c r="J159" s="294">
        <f t="shared" ca="1" si="62"/>
        <v>0</v>
      </c>
      <c r="K159" s="295">
        <f t="shared" ca="1" si="63"/>
        <v>862984</v>
      </c>
      <c r="N159" s="480"/>
      <c r="O159" s="481"/>
      <c r="P159" s="481"/>
      <c r="Q159" s="482"/>
      <c r="R159" s="471"/>
      <c r="S159" s="483"/>
      <c r="T159" s="481"/>
      <c r="U159" s="481"/>
      <c r="V159" s="481"/>
    </row>
    <row r="160" spans="1:22" s="479" customFormat="1">
      <c r="A160" s="471"/>
      <c r="B160" s="408">
        <v>3</v>
      </c>
      <c r="C160" s="302" t="s">
        <v>162</v>
      </c>
      <c r="D160" s="291" t="str">
        <f ca="1">IF(ISERROR(OFFSET('HARGA SATUAN'!$E$6,MATCH(RAB!C160,'HARGA SATUAN'!$C$7:$C$1922,0),0)),"",OFFSET('HARGA SATUAN'!$E$6,MATCH(RAB!C160,'HARGA SATUAN'!$C$7:$C$1922,0),0))</f>
        <v>HDW</v>
      </c>
      <c r="E160" s="292" t="str">
        <f ca="1">IF(B160="+","Unit",IF(ISERROR(OFFSET('HARGA SATUAN'!$F$6,MATCH(RAB!C160,'HARGA SATUAN'!$C$7:$C$1922,0),0)),"",OFFSET('HARGA SATUAN'!$F$6,MATCH(RAB!C160,'HARGA SATUAN'!$C$7:$C$1922,0),0)))</f>
        <v>Bh</v>
      </c>
      <c r="F160" s="475">
        <v>2</v>
      </c>
      <c r="G160" s="293">
        <f ca="1">IF(ISERROR(OFFSET('HARGA SATUAN'!$Q$6,MATCH(RAB!C160,'HARGA SATUAN'!$C$7:$C$1922,0),0)),0,OFFSET('HARGA SATUAN'!$Q$6,MATCH(RAB!C160,'HARGA SATUAN'!$C$7:$C$1922,0),0))</f>
        <v>50424</v>
      </c>
      <c r="H160" s="294">
        <f t="shared" ca="1" si="60"/>
        <v>0</v>
      </c>
      <c r="I160" s="294">
        <f t="shared" ca="1" si="61"/>
        <v>100848</v>
      </c>
      <c r="J160" s="294">
        <f t="shared" ca="1" si="62"/>
        <v>0</v>
      </c>
      <c r="K160" s="295">
        <f t="shared" ca="1" si="63"/>
        <v>100848</v>
      </c>
      <c r="N160" s="480"/>
      <c r="O160" s="481"/>
      <c r="P160" s="481"/>
      <c r="Q160" s="482"/>
      <c r="R160" s="471"/>
      <c r="S160" s="483"/>
      <c r="T160" s="481"/>
      <c r="U160" s="481"/>
      <c r="V160" s="481"/>
    </row>
    <row r="161" spans="1:22" s="479" customFormat="1">
      <c r="A161" s="471"/>
      <c r="B161" s="408">
        <v>4</v>
      </c>
      <c r="C161" s="302" t="s">
        <v>229</v>
      </c>
      <c r="D161" s="291" t="str">
        <f ca="1">IF(ISERROR(OFFSET('HARGA SATUAN'!$E$6,MATCH(RAB!C161,'HARGA SATUAN'!$C$7:$C$1922,0),0)),"",OFFSET('HARGA SATUAN'!$E$6,MATCH(RAB!C161,'HARGA SATUAN'!$C$7:$C$1922,0),0))</f>
        <v>HDW</v>
      </c>
      <c r="E161" s="292" t="str">
        <f ca="1">IF(B161="+","Unit",IF(ISERROR(OFFSET('HARGA SATUAN'!$F$6,MATCH(RAB!C161,'HARGA SATUAN'!$C$7:$C$1922,0),0)),"",OFFSET('HARGA SATUAN'!$F$6,MATCH(RAB!C161,'HARGA SATUAN'!$C$7:$C$1922,0),0)))</f>
        <v>Bh</v>
      </c>
      <c r="F161" s="475">
        <v>2</v>
      </c>
      <c r="G161" s="293">
        <f ca="1">IF(ISERROR(OFFSET('HARGA SATUAN'!$Q$6,MATCH(RAB!C161,'HARGA SATUAN'!$C$7:$C$1922,0),0)),0,OFFSET('HARGA SATUAN'!$Q$6,MATCH(RAB!C161,'HARGA SATUAN'!$C$7:$C$1922,0),0))</f>
        <v>64643</v>
      </c>
      <c r="H161" s="294">
        <f t="shared" ca="1" si="60"/>
        <v>0</v>
      </c>
      <c r="I161" s="294">
        <f t="shared" ca="1" si="61"/>
        <v>129286</v>
      </c>
      <c r="J161" s="294">
        <f t="shared" ca="1" si="62"/>
        <v>0</v>
      </c>
      <c r="K161" s="295">
        <f t="shared" ca="1" si="63"/>
        <v>129286</v>
      </c>
      <c r="N161" s="480"/>
      <c r="O161" s="481"/>
      <c r="P161" s="481"/>
      <c r="Q161" s="482"/>
      <c r="R161" s="471"/>
      <c r="S161" s="483"/>
      <c r="T161" s="481"/>
      <c r="U161" s="481"/>
      <c r="V161" s="481"/>
    </row>
    <row r="162" spans="1:22" s="479" customFormat="1">
      <c r="A162" s="471"/>
      <c r="B162" s="408">
        <v>5</v>
      </c>
      <c r="C162" s="302" t="s">
        <v>833</v>
      </c>
      <c r="D162" s="291" t="str">
        <f ca="1">IF(ISERROR(OFFSET('HARGA SATUAN'!$E$6,MATCH(RAB!C162,'HARGA SATUAN'!$C$7:$C$1922,0),0)),"",OFFSET('HARGA SATUAN'!$E$6,MATCH(RAB!C162,'HARGA SATUAN'!$C$7:$C$1922,0),0))</f>
        <v>JASA</v>
      </c>
      <c r="E162" s="292" t="str">
        <f ca="1">IF(B162="+","Unit",IF(ISERROR(OFFSET('HARGA SATUAN'!$F$6,MATCH(RAB!C162,'HARGA SATUAN'!$C$7:$C$1922,0),0)),"",OFFSET('HARGA SATUAN'!$F$6,MATCH(RAB!C162,'HARGA SATUAN'!$C$7:$C$1922,0),0)))</f>
        <v>Unit</v>
      </c>
      <c r="F162" s="475">
        <v>1</v>
      </c>
      <c r="G162" s="293">
        <f ca="1">IF(ISERROR(OFFSET('HARGA SATUAN'!$Q$6,MATCH(RAB!C162,'HARGA SATUAN'!$C$7:$C$1922,0),0)),0,OFFSET('HARGA SATUAN'!$Q$6,MATCH(RAB!C162,'HARGA SATUAN'!$C$7:$C$1922,0),0))</f>
        <v>851841</v>
      </c>
      <c r="H162" s="294">
        <f t="shared" ca="1" si="60"/>
        <v>0</v>
      </c>
      <c r="I162" s="294">
        <f t="shared" ca="1" si="61"/>
        <v>0</v>
      </c>
      <c r="J162" s="294">
        <f t="shared" ca="1" si="62"/>
        <v>851841</v>
      </c>
      <c r="K162" s="295">
        <f t="shared" ca="1" si="63"/>
        <v>851841</v>
      </c>
      <c r="N162" s="480"/>
      <c r="O162" s="481"/>
      <c r="P162" s="481"/>
      <c r="Q162" s="482"/>
      <c r="R162" s="471"/>
      <c r="S162" s="483"/>
      <c r="T162" s="481"/>
      <c r="U162" s="481"/>
      <c r="V162" s="481"/>
    </row>
    <row r="163" spans="1:22" s="479" customFormat="1">
      <c r="A163" s="471"/>
      <c r="B163" s="400"/>
      <c r="C163" s="401"/>
      <c r="D163" s="291" t="str">
        <f ca="1">IF(ISERROR(OFFSET('HARGA SATUAN'!$E$6,MATCH(RAB!C163,'HARGA SATUAN'!$C$7:$C$1922,0),0)),"",OFFSET('HARGA SATUAN'!$E$6,MATCH(RAB!C163,'HARGA SATUAN'!$C$7:$C$1922,0),0))</f>
        <v/>
      </c>
      <c r="E163" s="292" t="str">
        <f ca="1">IF(B163="+","Unit",IF(ISERROR(OFFSET('HARGA SATUAN'!$F$6,MATCH(RAB!C163,'HARGA SATUAN'!$C$7:$C$1922,0),0)),"",OFFSET('HARGA SATUAN'!$F$6,MATCH(RAB!C163,'HARGA SATUAN'!$C$7:$C$1922,0),0)))</f>
        <v/>
      </c>
      <c r="F163" s="475"/>
      <c r="G163" s="293">
        <f ca="1">IF(ISERROR(OFFSET('HARGA SATUAN'!$Q$6,MATCH(RAB!C163,'HARGA SATUAN'!$C$7:$C$1922,0),0)),0,OFFSET('HARGA SATUAN'!$Q$6,MATCH(RAB!C163,'HARGA SATUAN'!$C$7:$C$1922,0),0))</f>
        <v>0</v>
      </c>
      <c r="H163" s="294">
        <f t="shared" ca="1" si="60"/>
        <v>0</v>
      </c>
      <c r="I163" s="294">
        <f t="shared" ca="1" si="61"/>
        <v>0</v>
      </c>
      <c r="J163" s="294">
        <f t="shared" ca="1" si="62"/>
        <v>0</v>
      </c>
      <c r="K163" s="295">
        <f t="shared" ca="1" si="63"/>
        <v>0</v>
      </c>
      <c r="N163" s="480"/>
      <c r="O163" s="481"/>
      <c r="P163" s="481"/>
      <c r="Q163" s="482"/>
      <c r="R163" s="471"/>
      <c r="S163" s="483"/>
      <c r="T163" s="481"/>
      <c r="U163" s="481"/>
      <c r="V163" s="481"/>
    </row>
    <row r="164" spans="1:22" s="479" customFormat="1">
      <c r="A164" s="471"/>
      <c r="B164" s="408" t="s">
        <v>720</v>
      </c>
      <c r="C164" s="302" t="s">
        <v>2584</v>
      </c>
      <c r="D164" s="291" t="str">
        <f ca="1">IF(ISERROR(OFFSET('HARGA SATUAN'!$E$6,MATCH(RAB!C164,'HARGA SATUAN'!$C$7:$C$1922,0),0)),"",OFFSET('HARGA SATUAN'!$E$6,MATCH(RAB!C164,'HARGA SATUAN'!$C$7:$C$1922,0),0))</f>
        <v/>
      </c>
      <c r="E164" s="292" t="str">
        <f ca="1">IF(B164="+","Unit",IF(ISERROR(OFFSET('HARGA SATUAN'!$F$6,MATCH(RAB!C164,'HARGA SATUAN'!$C$7:$C$1922,0),0)),"",OFFSET('HARGA SATUAN'!$F$6,MATCH(RAB!C164,'HARGA SATUAN'!$C$7:$C$1922,0),0)))</f>
        <v>Unit</v>
      </c>
      <c r="F164" s="475">
        <f>F157</f>
        <v>1</v>
      </c>
      <c r="G164" s="293">
        <f ca="1">IF(ISERROR(OFFSET('HARGA SATUAN'!$Q$6,MATCH(RAB!C164,'HARGA SATUAN'!$C$7:$C$1922,0),0)),0,OFFSET('HARGA SATUAN'!$Q$6,MATCH(RAB!C164,'HARGA SATUAN'!$C$7:$C$1922,0),0))</f>
        <v>0</v>
      </c>
      <c r="H164" s="294">
        <f t="shared" ca="1" si="60"/>
        <v>0</v>
      </c>
      <c r="I164" s="294">
        <f t="shared" ca="1" si="61"/>
        <v>0</v>
      </c>
      <c r="J164" s="294">
        <f t="shared" ca="1" si="62"/>
        <v>0</v>
      </c>
      <c r="K164" s="295">
        <f t="shared" ca="1" si="63"/>
        <v>0</v>
      </c>
      <c r="N164" s="480"/>
      <c r="O164" s="481"/>
      <c r="P164" s="481"/>
      <c r="Q164" s="482"/>
      <c r="R164" s="471"/>
      <c r="S164" s="483"/>
      <c r="T164" s="481"/>
      <c r="U164" s="481"/>
      <c r="V164" s="481"/>
    </row>
    <row r="165" spans="1:22" s="479" customFormat="1">
      <c r="A165" s="471"/>
      <c r="B165" s="408">
        <v>1</v>
      </c>
      <c r="C165" s="302" t="s">
        <v>515</v>
      </c>
      <c r="D165" s="291" t="str">
        <f ca="1">IF(ISERROR(OFFSET('HARGA SATUAN'!$E$6,MATCH(RAB!C165,'HARGA SATUAN'!$C$7:$C$1922,0),0)),"",OFFSET('HARGA SATUAN'!$E$6,MATCH(RAB!C165,'HARGA SATUAN'!$C$7:$C$1922,0),0))</f>
        <v>MDU-KD</v>
      </c>
      <c r="E165" s="292" t="str">
        <f ca="1">IF(B165="+","Unit",IF(ISERROR(OFFSET('HARGA SATUAN'!$F$6,MATCH(RAB!C165,'HARGA SATUAN'!$C$7:$C$1922,0),0)),"",OFFSET('HARGA SATUAN'!$F$6,MATCH(RAB!C165,'HARGA SATUAN'!$C$7:$C$1922,0),0)))</f>
        <v>Bh</v>
      </c>
      <c r="F165" s="475">
        <f>F164*3</f>
        <v>3</v>
      </c>
      <c r="G165" s="293">
        <f ca="1">IF(ISERROR(OFFSET('HARGA SATUAN'!$Q$6,MATCH(RAB!C165,'HARGA SATUAN'!$C$7:$C$1922,0),0)),0,OFFSET('HARGA SATUAN'!$Q$6,MATCH(RAB!C165,'HARGA SATUAN'!$C$7:$C$1922,0),0))</f>
        <v>633818</v>
      </c>
      <c r="H165" s="294">
        <f t="shared" ca="1" si="60"/>
        <v>1901454</v>
      </c>
      <c r="I165" s="294">
        <f t="shared" ca="1" si="61"/>
        <v>0</v>
      </c>
      <c r="J165" s="294">
        <f t="shared" ca="1" si="62"/>
        <v>0</v>
      </c>
      <c r="K165" s="295">
        <f t="shared" ca="1" si="63"/>
        <v>1901454</v>
      </c>
      <c r="N165" s="480"/>
      <c r="O165" s="481"/>
      <c r="P165" s="481"/>
      <c r="Q165" s="482"/>
      <c r="R165" s="471"/>
      <c r="S165" s="483"/>
      <c r="T165" s="481"/>
      <c r="U165" s="481"/>
      <c r="V165" s="481"/>
    </row>
    <row r="166" spans="1:22" s="479" customFormat="1">
      <c r="A166" s="471"/>
      <c r="B166" s="408">
        <v>2</v>
      </c>
      <c r="C166" s="302" t="s">
        <v>169</v>
      </c>
      <c r="D166" s="291" t="str">
        <f ca="1">IF(ISERROR(OFFSET('HARGA SATUAN'!$E$6,MATCH(RAB!C166,'HARGA SATUAN'!$C$7:$C$1922,0),0)),"",OFFSET('HARGA SATUAN'!$E$6,MATCH(RAB!C166,'HARGA SATUAN'!$C$7:$C$1922,0),0))</f>
        <v>HDW</v>
      </c>
      <c r="E166" s="292" t="str">
        <f ca="1">IF(B166="+","Unit",IF(ISERROR(OFFSET('HARGA SATUAN'!$F$6,MATCH(RAB!C166,'HARGA SATUAN'!$C$7:$C$1922,0),0)),"",OFFSET('HARGA SATUAN'!$F$6,MATCH(RAB!C166,'HARGA SATUAN'!$C$7:$C$1922,0),0)))</f>
        <v>Bh</v>
      </c>
      <c r="F166" s="475">
        <f>F164*3</f>
        <v>3</v>
      </c>
      <c r="G166" s="293">
        <f ca="1">IF(ISERROR(OFFSET('HARGA SATUAN'!$Q$6,MATCH(RAB!C166,'HARGA SATUAN'!$C$7:$C$1922,0),0)),0,OFFSET('HARGA SATUAN'!$Q$6,MATCH(RAB!C166,'HARGA SATUAN'!$C$7:$C$1922,0),0))</f>
        <v>37700</v>
      </c>
      <c r="H166" s="294">
        <f t="shared" ca="1" si="60"/>
        <v>0</v>
      </c>
      <c r="I166" s="294">
        <f t="shared" ca="1" si="61"/>
        <v>113100</v>
      </c>
      <c r="J166" s="294">
        <f t="shared" ca="1" si="62"/>
        <v>0</v>
      </c>
      <c r="K166" s="295">
        <f t="shared" ca="1" si="63"/>
        <v>113100</v>
      </c>
      <c r="N166" s="480"/>
      <c r="O166" s="481"/>
      <c r="P166" s="481"/>
      <c r="Q166" s="482"/>
      <c r="R166" s="471"/>
      <c r="S166" s="483"/>
      <c r="T166" s="481"/>
      <c r="U166" s="481"/>
      <c r="V166" s="481"/>
    </row>
    <row r="167" spans="1:22" s="479" customFormat="1">
      <c r="A167" s="471"/>
      <c r="B167" s="408">
        <v>3</v>
      </c>
      <c r="C167" s="302" t="s">
        <v>173</v>
      </c>
      <c r="D167" s="291" t="str">
        <f ca="1">IF(ISERROR(OFFSET('HARGA SATUAN'!$E$6,MATCH(RAB!C167,'HARGA SATUAN'!$C$7:$C$1922,0),0)),"",OFFSET('HARGA SATUAN'!$E$6,MATCH(RAB!C167,'HARGA SATUAN'!$C$7:$C$1922,0),0))</f>
        <v>HDW</v>
      </c>
      <c r="E167" s="292" t="str">
        <f ca="1">IF(B167="+","Unit",IF(ISERROR(OFFSET('HARGA SATUAN'!$F$6,MATCH(RAB!C167,'HARGA SATUAN'!$C$7:$C$1922,0),0)),"",OFFSET('HARGA SATUAN'!$F$6,MATCH(RAB!C167,'HARGA SATUAN'!$C$7:$C$1922,0),0)))</f>
        <v>Bh</v>
      </c>
      <c r="F167" s="475">
        <f>F164*1</f>
        <v>1</v>
      </c>
      <c r="G167" s="293">
        <f ca="1">IF(ISERROR(OFFSET('HARGA SATUAN'!$Q$6,MATCH(RAB!C167,'HARGA SATUAN'!$C$7:$C$1922,0),0)),0,OFFSET('HARGA SATUAN'!$Q$6,MATCH(RAB!C167,'HARGA SATUAN'!$C$7:$C$1922,0),0))</f>
        <v>15900</v>
      </c>
      <c r="H167" s="294">
        <f t="shared" ca="1" si="60"/>
        <v>0</v>
      </c>
      <c r="I167" s="294">
        <f t="shared" ca="1" si="61"/>
        <v>15900</v>
      </c>
      <c r="J167" s="294">
        <f t="shared" ca="1" si="62"/>
        <v>0</v>
      </c>
      <c r="K167" s="295">
        <f t="shared" ca="1" si="63"/>
        <v>15900</v>
      </c>
      <c r="N167" s="480"/>
      <c r="O167" s="481"/>
      <c r="P167" s="481"/>
      <c r="Q167" s="482"/>
      <c r="R167" s="471"/>
      <c r="S167" s="483"/>
      <c r="T167" s="481"/>
      <c r="U167" s="481"/>
      <c r="V167" s="481"/>
    </row>
    <row r="168" spans="1:22" s="479" customFormat="1">
      <c r="A168" s="471"/>
      <c r="B168" s="408">
        <v>4</v>
      </c>
      <c r="C168" s="302" t="s">
        <v>1164</v>
      </c>
      <c r="D168" s="291" t="str">
        <f ca="1">IF(ISERROR(OFFSET('HARGA SATUAN'!$E$6,MATCH(RAB!C168,'HARGA SATUAN'!$C$7:$C$1922,0),0)),"",OFFSET('HARGA SATUAN'!$E$6,MATCH(RAB!C168,'HARGA SATUAN'!$C$7:$C$1922,0),0))</f>
        <v>HDW</v>
      </c>
      <c r="E168" s="292" t="str">
        <f ca="1">IF(B168="+","Unit",IF(ISERROR(OFFSET('HARGA SATUAN'!$F$6,MATCH(RAB!C168,'HARGA SATUAN'!$C$7:$C$1922,0),0)),"",OFFSET('HARGA SATUAN'!$F$6,MATCH(RAB!C168,'HARGA SATUAN'!$C$7:$C$1922,0),0)))</f>
        <v>Bh</v>
      </c>
      <c r="F168" s="475">
        <f>F164*6</f>
        <v>6</v>
      </c>
      <c r="G168" s="293">
        <f ca="1">IF(ISERROR(OFFSET('HARGA SATUAN'!$Q$6,MATCH(RAB!C168,'HARGA SATUAN'!$C$7:$C$1922,0),0)),0,OFFSET('HARGA SATUAN'!$Q$6,MATCH(RAB!C168,'HARGA SATUAN'!$C$7:$C$1922,0),0))</f>
        <v>22044</v>
      </c>
      <c r="H168" s="294">
        <f t="shared" ca="1" si="60"/>
        <v>0</v>
      </c>
      <c r="I168" s="294">
        <f t="shared" ca="1" si="61"/>
        <v>132264</v>
      </c>
      <c r="J168" s="294">
        <f t="shared" ca="1" si="62"/>
        <v>0</v>
      </c>
      <c r="K168" s="295">
        <f t="shared" ca="1" si="63"/>
        <v>132264</v>
      </c>
      <c r="N168" s="480"/>
      <c r="O168" s="481"/>
      <c r="P168" s="481"/>
      <c r="Q168" s="482"/>
      <c r="R168" s="471"/>
      <c r="S168" s="483"/>
      <c r="T168" s="481"/>
      <c r="U168" s="481"/>
      <c r="V168" s="481"/>
    </row>
    <row r="169" spans="1:22" s="479" customFormat="1">
      <c r="A169" s="471"/>
      <c r="B169" s="408">
        <v>5</v>
      </c>
      <c r="C169" s="302" t="s">
        <v>61</v>
      </c>
      <c r="D169" s="291" t="str">
        <f ca="1">IF(ISERROR(OFFSET('HARGA SATUAN'!$E$6,MATCH(RAB!C169,'HARGA SATUAN'!$C$7:$C$1922,0),0)),"",OFFSET('HARGA SATUAN'!$E$6,MATCH(RAB!C169,'HARGA SATUAN'!$C$7:$C$1922,0),0))</f>
        <v>MDU-KD</v>
      </c>
      <c r="E169" s="292" t="str">
        <f ca="1">IF(B169="+","Unit",IF(ISERROR(OFFSET('HARGA SATUAN'!$F$6,MATCH(RAB!C169,'HARGA SATUAN'!$C$7:$C$1922,0),0)),"",OFFSET('HARGA SATUAN'!$F$6,MATCH(RAB!C169,'HARGA SATUAN'!$C$7:$C$1922,0),0)))</f>
        <v>Mtr</v>
      </c>
      <c r="F169" s="475">
        <f>F164*4</f>
        <v>4</v>
      </c>
      <c r="G169" s="293">
        <f ca="1">IF(ISERROR(OFFSET('HARGA SATUAN'!$Q$6,MATCH(RAB!C169,'HARGA SATUAN'!$C$7:$C$1922,0),0)),0,OFFSET('HARGA SATUAN'!$Q$6,MATCH(RAB!C169,'HARGA SATUAN'!$C$7:$C$1922,0),0))</f>
        <v>13967</v>
      </c>
      <c r="H169" s="294">
        <f t="shared" ca="1" si="60"/>
        <v>55868</v>
      </c>
      <c r="I169" s="294">
        <f t="shared" ca="1" si="61"/>
        <v>0</v>
      </c>
      <c r="J169" s="294">
        <f t="shared" ca="1" si="62"/>
        <v>0</v>
      </c>
      <c r="K169" s="295">
        <f t="shared" ca="1" si="63"/>
        <v>55868</v>
      </c>
      <c r="N169" s="480"/>
      <c r="O169" s="481"/>
      <c r="P169" s="481"/>
      <c r="Q169" s="482"/>
      <c r="R169" s="471"/>
      <c r="S169" s="483"/>
      <c r="T169" s="481"/>
      <c r="U169" s="481"/>
      <c r="V169" s="481"/>
    </row>
    <row r="170" spans="1:22" s="479" customFormat="1">
      <c r="A170" s="471"/>
      <c r="B170" s="408">
        <v>6</v>
      </c>
      <c r="C170" s="302" t="s">
        <v>585</v>
      </c>
      <c r="D170" s="291" t="str">
        <f ca="1">IF(ISERROR(OFFSET('HARGA SATUAN'!$E$6,MATCH(RAB!C170,'HARGA SATUAN'!$C$7:$C$1922,0),0)),"",OFFSET('HARGA SATUAN'!$E$6,MATCH(RAB!C170,'HARGA SATUAN'!$C$7:$C$1922,0),0))</f>
        <v>JASA</v>
      </c>
      <c r="E170" s="292" t="str">
        <f ca="1">IF(B170="+","Unit",IF(ISERROR(OFFSET('HARGA SATUAN'!$F$6,MATCH(RAB!C170,'HARGA SATUAN'!$C$7:$C$1922,0),0)),"",OFFSET('HARGA SATUAN'!$F$6,MATCH(RAB!C170,'HARGA SATUAN'!$C$7:$C$1922,0),0)))</f>
        <v>Unit</v>
      </c>
      <c r="F170" s="475">
        <f>F164*3</f>
        <v>3</v>
      </c>
      <c r="G170" s="293">
        <f ca="1">IF(ISERROR(OFFSET('HARGA SATUAN'!$Q$6,MATCH(RAB!C170,'HARGA SATUAN'!$C$7:$C$1922,0),0)),0,OFFSET('HARGA SATUAN'!$Q$6,MATCH(RAB!C170,'HARGA SATUAN'!$C$7:$C$1922,0),0))</f>
        <v>105205</v>
      </c>
      <c r="H170" s="294">
        <f t="shared" ca="1" si="60"/>
        <v>0</v>
      </c>
      <c r="I170" s="294">
        <f t="shared" ca="1" si="61"/>
        <v>0</v>
      </c>
      <c r="J170" s="294">
        <f t="shared" ca="1" si="62"/>
        <v>315615</v>
      </c>
      <c r="K170" s="295">
        <f t="shared" ca="1" si="63"/>
        <v>315615</v>
      </c>
      <c r="N170" s="480"/>
      <c r="O170" s="481"/>
      <c r="P170" s="481"/>
      <c r="Q170" s="482"/>
      <c r="R170" s="471"/>
      <c r="S170" s="483"/>
      <c r="T170" s="481"/>
      <c r="U170" s="481"/>
      <c r="V170" s="481"/>
    </row>
    <row r="171" spans="1:22" s="479" customFormat="1">
      <c r="A171" s="471"/>
      <c r="B171" s="400"/>
      <c r="C171" s="401"/>
      <c r="D171" s="291" t="str">
        <f ca="1">IF(ISERROR(OFFSET('HARGA SATUAN'!$E$6,MATCH(RAB!C171,'HARGA SATUAN'!$C$7:$C$1922,0),0)),"",OFFSET('HARGA SATUAN'!$E$6,MATCH(RAB!C171,'HARGA SATUAN'!$C$7:$C$1922,0),0))</f>
        <v/>
      </c>
      <c r="E171" s="292" t="str">
        <f ca="1">IF(B171="+","Unit",IF(ISERROR(OFFSET('HARGA SATUAN'!$F$6,MATCH(RAB!C171,'HARGA SATUAN'!$C$7:$C$1922,0),0)),"",OFFSET('HARGA SATUAN'!$F$6,MATCH(RAB!C171,'HARGA SATUAN'!$C$7:$C$1922,0),0)))</f>
        <v/>
      </c>
      <c r="F171" s="475"/>
      <c r="G171" s="293">
        <f ca="1">IF(ISERROR(OFFSET('HARGA SATUAN'!$Q$6,MATCH(RAB!C171,'HARGA SATUAN'!$C$7:$C$1922,0),0)),0,OFFSET('HARGA SATUAN'!$Q$6,MATCH(RAB!C171,'HARGA SATUAN'!$C$7:$C$1922,0),0))</f>
        <v>0</v>
      </c>
      <c r="H171" s="294">
        <f t="shared" ca="1" si="60"/>
        <v>0</v>
      </c>
      <c r="I171" s="294">
        <f t="shared" ca="1" si="61"/>
        <v>0</v>
      </c>
      <c r="J171" s="294">
        <f t="shared" ca="1" si="62"/>
        <v>0</v>
      </c>
      <c r="K171" s="295">
        <f t="shared" ca="1" si="63"/>
        <v>0</v>
      </c>
      <c r="N171" s="480"/>
      <c r="O171" s="481"/>
      <c r="P171" s="481"/>
      <c r="Q171" s="482"/>
      <c r="R171" s="471"/>
      <c r="S171" s="483"/>
      <c r="T171" s="481"/>
      <c r="U171" s="481"/>
      <c r="V171" s="481"/>
    </row>
    <row r="172" spans="1:22" s="479" customFormat="1">
      <c r="A172" s="471"/>
      <c r="B172" s="408" t="s">
        <v>720</v>
      </c>
      <c r="C172" s="302" t="s">
        <v>2585</v>
      </c>
      <c r="D172" s="291" t="str">
        <f ca="1">IF(ISERROR(OFFSET('HARGA SATUAN'!$E$6,MATCH(RAB!C172,'HARGA SATUAN'!$C$7:$C$1922,0),0)),"",OFFSET('HARGA SATUAN'!$E$6,MATCH(RAB!C172,'HARGA SATUAN'!$C$7:$C$1922,0),0))</f>
        <v/>
      </c>
      <c r="E172" s="292" t="str">
        <f ca="1">IF(B172="+","Unit",IF(ISERROR(OFFSET('HARGA SATUAN'!$F$6,MATCH(RAB!C172,'HARGA SATUAN'!$C$7:$C$1922,0),0)),"",OFFSET('HARGA SATUAN'!$F$6,MATCH(RAB!C172,'HARGA SATUAN'!$C$7:$C$1922,0),0)))</f>
        <v>Unit</v>
      </c>
      <c r="F172" s="475">
        <f>F164</f>
        <v>1</v>
      </c>
      <c r="G172" s="293">
        <f ca="1">IF(ISERROR(OFFSET('HARGA SATUAN'!$Q$6,MATCH(RAB!C172,'HARGA SATUAN'!$C$7:$C$1922,0),0)),0,OFFSET('HARGA SATUAN'!$Q$6,MATCH(RAB!C172,'HARGA SATUAN'!$C$7:$C$1922,0),0))</f>
        <v>0</v>
      </c>
      <c r="H172" s="294">
        <f t="shared" ca="1" si="60"/>
        <v>0</v>
      </c>
      <c r="I172" s="294">
        <f t="shared" ca="1" si="61"/>
        <v>0</v>
      </c>
      <c r="J172" s="294">
        <f t="shared" ca="1" si="62"/>
        <v>0</v>
      </c>
      <c r="K172" s="295">
        <f t="shared" ca="1" si="63"/>
        <v>0</v>
      </c>
      <c r="N172" s="480"/>
      <c r="O172" s="481"/>
      <c r="P172" s="481"/>
      <c r="Q172" s="482"/>
      <c r="R172" s="471"/>
      <c r="S172" s="483"/>
      <c r="T172" s="481"/>
      <c r="U172" s="481"/>
      <c r="V172" s="481"/>
    </row>
    <row r="173" spans="1:22" s="479" customFormat="1">
      <c r="A173" s="471"/>
      <c r="B173" s="408">
        <v>1</v>
      </c>
      <c r="C173" s="302" t="s">
        <v>29</v>
      </c>
      <c r="D173" s="291" t="str">
        <f ca="1">IF(ISERROR(OFFSET('HARGA SATUAN'!$E$6,MATCH(RAB!C173,'HARGA SATUAN'!$C$7:$C$1922,0),0)),"",OFFSET('HARGA SATUAN'!$E$6,MATCH(RAB!C173,'HARGA SATUAN'!$C$7:$C$1922,0),0))</f>
        <v>HDW</v>
      </c>
      <c r="E173" s="292" t="str">
        <f ca="1">IF(B173="+","Unit",IF(ISERROR(OFFSET('HARGA SATUAN'!$F$6,MATCH(RAB!C173,'HARGA SATUAN'!$C$7:$C$1922,0),0)),"",OFFSET('HARGA SATUAN'!$F$6,MATCH(RAB!C173,'HARGA SATUAN'!$C$7:$C$1922,0),0)))</f>
        <v>Bh</v>
      </c>
      <c r="F173" s="475">
        <f>F172*1</f>
        <v>1</v>
      </c>
      <c r="G173" s="293">
        <f ca="1">IF(ISERROR(OFFSET('HARGA SATUAN'!$Q$6,MATCH(RAB!C173,'HARGA SATUAN'!$C$7:$C$1922,0),0)),0,OFFSET('HARGA SATUAN'!$Q$6,MATCH(RAB!C173,'HARGA SATUAN'!$C$7:$C$1922,0),0))</f>
        <v>194063</v>
      </c>
      <c r="H173" s="294">
        <f t="shared" ca="1" si="60"/>
        <v>0</v>
      </c>
      <c r="I173" s="294">
        <f t="shared" ca="1" si="61"/>
        <v>194063</v>
      </c>
      <c r="J173" s="294">
        <f t="shared" ca="1" si="62"/>
        <v>0</v>
      </c>
      <c r="K173" s="295">
        <f t="shared" ca="1" si="63"/>
        <v>194063</v>
      </c>
      <c r="N173" s="480"/>
      <c r="O173" s="481"/>
      <c r="P173" s="481"/>
      <c r="Q173" s="482"/>
      <c r="R173" s="471"/>
      <c r="S173" s="483"/>
      <c r="T173" s="481"/>
      <c r="U173" s="481"/>
      <c r="V173" s="481"/>
    </row>
    <row r="174" spans="1:22" s="479" customFormat="1">
      <c r="A174" s="471"/>
      <c r="B174" s="408">
        <v>2</v>
      </c>
      <c r="C174" s="302" t="s">
        <v>30</v>
      </c>
      <c r="D174" s="291" t="str">
        <f ca="1">IF(ISERROR(OFFSET('HARGA SATUAN'!$E$6,MATCH(RAB!C174,'HARGA SATUAN'!$C$7:$C$1922,0),0)),"",OFFSET('HARGA SATUAN'!$E$6,MATCH(RAB!C174,'HARGA SATUAN'!$C$7:$C$1922,0),0))</f>
        <v>HDW</v>
      </c>
      <c r="E174" s="292" t="str">
        <f ca="1">IF(B174="+","Unit",IF(ISERROR(OFFSET('HARGA SATUAN'!$F$6,MATCH(RAB!C174,'HARGA SATUAN'!$C$7:$C$1922,0),0)),"",OFFSET('HARGA SATUAN'!$F$6,MATCH(RAB!C174,'HARGA SATUAN'!$C$7:$C$1922,0),0)))</f>
        <v>Bh</v>
      </c>
      <c r="F174" s="475">
        <f>F172*1</f>
        <v>1</v>
      </c>
      <c r="G174" s="293">
        <f ca="1">IF(ISERROR(OFFSET('HARGA SATUAN'!$Q$6,MATCH(RAB!C174,'HARGA SATUAN'!$C$7:$C$1922,0),0)),0,OFFSET('HARGA SATUAN'!$Q$6,MATCH(RAB!C174,'HARGA SATUAN'!$C$7:$C$1922,0),0))</f>
        <v>54338</v>
      </c>
      <c r="H174" s="294">
        <f t="shared" ca="1" si="60"/>
        <v>0</v>
      </c>
      <c r="I174" s="294">
        <f t="shared" ca="1" si="61"/>
        <v>54338</v>
      </c>
      <c r="J174" s="294">
        <f t="shared" ca="1" si="62"/>
        <v>0</v>
      </c>
      <c r="K174" s="295">
        <f t="shared" ca="1" si="63"/>
        <v>54338</v>
      </c>
      <c r="N174" s="480"/>
      <c r="O174" s="481"/>
      <c r="P174" s="481"/>
      <c r="Q174" s="482"/>
      <c r="R174" s="471"/>
      <c r="S174" s="483"/>
      <c r="T174" s="481"/>
      <c r="U174" s="481"/>
      <c r="V174" s="481"/>
    </row>
    <row r="175" spans="1:22" s="479" customFormat="1">
      <c r="A175" s="471"/>
      <c r="B175" s="408">
        <v>3</v>
      </c>
      <c r="C175" s="302" t="s">
        <v>31</v>
      </c>
      <c r="D175" s="291" t="str">
        <f ca="1">IF(ISERROR(OFFSET('HARGA SATUAN'!$E$6,MATCH(RAB!C175,'HARGA SATUAN'!$C$7:$C$1922,0),0)),"",OFFSET('HARGA SATUAN'!$E$6,MATCH(RAB!C175,'HARGA SATUAN'!$C$7:$C$1922,0),0))</f>
        <v>HDW</v>
      </c>
      <c r="E175" s="292" t="str">
        <f ca="1">IF(B175="+","Unit",IF(ISERROR(OFFSET('HARGA SATUAN'!$F$6,MATCH(RAB!C175,'HARGA SATUAN'!$C$7:$C$1922,0),0)),"",OFFSET('HARGA SATUAN'!$F$6,MATCH(RAB!C175,'HARGA SATUAN'!$C$7:$C$1922,0),0)))</f>
        <v>Bh</v>
      </c>
      <c r="F175" s="475">
        <f>F172*1</f>
        <v>1</v>
      </c>
      <c r="G175" s="293">
        <f ca="1">IF(ISERROR(OFFSET('HARGA SATUAN'!$Q$6,MATCH(RAB!C175,'HARGA SATUAN'!$C$7:$C$1922,0),0)),0,OFFSET('HARGA SATUAN'!$Q$6,MATCH(RAB!C175,'HARGA SATUAN'!$C$7:$C$1922,0),0))</f>
        <v>6100</v>
      </c>
      <c r="H175" s="294">
        <f t="shared" ca="1" si="60"/>
        <v>0</v>
      </c>
      <c r="I175" s="294">
        <f t="shared" ca="1" si="61"/>
        <v>6100</v>
      </c>
      <c r="J175" s="294">
        <f t="shared" ca="1" si="62"/>
        <v>0</v>
      </c>
      <c r="K175" s="295">
        <f t="shared" ca="1" si="63"/>
        <v>6100</v>
      </c>
      <c r="N175" s="480"/>
      <c r="O175" s="481"/>
      <c r="P175" s="481"/>
      <c r="Q175" s="482"/>
      <c r="R175" s="471"/>
      <c r="S175" s="483"/>
      <c r="T175" s="481"/>
      <c r="U175" s="481"/>
      <c r="V175" s="481"/>
    </row>
    <row r="176" spans="1:22" s="479" customFormat="1">
      <c r="A176" s="471"/>
      <c r="B176" s="408">
        <v>4</v>
      </c>
      <c r="C176" s="302" t="s">
        <v>32</v>
      </c>
      <c r="D176" s="291" t="str">
        <f ca="1">IF(ISERROR(OFFSET('HARGA SATUAN'!$E$6,MATCH(RAB!C176,'HARGA SATUAN'!$C$7:$C$1922,0),0)),"",OFFSET('HARGA SATUAN'!$E$6,MATCH(RAB!C176,'HARGA SATUAN'!$C$7:$C$1922,0),0))</f>
        <v>HDW</v>
      </c>
      <c r="E176" s="292" t="str">
        <f ca="1">IF(B176="+","Unit",IF(ISERROR(OFFSET('HARGA SATUAN'!$F$6,MATCH(RAB!C176,'HARGA SATUAN'!$C$7:$C$1922,0),0)),"",OFFSET('HARGA SATUAN'!$F$6,MATCH(RAB!C176,'HARGA SATUAN'!$C$7:$C$1922,0),0)))</f>
        <v>Mtr</v>
      </c>
      <c r="F176" s="475">
        <f>F172*10</f>
        <v>10</v>
      </c>
      <c r="G176" s="293">
        <f ca="1">IF(ISERROR(OFFSET('HARGA SATUAN'!$Q$6,MATCH(RAB!C176,'HARGA SATUAN'!$C$7:$C$1922,0),0)),0,OFFSET('HARGA SATUAN'!$Q$6,MATCH(RAB!C176,'HARGA SATUAN'!$C$7:$C$1922,0),0))</f>
        <v>28980</v>
      </c>
      <c r="H176" s="294">
        <f t="shared" ca="1" si="60"/>
        <v>0</v>
      </c>
      <c r="I176" s="294">
        <f t="shared" ca="1" si="61"/>
        <v>289800</v>
      </c>
      <c r="J176" s="294">
        <f t="shared" ca="1" si="62"/>
        <v>0</v>
      </c>
      <c r="K176" s="295">
        <f t="shared" ca="1" si="63"/>
        <v>289800</v>
      </c>
      <c r="N176" s="480"/>
      <c r="O176" s="481"/>
      <c r="P176" s="481"/>
      <c r="Q176" s="482"/>
      <c r="R176" s="471"/>
      <c r="S176" s="483"/>
      <c r="T176" s="481"/>
      <c r="U176" s="481"/>
      <c r="V176" s="481"/>
    </row>
    <row r="177" spans="1:22" s="479" customFormat="1">
      <c r="A177" s="471"/>
      <c r="B177" s="408">
        <v>5</v>
      </c>
      <c r="C177" s="302" t="s">
        <v>33</v>
      </c>
      <c r="D177" s="291" t="str">
        <f ca="1">IF(ISERROR(OFFSET('HARGA SATUAN'!$E$6,MATCH(RAB!C177,'HARGA SATUAN'!$C$7:$C$1922,0),0)),"",OFFSET('HARGA SATUAN'!$E$6,MATCH(RAB!C177,'HARGA SATUAN'!$C$7:$C$1922,0),0))</f>
        <v>HDW</v>
      </c>
      <c r="E177" s="292" t="str">
        <f ca="1">IF(B177="+","Unit",IF(ISERROR(OFFSET('HARGA SATUAN'!$F$6,MATCH(RAB!C177,'HARGA SATUAN'!$C$7:$C$1922,0),0)),"",OFFSET('HARGA SATUAN'!$F$6,MATCH(RAB!C177,'HARGA SATUAN'!$C$7:$C$1922,0),0)))</f>
        <v>Bh</v>
      </c>
      <c r="F177" s="475">
        <f>F172*2</f>
        <v>2</v>
      </c>
      <c r="G177" s="293">
        <f ca="1">IF(ISERROR(OFFSET('HARGA SATUAN'!$Q$6,MATCH(RAB!C177,'HARGA SATUAN'!$C$7:$C$1922,0),0)),0,OFFSET('HARGA SATUAN'!$Q$6,MATCH(RAB!C177,'HARGA SATUAN'!$C$7:$C$1922,0),0))</f>
        <v>10645</v>
      </c>
      <c r="H177" s="294">
        <f t="shared" ca="1" si="60"/>
        <v>0</v>
      </c>
      <c r="I177" s="294">
        <f t="shared" ca="1" si="61"/>
        <v>21290</v>
      </c>
      <c r="J177" s="294">
        <f t="shared" ca="1" si="62"/>
        <v>0</v>
      </c>
      <c r="K177" s="295">
        <f t="shared" ca="1" si="63"/>
        <v>21290</v>
      </c>
      <c r="N177" s="480"/>
      <c r="O177" s="481"/>
      <c r="P177" s="481"/>
      <c r="Q177" s="482"/>
      <c r="R177" s="471"/>
      <c r="S177" s="483"/>
      <c r="T177" s="481"/>
      <c r="U177" s="481"/>
      <c r="V177" s="481"/>
    </row>
    <row r="178" spans="1:22" s="479" customFormat="1">
      <c r="A178" s="471"/>
      <c r="B178" s="408">
        <v>6</v>
      </c>
      <c r="C178" s="302" t="s">
        <v>34</v>
      </c>
      <c r="D178" s="291" t="str">
        <f ca="1">IF(ISERROR(OFFSET('HARGA SATUAN'!$E$6,MATCH(RAB!C178,'HARGA SATUAN'!$C$7:$C$1922,0),0)),"",OFFSET('HARGA SATUAN'!$E$6,MATCH(RAB!C178,'HARGA SATUAN'!$C$7:$C$1922,0),0))</f>
        <v>HDW</v>
      </c>
      <c r="E178" s="292" t="str">
        <f ca="1">IF(B178="+","Unit",IF(ISERROR(OFFSET('HARGA SATUAN'!$F$6,MATCH(RAB!C178,'HARGA SATUAN'!$C$7:$C$1922,0),0)),"",OFFSET('HARGA SATUAN'!$F$6,MATCH(RAB!C178,'HARGA SATUAN'!$C$7:$C$1922,0),0)))</f>
        <v>Bh</v>
      </c>
      <c r="F178" s="475">
        <f>F172*5.5</f>
        <v>5.5</v>
      </c>
      <c r="G178" s="293">
        <f ca="1">IF(ISERROR(OFFSET('HARGA SATUAN'!$Q$6,MATCH(RAB!C178,'HARGA SATUAN'!$C$7:$C$1922,0),0)),0,OFFSET('HARGA SATUAN'!$Q$6,MATCH(RAB!C178,'HARGA SATUAN'!$C$7:$C$1922,0),0))</f>
        <v>6100</v>
      </c>
      <c r="H178" s="294">
        <f t="shared" ca="1" si="60"/>
        <v>0</v>
      </c>
      <c r="I178" s="294">
        <f t="shared" ca="1" si="61"/>
        <v>33550</v>
      </c>
      <c r="J178" s="294">
        <f t="shared" ca="1" si="62"/>
        <v>0</v>
      </c>
      <c r="K178" s="295">
        <f t="shared" ca="1" si="63"/>
        <v>33550</v>
      </c>
      <c r="N178" s="480"/>
      <c r="O178" s="481"/>
      <c r="P178" s="481"/>
      <c r="Q178" s="482"/>
      <c r="R178" s="471"/>
      <c r="S178" s="483"/>
      <c r="T178" s="481"/>
      <c r="U178" s="481"/>
      <c r="V178" s="481"/>
    </row>
    <row r="179" spans="1:22" s="479" customFormat="1">
      <c r="A179" s="471"/>
      <c r="B179" s="408">
        <v>7</v>
      </c>
      <c r="C179" s="302" t="s">
        <v>35</v>
      </c>
      <c r="D179" s="291" t="str">
        <f ca="1">IF(ISERROR(OFFSET('HARGA SATUAN'!$E$6,MATCH(RAB!C179,'HARGA SATUAN'!$C$7:$C$1922,0),0)),"",OFFSET('HARGA SATUAN'!$E$6,MATCH(RAB!C179,'HARGA SATUAN'!$C$7:$C$1922,0),0))</f>
        <v>HDW</v>
      </c>
      <c r="E179" s="292" t="str">
        <f ca="1">IF(B179="+","Unit",IF(ISERROR(OFFSET('HARGA SATUAN'!$F$6,MATCH(RAB!C179,'HARGA SATUAN'!$C$7:$C$1922,0),0)),"",OFFSET('HARGA SATUAN'!$F$6,MATCH(RAB!C179,'HARGA SATUAN'!$C$7:$C$1922,0),0)))</f>
        <v>Bh</v>
      </c>
      <c r="F179" s="475">
        <f>F172*6</f>
        <v>6</v>
      </c>
      <c r="G179" s="293">
        <f ca="1">IF(ISERROR(OFFSET('HARGA SATUAN'!$Q$6,MATCH(RAB!C179,'HARGA SATUAN'!$C$7:$C$1922,0),0)),0,OFFSET('HARGA SATUAN'!$Q$6,MATCH(RAB!C179,'HARGA SATUAN'!$C$7:$C$1922,0),0))</f>
        <v>2588</v>
      </c>
      <c r="H179" s="294">
        <f t="shared" ca="1" si="60"/>
        <v>0</v>
      </c>
      <c r="I179" s="294">
        <f t="shared" ca="1" si="61"/>
        <v>15528</v>
      </c>
      <c r="J179" s="294">
        <f t="shared" ca="1" si="62"/>
        <v>0</v>
      </c>
      <c r="K179" s="295">
        <f t="shared" ca="1" si="63"/>
        <v>15528</v>
      </c>
      <c r="N179" s="480"/>
      <c r="O179" s="481"/>
      <c r="P179" s="481"/>
      <c r="Q179" s="482"/>
      <c r="R179" s="471"/>
      <c r="S179" s="483"/>
      <c r="T179" s="481"/>
      <c r="U179" s="481"/>
      <c r="V179" s="481"/>
    </row>
    <row r="180" spans="1:22" s="479" customFormat="1">
      <c r="A180" s="471"/>
      <c r="B180" s="408">
        <v>8</v>
      </c>
      <c r="C180" s="302" t="s">
        <v>1172</v>
      </c>
      <c r="D180" s="291" t="str">
        <f ca="1">IF(ISERROR(OFFSET('HARGA SATUAN'!$E$6,MATCH(RAB!C180,'HARGA SATUAN'!$C$7:$C$1922,0),0)),"",OFFSET('HARGA SATUAN'!$E$6,MATCH(RAB!C180,'HARGA SATUAN'!$C$7:$C$1922,0),0))</f>
        <v>HDW</v>
      </c>
      <c r="E180" s="292" t="str">
        <f ca="1">IF(B180="+","Unit",IF(ISERROR(OFFSET('HARGA SATUAN'!$F$6,MATCH(RAB!C180,'HARGA SATUAN'!$C$7:$C$1922,0),0)),"",OFFSET('HARGA SATUAN'!$F$6,MATCH(RAB!C180,'HARGA SATUAN'!$C$7:$C$1922,0),0)))</f>
        <v>Mtr</v>
      </c>
      <c r="F180" s="475">
        <f>F172*4.8</f>
        <v>4.8</v>
      </c>
      <c r="G180" s="293">
        <f ca="1">IF(ISERROR(OFFSET('HARGA SATUAN'!$Q$6,MATCH(RAB!C180,'HARGA SATUAN'!$C$7:$C$1922,0),0)),0,OFFSET('HARGA SATUAN'!$Q$6,MATCH(RAB!C180,'HARGA SATUAN'!$C$7:$C$1922,0),0))</f>
        <v>12751</v>
      </c>
      <c r="H180" s="294">
        <f t="shared" ca="1" si="60"/>
        <v>0</v>
      </c>
      <c r="I180" s="294">
        <f t="shared" ca="1" si="61"/>
        <v>61204.799999999996</v>
      </c>
      <c r="J180" s="294">
        <f t="shared" ca="1" si="62"/>
        <v>0</v>
      </c>
      <c r="K180" s="295">
        <f t="shared" ca="1" si="63"/>
        <v>61204.799999999996</v>
      </c>
      <c r="N180" s="480"/>
      <c r="O180" s="481"/>
      <c r="P180" s="481"/>
      <c r="Q180" s="482"/>
      <c r="R180" s="471"/>
      <c r="S180" s="483"/>
      <c r="T180" s="481"/>
      <c r="U180" s="481"/>
      <c r="V180" s="481"/>
    </row>
    <row r="181" spans="1:22" s="479" customFormat="1">
      <c r="A181" s="471"/>
      <c r="B181" s="408">
        <v>9</v>
      </c>
      <c r="C181" s="302" t="s">
        <v>582</v>
      </c>
      <c r="D181" s="291" t="str">
        <f ca="1">IF(ISERROR(OFFSET('HARGA SATUAN'!$E$6,MATCH(RAB!C181,'HARGA SATUAN'!$C$7:$C$1922,0),0)),"",OFFSET('HARGA SATUAN'!$E$6,MATCH(RAB!C181,'HARGA SATUAN'!$C$7:$C$1922,0),0))</f>
        <v>JASA</v>
      </c>
      <c r="E181" s="292" t="str">
        <f ca="1">IF(B181="+","Unit",IF(ISERROR(OFFSET('HARGA SATUAN'!$F$6,MATCH(RAB!C181,'HARGA SATUAN'!$C$7:$C$1922,0),0)),"",OFFSET('HARGA SATUAN'!$F$6,MATCH(RAB!C181,'HARGA SATUAN'!$C$7:$C$1922,0),0)))</f>
        <v>Unit</v>
      </c>
      <c r="F181" s="475">
        <f>F172*1</f>
        <v>1</v>
      </c>
      <c r="G181" s="293">
        <f ca="1">IF(ISERROR(OFFSET('HARGA SATUAN'!$Q$6,MATCH(RAB!C181,'HARGA SATUAN'!$C$7:$C$1922,0),0)),0,OFFSET('HARGA SATUAN'!$Q$6,MATCH(RAB!C181,'HARGA SATUAN'!$C$7:$C$1922,0),0))</f>
        <v>200054</v>
      </c>
      <c r="H181" s="294">
        <f t="shared" ca="1" si="60"/>
        <v>0</v>
      </c>
      <c r="I181" s="294">
        <f t="shared" ca="1" si="61"/>
        <v>0</v>
      </c>
      <c r="J181" s="294">
        <f t="shared" ca="1" si="62"/>
        <v>200054</v>
      </c>
      <c r="K181" s="295">
        <f t="shared" ca="1" si="63"/>
        <v>200054</v>
      </c>
      <c r="N181" s="480"/>
      <c r="O181" s="481"/>
      <c r="P181" s="481"/>
      <c r="Q181" s="482"/>
      <c r="R181" s="471"/>
      <c r="S181" s="483"/>
      <c r="T181" s="481"/>
      <c r="U181" s="481"/>
      <c r="V181" s="481"/>
    </row>
    <row r="182" spans="1:22" s="479" customFormat="1">
      <c r="A182" s="471"/>
      <c r="B182" s="400"/>
      <c r="C182" s="401"/>
      <c r="D182" s="291" t="str">
        <f ca="1">IF(ISERROR(OFFSET('HARGA SATUAN'!$E$6,MATCH(RAB!C182,'HARGA SATUAN'!$C$7:$C$1922,0),0)),"",OFFSET('HARGA SATUAN'!$E$6,MATCH(RAB!C182,'HARGA SATUAN'!$C$7:$C$1922,0),0))</f>
        <v/>
      </c>
      <c r="E182" s="292" t="str">
        <f ca="1">IF(B182="+","Unit",IF(ISERROR(OFFSET('HARGA SATUAN'!$F$6,MATCH(RAB!C182,'HARGA SATUAN'!$C$7:$C$1922,0),0)),"",OFFSET('HARGA SATUAN'!$F$6,MATCH(RAB!C182,'HARGA SATUAN'!$C$7:$C$1922,0),0)))</f>
        <v/>
      </c>
      <c r="F182" s="475"/>
      <c r="G182" s="293">
        <f ca="1">IF(ISERROR(OFFSET('HARGA SATUAN'!$Q$6,MATCH(RAB!C182,'HARGA SATUAN'!$C$7:$C$1922,0),0)),0,OFFSET('HARGA SATUAN'!$Q$6,MATCH(RAB!C182,'HARGA SATUAN'!$C$7:$C$1922,0),0))</f>
        <v>0</v>
      </c>
      <c r="H182" s="294">
        <f t="shared" ca="1" si="60"/>
        <v>0</v>
      </c>
      <c r="I182" s="294">
        <f t="shared" ca="1" si="61"/>
        <v>0</v>
      </c>
      <c r="J182" s="294">
        <f t="shared" ca="1" si="62"/>
        <v>0</v>
      </c>
      <c r="K182" s="295">
        <f t="shared" ca="1" si="63"/>
        <v>0</v>
      </c>
      <c r="N182" s="480"/>
      <c r="O182" s="481"/>
      <c r="P182" s="481"/>
      <c r="Q182" s="482"/>
      <c r="R182" s="471"/>
      <c r="S182" s="483"/>
      <c r="T182" s="481"/>
      <c r="U182" s="481"/>
      <c r="V182" s="481"/>
    </row>
    <row r="183" spans="1:22" s="479" customFormat="1">
      <c r="A183" s="471"/>
      <c r="B183" s="408" t="s">
        <v>720</v>
      </c>
      <c r="C183" s="302" t="s">
        <v>2586</v>
      </c>
      <c r="D183" s="291" t="str">
        <f ca="1">IF(ISERROR(OFFSET('HARGA SATUAN'!$E$6,MATCH(RAB!C183,'HARGA SATUAN'!$C$7:$C$1922,0),0)),"",OFFSET('HARGA SATUAN'!$E$6,MATCH(RAB!C183,'HARGA SATUAN'!$C$7:$C$1922,0),0))</f>
        <v/>
      </c>
      <c r="E183" s="292" t="str">
        <f ca="1">IF(B183="+","Unit",IF(ISERROR(OFFSET('HARGA SATUAN'!$F$6,MATCH(RAB!C183,'HARGA SATUAN'!$C$7:$C$1922,0),0)),"",OFFSET('HARGA SATUAN'!$F$6,MATCH(RAB!C183,'HARGA SATUAN'!$C$7:$C$1922,0),0)))</f>
        <v>Unit</v>
      </c>
      <c r="F183" s="475">
        <v>30</v>
      </c>
      <c r="G183" s="293">
        <f ca="1">IF(ISERROR(OFFSET('HARGA SATUAN'!$Q$6,MATCH(RAB!C183,'HARGA SATUAN'!$C$7:$C$1922,0),0)),0,OFFSET('HARGA SATUAN'!$Q$6,MATCH(RAB!C183,'HARGA SATUAN'!$C$7:$C$1922,0),0))</f>
        <v>0</v>
      </c>
      <c r="H183" s="294">
        <f t="shared" ca="1" si="60"/>
        <v>0</v>
      </c>
      <c r="I183" s="294">
        <f t="shared" ca="1" si="61"/>
        <v>0</v>
      </c>
      <c r="J183" s="294">
        <f t="shared" ca="1" si="62"/>
        <v>0</v>
      </c>
      <c r="K183" s="295">
        <f t="shared" ca="1" si="63"/>
        <v>0</v>
      </c>
      <c r="N183" s="480"/>
      <c r="O183" s="481"/>
      <c r="P183" s="481"/>
      <c r="Q183" s="482"/>
      <c r="R183" s="471"/>
      <c r="S183" s="483"/>
      <c r="T183" s="481"/>
      <c r="U183" s="481"/>
      <c r="V183" s="481"/>
    </row>
    <row r="184" spans="1:22" s="479" customFormat="1">
      <c r="A184" s="471"/>
      <c r="B184" s="408">
        <v>1</v>
      </c>
      <c r="C184" s="302" t="s">
        <v>530</v>
      </c>
      <c r="D184" s="291" t="str">
        <f ca="1">IF(ISERROR(OFFSET('HARGA SATUAN'!$E$6,MATCH(RAB!C184,'HARGA SATUAN'!$C$7:$C$1922,0),0)),"",OFFSET('HARGA SATUAN'!$E$6,MATCH(RAB!C184,'HARGA SATUAN'!$C$7:$C$1922,0),0))</f>
        <v>MDU-KD</v>
      </c>
      <c r="E184" s="292" t="str">
        <f ca="1">IF(B184="+","Unit",IF(ISERROR(OFFSET('HARGA SATUAN'!$F$6,MATCH(RAB!C184,'HARGA SATUAN'!$C$7:$C$1922,0),0)),"",OFFSET('HARGA SATUAN'!$F$6,MATCH(RAB!C184,'HARGA SATUAN'!$C$7:$C$1922,0),0)))</f>
        <v>Mtr</v>
      </c>
      <c r="F184" s="475">
        <v>30</v>
      </c>
      <c r="G184" s="293">
        <f ca="1">IF(ISERROR(OFFSET('HARGA SATUAN'!$Q$6,MATCH(RAB!C184,'HARGA SATUAN'!$C$7:$C$1922,0),0)),0,OFFSET('HARGA SATUAN'!$Q$6,MATCH(RAB!C184,'HARGA SATUAN'!$C$7:$C$1922,0),0))</f>
        <v>445036</v>
      </c>
      <c r="H184" s="294">
        <f t="shared" ca="1" si="60"/>
        <v>13351080</v>
      </c>
      <c r="I184" s="294">
        <f t="shared" ca="1" si="61"/>
        <v>0</v>
      </c>
      <c r="J184" s="294">
        <f t="shared" ca="1" si="62"/>
        <v>0</v>
      </c>
      <c r="K184" s="295">
        <f t="shared" ca="1" si="63"/>
        <v>13351080</v>
      </c>
      <c r="N184" s="480"/>
      <c r="O184" s="481"/>
      <c r="P184" s="481"/>
      <c r="Q184" s="482"/>
      <c r="R184" s="471"/>
      <c r="S184" s="483"/>
      <c r="T184" s="481"/>
      <c r="U184" s="481"/>
      <c r="V184" s="481"/>
    </row>
    <row r="185" spans="1:22" s="479" customFormat="1">
      <c r="A185" s="471"/>
      <c r="B185" s="408">
        <v>2</v>
      </c>
      <c r="C185" s="302" t="s">
        <v>76</v>
      </c>
      <c r="D185" s="291" t="str">
        <f ca="1">IF(ISERROR(OFFSET('HARGA SATUAN'!$E$6,MATCH(RAB!C185,'HARGA SATUAN'!$C$7:$C$1922,0),0)),"",OFFSET('HARGA SATUAN'!$E$6,MATCH(RAB!C185,'HARGA SATUAN'!$C$7:$C$1922,0),0))</f>
        <v>MDU-KD</v>
      </c>
      <c r="E185" s="292" t="str">
        <f ca="1">IF(B185="+","Unit",IF(ISERROR(OFFSET('HARGA SATUAN'!$F$6,MATCH(RAB!C185,'HARGA SATUAN'!$C$7:$C$1922,0),0)),"",OFFSET('HARGA SATUAN'!$F$6,MATCH(RAB!C185,'HARGA SATUAN'!$C$7:$C$1922,0),0)))</f>
        <v>Mtr</v>
      </c>
      <c r="F185" s="475">
        <v>30</v>
      </c>
      <c r="G185" s="293">
        <f ca="1">IF(ISERROR(OFFSET('HARGA SATUAN'!$Q$6,MATCH(RAB!C185,'HARGA SATUAN'!$C$7:$C$1922,0),0)),0,OFFSET('HARGA SATUAN'!$Q$6,MATCH(RAB!C185,'HARGA SATUAN'!$C$7:$C$1922,0),0))</f>
        <v>121773</v>
      </c>
      <c r="H185" s="294">
        <f t="shared" ca="1" si="60"/>
        <v>3653190</v>
      </c>
      <c r="I185" s="294">
        <f t="shared" ca="1" si="61"/>
        <v>0</v>
      </c>
      <c r="J185" s="294">
        <f t="shared" ca="1" si="62"/>
        <v>0</v>
      </c>
      <c r="K185" s="295">
        <f t="shared" ca="1" si="63"/>
        <v>3653190</v>
      </c>
      <c r="N185" s="480"/>
      <c r="O185" s="481"/>
      <c r="P185" s="481"/>
      <c r="Q185" s="482"/>
      <c r="R185" s="471"/>
      <c r="S185" s="483"/>
      <c r="T185" s="481"/>
      <c r="U185" s="481"/>
      <c r="V185" s="481"/>
    </row>
    <row r="186" spans="1:22" s="479" customFormat="1">
      <c r="A186" s="471"/>
      <c r="B186" s="408">
        <v>3</v>
      </c>
      <c r="C186" s="302" t="s">
        <v>64</v>
      </c>
      <c r="D186" s="291" t="str">
        <f ca="1">IF(ISERROR(OFFSET('HARGA SATUAN'!$E$6,MATCH(RAB!C186,'HARGA SATUAN'!$C$7:$C$1922,0),0)),"",OFFSET('HARGA SATUAN'!$E$6,MATCH(RAB!C186,'HARGA SATUAN'!$C$7:$C$1922,0),0))</f>
        <v>MDU-KD</v>
      </c>
      <c r="E186" s="292" t="str">
        <f ca="1">IF(B186="+","Unit",IF(ISERROR(OFFSET('HARGA SATUAN'!$F$6,MATCH(RAB!C186,'HARGA SATUAN'!$C$7:$C$1922,0),0)),"",OFFSET('HARGA SATUAN'!$F$6,MATCH(RAB!C186,'HARGA SATUAN'!$C$7:$C$1922,0),0)))</f>
        <v>Mtr</v>
      </c>
      <c r="F186" s="475">
        <v>12</v>
      </c>
      <c r="G186" s="293">
        <f ca="1">IF(ISERROR(OFFSET('HARGA SATUAN'!$Q$6,MATCH(RAB!C186,'HARGA SATUAN'!$C$7:$C$1922,0),0)),0,OFFSET('HARGA SATUAN'!$Q$6,MATCH(RAB!C186,'HARGA SATUAN'!$C$7:$C$1922,0),0))</f>
        <v>16324</v>
      </c>
      <c r="H186" s="294">
        <f t="shared" ca="1" si="60"/>
        <v>195888</v>
      </c>
      <c r="I186" s="294">
        <f t="shared" ca="1" si="61"/>
        <v>0</v>
      </c>
      <c r="J186" s="294">
        <f t="shared" ca="1" si="62"/>
        <v>0</v>
      </c>
      <c r="K186" s="295">
        <f t="shared" ca="1" si="63"/>
        <v>195888</v>
      </c>
      <c r="N186" s="480"/>
      <c r="O186" s="481"/>
      <c r="P186" s="481"/>
      <c r="Q186" s="482"/>
      <c r="R186" s="471"/>
      <c r="S186" s="483"/>
      <c r="T186" s="481"/>
      <c r="U186" s="481"/>
      <c r="V186" s="481"/>
    </row>
    <row r="187" spans="1:22" s="479" customFormat="1">
      <c r="A187" s="471"/>
      <c r="B187" s="408">
        <v>4</v>
      </c>
      <c r="C187" s="302" t="s">
        <v>1254</v>
      </c>
      <c r="D187" s="291" t="str">
        <f ca="1">IF(ISERROR(OFFSET('HARGA SATUAN'!$E$6,MATCH(RAB!C187,'HARGA SATUAN'!$C$7:$C$1922,0),0)),"",OFFSET('HARGA SATUAN'!$E$6,MATCH(RAB!C187,'HARGA SATUAN'!$C$7:$C$1922,0),0))</f>
        <v>HDW</v>
      </c>
      <c r="E187" s="292" t="str">
        <f ca="1">IF(B187="+","Unit",IF(ISERROR(OFFSET('HARGA SATUAN'!$F$6,MATCH(RAB!C187,'HARGA SATUAN'!$C$7:$C$1922,0),0)),"",OFFSET('HARGA SATUAN'!$F$6,MATCH(RAB!C187,'HARGA SATUAN'!$C$7:$C$1922,0),0)))</f>
        <v>Bh</v>
      </c>
      <c r="F187" s="475">
        <v>3</v>
      </c>
      <c r="G187" s="293">
        <f ca="1">IF(ISERROR(OFFSET('HARGA SATUAN'!$Q$6,MATCH(RAB!C187,'HARGA SATUAN'!$C$7:$C$1922,0),0)),0,OFFSET('HARGA SATUAN'!$Q$6,MATCH(RAB!C187,'HARGA SATUAN'!$C$7:$C$1922,0),0))</f>
        <v>34673</v>
      </c>
      <c r="H187" s="294">
        <f t="shared" ca="1" si="60"/>
        <v>0</v>
      </c>
      <c r="I187" s="294">
        <f t="shared" ca="1" si="61"/>
        <v>104019</v>
      </c>
      <c r="J187" s="294">
        <f t="shared" ca="1" si="62"/>
        <v>0</v>
      </c>
      <c r="K187" s="295">
        <f t="shared" ca="1" si="63"/>
        <v>104019</v>
      </c>
      <c r="N187" s="480"/>
      <c r="O187" s="481"/>
      <c r="P187" s="481"/>
      <c r="Q187" s="482"/>
      <c r="R187" s="471"/>
      <c r="S187" s="483"/>
      <c r="T187" s="481"/>
      <c r="U187" s="481"/>
      <c r="V187" s="481"/>
    </row>
    <row r="188" spans="1:22" s="479" customFormat="1" ht="27.6">
      <c r="A188" s="471"/>
      <c r="B188" s="472">
        <v>5</v>
      </c>
      <c r="C188" s="473" t="s">
        <v>1092</v>
      </c>
      <c r="D188" s="474" t="str">
        <f ca="1">IF(ISERROR(OFFSET('HARGA SATUAN'!$E$6,MATCH(RAB!C188,'HARGA SATUAN'!$C$7:$C$1922,0),0)),"",OFFSET('HARGA SATUAN'!$E$6,MATCH(RAB!C188,'HARGA SATUAN'!$C$7:$C$1922,0),0))</f>
        <v>HDW</v>
      </c>
      <c r="E188" s="475" t="str">
        <f ca="1">IF(B188="+","Unit",IF(ISERROR(OFFSET('HARGA SATUAN'!$F$6,MATCH(RAB!C188,'HARGA SATUAN'!$C$7:$C$1922,0),0)),"",OFFSET('HARGA SATUAN'!$F$6,MATCH(RAB!C188,'HARGA SATUAN'!$C$7:$C$1922,0),0)))</f>
        <v>Set</v>
      </c>
      <c r="F188" s="475">
        <v>1</v>
      </c>
      <c r="G188" s="476">
        <f ca="1">IF(ISERROR(OFFSET('HARGA SATUAN'!$Q$6,MATCH(RAB!C188,'HARGA SATUAN'!$C$7:$C$1922,0),0)),0,OFFSET('HARGA SATUAN'!$Q$6,MATCH(RAB!C188,'HARGA SATUAN'!$C$7:$C$1922,0),0))</f>
        <v>5232753</v>
      </c>
      <c r="H188" s="477">
        <f t="shared" ca="1" si="60"/>
        <v>0</v>
      </c>
      <c r="I188" s="477">
        <f t="shared" ca="1" si="61"/>
        <v>5232753</v>
      </c>
      <c r="J188" s="477">
        <f t="shared" ca="1" si="62"/>
        <v>0</v>
      </c>
      <c r="K188" s="478">
        <f t="shared" ca="1" si="63"/>
        <v>5232753</v>
      </c>
      <c r="N188" s="480"/>
      <c r="O188" s="481"/>
      <c r="P188" s="481"/>
      <c r="Q188" s="482"/>
      <c r="R188" s="471"/>
      <c r="S188" s="483"/>
      <c r="T188" s="481"/>
      <c r="U188" s="481"/>
      <c r="V188" s="481"/>
    </row>
    <row r="189" spans="1:22" s="479" customFormat="1" ht="27.6">
      <c r="A189" s="471"/>
      <c r="B189" s="472">
        <v>6</v>
      </c>
      <c r="C189" s="473" t="s">
        <v>1095</v>
      </c>
      <c r="D189" s="474" t="str">
        <f ca="1">IF(ISERROR(OFFSET('HARGA SATUAN'!$E$6,MATCH(RAB!C189,'HARGA SATUAN'!$C$7:$C$1922,0),0)),"",OFFSET('HARGA SATUAN'!$E$6,MATCH(RAB!C189,'HARGA SATUAN'!$C$7:$C$1922,0),0))</f>
        <v>HDW</v>
      </c>
      <c r="E189" s="475" t="str">
        <f ca="1">IF(B189="+","Unit",IF(ISERROR(OFFSET('HARGA SATUAN'!$F$6,MATCH(RAB!C189,'HARGA SATUAN'!$C$7:$C$1922,0),0)),"",OFFSET('HARGA SATUAN'!$F$6,MATCH(RAB!C189,'HARGA SATUAN'!$C$7:$C$1922,0),0)))</f>
        <v>Set</v>
      </c>
      <c r="F189" s="475">
        <v>1</v>
      </c>
      <c r="G189" s="476">
        <f ca="1">IF(ISERROR(OFFSET('HARGA SATUAN'!$Q$6,MATCH(RAB!C189,'HARGA SATUAN'!$C$7:$C$1922,0),0)),0,OFFSET('HARGA SATUAN'!$Q$6,MATCH(RAB!C189,'HARGA SATUAN'!$C$7:$C$1922,0),0))</f>
        <v>5949718</v>
      </c>
      <c r="H189" s="477">
        <f t="shared" ca="1" si="60"/>
        <v>0</v>
      </c>
      <c r="I189" s="477">
        <f t="shared" ca="1" si="61"/>
        <v>5949718</v>
      </c>
      <c r="J189" s="477">
        <f t="shared" ca="1" si="62"/>
        <v>0</v>
      </c>
      <c r="K189" s="478">
        <f t="shared" ca="1" si="63"/>
        <v>5949718</v>
      </c>
      <c r="N189" s="480"/>
      <c r="O189" s="481"/>
      <c r="P189" s="481"/>
      <c r="Q189" s="482"/>
      <c r="R189" s="471"/>
      <c r="S189" s="483"/>
      <c r="T189" s="481"/>
      <c r="U189" s="481"/>
      <c r="V189" s="481"/>
    </row>
    <row r="190" spans="1:22" s="479" customFormat="1">
      <c r="A190" s="471"/>
      <c r="B190" s="408">
        <v>7</v>
      </c>
      <c r="C190" s="302" t="s">
        <v>2164</v>
      </c>
      <c r="D190" s="291" t="str">
        <f ca="1">IF(ISERROR(OFFSET('HARGA SATUAN'!$E$6,MATCH(RAB!C190,'HARGA SATUAN'!$C$7:$C$1922,0),0)),"",OFFSET('HARGA SATUAN'!$E$6,MATCH(RAB!C190,'HARGA SATUAN'!$C$7:$C$1922,0),0))</f>
        <v>HDW</v>
      </c>
      <c r="E190" s="292" t="str">
        <f ca="1">IF(B190="+","Unit",IF(ISERROR(OFFSET('HARGA SATUAN'!$F$6,MATCH(RAB!C190,'HARGA SATUAN'!$C$7:$C$1922,0),0)),"",OFFSET('HARGA SATUAN'!$F$6,MATCH(RAB!C190,'HARGA SATUAN'!$C$7:$C$1922,0),0)))</f>
        <v>Bh</v>
      </c>
      <c r="F190" s="475">
        <v>9</v>
      </c>
      <c r="G190" s="293">
        <f ca="1">IF(ISERROR(OFFSET('HARGA SATUAN'!$Q$6,MATCH(RAB!C190,'HARGA SATUAN'!$C$7:$C$1922,0),0)),0,OFFSET('HARGA SATUAN'!$Q$6,MATCH(RAB!C190,'HARGA SATUAN'!$C$7:$C$1922,0),0))</f>
        <v>45023</v>
      </c>
      <c r="H190" s="294">
        <f t="shared" ca="1" si="60"/>
        <v>0</v>
      </c>
      <c r="I190" s="294">
        <f t="shared" ca="1" si="61"/>
        <v>405207</v>
      </c>
      <c r="J190" s="294">
        <f t="shared" ca="1" si="62"/>
        <v>0</v>
      </c>
      <c r="K190" s="295">
        <f t="shared" ca="1" si="63"/>
        <v>405207</v>
      </c>
      <c r="N190" s="480"/>
      <c r="O190" s="481"/>
      <c r="P190" s="481"/>
      <c r="Q190" s="482"/>
      <c r="R190" s="471"/>
      <c r="S190" s="483"/>
      <c r="T190" s="481"/>
      <c r="U190" s="481"/>
      <c r="V190" s="481"/>
    </row>
    <row r="191" spans="1:22" s="479" customFormat="1">
      <c r="A191" s="471"/>
      <c r="B191" s="408">
        <v>8</v>
      </c>
      <c r="C191" s="302" t="s">
        <v>37</v>
      </c>
      <c r="D191" s="291" t="str">
        <f ca="1">IF(ISERROR(OFFSET('HARGA SATUAN'!$E$6,MATCH(RAB!C191,'HARGA SATUAN'!$C$7:$C$1922,0),0)),"",OFFSET('HARGA SATUAN'!$E$6,MATCH(RAB!C191,'HARGA SATUAN'!$C$7:$C$1922,0),0))</f>
        <v>HDW</v>
      </c>
      <c r="E191" s="292" t="str">
        <f ca="1">IF(B191="+","Unit",IF(ISERROR(OFFSET('HARGA SATUAN'!$F$6,MATCH(RAB!C191,'HARGA SATUAN'!$C$7:$C$1922,0),0)),"",OFFSET('HARGA SATUAN'!$F$6,MATCH(RAB!C191,'HARGA SATUAN'!$C$7:$C$1922,0),0)))</f>
        <v>Bh</v>
      </c>
      <c r="F191" s="475">
        <v>2</v>
      </c>
      <c r="G191" s="293">
        <f ca="1">IF(ISERROR(OFFSET('HARGA SATUAN'!$Q$6,MATCH(RAB!C191,'HARGA SATUAN'!$C$7:$C$1922,0),0)),0,OFFSET('HARGA SATUAN'!$Q$6,MATCH(RAB!C191,'HARGA SATUAN'!$C$7:$C$1922,0),0))</f>
        <v>71154</v>
      </c>
      <c r="H191" s="294">
        <f t="shared" ca="1" si="60"/>
        <v>0</v>
      </c>
      <c r="I191" s="294">
        <f t="shared" ca="1" si="61"/>
        <v>142308</v>
      </c>
      <c r="J191" s="294">
        <f t="shared" ca="1" si="62"/>
        <v>0</v>
      </c>
      <c r="K191" s="295">
        <f t="shared" ca="1" si="63"/>
        <v>142308</v>
      </c>
      <c r="N191" s="480"/>
      <c r="O191" s="481"/>
      <c r="P191" s="481"/>
      <c r="Q191" s="482"/>
      <c r="R191" s="471"/>
      <c r="S191" s="483"/>
      <c r="T191" s="481"/>
      <c r="U191" s="481"/>
      <c r="V191" s="481"/>
    </row>
    <row r="192" spans="1:22" s="479" customFormat="1">
      <c r="A192" s="471"/>
      <c r="B192" s="408">
        <v>9</v>
      </c>
      <c r="C192" s="302" t="s">
        <v>246</v>
      </c>
      <c r="D192" s="291" t="str">
        <f ca="1">IF(ISERROR(OFFSET('HARGA SATUAN'!$E$6,MATCH(RAB!C192,'HARGA SATUAN'!$C$7:$C$1922,0),0)),"",OFFSET('HARGA SATUAN'!$E$6,MATCH(RAB!C192,'HARGA SATUAN'!$C$7:$C$1922,0),0))</f>
        <v>HDW</v>
      </c>
      <c r="E192" s="292" t="str">
        <f ca="1">IF(B192="+","Unit",IF(ISERROR(OFFSET('HARGA SATUAN'!$F$6,MATCH(RAB!C192,'HARGA SATUAN'!$C$7:$C$1922,0),0)),"",OFFSET('HARGA SATUAN'!$F$6,MATCH(RAB!C192,'HARGA SATUAN'!$C$7:$C$1922,0),0)))</f>
        <v>Mtr</v>
      </c>
      <c r="F192" s="475">
        <v>3</v>
      </c>
      <c r="G192" s="293">
        <f ca="1">IF(ISERROR(OFFSET('HARGA SATUAN'!$Q$6,MATCH(RAB!C192,'HARGA SATUAN'!$C$7:$C$1922,0),0)),0,OFFSET('HARGA SATUAN'!$Q$6,MATCH(RAB!C192,'HARGA SATUAN'!$C$7:$C$1922,0),0))</f>
        <v>12751</v>
      </c>
      <c r="H192" s="294">
        <f t="shared" ca="1" si="60"/>
        <v>0</v>
      </c>
      <c r="I192" s="294">
        <f t="shared" ca="1" si="61"/>
        <v>38253</v>
      </c>
      <c r="J192" s="294">
        <f t="shared" ca="1" si="62"/>
        <v>0</v>
      </c>
      <c r="K192" s="295">
        <f t="shared" ca="1" si="63"/>
        <v>38253</v>
      </c>
      <c r="N192" s="480"/>
      <c r="O192" s="481"/>
      <c r="P192" s="481"/>
      <c r="Q192" s="482"/>
      <c r="R192" s="471"/>
      <c r="S192" s="483"/>
      <c r="T192" s="481"/>
      <c r="U192" s="481"/>
      <c r="V192" s="481"/>
    </row>
    <row r="193" spans="1:22" s="479" customFormat="1">
      <c r="A193" s="471"/>
      <c r="B193" s="408">
        <v>10</v>
      </c>
      <c r="C193" s="302" t="s">
        <v>35</v>
      </c>
      <c r="D193" s="291" t="str">
        <f ca="1">IF(ISERROR(OFFSET('HARGA SATUAN'!$E$6,MATCH(RAB!C193,'HARGA SATUAN'!$C$7:$C$1922,0),0)),"",OFFSET('HARGA SATUAN'!$E$6,MATCH(RAB!C193,'HARGA SATUAN'!$C$7:$C$1922,0),0))</f>
        <v>HDW</v>
      </c>
      <c r="E193" s="292" t="str">
        <f ca="1">IF(B193="+","Unit",IF(ISERROR(OFFSET('HARGA SATUAN'!$F$6,MATCH(RAB!C193,'HARGA SATUAN'!$C$7:$C$1922,0),0)),"",OFFSET('HARGA SATUAN'!$F$6,MATCH(RAB!C193,'HARGA SATUAN'!$C$7:$C$1922,0),0)))</f>
        <v>Bh</v>
      </c>
      <c r="F193" s="475">
        <v>3</v>
      </c>
      <c r="G193" s="293">
        <f ca="1">IF(ISERROR(OFFSET('HARGA SATUAN'!$Q$6,MATCH(RAB!C193,'HARGA SATUAN'!$C$7:$C$1922,0),0)),0,OFFSET('HARGA SATUAN'!$Q$6,MATCH(RAB!C193,'HARGA SATUAN'!$C$7:$C$1922,0),0))</f>
        <v>2588</v>
      </c>
      <c r="H193" s="294">
        <f t="shared" ca="1" si="60"/>
        <v>0</v>
      </c>
      <c r="I193" s="294">
        <f t="shared" ca="1" si="61"/>
        <v>7764</v>
      </c>
      <c r="J193" s="294">
        <f t="shared" ca="1" si="62"/>
        <v>0</v>
      </c>
      <c r="K193" s="295">
        <f t="shared" ca="1" si="63"/>
        <v>7764</v>
      </c>
      <c r="N193" s="480"/>
      <c r="O193" s="481"/>
      <c r="P193" s="481"/>
      <c r="Q193" s="482"/>
      <c r="R193" s="471"/>
      <c r="S193" s="483"/>
      <c r="T193" s="481"/>
      <c r="U193" s="481"/>
      <c r="V193" s="481"/>
    </row>
    <row r="194" spans="1:22" s="479" customFormat="1">
      <c r="A194" s="471"/>
      <c r="B194" s="408">
        <v>11</v>
      </c>
      <c r="C194" s="302" t="s">
        <v>26</v>
      </c>
      <c r="D194" s="291" t="str">
        <f ca="1">IF(ISERROR(OFFSET('HARGA SATUAN'!$E$6,MATCH(RAB!C194,'HARGA SATUAN'!$C$7:$C$1922,0),0)),"",OFFSET('HARGA SATUAN'!$E$6,MATCH(RAB!C194,'HARGA SATUAN'!$C$7:$C$1922,0),0))</f>
        <v>HDW</v>
      </c>
      <c r="E194" s="292" t="str">
        <f ca="1">IF(B194="+","Unit",IF(ISERROR(OFFSET('HARGA SATUAN'!$F$6,MATCH(RAB!C194,'HARGA SATUAN'!$C$7:$C$1922,0),0)),"",OFFSET('HARGA SATUAN'!$F$6,MATCH(RAB!C194,'HARGA SATUAN'!$C$7:$C$1922,0),0)))</f>
        <v>Bh</v>
      </c>
      <c r="F194" s="475">
        <v>4</v>
      </c>
      <c r="G194" s="293">
        <f ca="1">IF(ISERROR(OFFSET('HARGA SATUAN'!$Q$6,MATCH(RAB!C194,'HARGA SATUAN'!$C$7:$C$1922,0),0)),0,OFFSET('HARGA SATUAN'!$Q$6,MATCH(RAB!C194,'HARGA SATUAN'!$C$7:$C$1922,0),0))</f>
        <v>2801</v>
      </c>
      <c r="H194" s="294">
        <f t="shared" ca="1" si="60"/>
        <v>0</v>
      </c>
      <c r="I194" s="294">
        <f t="shared" ca="1" si="61"/>
        <v>11204</v>
      </c>
      <c r="J194" s="294">
        <f t="shared" ca="1" si="62"/>
        <v>0</v>
      </c>
      <c r="K194" s="295">
        <f t="shared" ca="1" si="63"/>
        <v>11204</v>
      </c>
      <c r="N194" s="480"/>
      <c r="O194" s="481"/>
      <c r="P194" s="481"/>
      <c r="Q194" s="482"/>
      <c r="R194" s="471"/>
      <c r="S194" s="483"/>
      <c r="T194" s="481"/>
      <c r="U194" s="481"/>
      <c r="V194" s="481"/>
    </row>
    <row r="195" spans="1:22" s="479" customFormat="1">
      <c r="A195" s="471"/>
      <c r="B195" s="408">
        <v>12</v>
      </c>
      <c r="C195" s="302" t="s">
        <v>1269</v>
      </c>
      <c r="D195" s="291" t="str">
        <f ca="1">IF(ISERROR(OFFSET('HARGA SATUAN'!$E$6,MATCH(RAB!C195,'HARGA SATUAN'!$C$7:$C$1922,0),0)),"",OFFSET('HARGA SATUAN'!$E$6,MATCH(RAB!C195,'HARGA SATUAN'!$C$7:$C$1922,0),0))</f>
        <v>HDW</v>
      </c>
      <c r="E195" s="292" t="str">
        <f ca="1">IF(B195="+","Unit",IF(ISERROR(OFFSET('HARGA SATUAN'!$F$6,MATCH(RAB!C195,'HARGA SATUAN'!$C$7:$C$1922,0),0)),"",OFFSET('HARGA SATUAN'!$F$6,MATCH(RAB!C195,'HARGA SATUAN'!$C$7:$C$1922,0),0)))</f>
        <v>Bh</v>
      </c>
      <c r="F195" s="475">
        <v>1</v>
      </c>
      <c r="G195" s="293">
        <f ca="1">IF(ISERROR(OFFSET('HARGA SATUAN'!$Q$6,MATCH(RAB!C195,'HARGA SATUAN'!$C$7:$C$1922,0),0)),0,OFFSET('HARGA SATUAN'!$Q$6,MATCH(RAB!C195,'HARGA SATUAN'!$C$7:$C$1922,0),0))</f>
        <v>755562</v>
      </c>
      <c r="H195" s="294">
        <f t="shared" ca="1" si="60"/>
        <v>0</v>
      </c>
      <c r="I195" s="294">
        <f t="shared" ca="1" si="61"/>
        <v>755562</v>
      </c>
      <c r="J195" s="294">
        <f t="shared" ca="1" si="62"/>
        <v>0</v>
      </c>
      <c r="K195" s="295">
        <f t="shared" ca="1" si="63"/>
        <v>755562</v>
      </c>
      <c r="N195" s="480"/>
      <c r="O195" s="481"/>
      <c r="P195" s="481"/>
      <c r="Q195" s="482"/>
      <c r="R195" s="471"/>
      <c r="S195" s="483"/>
      <c r="T195" s="481"/>
      <c r="U195" s="481"/>
      <c r="V195" s="481"/>
    </row>
    <row r="196" spans="1:22" s="479" customFormat="1">
      <c r="A196" s="471"/>
      <c r="B196" s="408">
        <v>13</v>
      </c>
      <c r="C196" s="302" t="s">
        <v>2296</v>
      </c>
      <c r="D196" s="291" t="str">
        <f ca="1">IF(ISERROR(OFFSET('HARGA SATUAN'!$E$6,MATCH(RAB!C196,'HARGA SATUAN'!$C$7:$C$1922,0),0)),"",OFFSET('HARGA SATUAN'!$E$6,MATCH(RAB!C196,'HARGA SATUAN'!$C$7:$C$1922,0),0))</f>
        <v>JASA</v>
      </c>
      <c r="E196" s="292" t="str">
        <f ca="1">IF(B196="+","Unit",IF(ISERROR(OFFSET('HARGA SATUAN'!$F$6,MATCH(RAB!C196,'HARGA SATUAN'!$C$7:$C$1922,0),0)),"",OFFSET('HARGA SATUAN'!$F$6,MATCH(RAB!C196,'HARGA SATUAN'!$C$7:$C$1922,0),0)))</f>
        <v>Per 1 m</v>
      </c>
      <c r="F196" s="475">
        <v>30</v>
      </c>
      <c r="G196" s="293">
        <f ca="1">IF(ISERROR(OFFSET('HARGA SATUAN'!$Q$6,MATCH(RAB!C196,'HARGA SATUAN'!$C$7:$C$1922,0),0)),0,OFFSET('HARGA SATUAN'!$Q$6,MATCH(RAB!C196,'HARGA SATUAN'!$C$7:$C$1922,0),0))</f>
        <v>34661</v>
      </c>
      <c r="H196" s="294">
        <f t="shared" ca="1" si="60"/>
        <v>0</v>
      </c>
      <c r="I196" s="294">
        <f t="shared" ca="1" si="61"/>
        <v>0</v>
      </c>
      <c r="J196" s="294">
        <f t="shared" ca="1" si="62"/>
        <v>1039830</v>
      </c>
      <c r="K196" s="295">
        <f t="shared" ca="1" si="63"/>
        <v>1039830</v>
      </c>
      <c r="N196" s="480"/>
      <c r="O196" s="481"/>
      <c r="P196" s="481"/>
      <c r="Q196" s="482"/>
      <c r="R196" s="471"/>
      <c r="S196" s="483"/>
      <c r="T196" s="481"/>
      <c r="U196" s="481"/>
      <c r="V196" s="481"/>
    </row>
    <row r="197" spans="1:22" s="479" customFormat="1">
      <c r="A197" s="471"/>
      <c r="B197" s="408">
        <v>14</v>
      </c>
      <c r="C197" s="302" t="s">
        <v>2294</v>
      </c>
      <c r="D197" s="291" t="str">
        <f ca="1">IF(ISERROR(OFFSET('HARGA SATUAN'!$E$6,MATCH(RAB!C197,'HARGA SATUAN'!$C$7:$C$1922,0),0)),"",OFFSET('HARGA SATUAN'!$E$6,MATCH(RAB!C197,'HARGA SATUAN'!$C$7:$C$1922,0),0))</f>
        <v>JASA</v>
      </c>
      <c r="E197" s="292" t="str">
        <f ca="1">IF(B197="+","Unit",IF(ISERROR(OFFSET('HARGA SATUAN'!$F$6,MATCH(RAB!C197,'HARGA SATUAN'!$C$7:$C$1922,0),0)),"",OFFSET('HARGA SATUAN'!$F$6,MATCH(RAB!C197,'HARGA SATUAN'!$C$7:$C$1922,0),0)))</f>
        <v>Per 1 m</v>
      </c>
      <c r="F197" s="475">
        <v>30</v>
      </c>
      <c r="G197" s="293">
        <f ca="1">IF(ISERROR(OFFSET('HARGA SATUAN'!$Q$6,MATCH(RAB!C197,'HARGA SATUAN'!$C$7:$C$1922,0),0)),0,OFFSET('HARGA SATUAN'!$Q$6,MATCH(RAB!C197,'HARGA SATUAN'!$C$7:$C$1922,0),0))</f>
        <v>4975</v>
      </c>
      <c r="H197" s="294">
        <f t="shared" ca="1" si="60"/>
        <v>0</v>
      </c>
      <c r="I197" s="294">
        <f t="shared" ca="1" si="61"/>
        <v>0</v>
      </c>
      <c r="J197" s="294">
        <f t="shared" ca="1" si="62"/>
        <v>149250</v>
      </c>
      <c r="K197" s="295">
        <f t="shared" ca="1" si="63"/>
        <v>149250</v>
      </c>
      <c r="N197" s="480"/>
      <c r="O197" s="481"/>
      <c r="P197" s="481"/>
      <c r="Q197" s="482"/>
      <c r="R197" s="471"/>
      <c r="S197" s="483"/>
      <c r="T197" s="481"/>
      <c r="U197" s="481"/>
      <c r="V197" s="481"/>
    </row>
    <row r="198" spans="1:22" s="479" customFormat="1">
      <c r="A198" s="471"/>
      <c r="B198" s="408">
        <v>15</v>
      </c>
      <c r="C198" s="302" t="s">
        <v>1168</v>
      </c>
      <c r="D198" s="291" t="str">
        <f ca="1">IF(ISERROR(OFFSET('HARGA SATUAN'!$E$6,MATCH(RAB!C198,'HARGA SATUAN'!$C$7:$C$1922,0),0)),"",OFFSET('HARGA SATUAN'!$E$6,MATCH(RAB!C198,'HARGA SATUAN'!$C$7:$C$1922,0),0))</f>
        <v>JASA</v>
      </c>
      <c r="E198" s="292" t="str">
        <f ca="1">IF(B198="+","Unit",IF(ISERROR(OFFSET('HARGA SATUAN'!$F$6,MATCH(RAB!C198,'HARGA SATUAN'!$C$7:$C$1922,0),0)),"",OFFSET('HARGA SATUAN'!$F$6,MATCH(RAB!C198,'HARGA SATUAN'!$C$7:$C$1922,0),0)))</f>
        <v>Unit</v>
      </c>
      <c r="F198" s="475">
        <f>1*F140</f>
        <v>1</v>
      </c>
      <c r="G198" s="293">
        <f ca="1">IF(ISERROR(OFFSET('HARGA SATUAN'!$Q$6,MATCH(RAB!C198,'HARGA SATUAN'!$C$7:$C$1922,0),0)),0,OFFSET('HARGA SATUAN'!$Q$6,MATCH(RAB!C198,'HARGA SATUAN'!$C$7:$C$1922,0),0))</f>
        <v>569629.99903164257</v>
      </c>
      <c r="H198" s="294">
        <f t="shared" ca="1" si="60"/>
        <v>0</v>
      </c>
      <c r="I198" s="294">
        <f t="shared" ca="1" si="61"/>
        <v>0</v>
      </c>
      <c r="J198" s="294">
        <f t="shared" ca="1" si="62"/>
        <v>569629.99903164257</v>
      </c>
      <c r="K198" s="295">
        <f t="shared" ca="1" si="63"/>
        <v>569629.99903164257</v>
      </c>
      <c r="N198" s="480"/>
      <c r="O198" s="481"/>
      <c r="P198" s="481"/>
      <c r="Q198" s="482"/>
      <c r="R198" s="471"/>
      <c r="S198" s="483"/>
      <c r="T198" s="481"/>
      <c r="U198" s="481"/>
      <c r="V198" s="481"/>
    </row>
    <row r="199" spans="1:22" s="479" customFormat="1">
      <c r="A199" s="471"/>
      <c r="B199" s="408">
        <v>16</v>
      </c>
      <c r="C199" s="302" t="s">
        <v>1169</v>
      </c>
      <c r="D199" s="291" t="str">
        <f ca="1">IF(ISERROR(OFFSET('HARGA SATUAN'!$E$6,MATCH(RAB!C199,'HARGA SATUAN'!$C$7:$C$1922,0),0)),"",OFFSET('HARGA SATUAN'!$E$6,MATCH(RAB!C199,'HARGA SATUAN'!$C$7:$C$1922,0),0))</f>
        <v>JASA</v>
      </c>
      <c r="E199" s="292" t="str">
        <f ca="1">IF(B199="+","Unit",IF(ISERROR(OFFSET('HARGA SATUAN'!$F$6,MATCH(RAB!C199,'HARGA SATUAN'!$C$7:$C$1922,0),0)),"",OFFSET('HARGA SATUAN'!$F$6,MATCH(RAB!C199,'HARGA SATUAN'!$C$7:$C$1922,0),0)))</f>
        <v>Unit</v>
      </c>
      <c r="F199" s="475">
        <f>F140*1</f>
        <v>1</v>
      </c>
      <c r="G199" s="293">
        <f ca="1">IF(ISERROR(OFFSET('HARGA SATUAN'!$Q$6,MATCH(RAB!C199,'HARGA SATUAN'!$C$7:$C$1922,0),0)),0,OFFSET('HARGA SATUAN'!$Q$6,MATCH(RAB!C199,'HARGA SATUAN'!$C$7:$C$1922,0),0))</f>
        <v>659799.30669751228</v>
      </c>
      <c r="H199" s="294">
        <f t="shared" ca="1" si="60"/>
        <v>0</v>
      </c>
      <c r="I199" s="294">
        <f t="shared" ca="1" si="61"/>
        <v>0</v>
      </c>
      <c r="J199" s="294">
        <f t="shared" ca="1" si="62"/>
        <v>659799.30669751228</v>
      </c>
      <c r="K199" s="295">
        <f t="shared" ca="1" si="63"/>
        <v>659799.30669751228</v>
      </c>
      <c r="N199" s="480"/>
      <c r="O199" s="481"/>
      <c r="P199" s="481"/>
      <c r="Q199" s="482"/>
      <c r="R199" s="471"/>
      <c r="S199" s="483"/>
      <c r="T199" s="481"/>
      <c r="U199" s="481"/>
      <c r="V199" s="481"/>
    </row>
    <row r="200" spans="1:22" s="479" customFormat="1">
      <c r="A200" s="471"/>
      <c r="B200" s="408">
        <v>17</v>
      </c>
      <c r="C200" s="302" t="s">
        <v>562</v>
      </c>
      <c r="D200" s="291" t="str">
        <f ca="1">IF(ISERROR(OFFSET('HARGA SATUAN'!$E$6,MATCH(RAB!C200,'HARGA SATUAN'!$C$7:$C$1922,0),0)),"",OFFSET('HARGA SATUAN'!$E$6,MATCH(RAB!C200,'HARGA SATUAN'!$C$7:$C$1922,0),0))</f>
        <v>HDW</v>
      </c>
      <c r="E200" s="292" t="str">
        <f ca="1">IF(B200="+","Unit",IF(ISERROR(OFFSET('HARGA SATUAN'!$F$6,MATCH(RAB!C200,'HARGA SATUAN'!$C$7:$C$1922,0),0)),"",OFFSET('HARGA SATUAN'!$F$6,MATCH(RAB!C200,'HARGA SATUAN'!$C$7:$C$1922,0),0)))</f>
        <v>Bh</v>
      </c>
      <c r="F200" s="475">
        <v>3</v>
      </c>
      <c r="G200" s="293">
        <f ca="1">IF(ISERROR(OFFSET('HARGA SATUAN'!$Q$6,MATCH(RAB!C200,'HARGA SATUAN'!$C$7:$C$1922,0),0)),0,OFFSET('HARGA SATUAN'!$Q$6,MATCH(RAB!C200,'HARGA SATUAN'!$C$7:$C$1922,0),0))</f>
        <v>8900</v>
      </c>
      <c r="H200" s="294">
        <f t="shared" ca="1" si="60"/>
        <v>0</v>
      </c>
      <c r="I200" s="294">
        <f t="shared" ca="1" si="61"/>
        <v>26700</v>
      </c>
      <c r="J200" s="294">
        <f t="shared" ca="1" si="62"/>
        <v>0</v>
      </c>
      <c r="K200" s="295">
        <f t="shared" ca="1" si="63"/>
        <v>26700</v>
      </c>
      <c r="N200" s="480"/>
      <c r="O200" s="481"/>
      <c r="P200" s="481"/>
      <c r="Q200" s="482"/>
      <c r="R200" s="471"/>
      <c r="S200" s="483"/>
      <c r="T200" s="481"/>
      <c r="U200" s="481"/>
      <c r="V200" s="481"/>
    </row>
    <row r="201" spans="1:22" s="479" customFormat="1">
      <c r="A201" s="471"/>
      <c r="B201" s="408">
        <v>18</v>
      </c>
      <c r="C201" s="302" t="s">
        <v>274</v>
      </c>
      <c r="D201" s="291" t="str">
        <f ca="1">IF(ISERROR(OFFSET('HARGA SATUAN'!$E$6,MATCH(RAB!C201,'HARGA SATUAN'!$C$7:$C$1922,0),0)),"",OFFSET('HARGA SATUAN'!$E$6,MATCH(RAB!C201,'HARGA SATUAN'!$C$7:$C$1922,0),0))</f>
        <v>HDW</v>
      </c>
      <c r="E201" s="292" t="str">
        <f ca="1">IF(B201="+","Unit",IF(ISERROR(OFFSET('HARGA SATUAN'!$F$6,MATCH(RAB!C201,'HARGA SATUAN'!$C$7:$C$1922,0),0)),"",OFFSET('HARGA SATUAN'!$F$6,MATCH(RAB!C201,'HARGA SATUAN'!$C$7:$C$1922,0),0)))</f>
        <v>Bh</v>
      </c>
      <c r="F201" s="475">
        <v>4</v>
      </c>
      <c r="G201" s="293">
        <f ca="1">IF(ISERROR(OFFSET('HARGA SATUAN'!$Q$6,MATCH(RAB!C201,'HARGA SATUAN'!$C$7:$C$1922,0),0)),0,OFFSET('HARGA SATUAN'!$Q$6,MATCH(RAB!C201,'HARGA SATUAN'!$C$7:$C$1922,0),0))</f>
        <v>12550</v>
      </c>
      <c r="H201" s="294">
        <f t="shared" ca="1" si="60"/>
        <v>0</v>
      </c>
      <c r="I201" s="294">
        <f t="shared" ca="1" si="61"/>
        <v>50200</v>
      </c>
      <c r="J201" s="294">
        <f t="shared" ca="1" si="62"/>
        <v>0</v>
      </c>
      <c r="K201" s="295">
        <f t="shared" ca="1" si="63"/>
        <v>50200</v>
      </c>
      <c r="N201" s="480"/>
      <c r="O201" s="481"/>
      <c r="P201" s="481"/>
      <c r="Q201" s="482"/>
      <c r="R201" s="471"/>
      <c r="S201" s="483"/>
      <c r="T201" s="481"/>
      <c r="U201" s="481"/>
      <c r="V201" s="481"/>
    </row>
    <row r="202" spans="1:22">
      <c r="B202" s="304"/>
      <c r="C202" s="303"/>
      <c r="D202" s="291" t="str">
        <f ca="1">IF(ISERROR(OFFSET('HARGA SATUAN'!$E$6,MATCH(RAB!C202,'HARGA SATUAN'!$C$7:$C$1922,0),0)),"",OFFSET('HARGA SATUAN'!$E$6,MATCH(RAB!C202,'HARGA SATUAN'!$C$7:$C$1922,0),0))</f>
        <v/>
      </c>
      <c r="E202" s="292" t="str">
        <f ca="1">IF(B202="+","Unit",IF(ISERROR(OFFSET('HARGA SATUAN'!$F$6,MATCH(RAB!C202,'HARGA SATUAN'!$C$7:$C$1922,0),0)),"",OFFSET('HARGA SATUAN'!$F$6,MATCH(RAB!C202,'HARGA SATUAN'!$C$7:$C$1922,0),0)))</f>
        <v/>
      </c>
      <c r="F202" s="299"/>
      <c r="G202" s="293">
        <f ca="1">IF(ISERROR(OFFSET('HARGA SATUAN'!$Q$6,MATCH(RAB!C202,'HARGA SATUAN'!$C$7:$C$1922,0),0)),0,OFFSET('HARGA SATUAN'!$Q$6,MATCH(RAB!C202,'HARGA SATUAN'!$C$7:$C$1922,0),0))</f>
        <v>0</v>
      </c>
      <c r="H202" s="294">
        <f t="shared" ref="H202" ca="1" si="64">IF(OR(D202="MDU",D202="MDU-KD"),(IF($O$3="RAB NON MDU","PLN KD",G202*F202)),0)</f>
        <v>0</v>
      </c>
      <c r="I202" s="294">
        <f t="shared" ref="I202" ca="1" si="65">IF(D202="HDW",G202*F202,0)</f>
        <v>0</v>
      </c>
      <c r="J202" s="294">
        <f t="shared" ref="J202" ca="1" si="66">IF(D202="JASA",G202*F202,0)</f>
        <v>0</v>
      </c>
      <c r="K202" s="295">
        <f t="shared" ref="K202" ca="1" si="67">SUM(H202:J202)</f>
        <v>0</v>
      </c>
    </row>
    <row r="203" spans="1:22">
      <c r="B203" s="305"/>
      <c r="C203" s="306" t="s">
        <v>439</v>
      </c>
      <c r="D203" s="291" t="str">
        <f ca="1">IF(ISERROR(OFFSET('HARGA SATUAN'!$E$6,MATCH(RAB!C203,'HARGA SATUAN'!$C$7:$C$1922,0),0)),"",OFFSET('HARGA SATUAN'!$E$6,MATCH(RAB!C203,'HARGA SATUAN'!$C$7:$C$1922,0),0))</f>
        <v/>
      </c>
      <c r="E203" s="292" t="str">
        <f ca="1">IF(B203="+","Unit",IF(ISERROR(OFFSET('HARGA SATUAN'!$F$6,MATCH(RAB!C203,'HARGA SATUAN'!$C$7:$C$1922,0),0)),"",OFFSET('HARGA SATUAN'!$F$6,MATCH(RAB!C203,'HARGA SATUAN'!$C$7:$C$1922,0),0)))</f>
        <v/>
      </c>
      <c r="F203" s="299"/>
      <c r="G203" s="293">
        <f ca="1">IF(ISERROR(OFFSET('HARGA SATUAN'!$Q$6,MATCH(RAB!C203,'HARGA SATUAN'!$C$7:$C$1922,0),0)),0,OFFSET('HARGA SATUAN'!$Q$6,MATCH(RAB!C203,'HARGA SATUAN'!$C$7:$C$1922,0),0))</f>
        <v>0</v>
      </c>
      <c r="H203" s="294">
        <f t="shared" ref="H203" ca="1" si="68">IF(OR(D203="MDU",D203="MDU-KD"),(IF($O$3="RAB NON MDU","PLN KD",G203*F203)),0)</f>
        <v>0</v>
      </c>
      <c r="I203" s="294">
        <f t="shared" ref="I203" ca="1" si="69">IF(D203="HDW",G203*F203,0)</f>
        <v>0</v>
      </c>
      <c r="J203" s="294">
        <f t="shared" ref="J203" ca="1" si="70">IF(D203="JASA",G203*F203,0)</f>
        <v>0</v>
      </c>
      <c r="K203" s="295">
        <f t="shared" ref="K203" ca="1" si="71">SUM(H203:J203)</f>
        <v>0</v>
      </c>
    </row>
    <row r="204" spans="1:22">
      <c r="B204" s="308">
        <v>1</v>
      </c>
      <c r="C204" s="309" t="s">
        <v>767</v>
      </c>
      <c r="D204" s="310" t="str">
        <f ca="1">IF(ISERROR(OFFSET('HARGA SATUAN'!$E$6,MATCH(RAB!C204,'HARGA SATUAN'!$C$7:$C$1922,0),0)),"",OFFSET('HARGA SATUAN'!$E$6,MATCH(RAB!C204,'HARGA SATUAN'!$C$7:$C$1922,0),0))</f>
        <v>JASA</v>
      </c>
      <c r="E204" s="311" t="str">
        <f ca="1">IF(ISERROR(OFFSET('HARGA SATUAN'!$F$6,MATCH(RAB!C204,'HARGA SATUAN'!$C$7:$C$1922,0),0)),"",OFFSET('HARGA SATUAN'!$F$6,MATCH(RAB!C204,'HARGA SATUAN'!$C$7:$C$1922,0),0))</f>
        <v>Lot</v>
      </c>
      <c r="F204" s="312">
        <v>1</v>
      </c>
      <c r="G204" s="313">
        <f ca="1">IF(ISERROR(OFFSET('HARGA SATUAN'!$Q$6,MATCH(RAB!C204,'HARGA SATUAN'!$C$7:$C$1922,0),0)),0,OFFSET('HARGA SATUAN'!$Q$6,MATCH(RAB!C204,'HARGA SATUAN'!$C$7:$C$1922,0),0))</f>
        <v>2.5000000000000001E-2</v>
      </c>
      <c r="H204" s="314"/>
      <c r="I204" s="314"/>
      <c r="J204" s="314">
        <f ca="1">SUM(K14:K203)*G204</f>
        <v>13730030.978893228</v>
      </c>
      <c r="K204" s="406">
        <f ca="1">J204</f>
        <v>13730030.978893228</v>
      </c>
      <c r="M204" s="300"/>
    </row>
    <row r="205" spans="1:22">
      <c r="B205" s="315"/>
      <c r="C205" s="316"/>
      <c r="D205" s="291" t="str">
        <f ca="1">IF(ISERROR(OFFSET('HARGA SATUAN'!$E$6,MATCH(RAB!C205,'HARGA SATUAN'!$C$7:$C$1922,0),0)),"",OFFSET('HARGA SATUAN'!$E$6,MATCH(RAB!C205,'HARGA SATUAN'!$C$7:$C$1922,0),0))</f>
        <v/>
      </c>
      <c r="E205" s="292" t="str">
        <f ca="1">IF(ISERROR(OFFSET('HARGA SATUAN'!$F$6,MATCH(RAB!C205,'HARGA SATUAN'!$C$7:$C$1922,0),0)),"",OFFSET('HARGA SATUAN'!$F$6,MATCH(RAB!C205,'HARGA SATUAN'!$C$7:$C$1922,0),0))</f>
        <v/>
      </c>
      <c r="F205" s="307"/>
      <c r="G205" s="293" t="str">
        <f ca="1">IF(ISERROR(OFFSET('HARGA SATUAN'!$Q$6,MATCH(RAB!C205,'HARGA SATUAN'!$C$7:$C$1922,0),0)),"",OFFSET('HARGA SATUAN'!$Q$6,MATCH(RAB!C205,'HARGA SATUAN'!$C$7:$C$1922,0),0))</f>
        <v/>
      </c>
      <c r="H205" s="294">
        <f ca="1">IF(OR(D205="MDU",D205="MDU-KD"),IF(G205="PLN",0,G205*F205),0)</f>
        <v>0</v>
      </c>
      <c r="I205" s="294">
        <f ca="1">IF(D205="HDW",IF(G205="PLN",0,G205*F205),0)</f>
        <v>0</v>
      </c>
      <c r="J205" s="294">
        <f ca="1">IF(D205="JASA",IF(G205="PLN",0,G205*F205),0)</f>
        <v>0</v>
      </c>
      <c r="K205" s="295">
        <f ca="1">SUM(H205:J205)</f>
        <v>0</v>
      </c>
    </row>
    <row r="206" spans="1:22" ht="14.4" thickBot="1">
      <c r="B206" s="317"/>
      <c r="C206" s="318"/>
      <c r="D206" s="319"/>
      <c r="E206" s="320"/>
      <c r="F206" s="320"/>
      <c r="G206" s="320"/>
      <c r="H206" s="321"/>
      <c r="I206" s="321"/>
      <c r="J206" s="321"/>
      <c r="K206" s="322"/>
    </row>
    <row r="207" spans="1:22">
      <c r="B207" s="323"/>
      <c r="C207" s="695" t="s">
        <v>693</v>
      </c>
      <c r="D207" s="695"/>
      <c r="E207" s="695"/>
      <c r="F207" s="695"/>
      <c r="G207" s="324" t="s">
        <v>9</v>
      </c>
      <c r="H207" s="325">
        <f ca="1">SUM(H14:H205)</f>
        <v>424823025.60000002</v>
      </c>
      <c r="I207" s="325">
        <f ca="1">SUM(I14:I205)</f>
        <v>103265119.39999999</v>
      </c>
      <c r="J207" s="325">
        <f ca="1">SUM(J14:J205)</f>
        <v>34843125.13462238</v>
      </c>
      <c r="K207" s="325">
        <f ca="1">SUM(K14:K205)</f>
        <v>562931270.13462234</v>
      </c>
    </row>
    <row r="208" spans="1:22">
      <c r="B208" s="326"/>
      <c r="C208" s="678" t="s">
        <v>1082</v>
      </c>
      <c r="D208" s="678"/>
      <c r="E208" s="678"/>
      <c r="F208" s="678"/>
      <c r="G208" s="327" t="s">
        <v>9</v>
      </c>
      <c r="H208" s="328">
        <f ca="1">H207*0.11</f>
        <v>46730532.816</v>
      </c>
      <c r="I208" s="328">
        <f ca="1">I207*0.11</f>
        <v>11359163.134</v>
      </c>
      <c r="J208" s="328">
        <f ca="1">J207*0.11</f>
        <v>3832743.764808462</v>
      </c>
      <c r="K208" s="328">
        <f ca="1">K207*0.11</f>
        <v>61922439.714808457</v>
      </c>
    </row>
    <row r="209" spans="2:13" ht="15" thickBot="1">
      <c r="B209" s="326"/>
      <c r="C209" s="675" t="s">
        <v>427</v>
      </c>
      <c r="D209" s="675"/>
      <c r="E209" s="675"/>
      <c r="F209" s="675"/>
      <c r="G209" s="329" t="s">
        <v>9</v>
      </c>
      <c r="H209" s="330">
        <f ca="1">SUM(H207:H208)</f>
        <v>471553558.41600001</v>
      </c>
      <c r="I209" s="330">
        <f ca="1">SUM(I207:I208)</f>
        <v>114624282.53399999</v>
      </c>
      <c r="J209" s="329">
        <f ca="1">SUM(J207:J208)</f>
        <v>38675868.899430841</v>
      </c>
      <c r="K209" s="329">
        <f ca="1">SUM(K207:K208)</f>
        <v>624853709.8494308</v>
      </c>
      <c r="M209" s="394"/>
    </row>
    <row r="210" spans="2:13">
      <c r="B210" s="679" t="str">
        <f ca="1">"Terbilang : "&amp;PROPER(IF(K209=0,"nol",IF(K209&lt;0,"minus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IF(--MID(TEXT(ABS(K209),"000000000000000"),1,3)=0,"",MID(TEXT(ABS(K209),"000000000000000"),1,1)&amp;" ratus "&amp;MID(TEXT(ABS(K209),"000000000000000"),2,1)&amp;" puluh "&amp;MID(TEXT(ABS(K209),"000000000000000"),3,1)&amp;" trilyun ")&amp; IF(--MID(TEXT(ABS(K209),"000000000000000"),4,3)=0,"",MID(TEXT(ABS(K209),"000000000000000"),4,1)&amp;" ratus "&amp;MID(TEXT(ABS(K209),"000000000000000"),5,1)&amp;" puluh "&amp;MID(TEXT(ABS(K209),"000000000000000"),6,1)&amp;" milyar ")&amp; IF(--MID(TEXT(ABS(K209),"000000000000000"),7,3)=0,"",MID(TEXT(ABS(K209),"000000000000000"),7,1)&amp;" ratus "&amp;MID(TEXT(ABS(K209),"000000000000000"),8,1)&amp;" puluh "&amp;MID(TEXT(ABS(K209),"000000000000000"),9,1)&amp;" juta ")&amp; IF(--MID(TEXT(ABS(K209),"000000000000000"),10,3)=0,"",IF(--MID(TEXT(ABS(K209),"000000000000000"),10,3)=1,"*",MID(TEXT(ABS(K209),"000000000000000"),10,1)&amp;" ratus "&amp;MID(TEXT(ABS(K209),"000000000000000"),11,1)&amp;" puluh ")&amp;MID(TEXT(ABS(K209),"000000000000000"),12,1)&amp;" ribu ")&amp; IF(--MID(TEXT(ABS(K209),"000000000000000"),13,3)=0,"",MID(TEXT(ABS(K209),"000000000000000"),13,1)&amp;" ratus "&amp;MID(TEXT(ABS(K209),"000000000000000"),14,1)&amp;" puluh "&amp;MID(TEXT(ABS(K209),"000000000000000"),15,1)),1,"satu"),2,"dua"),3,"tiga"),4,"empat"),5,"lima"),6,"enam"),7,"tujuh"),8,"delapan"),9,"sembilan"),"0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Ratus Dua Puluh Empat Juta Delapan Ratus Lima Puluh Tiga Ribu Tujuh Ratus Sepuluh Rupiah</v>
      </c>
      <c r="C210" s="680"/>
      <c r="D210" s="680"/>
      <c r="E210" s="680"/>
      <c r="F210" s="680"/>
      <c r="G210" s="680"/>
      <c r="H210" s="680"/>
      <c r="I210" s="680"/>
      <c r="J210" s="680"/>
      <c r="K210" s="681"/>
    </row>
    <row r="211" spans="2:13">
      <c r="B211" s="682"/>
      <c r="C211" s="683"/>
      <c r="D211" s="683"/>
      <c r="E211" s="683"/>
      <c r="F211" s="683"/>
      <c r="G211" s="683"/>
      <c r="H211" s="683"/>
      <c r="I211" s="683"/>
      <c r="J211" s="683"/>
      <c r="K211" s="684"/>
    </row>
    <row r="212" spans="2:13" ht="15" thickBot="1">
      <c r="B212" s="331" t="str">
        <f>"Harga yang dipakai adalah "&amp;'HARGA SATUAN'!Q5&amp;""</f>
        <v>Harga yang dipakai adalah RAB HSS 2024</v>
      </c>
      <c r="C212" s="332"/>
      <c r="D212" s="333"/>
      <c r="E212" s="333"/>
      <c r="F212" s="333"/>
      <c r="G212" s="334"/>
      <c r="H212" s="334"/>
      <c r="I212" s="334"/>
      <c r="J212" s="334"/>
      <c r="K212" s="335"/>
    </row>
    <row r="213" spans="2:13">
      <c r="C213" s="336"/>
      <c r="E213" s="338"/>
      <c r="F213" s="338"/>
      <c r="G213" s="338"/>
    </row>
    <row r="214" spans="2:13">
      <c r="C214" s="270"/>
      <c r="E214" s="338"/>
      <c r="F214" s="338"/>
      <c r="G214" s="338"/>
      <c r="H214" s="685"/>
      <c r="I214" s="685"/>
      <c r="J214" s="686"/>
      <c r="K214" s="686"/>
    </row>
    <row r="215" spans="2:13">
      <c r="C215" s="270"/>
      <c r="E215" s="338"/>
      <c r="F215" s="338"/>
      <c r="G215" s="338"/>
      <c r="H215" s="339"/>
      <c r="I215" s="674" t="s">
        <v>2588</v>
      </c>
      <c r="J215" s="674"/>
      <c r="K215" s="674"/>
    </row>
    <row r="216" spans="2:13">
      <c r="C216" s="270"/>
      <c r="E216" s="338"/>
      <c r="F216" s="338"/>
      <c r="G216" s="338"/>
      <c r="H216" s="339"/>
      <c r="I216" s="674" t="s">
        <v>1156</v>
      </c>
      <c r="J216" s="674"/>
      <c r="K216" s="674"/>
    </row>
    <row r="217" spans="2:13">
      <c r="C217" s="270"/>
      <c r="E217" s="338"/>
      <c r="F217" s="338"/>
      <c r="G217" s="338"/>
      <c r="H217" s="340"/>
      <c r="I217" s="341"/>
      <c r="J217" s="341"/>
      <c r="K217" s="341"/>
    </row>
    <row r="218" spans="2:13">
      <c r="C218" s="270"/>
      <c r="E218" s="338"/>
      <c r="F218" s="338"/>
      <c r="G218" s="338"/>
      <c r="H218" s="340"/>
      <c r="I218" s="340"/>
      <c r="J218" s="340"/>
      <c r="K218" s="340"/>
    </row>
    <row r="219" spans="2:13">
      <c r="C219" s="270"/>
      <c r="E219" s="338"/>
      <c r="F219" s="338"/>
      <c r="G219" s="338"/>
      <c r="H219" s="340"/>
      <c r="I219" s="340"/>
      <c r="J219" s="340"/>
      <c r="K219" s="340"/>
    </row>
    <row r="220" spans="2:13">
      <c r="C220" s="270"/>
      <c r="E220" s="338"/>
      <c r="F220" s="338"/>
      <c r="G220" s="338"/>
      <c r="H220" s="340"/>
      <c r="I220" s="340"/>
      <c r="J220" s="340"/>
      <c r="K220" s="340"/>
    </row>
    <row r="221" spans="2:13">
      <c r="C221" s="270"/>
      <c r="E221" s="338"/>
      <c r="F221" s="338"/>
      <c r="G221" s="338"/>
      <c r="H221" s="342"/>
      <c r="I221" s="674" t="s">
        <v>1157</v>
      </c>
      <c r="J221" s="674"/>
      <c r="K221" s="674"/>
    </row>
    <row r="222" spans="2:13">
      <c r="C222" s="336"/>
      <c r="E222" s="338"/>
      <c r="F222" s="338"/>
      <c r="G222" s="338"/>
      <c r="H222" s="340"/>
      <c r="I222" s="340"/>
      <c r="J222" s="340"/>
      <c r="K222" s="340"/>
    </row>
    <row r="223" spans="2:13">
      <c r="C223" s="336"/>
      <c r="E223" s="338"/>
      <c r="F223" s="338"/>
      <c r="G223" s="338"/>
      <c r="H223" s="340"/>
      <c r="I223" s="340"/>
      <c r="J223" s="340"/>
      <c r="K223" s="340"/>
    </row>
    <row r="224" spans="2:13">
      <c r="C224" s="336"/>
      <c r="E224" s="338"/>
      <c r="F224" s="338"/>
      <c r="G224" s="338"/>
      <c r="H224" s="340"/>
      <c r="I224" s="340"/>
      <c r="J224" s="340"/>
      <c r="K224" s="340"/>
    </row>
  </sheetData>
  <sheetProtection sort="0" autoFilter="0"/>
  <protectedRanges>
    <protectedRange sqref="F14" name="Range1_1_2_2"/>
    <protectedRange sqref="B15:C18" name="Range1_6_1"/>
    <protectedRange sqref="F15:F18" name="Range1_1_3_1_2_1"/>
  </protectedRanges>
  <mergeCells count="22">
    <mergeCell ref="O3:P4"/>
    <mergeCell ref="B4:K4"/>
    <mergeCell ref="C207:F207"/>
    <mergeCell ref="B11:B13"/>
    <mergeCell ref="C11:C13"/>
    <mergeCell ref="D11:D13"/>
    <mergeCell ref="E11:E13"/>
    <mergeCell ref="F11:F13"/>
    <mergeCell ref="G11:G13"/>
    <mergeCell ref="I12:I13"/>
    <mergeCell ref="I216:K216"/>
    <mergeCell ref="I221:K221"/>
    <mergeCell ref="C209:F209"/>
    <mergeCell ref="G6:K6"/>
    <mergeCell ref="I215:K215"/>
    <mergeCell ref="C208:F208"/>
    <mergeCell ref="B210:K211"/>
    <mergeCell ref="H214:K214"/>
    <mergeCell ref="H11:K11"/>
    <mergeCell ref="H12:H13"/>
    <mergeCell ref="J12:J13"/>
    <mergeCell ref="K12:K13"/>
  </mergeCells>
  <phoneticPr fontId="130" type="noConversion"/>
  <conditionalFormatting sqref="E1:E3 E5:E13 H12:I12 O13 S14:V201 E14:K203 E204:G204 H204:K206 E205:H205 E206:F206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205:G65671 E210:E65671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8 H21:K55 H57:K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215"/>
  <sheetViews>
    <sheetView showGridLines="0" view="pageBreakPreview" topLeftCell="A16" zoomScale="55" zoomScaleNormal="70" zoomScaleSheetLayoutView="55" workbookViewId="0">
      <selection activeCell="Y34" sqref="Y34"/>
    </sheetView>
  </sheetViews>
  <sheetFormatPr defaultColWidth="9.109375" defaultRowHeight="13.8"/>
  <cols>
    <col min="1" max="1" width="1.6640625" style="484" customWidth="1"/>
    <col min="2" max="2" width="1.5546875" style="484" customWidth="1"/>
    <col min="3" max="3" width="10.6640625" style="484" customWidth="1"/>
    <col min="4" max="4" width="2.5546875" style="484" customWidth="1"/>
    <col min="5" max="21" width="9.109375" style="484"/>
    <col min="22" max="22" width="14.5546875" style="484" customWidth="1"/>
    <col min="23" max="23" width="3.109375" style="484" customWidth="1"/>
    <col min="24" max="27" width="9.109375" style="484"/>
    <col min="28" max="28" width="2.88671875" style="484" customWidth="1"/>
    <col min="29" max="31" width="4.6640625" style="484" customWidth="1"/>
    <col min="32" max="32" width="1.6640625" style="484" customWidth="1"/>
    <col min="33" max="16384" width="9.109375" style="484"/>
  </cols>
  <sheetData>
    <row r="1" spans="2:32" ht="14.4" thickBot="1"/>
    <row r="2" spans="2:32" ht="6" customHeight="1" thickBot="1">
      <c r="B2" s="485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 s="486"/>
      <c r="U2" s="486"/>
      <c r="V2" s="486"/>
      <c r="W2" s="486"/>
      <c r="X2" s="486"/>
      <c r="Y2" s="486"/>
      <c r="Z2" s="486"/>
      <c r="AA2" s="486"/>
      <c r="AB2" s="486"/>
      <c r="AC2" s="486"/>
      <c r="AD2" s="486"/>
      <c r="AE2" s="486"/>
      <c r="AF2" s="487"/>
    </row>
    <row r="3" spans="2:32" ht="14.4" thickBot="1">
      <c r="B3" s="488"/>
      <c r="C3" s="485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7"/>
      <c r="AF3" s="489"/>
    </row>
    <row r="4" spans="2:32" ht="12.75" customHeight="1" thickTop="1">
      <c r="B4" s="488"/>
      <c r="C4" s="488"/>
      <c r="D4" s="750" t="str">
        <f>RAB!G6</f>
        <v>PB An. PT Aesthetic And Health Beauty (Jatengland)</v>
      </c>
      <c r="E4" s="751"/>
      <c r="F4" s="751"/>
      <c r="G4" s="751"/>
      <c r="H4" s="751"/>
      <c r="I4" s="751"/>
      <c r="J4" s="751"/>
      <c r="K4" s="751"/>
      <c r="L4" s="751"/>
      <c r="M4" s="751"/>
      <c r="N4" s="751"/>
      <c r="O4" s="751"/>
      <c r="P4" s="751"/>
      <c r="Q4" s="751"/>
      <c r="R4" s="751"/>
      <c r="S4" s="751"/>
      <c r="T4" s="751"/>
      <c r="U4" s="751"/>
      <c r="V4" s="751"/>
      <c r="W4" s="751"/>
      <c r="X4" s="751"/>
      <c r="Y4" s="751"/>
      <c r="Z4" s="751"/>
      <c r="AA4" s="751"/>
      <c r="AB4" s="751"/>
      <c r="AC4" s="752"/>
      <c r="AD4" s="490"/>
      <c r="AE4" s="489"/>
      <c r="AF4" s="489"/>
    </row>
    <row r="5" spans="2:32" ht="13.5" customHeight="1" thickBot="1">
      <c r="B5" s="488"/>
      <c r="C5" s="488"/>
      <c r="D5" s="753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5"/>
      <c r="AD5" s="490"/>
      <c r="AE5" s="489"/>
      <c r="AF5" s="489"/>
    </row>
    <row r="6" spans="2:32" ht="12.75" customHeight="1" thickTop="1">
      <c r="B6" s="488"/>
      <c r="C6" s="488"/>
      <c r="AE6" s="489"/>
      <c r="AF6" s="489"/>
    </row>
    <row r="7" spans="2:32" ht="12.75" customHeight="1">
      <c r="B7" s="488"/>
      <c r="C7" s="488"/>
      <c r="Z7" s="491"/>
      <c r="AA7" s="491"/>
      <c r="AB7" s="491"/>
      <c r="AC7" s="492"/>
      <c r="AD7" s="492"/>
      <c r="AE7" s="489"/>
      <c r="AF7" s="489"/>
    </row>
    <row r="8" spans="2:32" ht="12.75" customHeight="1">
      <c r="B8" s="488"/>
      <c r="C8" s="488"/>
      <c r="Z8" s="491"/>
      <c r="AA8" s="491"/>
      <c r="AB8" s="491"/>
      <c r="AC8" s="492"/>
      <c r="AD8" s="492"/>
      <c r="AE8" s="489"/>
      <c r="AF8" s="489"/>
    </row>
    <row r="9" spans="2:32" ht="12.75" customHeight="1">
      <c r="B9" s="488"/>
      <c r="C9" s="488"/>
      <c r="AE9" s="489"/>
      <c r="AF9" s="489"/>
    </row>
    <row r="10" spans="2:32" ht="12.75" customHeight="1">
      <c r="B10" s="488"/>
      <c r="C10" s="488"/>
      <c r="AE10" s="489"/>
      <c r="AF10" s="489"/>
    </row>
    <row r="11" spans="2:32">
      <c r="B11" s="488"/>
      <c r="C11" s="488"/>
      <c r="AE11" s="489"/>
      <c r="AF11" s="489"/>
    </row>
    <row r="12" spans="2:32">
      <c r="B12" s="488"/>
      <c r="C12" s="488"/>
      <c r="AE12" s="489"/>
      <c r="AF12" s="489"/>
    </row>
    <row r="13" spans="2:32">
      <c r="B13" s="488"/>
      <c r="C13" s="488"/>
      <c r="AE13" s="489"/>
      <c r="AF13" s="489"/>
    </row>
    <row r="14" spans="2:32">
      <c r="B14" s="488"/>
      <c r="C14" s="488"/>
      <c r="AE14" s="489"/>
      <c r="AF14" s="489"/>
    </row>
    <row r="15" spans="2:32">
      <c r="B15" s="488"/>
      <c r="C15" s="488"/>
      <c r="E15" s="493"/>
      <c r="AE15" s="489"/>
      <c r="AF15" s="489"/>
    </row>
    <row r="16" spans="2:32">
      <c r="B16" s="488"/>
      <c r="C16" s="488"/>
      <c r="AE16" s="489"/>
      <c r="AF16" s="489"/>
    </row>
    <row r="17" spans="2:32">
      <c r="B17" s="488"/>
      <c r="C17" s="488"/>
      <c r="AE17" s="489"/>
      <c r="AF17" s="489"/>
    </row>
    <row r="18" spans="2:32">
      <c r="B18" s="488"/>
      <c r="C18" s="488"/>
      <c r="AE18" s="489"/>
      <c r="AF18" s="489"/>
    </row>
    <row r="19" spans="2:32">
      <c r="B19" s="488"/>
      <c r="C19" s="488"/>
      <c r="AE19" s="489"/>
      <c r="AF19" s="489"/>
    </row>
    <row r="20" spans="2:32">
      <c r="B20" s="488"/>
      <c r="C20" s="488"/>
      <c r="AE20" s="489"/>
      <c r="AF20" s="489"/>
    </row>
    <row r="21" spans="2:32">
      <c r="B21" s="488"/>
      <c r="C21" s="488"/>
      <c r="AE21" s="489"/>
      <c r="AF21" s="489"/>
    </row>
    <row r="22" spans="2:32">
      <c r="B22" s="488"/>
      <c r="C22" s="488"/>
      <c r="AE22" s="489"/>
      <c r="AF22" s="489"/>
    </row>
    <row r="23" spans="2:32">
      <c r="B23" s="488"/>
      <c r="C23" s="488"/>
      <c r="AE23" s="489"/>
      <c r="AF23" s="489"/>
    </row>
    <row r="24" spans="2:32">
      <c r="B24" s="488"/>
      <c r="C24" s="488"/>
      <c r="AE24" s="489"/>
      <c r="AF24" s="489"/>
    </row>
    <row r="25" spans="2:32">
      <c r="B25" s="488"/>
      <c r="C25" s="488"/>
      <c r="AE25" s="489"/>
      <c r="AF25" s="489"/>
    </row>
    <row r="26" spans="2:32">
      <c r="B26" s="488"/>
      <c r="C26" s="488"/>
      <c r="K26" s="494"/>
      <c r="AE26" s="489"/>
      <c r="AF26" s="489"/>
    </row>
    <row r="27" spans="2:32">
      <c r="B27" s="488"/>
      <c r="C27" s="488"/>
      <c r="AE27" s="489"/>
      <c r="AF27" s="489"/>
    </row>
    <row r="28" spans="2:32">
      <c r="B28" s="488"/>
      <c r="C28" s="488"/>
      <c r="AE28" s="489"/>
      <c r="AF28" s="489"/>
    </row>
    <row r="29" spans="2:32">
      <c r="B29" s="488"/>
      <c r="C29" s="488"/>
      <c r="AE29" s="489"/>
      <c r="AF29" s="489"/>
    </row>
    <row r="30" spans="2:32">
      <c r="B30" s="488"/>
      <c r="C30" s="488"/>
      <c r="AE30" s="489"/>
      <c r="AF30" s="489"/>
    </row>
    <row r="31" spans="2:32">
      <c r="B31" s="488"/>
      <c r="C31" s="488"/>
      <c r="AE31" s="489"/>
      <c r="AF31" s="489"/>
    </row>
    <row r="32" spans="2:32">
      <c r="B32" s="488"/>
      <c r="C32" s="488"/>
      <c r="AE32" s="489"/>
      <c r="AF32" s="489"/>
    </row>
    <row r="33" spans="2:32">
      <c r="B33" s="488"/>
      <c r="C33" s="488"/>
      <c r="AE33" s="489"/>
      <c r="AF33" s="489"/>
    </row>
    <row r="34" spans="2:32">
      <c r="B34" s="488"/>
      <c r="C34" s="488"/>
      <c r="AE34" s="489"/>
      <c r="AF34" s="489"/>
    </row>
    <row r="35" spans="2:32">
      <c r="B35" s="488"/>
      <c r="C35" s="488"/>
      <c r="AE35" s="489"/>
      <c r="AF35" s="489"/>
    </row>
    <row r="36" spans="2:32">
      <c r="B36" s="488"/>
      <c r="C36" s="488"/>
      <c r="AE36" s="489"/>
      <c r="AF36" s="489"/>
    </row>
    <row r="37" spans="2:32">
      <c r="B37" s="488"/>
      <c r="C37" s="488"/>
      <c r="AE37" s="489"/>
      <c r="AF37" s="489"/>
    </row>
    <row r="38" spans="2:32">
      <c r="B38" s="488"/>
      <c r="C38" s="488"/>
      <c r="AE38" s="489"/>
      <c r="AF38" s="489"/>
    </row>
    <row r="39" spans="2:32">
      <c r="B39" s="488"/>
      <c r="C39" s="488"/>
      <c r="AE39" s="489"/>
      <c r="AF39" s="489"/>
    </row>
    <row r="40" spans="2:32">
      <c r="B40" s="488"/>
      <c r="C40" s="488"/>
      <c r="AE40" s="489"/>
      <c r="AF40" s="489"/>
    </row>
    <row r="41" spans="2:32">
      <c r="B41" s="488"/>
      <c r="C41" s="488"/>
      <c r="AE41" s="489"/>
      <c r="AF41" s="489"/>
    </row>
    <row r="42" spans="2:32">
      <c r="B42" s="488"/>
      <c r="C42" s="488"/>
      <c r="AE42" s="489"/>
      <c r="AF42" s="489"/>
    </row>
    <row r="43" spans="2:32">
      <c r="B43" s="488"/>
      <c r="C43" s="488"/>
      <c r="AE43" s="489"/>
      <c r="AF43" s="489"/>
    </row>
    <row r="44" spans="2:32">
      <c r="B44" s="488"/>
      <c r="C44" s="488"/>
      <c r="AE44" s="489"/>
      <c r="AF44" s="489"/>
    </row>
    <row r="45" spans="2:32">
      <c r="B45" s="488"/>
      <c r="C45" s="488"/>
      <c r="AE45" s="489"/>
      <c r="AF45" s="489"/>
    </row>
    <row r="46" spans="2:32">
      <c r="B46" s="488"/>
      <c r="C46" s="488"/>
      <c r="AE46" s="489"/>
      <c r="AF46" s="489"/>
    </row>
    <row r="47" spans="2:32">
      <c r="B47" s="488"/>
      <c r="C47" s="488"/>
      <c r="AE47" s="489"/>
      <c r="AF47" s="489"/>
    </row>
    <row r="48" spans="2:32">
      <c r="B48" s="488"/>
      <c r="C48" s="488"/>
      <c r="AE48" s="489"/>
      <c r="AF48" s="489"/>
    </row>
    <row r="49" spans="2:32">
      <c r="B49" s="488"/>
      <c r="C49" s="488"/>
      <c r="AE49" s="489"/>
      <c r="AF49" s="489"/>
    </row>
    <row r="50" spans="2:32">
      <c r="B50" s="488"/>
      <c r="C50" s="488"/>
      <c r="AE50" s="489"/>
      <c r="AF50" s="489"/>
    </row>
    <row r="51" spans="2:32">
      <c r="B51" s="488"/>
      <c r="C51" s="488"/>
      <c r="AE51" s="489"/>
      <c r="AF51" s="489"/>
    </row>
    <row r="52" spans="2:32">
      <c r="B52" s="488"/>
      <c r="C52" s="488"/>
      <c r="AE52" s="489"/>
      <c r="AF52" s="489"/>
    </row>
    <row r="53" spans="2:32">
      <c r="B53" s="488"/>
      <c r="C53" s="488"/>
      <c r="AE53" s="489"/>
      <c r="AF53" s="489"/>
    </row>
    <row r="54" spans="2:32">
      <c r="B54" s="488"/>
      <c r="C54" s="488"/>
      <c r="AE54" s="489"/>
      <c r="AF54" s="489"/>
    </row>
    <row r="55" spans="2:32">
      <c r="B55" s="488"/>
      <c r="C55" s="488"/>
      <c r="AE55" s="489"/>
      <c r="AF55" s="489"/>
    </row>
    <row r="56" spans="2:32">
      <c r="B56" s="488"/>
      <c r="C56" s="488"/>
      <c r="AE56" s="489"/>
      <c r="AF56" s="489"/>
    </row>
    <row r="57" spans="2:32">
      <c r="B57" s="488"/>
      <c r="C57" s="488"/>
      <c r="S57" s="494"/>
      <c r="T57" s="494"/>
      <c r="U57" s="494"/>
      <c r="V57" s="495"/>
      <c r="W57" s="495"/>
      <c r="X57" s="495"/>
      <c r="Y57" s="495"/>
      <c r="Z57" s="495"/>
      <c r="AA57" s="495"/>
      <c r="AB57" s="495"/>
      <c r="AC57" s="495"/>
      <c r="AD57" s="495"/>
      <c r="AE57" s="496"/>
      <c r="AF57" s="489"/>
    </row>
    <row r="58" spans="2:32">
      <c r="B58" s="488"/>
      <c r="C58" s="488"/>
      <c r="V58" s="497"/>
      <c r="W58" s="497"/>
      <c r="X58" s="497"/>
      <c r="Y58" s="497"/>
      <c r="Z58" s="497"/>
      <c r="AA58" s="497"/>
      <c r="AB58" s="497"/>
      <c r="AC58" s="497"/>
      <c r="AD58" s="497"/>
      <c r="AE58" s="498"/>
      <c r="AF58" s="489"/>
    </row>
    <row r="59" spans="2:32">
      <c r="B59" s="488"/>
      <c r="C59" s="488"/>
      <c r="V59" s="495"/>
      <c r="W59" s="495"/>
      <c r="X59" s="495"/>
      <c r="Y59" s="495"/>
      <c r="Z59" s="495"/>
      <c r="AA59" s="495"/>
      <c r="AB59" s="495"/>
      <c r="AC59" s="495"/>
      <c r="AD59" s="495"/>
      <c r="AE59" s="496"/>
      <c r="AF59" s="489"/>
    </row>
    <row r="60" spans="2:32">
      <c r="B60" s="488"/>
      <c r="C60" s="488"/>
      <c r="V60" s="495"/>
      <c r="W60" s="495"/>
      <c r="X60" s="495"/>
      <c r="Y60" s="495"/>
      <c r="Z60" s="495"/>
      <c r="AA60" s="495"/>
      <c r="AB60" s="495"/>
      <c r="AC60" s="495"/>
      <c r="AD60" s="495"/>
      <c r="AE60" s="496"/>
      <c r="AF60" s="489"/>
    </row>
    <row r="61" spans="2:32">
      <c r="B61" s="488"/>
      <c r="C61" s="488"/>
      <c r="V61" s="495"/>
      <c r="W61" s="495"/>
      <c r="X61" s="495"/>
      <c r="Y61" s="495"/>
      <c r="Z61" s="495"/>
      <c r="AA61" s="495"/>
      <c r="AB61" s="495"/>
      <c r="AC61" s="495"/>
      <c r="AD61" s="495"/>
      <c r="AE61" s="496"/>
      <c r="AF61" s="489"/>
    </row>
    <row r="62" spans="2:32">
      <c r="B62" s="488"/>
      <c r="C62" s="488"/>
      <c r="V62" s="495"/>
      <c r="W62" s="499"/>
      <c r="X62" s="495"/>
      <c r="Y62" s="495"/>
      <c r="Z62" s="495"/>
      <c r="AA62" s="495"/>
      <c r="AB62" s="495"/>
      <c r="AC62" s="495"/>
      <c r="AD62" s="495"/>
      <c r="AE62" s="496"/>
      <c r="AF62" s="489"/>
    </row>
    <row r="63" spans="2:32">
      <c r="B63" s="488"/>
      <c r="C63" s="488"/>
      <c r="V63" s="495"/>
      <c r="W63" s="499"/>
      <c r="X63" s="495"/>
      <c r="Y63" s="495"/>
      <c r="Z63" s="495"/>
      <c r="AA63" s="495"/>
      <c r="AB63" s="495"/>
      <c r="AC63" s="495"/>
      <c r="AD63" s="495"/>
      <c r="AE63" s="496"/>
      <c r="AF63" s="489"/>
    </row>
    <row r="64" spans="2:32">
      <c r="B64" s="488"/>
      <c r="C64" s="488"/>
      <c r="V64" s="495"/>
      <c r="W64" s="499"/>
      <c r="X64" s="495"/>
      <c r="Y64" s="495"/>
      <c r="Z64" s="495"/>
      <c r="AA64" s="495"/>
      <c r="AB64" s="495"/>
      <c r="AC64" s="495"/>
      <c r="AD64" s="495"/>
      <c r="AE64" s="496"/>
      <c r="AF64" s="489"/>
    </row>
    <row r="65" spans="2:32">
      <c r="B65" s="488"/>
      <c r="C65" s="488"/>
      <c r="V65" s="495"/>
      <c r="W65" s="499"/>
      <c r="X65" s="495"/>
      <c r="Y65" s="495"/>
      <c r="Z65" s="495"/>
      <c r="AA65" s="495"/>
      <c r="AB65" s="495"/>
      <c r="AC65" s="495"/>
      <c r="AD65" s="495"/>
      <c r="AE65" s="496"/>
      <c r="AF65" s="489"/>
    </row>
    <row r="66" spans="2:32" ht="14.4" thickBot="1">
      <c r="B66" s="488"/>
      <c r="C66" s="500"/>
      <c r="D66" s="501"/>
      <c r="E66" s="501"/>
      <c r="F66" s="501"/>
      <c r="G66" s="501"/>
      <c r="H66" s="501"/>
      <c r="I66" s="501"/>
      <c r="J66" s="501"/>
      <c r="K66" s="501"/>
      <c r="L66" s="501"/>
      <c r="M66" s="501"/>
      <c r="N66" s="501"/>
      <c r="O66" s="501"/>
      <c r="P66" s="501"/>
      <c r="Q66" s="501"/>
      <c r="R66" s="501"/>
      <c r="S66" s="501"/>
      <c r="T66" s="501"/>
      <c r="U66" s="501"/>
      <c r="V66" s="502"/>
      <c r="W66" s="503"/>
      <c r="X66" s="502"/>
      <c r="Y66" s="502"/>
      <c r="Z66" s="502"/>
      <c r="AA66" s="502"/>
      <c r="AB66" s="502"/>
      <c r="AC66" s="502"/>
      <c r="AD66" s="502"/>
      <c r="AE66" s="504"/>
      <c r="AF66" s="489"/>
    </row>
    <row r="67" spans="2:32" ht="6" customHeight="1" thickBot="1">
      <c r="B67" s="500"/>
      <c r="C67" s="501"/>
      <c r="D67" s="501"/>
      <c r="E67" s="501"/>
      <c r="F67" s="501"/>
      <c r="G67" s="501"/>
      <c r="H67" s="501"/>
      <c r="I67" s="501"/>
      <c r="J67" s="501"/>
      <c r="K67" s="501"/>
      <c r="L67" s="501"/>
      <c r="M67" s="501"/>
      <c r="N67" s="501"/>
      <c r="O67" s="501"/>
      <c r="P67" s="501"/>
      <c r="Q67" s="501"/>
      <c r="R67" s="501"/>
      <c r="S67" s="501"/>
      <c r="T67" s="501"/>
      <c r="U67" s="501"/>
      <c r="V67" s="501"/>
      <c r="W67" s="501"/>
      <c r="X67" s="501"/>
      <c r="Y67" s="501"/>
      <c r="Z67" s="501"/>
      <c r="AA67" s="501"/>
      <c r="AB67" s="501"/>
      <c r="AC67" s="501"/>
      <c r="AD67" s="501"/>
      <c r="AE67" s="501"/>
      <c r="AF67" s="505"/>
    </row>
    <row r="74" spans="2:32">
      <c r="N74" s="506"/>
    </row>
    <row r="75" spans="2:32" ht="15" customHeight="1">
      <c r="F75" s="507"/>
      <c r="N75" s="506"/>
    </row>
    <row r="76" spans="2:32" ht="15" customHeight="1">
      <c r="F76" s="507"/>
      <c r="N76" s="506"/>
    </row>
    <row r="77" spans="2:32" ht="15" customHeight="1">
      <c r="F77" s="507"/>
      <c r="N77" s="506"/>
    </row>
    <row r="78" spans="2:32" ht="15" customHeight="1">
      <c r="F78" s="507"/>
      <c r="N78" s="506"/>
    </row>
    <row r="79" spans="2:32" ht="15" customHeight="1">
      <c r="F79" s="507"/>
      <c r="N79" s="506"/>
    </row>
    <row r="80" spans="2:32" ht="15" customHeight="1">
      <c r="F80" s="507"/>
      <c r="N80" s="506"/>
    </row>
    <row r="81" spans="6:14" ht="15" customHeight="1">
      <c r="F81" s="507"/>
      <c r="N81" s="506"/>
    </row>
    <row r="82" spans="6:14" ht="15" customHeight="1">
      <c r="F82" s="507"/>
      <c r="N82" s="506"/>
    </row>
    <row r="83" spans="6:14" ht="15" customHeight="1">
      <c r="F83" s="507"/>
      <c r="N83" s="506"/>
    </row>
    <row r="84" spans="6:14" ht="15" customHeight="1">
      <c r="F84" s="507"/>
      <c r="N84" s="506"/>
    </row>
    <row r="85" spans="6:14" ht="15" customHeight="1">
      <c r="F85" s="507"/>
      <c r="N85" s="506"/>
    </row>
    <row r="86" spans="6:14" ht="15" customHeight="1">
      <c r="F86" s="507"/>
      <c r="N86" s="506"/>
    </row>
    <row r="87" spans="6:14" ht="15" customHeight="1">
      <c r="F87" s="507"/>
      <c r="N87" s="506"/>
    </row>
    <row r="88" spans="6:14" ht="15" customHeight="1">
      <c r="F88" s="507"/>
      <c r="N88" s="506"/>
    </row>
    <row r="89" spans="6:14" ht="15" customHeight="1">
      <c r="F89" s="507"/>
      <c r="N89" s="506"/>
    </row>
    <row r="90" spans="6:14" ht="15" customHeight="1">
      <c r="F90" s="507"/>
      <c r="N90" s="506"/>
    </row>
    <row r="91" spans="6:14" ht="15" customHeight="1">
      <c r="F91" s="507"/>
      <c r="N91" s="506"/>
    </row>
    <row r="92" spans="6:14" ht="15" customHeight="1">
      <c r="F92" s="507"/>
      <c r="N92" s="506"/>
    </row>
    <row r="93" spans="6:14" ht="15" customHeight="1">
      <c r="F93" s="507"/>
      <c r="N93" s="506"/>
    </row>
    <row r="94" spans="6:14" ht="15" customHeight="1">
      <c r="F94" s="507"/>
      <c r="N94" s="506"/>
    </row>
    <row r="95" spans="6:14" ht="15" customHeight="1">
      <c r="F95" s="507"/>
      <c r="N95" s="506"/>
    </row>
    <row r="96" spans="6:14" ht="15" customHeight="1">
      <c r="F96" s="507"/>
      <c r="N96" s="506"/>
    </row>
    <row r="97" spans="6:6" ht="15" customHeight="1">
      <c r="F97" s="507"/>
    </row>
    <row r="98" spans="6:6" ht="15" customHeight="1">
      <c r="F98" s="507"/>
    </row>
    <row r="99" spans="6:6" ht="15" customHeight="1">
      <c r="F99" s="507"/>
    </row>
    <row r="100" spans="6:6" ht="15" customHeight="1">
      <c r="F100" s="507"/>
    </row>
    <row r="101" spans="6:6" ht="15" customHeight="1">
      <c r="F101" s="507"/>
    </row>
    <row r="102" spans="6:6" ht="15" customHeight="1">
      <c r="F102" s="507"/>
    </row>
    <row r="103" spans="6:6" ht="15" customHeight="1">
      <c r="F103" s="507"/>
    </row>
    <row r="104" spans="6:6" ht="15" customHeight="1">
      <c r="F104" s="507"/>
    </row>
    <row r="105" spans="6:6" ht="15" customHeight="1">
      <c r="F105" s="507"/>
    </row>
    <row r="106" spans="6:6" ht="15" customHeight="1">
      <c r="F106" s="507"/>
    </row>
    <row r="107" spans="6:6" ht="15" customHeight="1">
      <c r="F107" s="507"/>
    </row>
    <row r="108" spans="6:6" ht="15" customHeight="1">
      <c r="F108" s="507"/>
    </row>
    <row r="109" spans="6:6" ht="15" customHeight="1">
      <c r="F109" s="507"/>
    </row>
    <row r="110" spans="6:6" ht="15" customHeight="1">
      <c r="F110" s="507"/>
    </row>
    <row r="111" spans="6:6" ht="15" customHeight="1">
      <c r="F111" s="507"/>
    </row>
    <row r="112" spans="6:6" ht="15" customHeight="1">
      <c r="F112" s="507"/>
    </row>
    <row r="113" spans="6:6" ht="15" customHeight="1">
      <c r="F113" s="507"/>
    </row>
    <row r="114" spans="6:6" ht="15" customHeight="1">
      <c r="F114" s="507"/>
    </row>
    <row r="115" spans="6:6" ht="15" customHeight="1">
      <c r="F115" s="507"/>
    </row>
    <row r="116" spans="6:6" ht="15" customHeight="1">
      <c r="F116" s="507"/>
    </row>
    <row r="117" spans="6:6" ht="15" customHeight="1">
      <c r="F117" s="507"/>
    </row>
    <row r="118" spans="6:6" ht="15" customHeight="1">
      <c r="F118" s="507"/>
    </row>
    <row r="119" spans="6:6" ht="15" customHeight="1">
      <c r="F119" s="507"/>
    </row>
    <row r="120" spans="6:6" ht="15" customHeight="1">
      <c r="F120" s="507"/>
    </row>
    <row r="121" spans="6:6">
      <c r="F121" s="507"/>
    </row>
    <row r="140" spans="2:6">
      <c r="B140" s="566" t="s">
        <v>720</v>
      </c>
      <c r="C140" s="566" t="s">
        <v>2587</v>
      </c>
      <c r="F140" s="566">
        <v>1</v>
      </c>
    </row>
    <row r="141" spans="2:6" s="569" customFormat="1">
      <c r="B141" s="568">
        <v>1</v>
      </c>
      <c r="C141" s="568" t="s">
        <v>842</v>
      </c>
      <c r="F141" s="568">
        <v>1</v>
      </c>
    </row>
    <row r="142" spans="2:6">
      <c r="B142" s="566">
        <v>2</v>
      </c>
      <c r="C142" s="566" t="s">
        <v>485</v>
      </c>
      <c r="F142" s="566">
        <v>1</v>
      </c>
    </row>
    <row r="143" spans="2:6">
      <c r="B143" s="566">
        <v>3</v>
      </c>
      <c r="C143" s="566" t="s">
        <v>812</v>
      </c>
      <c r="F143" s="566">
        <v>1</v>
      </c>
    </row>
    <row r="144" spans="2:6">
      <c r="B144" s="566">
        <v>4</v>
      </c>
      <c r="C144" s="566" t="s">
        <v>1265</v>
      </c>
      <c r="F144" s="566">
        <v>4</v>
      </c>
    </row>
    <row r="145" spans="2:6" s="569" customFormat="1">
      <c r="B145" s="568">
        <v>5</v>
      </c>
      <c r="C145" s="568" t="s">
        <v>448</v>
      </c>
      <c r="F145" s="568">
        <v>1</v>
      </c>
    </row>
    <row r="146" spans="2:6">
      <c r="B146" s="566">
        <v>6</v>
      </c>
      <c r="C146" s="566" t="s">
        <v>452</v>
      </c>
      <c r="F146" s="566">
        <v>1</v>
      </c>
    </row>
    <row r="147" spans="2:6">
      <c r="B147" s="566">
        <v>7</v>
      </c>
      <c r="C147" s="566" t="s">
        <v>70</v>
      </c>
      <c r="F147" s="566">
        <v>35</v>
      </c>
    </row>
    <row r="148" spans="2:6">
      <c r="B148" s="566">
        <v>8</v>
      </c>
      <c r="C148" s="566" t="s">
        <v>1267</v>
      </c>
      <c r="F148" s="566">
        <v>2</v>
      </c>
    </row>
    <row r="149" spans="2:6">
      <c r="B149" s="566">
        <v>9</v>
      </c>
      <c r="C149" s="566" t="s">
        <v>734</v>
      </c>
      <c r="F149" s="566">
        <v>3</v>
      </c>
    </row>
    <row r="150" spans="2:6">
      <c r="B150" s="566">
        <v>10</v>
      </c>
      <c r="C150" s="566" t="s">
        <v>1379</v>
      </c>
      <c r="F150" s="566">
        <v>1</v>
      </c>
    </row>
    <row r="151" spans="2:6">
      <c r="B151" s="564"/>
      <c r="C151" s="564"/>
      <c r="F151" s="564"/>
    </row>
    <row r="152" spans="2:6">
      <c r="B152" s="566" t="s">
        <v>720</v>
      </c>
      <c r="C152" s="566" t="s">
        <v>2582</v>
      </c>
      <c r="F152" s="566">
        <f>F140</f>
        <v>1</v>
      </c>
    </row>
    <row r="153" spans="2:6">
      <c r="B153" s="566">
        <v>1</v>
      </c>
      <c r="C153" s="566" t="s">
        <v>699</v>
      </c>
      <c r="F153" s="566">
        <f>F140*1</f>
        <v>1</v>
      </c>
    </row>
    <row r="154" spans="2:6" s="569" customFormat="1">
      <c r="B154" s="568">
        <v>2</v>
      </c>
      <c r="C154" s="568" t="s">
        <v>700</v>
      </c>
      <c r="F154" s="568">
        <f>F152*1</f>
        <v>1</v>
      </c>
    </row>
    <row r="155" spans="2:6">
      <c r="B155" s="566">
        <v>3</v>
      </c>
      <c r="C155" s="566" t="s">
        <v>2304</v>
      </c>
      <c r="F155" s="566">
        <f>F152*1</f>
        <v>1</v>
      </c>
    </row>
    <row r="156" spans="2:6">
      <c r="B156" s="564"/>
      <c r="C156" s="564"/>
    </row>
    <row r="157" spans="2:6">
      <c r="B157" s="564" t="s">
        <v>720</v>
      </c>
      <c r="C157" s="564" t="s">
        <v>2583</v>
      </c>
      <c r="F157" s="484">
        <f>F140</f>
        <v>1</v>
      </c>
    </row>
    <row r="158" spans="2:6">
      <c r="B158" s="564">
        <v>1</v>
      </c>
      <c r="C158" s="564" t="s">
        <v>2151</v>
      </c>
      <c r="F158" s="484">
        <v>1</v>
      </c>
    </row>
    <row r="159" spans="2:6">
      <c r="B159" s="564">
        <v>2</v>
      </c>
      <c r="C159" s="564" t="s">
        <v>541</v>
      </c>
      <c r="F159" s="484">
        <v>2</v>
      </c>
    </row>
    <row r="160" spans="2:6">
      <c r="B160" s="564">
        <v>3</v>
      </c>
      <c r="C160" s="564" t="s">
        <v>162</v>
      </c>
      <c r="F160" s="484">
        <v>2</v>
      </c>
    </row>
    <row r="161" spans="2:6">
      <c r="B161" s="564">
        <v>4</v>
      </c>
      <c r="C161" s="564" t="s">
        <v>229</v>
      </c>
      <c r="F161" s="484">
        <v>2</v>
      </c>
    </row>
    <row r="162" spans="2:6">
      <c r="B162" s="564">
        <v>5</v>
      </c>
      <c r="C162" s="564" t="s">
        <v>833</v>
      </c>
      <c r="F162" s="484">
        <v>1</v>
      </c>
    </row>
    <row r="163" spans="2:6">
      <c r="B163" s="564"/>
      <c r="C163" s="564"/>
    </row>
    <row r="164" spans="2:6">
      <c r="B164" s="564" t="s">
        <v>720</v>
      </c>
      <c r="C164" s="564" t="s">
        <v>2584</v>
      </c>
      <c r="F164" s="484">
        <f>F157</f>
        <v>1</v>
      </c>
    </row>
    <row r="165" spans="2:6">
      <c r="B165" s="564">
        <v>1</v>
      </c>
      <c r="C165" s="564" t="s">
        <v>515</v>
      </c>
      <c r="F165" s="484">
        <f>F164*3</f>
        <v>3</v>
      </c>
    </row>
    <row r="166" spans="2:6">
      <c r="B166" s="564">
        <v>2</v>
      </c>
      <c r="C166" s="564" t="s">
        <v>169</v>
      </c>
      <c r="F166" s="484">
        <f>F164*3</f>
        <v>3</v>
      </c>
    </row>
    <row r="167" spans="2:6">
      <c r="B167" s="564">
        <v>3</v>
      </c>
      <c r="C167" s="564" t="s">
        <v>173</v>
      </c>
      <c r="F167" s="484">
        <f>F164*1</f>
        <v>1</v>
      </c>
    </row>
    <row r="168" spans="2:6">
      <c r="B168" s="564">
        <v>4</v>
      </c>
      <c r="C168" s="564" t="s">
        <v>1164</v>
      </c>
      <c r="F168" s="484">
        <f>F164*6</f>
        <v>6</v>
      </c>
    </row>
    <row r="169" spans="2:6">
      <c r="B169" s="564">
        <v>5</v>
      </c>
      <c r="C169" s="564" t="s">
        <v>61</v>
      </c>
      <c r="F169" s="484">
        <f>F164*4</f>
        <v>4</v>
      </c>
    </row>
    <row r="170" spans="2:6">
      <c r="B170" s="564">
        <v>6</v>
      </c>
      <c r="C170" s="564" t="s">
        <v>585</v>
      </c>
      <c r="F170" s="484">
        <f>F164*3</f>
        <v>3</v>
      </c>
    </row>
    <row r="171" spans="2:6">
      <c r="B171" s="564"/>
      <c r="C171" s="564"/>
    </row>
    <row r="172" spans="2:6">
      <c r="B172" s="564" t="s">
        <v>720</v>
      </c>
      <c r="C172" s="564" t="s">
        <v>2585</v>
      </c>
      <c r="F172" s="484">
        <f>F164</f>
        <v>1</v>
      </c>
    </row>
    <row r="173" spans="2:6">
      <c r="B173" s="564">
        <v>1</v>
      </c>
      <c r="C173" s="564" t="s">
        <v>29</v>
      </c>
      <c r="F173" s="484">
        <f>F172*1</f>
        <v>1</v>
      </c>
    </row>
    <row r="174" spans="2:6">
      <c r="B174" s="564">
        <v>2</v>
      </c>
      <c r="C174" s="564" t="s">
        <v>30</v>
      </c>
      <c r="F174" s="484">
        <f>F172*1</f>
        <v>1</v>
      </c>
    </row>
    <row r="175" spans="2:6">
      <c r="B175" s="564">
        <v>3</v>
      </c>
      <c r="C175" s="564" t="s">
        <v>31</v>
      </c>
      <c r="F175" s="484">
        <f>F172*1</f>
        <v>1</v>
      </c>
    </row>
    <row r="176" spans="2:6">
      <c r="B176" s="564">
        <v>4</v>
      </c>
      <c r="C176" s="564" t="s">
        <v>32</v>
      </c>
      <c r="F176" s="484">
        <f>F172*10</f>
        <v>10</v>
      </c>
    </row>
    <row r="177" spans="2:6">
      <c r="B177" s="564">
        <v>5</v>
      </c>
      <c r="C177" s="564" t="s">
        <v>33</v>
      </c>
      <c r="F177" s="484">
        <f>F172*2</f>
        <v>2</v>
      </c>
    </row>
    <row r="178" spans="2:6">
      <c r="B178" s="564">
        <v>6</v>
      </c>
      <c r="C178" s="564" t="s">
        <v>34</v>
      </c>
      <c r="F178" s="484">
        <f>F172*5.5</f>
        <v>5.5</v>
      </c>
    </row>
    <row r="179" spans="2:6">
      <c r="B179" s="564">
        <v>7</v>
      </c>
      <c r="C179" s="564" t="s">
        <v>35</v>
      </c>
      <c r="F179" s="484">
        <f>F172*6</f>
        <v>6</v>
      </c>
    </row>
    <row r="180" spans="2:6">
      <c r="B180" s="564">
        <v>8</v>
      </c>
      <c r="C180" s="564" t="s">
        <v>1172</v>
      </c>
      <c r="F180" s="484">
        <f>F172*4.8</f>
        <v>4.8</v>
      </c>
    </row>
    <row r="181" spans="2:6">
      <c r="B181" s="564">
        <v>9</v>
      </c>
      <c r="C181" s="564" t="s">
        <v>582</v>
      </c>
      <c r="F181" s="484">
        <f>F172*1</f>
        <v>1</v>
      </c>
    </row>
    <row r="182" spans="2:6">
      <c r="B182" s="564"/>
      <c r="C182" s="564"/>
    </row>
    <row r="183" spans="2:6">
      <c r="B183" s="564" t="s">
        <v>720</v>
      </c>
      <c r="C183" s="564" t="s">
        <v>2586</v>
      </c>
      <c r="F183" s="484">
        <v>30</v>
      </c>
    </row>
    <row r="184" spans="2:6">
      <c r="B184" s="564">
        <v>1</v>
      </c>
      <c r="C184" s="564" t="s">
        <v>530</v>
      </c>
      <c r="F184" s="484">
        <v>30</v>
      </c>
    </row>
    <row r="185" spans="2:6">
      <c r="B185" s="564">
        <v>2</v>
      </c>
      <c r="C185" s="564" t="s">
        <v>76</v>
      </c>
      <c r="F185" s="484">
        <v>30</v>
      </c>
    </row>
    <row r="186" spans="2:6">
      <c r="B186" s="564">
        <v>3</v>
      </c>
      <c r="C186" s="564" t="s">
        <v>64</v>
      </c>
      <c r="F186" s="484">
        <v>12</v>
      </c>
    </row>
    <row r="187" spans="2:6">
      <c r="B187" s="564">
        <v>4</v>
      </c>
      <c r="C187" s="564" t="s">
        <v>1254</v>
      </c>
      <c r="F187" s="484">
        <v>3</v>
      </c>
    </row>
    <row r="188" spans="2:6" s="569" customFormat="1">
      <c r="B188" s="572">
        <v>5</v>
      </c>
      <c r="C188" s="572" t="s">
        <v>1092</v>
      </c>
      <c r="F188" s="569">
        <v>1</v>
      </c>
    </row>
    <row r="189" spans="2:6" s="569" customFormat="1">
      <c r="B189" s="572">
        <v>6</v>
      </c>
      <c r="C189" s="572" t="s">
        <v>1095</v>
      </c>
      <c r="F189" s="569">
        <v>1</v>
      </c>
    </row>
    <row r="190" spans="2:6">
      <c r="B190" s="564">
        <v>7</v>
      </c>
      <c r="C190" s="564" t="s">
        <v>2164</v>
      </c>
      <c r="F190" s="484">
        <v>9</v>
      </c>
    </row>
    <row r="191" spans="2:6">
      <c r="B191" s="564">
        <v>8</v>
      </c>
      <c r="C191" s="564" t="s">
        <v>37</v>
      </c>
      <c r="F191" s="484">
        <v>2</v>
      </c>
    </row>
    <row r="192" spans="2:6">
      <c r="B192" s="564">
        <v>9</v>
      </c>
      <c r="C192" s="564" t="s">
        <v>246</v>
      </c>
      <c r="F192" s="484">
        <v>3</v>
      </c>
    </row>
    <row r="193" spans="2:6">
      <c r="B193" s="564">
        <v>10</v>
      </c>
      <c r="C193" s="564" t="s">
        <v>35</v>
      </c>
      <c r="F193" s="484">
        <v>3</v>
      </c>
    </row>
    <row r="194" spans="2:6">
      <c r="B194" s="564">
        <v>11</v>
      </c>
      <c r="C194" s="564" t="s">
        <v>26</v>
      </c>
      <c r="F194" s="484">
        <v>4</v>
      </c>
    </row>
    <row r="195" spans="2:6">
      <c r="B195" s="564">
        <v>12</v>
      </c>
      <c r="C195" s="564" t="s">
        <v>1269</v>
      </c>
      <c r="F195" s="484">
        <v>1</v>
      </c>
    </row>
    <row r="196" spans="2:6">
      <c r="B196" s="564">
        <v>13</v>
      </c>
      <c r="C196" s="564" t="s">
        <v>2296</v>
      </c>
      <c r="F196" s="484">
        <v>30</v>
      </c>
    </row>
    <row r="197" spans="2:6">
      <c r="B197" s="564">
        <v>14</v>
      </c>
      <c r="C197" s="564" t="s">
        <v>2294</v>
      </c>
      <c r="F197" s="484">
        <v>30</v>
      </c>
    </row>
    <row r="198" spans="2:6">
      <c r="B198" s="564">
        <v>15</v>
      </c>
      <c r="C198" s="564" t="s">
        <v>1168</v>
      </c>
      <c r="F198" s="484">
        <f>1*F140</f>
        <v>1</v>
      </c>
    </row>
    <row r="199" spans="2:6">
      <c r="B199" s="564">
        <v>16</v>
      </c>
      <c r="C199" s="564" t="s">
        <v>1169</v>
      </c>
      <c r="F199" s="484">
        <f>F140*1</f>
        <v>1</v>
      </c>
    </row>
    <row r="200" spans="2:6">
      <c r="B200" s="564">
        <v>17</v>
      </c>
      <c r="C200" s="564" t="s">
        <v>562</v>
      </c>
      <c r="F200" s="484">
        <v>3</v>
      </c>
    </row>
    <row r="201" spans="2:6">
      <c r="B201" s="564">
        <v>18</v>
      </c>
      <c r="C201" s="484" t="s">
        <v>274</v>
      </c>
      <c r="F201" s="484">
        <v>4</v>
      </c>
    </row>
    <row r="215" spans="9:9">
      <c r="I215" s="484" t="s">
        <v>2588</v>
      </c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271F-1493-43E0-8F1C-F74F9D594D11}">
  <sheetPr>
    <tabColor rgb="FF00B0F0"/>
    <pageSetUpPr fitToPage="1"/>
  </sheetPr>
  <dimension ref="B1:AV215"/>
  <sheetViews>
    <sheetView showGridLines="0" view="pageBreakPreview" topLeftCell="A19" zoomScale="130" zoomScaleNormal="55" zoomScaleSheetLayoutView="130" workbookViewId="0">
      <selection activeCell="AN9" sqref="AN9"/>
    </sheetView>
  </sheetViews>
  <sheetFormatPr defaultColWidth="9.21875" defaultRowHeight="12"/>
  <cols>
    <col min="1" max="2" width="1.44140625" style="518" customWidth="1"/>
    <col min="3" max="3" width="7.44140625" style="518" customWidth="1"/>
    <col min="4" max="23" width="5.77734375" style="518" customWidth="1"/>
    <col min="24" max="24" width="16.21875" style="518" customWidth="1"/>
    <col min="25" max="30" width="5.77734375" style="518" customWidth="1"/>
    <col min="31" max="31" width="0.77734375" style="518" customWidth="1"/>
    <col min="32" max="118" width="5.77734375" style="518" customWidth="1"/>
    <col min="119" max="16384" width="9.21875" style="518"/>
  </cols>
  <sheetData>
    <row r="1" spans="3:30" ht="12.6" thickBot="1"/>
    <row r="2" spans="3:30" ht="17.25" customHeight="1">
      <c r="C2" s="519"/>
      <c r="D2" s="562"/>
      <c r="E2" s="520"/>
      <c r="F2" s="520"/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0"/>
      <c r="S2" s="520"/>
      <c r="T2" s="520"/>
      <c r="U2" s="520"/>
      <c r="V2" s="520"/>
      <c r="W2" s="704" t="s">
        <v>1065</v>
      </c>
      <c r="X2" s="705"/>
      <c r="Y2" s="705"/>
      <c r="Z2" s="705"/>
      <c r="AA2" s="705"/>
      <c r="AB2" s="705"/>
      <c r="AC2" s="705"/>
      <c r="AD2" s="706"/>
    </row>
    <row r="3" spans="3:30">
      <c r="C3" s="521"/>
      <c r="W3" s="707"/>
      <c r="X3" s="708"/>
      <c r="Y3" s="708"/>
      <c r="Z3" s="708"/>
      <c r="AA3" s="708"/>
      <c r="AB3" s="708"/>
      <c r="AC3" s="708"/>
      <c r="AD3" s="709"/>
    </row>
    <row r="4" spans="3:30">
      <c r="C4" s="521"/>
      <c r="G4" s="522"/>
      <c r="W4" s="523" t="s">
        <v>674</v>
      </c>
      <c r="AD4" s="524"/>
    </row>
    <row r="5" spans="3:30">
      <c r="C5" s="521"/>
      <c r="W5" s="525" t="s">
        <v>678</v>
      </c>
      <c r="X5" s="710" t="s">
        <v>677</v>
      </c>
      <c r="Y5" s="710"/>
      <c r="Z5" s="710"/>
      <c r="AA5" s="710" t="s">
        <v>675</v>
      </c>
      <c r="AB5" s="710"/>
      <c r="AC5" s="710" t="s">
        <v>676</v>
      </c>
      <c r="AD5" s="711"/>
    </row>
    <row r="6" spans="3:30">
      <c r="C6" s="521"/>
      <c r="W6" s="525">
        <v>1</v>
      </c>
      <c r="X6" s="710" t="s">
        <v>680</v>
      </c>
      <c r="Y6" s="710"/>
      <c r="Z6" s="710"/>
      <c r="AA6" s="710"/>
      <c r="AB6" s="710"/>
      <c r="AC6" s="710"/>
      <c r="AD6" s="711"/>
    </row>
    <row r="7" spans="3:30">
      <c r="C7" s="521"/>
      <c r="W7" s="525">
        <v>2</v>
      </c>
      <c r="X7" s="710" t="s">
        <v>681</v>
      </c>
      <c r="Y7" s="710"/>
      <c r="Z7" s="710"/>
      <c r="AA7" s="710"/>
      <c r="AB7" s="710"/>
      <c r="AC7" s="710"/>
      <c r="AD7" s="711"/>
    </row>
    <row r="8" spans="3:30">
      <c r="C8" s="521"/>
      <c r="W8" s="525">
        <v>3</v>
      </c>
      <c r="X8" s="710" t="s">
        <v>682</v>
      </c>
      <c r="Y8" s="710"/>
      <c r="Z8" s="710"/>
      <c r="AA8" s="710"/>
      <c r="AB8" s="710"/>
      <c r="AC8" s="710"/>
      <c r="AD8" s="711"/>
    </row>
    <row r="9" spans="3:30">
      <c r="C9" s="521"/>
      <c r="W9" s="525">
        <v>4</v>
      </c>
      <c r="X9" s="710" t="s">
        <v>683</v>
      </c>
      <c r="Y9" s="710"/>
      <c r="Z9" s="710"/>
      <c r="AA9" s="710"/>
      <c r="AB9" s="710"/>
      <c r="AC9" s="710"/>
      <c r="AD9" s="711"/>
    </row>
    <row r="10" spans="3:30">
      <c r="C10" s="521"/>
      <c r="W10" s="525">
        <v>5</v>
      </c>
      <c r="X10" s="710" t="s">
        <v>684</v>
      </c>
      <c r="Y10" s="710"/>
      <c r="Z10" s="710"/>
      <c r="AA10" s="710"/>
      <c r="AB10" s="710"/>
      <c r="AC10" s="710"/>
      <c r="AD10" s="711"/>
    </row>
    <row r="11" spans="3:30">
      <c r="C11" s="521"/>
      <c r="W11" s="525">
        <v>6</v>
      </c>
      <c r="X11" s="710" t="s">
        <v>685</v>
      </c>
      <c r="Y11" s="710"/>
      <c r="Z11" s="710"/>
      <c r="AA11" s="710"/>
      <c r="AB11" s="710"/>
      <c r="AC11" s="710"/>
      <c r="AD11" s="711"/>
    </row>
    <row r="12" spans="3:30">
      <c r="C12" s="521"/>
      <c r="W12" s="525">
        <v>7</v>
      </c>
      <c r="X12" s="710" t="s">
        <v>686</v>
      </c>
      <c r="Y12" s="710"/>
      <c r="Z12" s="710"/>
      <c r="AA12" s="710"/>
      <c r="AB12" s="710"/>
      <c r="AC12" s="710"/>
      <c r="AD12" s="711"/>
    </row>
    <row r="13" spans="3:30" ht="12.75" customHeight="1">
      <c r="C13" s="521"/>
      <c r="W13" s="525">
        <v>8</v>
      </c>
      <c r="X13" s="710" t="s">
        <v>687</v>
      </c>
      <c r="Y13" s="710"/>
      <c r="Z13" s="710"/>
      <c r="AA13" s="710"/>
      <c r="AB13" s="710"/>
      <c r="AC13" s="710"/>
      <c r="AD13" s="711"/>
    </row>
    <row r="14" spans="3:30">
      <c r="C14" s="521"/>
      <c r="W14" s="525">
        <v>9</v>
      </c>
      <c r="X14" s="710" t="s">
        <v>688</v>
      </c>
      <c r="Y14" s="710"/>
      <c r="Z14" s="710"/>
      <c r="AA14" s="710"/>
      <c r="AB14" s="710"/>
      <c r="AC14" s="710"/>
      <c r="AD14" s="711"/>
    </row>
    <row r="15" spans="3:30">
      <c r="C15" s="521"/>
      <c r="W15" s="525">
        <v>10</v>
      </c>
      <c r="X15" s="710" t="s">
        <v>695</v>
      </c>
      <c r="Y15" s="710"/>
      <c r="Z15" s="710"/>
      <c r="AA15" s="710"/>
      <c r="AB15" s="710"/>
      <c r="AC15" s="710"/>
      <c r="AD15" s="711"/>
    </row>
    <row r="16" spans="3:30">
      <c r="C16" s="521"/>
      <c r="W16" s="525">
        <v>11</v>
      </c>
      <c r="X16" s="710" t="s">
        <v>1081</v>
      </c>
      <c r="Y16" s="710"/>
      <c r="Z16" s="710"/>
      <c r="AA16" s="710"/>
      <c r="AB16" s="710"/>
      <c r="AC16" s="710"/>
      <c r="AD16" s="711"/>
    </row>
    <row r="17" spans="3:48">
      <c r="C17" s="521"/>
      <c r="S17" s="527"/>
      <c r="W17" s="525">
        <v>12</v>
      </c>
      <c r="X17" s="710" t="s">
        <v>696</v>
      </c>
      <c r="Y17" s="710"/>
      <c r="Z17" s="710"/>
      <c r="AA17" s="710"/>
      <c r="AB17" s="710"/>
      <c r="AC17" s="710"/>
      <c r="AD17" s="711"/>
    </row>
    <row r="18" spans="3:48">
      <c r="C18" s="528"/>
      <c r="D18" s="529"/>
      <c r="E18" s="529"/>
      <c r="W18" s="525">
        <v>13</v>
      </c>
      <c r="X18" s="710"/>
      <c r="Y18" s="710"/>
      <c r="Z18" s="710"/>
      <c r="AA18" s="710"/>
      <c r="AB18" s="710"/>
      <c r="AC18" s="710"/>
      <c r="AD18" s="711"/>
    </row>
    <row r="19" spans="3:48">
      <c r="C19" s="521"/>
      <c r="W19" s="530"/>
      <c r="X19" s="712"/>
      <c r="Y19" s="712"/>
      <c r="Z19" s="712"/>
      <c r="AA19" s="712"/>
      <c r="AB19" s="712"/>
      <c r="AC19" s="712"/>
      <c r="AD19" s="713"/>
    </row>
    <row r="20" spans="3:48">
      <c r="C20" s="521"/>
      <c r="Q20" s="531"/>
      <c r="W20" s="714" t="s">
        <v>679</v>
      </c>
      <c r="X20" s="715"/>
      <c r="Y20" s="715"/>
      <c r="Z20" s="715"/>
      <c r="AA20" s="715"/>
      <c r="AB20" s="715"/>
      <c r="AC20" s="715"/>
      <c r="AD20" s="716"/>
    </row>
    <row r="21" spans="3:48">
      <c r="C21" s="521"/>
      <c r="W21" s="717" t="s">
        <v>672</v>
      </c>
      <c r="X21" s="718"/>
      <c r="Y21" s="718"/>
      <c r="Z21" s="719"/>
      <c r="AA21" s="720" t="s">
        <v>673</v>
      </c>
      <c r="AB21" s="721"/>
      <c r="AC21" s="721"/>
      <c r="AD21" s="722"/>
    </row>
    <row r="22" spans="3:48">
      <c r="C22" s="521"/>
      <c r="S22" s="532"/>
      <c r="W22" s="533" t="s">
        <v>2563</v>
      </c>
      <c r="X22" s="534"/>
      <c r="Y22" s="535">
        <v>7</v>
      </c>
      <c r="Z22" s="536" t="s">
        <v>96</v>
      </c>
      <c r="AA22" s="537"/>
      <c r="AB22" s="538"/>
      <c r="AC22" s="539"/>
      <c r="AD22" s="540"/>
    </row>
    <row r="23" spans="3:48">
      <c r="C23" s="521"/>
      <c r="W23" s="533" t="s">
        <v>2564</v>
      </c>
      <c r="X23" s="534"/>
      <c r="Y23" s="535">
        <v>5</v>
      </c>
      <c r="Z23" s="535" t="s">
        <v>741</v>
      </c>
      <c r="AA23" s="537"/>
      <c r="AB23" s="538"/>
      <c r="AC23" s="539"/>
      <c r="AD23" s="540"/>
    </row>
    <row r="24" spans="3:48">
      <c r="C24" s="521"/>
      <c r="W24" s="533" t="s">
        <v>2565</v>
      </c>
      <c r="X24" s="534"/>
      <c r="Y24" s="535">
        <v>2</v>
      </c>
      <c r="Z24" s="535" t="s">
        <v>741</v>
      </c>
      <c r="AA24" s="537"/>
      <c r="AB24" s="538"/>
      <c r="AC24" s="539"/>
      <c r="AD24" s="540"/>
    </row>
    <row r="25" spans="3:48">
      <c r="C25" s="521"/>
      <c r="W25" s="533" t="s">
        <v>2566</v>
      </c>
      <c r="X25" s="534"/>
      <c r="Y25" s="535">
        <v>1</v>
      </c>
      <c r="Z25" s="535" t="s">
        <v>741</v>
      </c>
      <c r="AA25" s="537"/>
      <c r="AB25" s="538"/>
      <c r="AC25" s="539"/>
      <c r="AD25" s="540"/>
    </row>
    <row r="26" spans="3:48">
      <c r="C26" s="521"/>
      <c r="W26" s="541" t="s">
        <v>2567</v>
      </c>
      <c r="X26" s="542"/>
      <c r="Y26" s="535">
        <v>4</v>
      </c>
      <c r="Z26" s="535" t="s">
        <v>741</v>
      </c>
      <c r="AA26" s="537"/>
      <c r="AB26" s="538"/>
      <c r="AC26" s="539"/>
      <c r="AD26" s="540"/>
    </row>
    <row r="27" spans="3:48">
      <c r="C27" s="521"/>
      <c r="W27" s="541" t="s">
        <v>2568</v>
      </c>
      <c r="X27" s="542"/>
      <c r="Y27" s="535">
        <v>4</v>
      </c>
      <c r="Z27" s="535" t="s">
        <v>741</v>
      </c>
      <c r="AA27" s="537"/>
      <c r="AB27" s="538"/>
      <c r="AC27" s="539"/>
      <c r="AD27" s="540"/>
    </row>
    <row r="28" spans="3:48">
      <c r="C28" s="521"/>
      <c r="W28" s="541" t="s">
        <v>2538</v>
      </c>
      <c r="X28" s="542"/>
      <c r="Y28" s="535">
        <v>7</v>
      </c>
      <c r="Z28" s="535" t="s">
        <v>741</v>
      </c>
      <c r="AA28" s="725"/>
      <c r="AB28" s="726"/>
      <c r="AC28" s="539"/>
      <c r="AD28" s="540"/>
    </row>
    <row r="29" spans="3:48">
      <c r="C29" s="521"/>
      <c r="W29" s="541" t="s">
        <v>2537</v>
      </c>
      <c r="X29" s="543"/>
      <c r="Y29" s="535">
        <v>4</v>
      </c>
      <c r="Z29" s="535" t="s">
        <v>741</v>
      </c>
      <c r="AA29" s="537"/>
      <c r="AB29" s="538"/>
      <c r="AC29" s="539"/>
      <c r="AD29" s="540"/>
    </row>
    <row r="30" spans="3:48" ht="11.25" customHeight="1">
      <c r="C30" s="521"/>
      <c r="W30" s="541" t="s">
        <v>1173</v>
      </c>
      <c r="X30" s="543"/>
      <c r="Y30" s="535">
        <v>2</v>
      </c>
      <c r="Z30" s="535" t="s">
        <v>741</v>
      </c>
      <c r="AA30" s="725"/>
      <c r="AB30" s="726"/>
      <c r="AC30" s="539"/>
      <c r="AD30" s="540"/>
      <c r="AG30" s="518" t="s">
        <v>2551</v>
      </c>
    </row>
    <row r="31" spans="3:48">
      <c r="C31" s="521"/>
      <c r="U31" s="544"/>
      <c r="W31" s="533" t="s">
        <v>2569</v>
      </c>
      <c r="X31" s="534"/>
      <c r="Y31" s="535">
        <v>1</v>
      </c>
      <c r="Z31" s="535" t="s">
        <v>741</v>
      </c>
      <c r="AA31" s="725"/>
      <c r="AB31" s="726"/>
      <c r="AC31" s="539"/>
      <c r="AD31" s="540"/>
      <c r="AK31" s="518" t="s">
        <v>2552</v>
      </c>
      <c r="AO31" s="518" t="s">
        <v>2553</v>
      </c>
      <c r="AR31" s="545" t="s">
        <v>2554</v>
      </c>
      <c r="AV31" s="518" t="s">
        <v>2555</v>
      </c>
    </row>
    <row r="32" spans="3:48">
      <c r="C32" s="521"/>
      <c r="U32" s="544"/>
      <c r="W32" s="541" t="s">
        <v>2570</v>
      </c>
      <c r="X32" s="543"/>
      <c r="Y32" s="535">
        <v>1</v>
      </c>
      <c r="Z32" s="535" t="s">
        <v>24</v>
      </c>
      <c r="AA32" s="725"/>
      <c r="AB32" s="726"/>
      <c r="AC32" s="539"/>
      <c r="AD32" s="540"/>
    </row>
    <row r="33" spans="3:33">
      <c r="C33" s="521"/>
      <c r="U33" s="544"/>
      <c r="W33" s="541" t="s">
        <v>2571</v>
      </c>
      <c r="X33" s="542"/>
      <c r="Y33" s="535">
        <v>1</v>
      </c>
      <c r="Z33" s="536" t="s">
        <v>741</v>
      </c>
      <c r="AA33" s="537"/>
      <c r="AB33" s="538"/>
      <c r="AC33" s="539"/>
      <c r="AD33" s="540"/>
    </row>
    <row r="34" spans="3:33">
      <c r="C34" s="521"/>
      <c r="W34" s="541" t="s">
        <v>2578</v>
      </c>
      <c r="X34" s="542"/>
      <c r="Y34" s="535">
        <f>3*(300+35)</f>
        <v>1005</v>
      </c>
      <c r="Z34" s="536" t="s">
        <v>7</v>
      </c>
      <c r="AA34" s="725"/>
      <c r="AB34" s="726"/>
      <c r="AC34" s="539"/>
      <c r="AD34" s="540"/>
    </row>
    <row r="35" spans="3:33">
      <c r="C35" s="521"/>
      <c r="Q35" s="518" t="s">
        <v>2556</v>
      </c>
      <c r="W35" s="541" t="s">
        <v>2579</v>
      </c>
      <c r="X35" s="542"/>
      <c r="Y35" s="535">
        <f>(300+35)</f>
        <v>335</v>
      </c>
      <c r="Z35" s="536" t="s">
        <v>7</v>
      </c>
      <c r="AA35" s="725"/>
      <c r="AB35" s="726"/>
      <c r="AC35" s="539"/>
      <c r="AD35" s="540"/>
    </row>
    <row r="36" spans="3:33">
      <c r="C36" s="521"/>
      <c r="W36" s="541"/>
      <c r="X36" s="542"/>
      <c r="Y36" s="535"/>
      <c r="Z36" s="536"/>
      <c r="AA36" s="725"/>
      <c r="AB36" s="726"/>
      <c r="AC36" s="539"/>
      <c r="AD36" s="540"/>
    </row>
    <row r="37" spans="3:33">
      <c r="C37" s="521"/>
      <c r="I37" s="529"/>
      <c r="W37" s="541"/>
      <c r="X37" s="543"/>
      <c r="Y37" s="535"/>
      <c r="Z37" s="536"/>
      <c r="AA37" s="725"/>
      <c r="AB37" s="726"/>
      <c r="AC37" s="539"/>
      <c r="AD37" s="540"/>
    </row>
    <row r="38" spans="3:33" ht="12.75" customHeight="1">
      <c r="C38" s="521"/>
      <c r="W38" s="541"/>
      <c r="X38" s="542"/>
      <c r="Y38" s="535"/>
      <c r="Z38" s="536"/>
      <c r="AA38" s="727"/>
      <c r="AB38" s="728"/>
      <c r="AC38" s="539"/>
      <c r="AD38" s="546"/>
    </row>
    <row r="39" spans="3:33" ht="12.75" customHeight="1">
      <c r="C39" s="521"/>
      <c r="W39" s="541"/>
      <c r="X39" s="542"/>
      <c r="Y39" s="535"/>
      <c r="Z39" s="536"/>
      <c r="AA39" s="723"/>
      <c r="AB39" s="724"/>
      <c r="AC39" s="539"/>
      <c r="AD39" s="546"/>
    </row>
    <row r="40" spans="3:33" ht="12" customHeight="1">
      <c r="C40" s="521"/>
      <c r="W40" s="541"/>
      <c r="X40" s="542"/>
      <c r="Y40" s="535"/>
      <c r="Z40" s="536"/>
      <c r="AA40" s="723"/>
      <c r="AB40" s="724"/>
      <c r="AC40" s="539"/>
      <c r="AD40" s="546"/>
      <c r="AG40" s="545" t="s">
        <v>2557</v>
      </c>
    </row>
    <row r="41" spans="3:33" ht="12" customHeight="1">
      <c r="C41" s="521"/>
      <c r="W41" s="541"/>
      <c r="X41" s="542"/>
      <c r="Y41" s="535"/>
      <c r="Z41" s="536"/>
      <c r="AA41" s="723"/>
      <c r="AB41" s="724"/>
      <c r="AC41" s="547"/>
      <c r="AD41" s="548"/>
    </row>
    <row r="42" spans="3:33" ht="12" customHeight="1">
      <c r="C42" s="521"/>
      <c r="W42" s="541"/>
      <c r="X42" s="542"/>
      <c r="Y42" s="535"/>
      <c r="Z42" s="536"/>
      <c r="AA42" s="723"/>
      <c r="AB42" s="724"/>
      <c r="AC42" s="547"/>
      <c r="AD42" s="548"/>
    </row>
    <row r="43" spans="3:33" ht="12" customHeight="1">
      <c r="C43" s="521"/>
      <c r="W43" s="541"/>
      <c r="X43" s="543"/>
      <c r="Y43" s="535"/>
      <c r="Z43" s="536"/>
      <c r="AA43" s="723"/>
      <c r="AB43" s="724"/>
      <c r="AC43" s="547"/>
      <c r="AD43" s="548"/>
    </row>
    <row r="44" spans="3:33" ht="12" customHeight="1">
      <c r="C44" s="521"/>
      <c r="V44" s="549"/>
      <c r="W44" s="732" t="s">
        <v>2558</v>
      </c>
      <c r="X44" s="733"/>
      <c r="Y44" s="733"/>
      <c r="Z44" s="733"/>
      <c r="AA44" s="733"/>
      <c r="AB44" s="733"/>
      <c r="AC44" s="733"/>
      <c r="AD44" s="734"/>
    </row>
    <row r="45" spans="3:33">
      <c r="C45" s="550"/>
      <c r="D45" s="551"/>
      <c r="E45" s="551"/>
      <c r="F45" s="551"/>
      <c r="G45" s="551"/>
      <c r="H45" s="551"/>
      <c r="I45" s="551"/>
      <c r="N45" s="551"/>
      <c r="O45" s="551"/>
      <c r="P45" s="551"/>
      <c r="Q45" s="551"/>
      <c r="R45" s="551"/>
      <c r="S45" s="551"/>
      <c r="T45" s="551"/>
      <c r="U45" s="551"/>
      <c r="V45" s="549"/>
      <c r="W45" s="735"/>
      <c r="X45" s="736"/>
      <c r="Y45" s="736"/>
      <c r="Z45" s="736"/>
      <c r="AA45" s="736"/>
      <c r="AB45" s="736"/>
      <c r="AC45" s="736"/>
      <c r="AD45" s="737"/>
    </row>
    <row r="46" spans="3:33">
      <c r="C46" s="550"/>
      <c r="D46" s="551"/>
      <c r="E46" s="551"/>
      <c r="F46" s="551"/>
      <c r="G46" s="551"/>
      <c r="H46" s="551"/>
      <c r="I46" s="551"/>
      <c r="N46" s="551"/>
      <c r="O46" s="551"/>
      <c r="P46" s="551"/>
      <c r="Q46" s="551"/>
      <c r="R46" s="551"/>
      <c r="S46" s="551"/>
      <c r="T46" s="551"/>
      <c r="U46" s="551"/>
      <c r="V46" s="549"/>
      <c r="W46" s="731" t="s">
        <v>11</v>
      </c>
      <c r="X46" s="730"/>
      <c r="Y46" s="710"/>
      <c r="Z46" s="710"/>
      <c r="AA46" s="710"/>
      <c r="AB46" s="710"/>
      <c r="AC46" s="710"/>
      <c r="AD46" s="711"/>
    </row>
    <row r="47" spans="3:33">
      <c r="C47" s="550"/>
      <c r="D47" s="551"/>
      <c r="E47" s="551"/>
      <c r="F47" s="551"/>
      <c r="G47" s="551"/>
      <c r="H47" s="551"/>
      <c r="I47" s="551"/>
      <c r="J47" s="551"/>
      <c r="K47" s="551"/>
      <c r="L47" s="551"/>
      <c r="M47" s="551"/>
      <c r="N47" s="551"/>
      <c r="O47" s="551"/>
      <c r="P47" s="551"/>
      <c r="Q47" s="551"/>
      <c r="R47" s="551"/>
      <c r="S47" s="551"/>
      <c r="T47" s="551"/>
      <c r="U47" s="551"/>
      <c r="V47" s="549"/>
      <c r="W47" s="731" t="s">
        <v>671</v>
      </c>
      <c r="X47" s="730"/>
      <c r="Y47" s="710">
        <v>1</v>
      </c>
      <c r="Z47" s="710"/>
      <c r="AA47" s="710"/>
      <c r="AB47" s="710" t="s">
        <v>12</v>
      </c>
      <c r="AC47" s="710"/>
      <c r="AD47" s="526" t="s">
        <v>13</v>
      </c>
    </row>
    <row r="48" spans="3:33">
      <c r="C48" s="550"/>
      <c r="D48" s="551"/>
      <c r="E48" s="551"/>
      <c r="F48" s="551"/>
      <c r="G48" s="551"/>
      <c r="H48" s="551"/>
      <c r="I48" s="551"/>
      <c r="J48" s="551"/>
      <c r="K48" s="551"/>
      <c r="L48" s="551"/>
      <c r="M48" s="551"/>
      <c r="N48" s="551"/>
      <c r="O48" s="551"/>
      <c r="P48" s="551"/>
      <c r="Q48" s="551"/>
      <c r="R48" s="551"/>
      <c r="S48" s="551"/>
      <c r="T48" s="551"/>
      <c r="U48" s="551"/>
      <c r="V48" s="549"/>
      <c r="W48" s="731" t="s">
        <v>15</v>
      </c>
      <c r="X48" s="730"/>
      <c r="Y48" s="738"/>
      <c r="Z48" s="738"/>
      <c r="AA48" s="738"/>
      <c r="AB48" s="710" t="s">
        <v>16</v>
      </c>
      <c r="AC48" s="710"/>
      <c r="AD48" s="552"/>
    </row>
    <row r="49" spans="3:30" ht="12.75" customHeight="1">
      <c r="C49" s="550"/>
      <c r="D49" s="551"/>
      <c r="E49" s="551"/>
      <c r="F49" s="551"/>
      <c r="G49" s="551"/>
      <c r="H49" s="551"/>
      <c r="I49" s="551"/>
      <c r="J49" s="551"/>
      <c r="K49" s="551"/>
      <c r="L49" s="551"/>
      <c r="M49" s="551"/>
      <c r="R49" s="551"/>
      <c r="S49" s="551"/>
      <c r="T49" s="551"/>
      <c r="U49" s="551"/>
      <c r="V49" s="549"/>
      <c r="W49" s="739" t="s">
        <v>17</v>
      </c>
      <c r="X49" s="739"/>
      <c r="Y49" s="739"/>
      <c r="Z49" s="739"/>
      <c r="AA49" s="739"/>
      <c r="AB49" s="739"/>
      <c r="AC49" s="739"/>
      <c r="AD49" s="740"/>
    </row>
    <row r="50" spans="3:30">
      <c r="C50" s="550"/>
      <c r="D50" s="545"/>
      <c r="E50" s="551"/>
      <c r="F50" s="551"/>
      <c r="G50" s="551"/>
      <c r="I50" s="551"/>
      <c r="J50" s="551"/>
      <c r="K50" s="551"/>
      <c r="L50" s="551"/>
      <c r="M50" s="551"/>
      <c r="R50" s="551"/>
      <c r="S50" s="551"/>
      <c r="T50" s="551"/>
      <c r="U50" s="551"/>
      <c r="V50" s="553"/>
      <c r="W50" s="741" t="str">
        <f>RAB!G6</f>
        <v>PB An. PT Aesthetic And Health Beauty (Jatengland)</v>
      </c>
      <c r="X50" s="741"/>
      <c r="Y50" s="741"/>
      <c r="Z50" s="741"/>
      <c r="AA50" s="741"/>
      <c r="AB50" s="741"/>
      <c r="AC50" s="741"/>
      <c r="AD50" s="742"/>
    </row>
    <row r="51" spans="3:30">
      <c r="C51" s="550"/>
      <c r="D51" s="554"/>
      <c r="E51" s="554"/>
      <c r="F51" s="554"/>
      <c r="G51" s="554"/>
      <c r="I51" s="551"/>
      <c r="J51" s="551"/>
      <c r="K51" s="551"/>
      <c r="L51" s="551"/>
      <c r="M51" s="551"/>
      <c r="N51" s="551"/>
      <c r="O51" s="551"/>
      <c r="P51" s="551"/>
      <c r="Q51" s="551"/>
      <c r="R51" s="551"/>
      <c r="S51" s="551"/>
      <c r="T51" s="551"/>
      <c r="U51" s="551"/>
      <c r="V51" s="553"/>
      <c r="W51" s="741"/>
      <c r="X51" s="741"/>
      <c r="Y51" s="741"/>
      <c r="Z51" s="741"/>
      <c r="AA51" s="741"/>
      <c r="AB51" s="741"/>
      <c r="AC51" s="741"/>
      <c r="AD51" s="742"/>
    </row>
    <row r="52" spans="3:30" ht="19.5" customHeight="1">
      <c r="C52" s="550"/>
      <c r="D52" s="554"/>
      <c r="E52" s="554"/>
      <c r="F52" s="554"/>
      <c r="G52" s="554"/>
      <c r="I52" s="551"/>
      <c r="J52" s="551"/>
      <c r="K52" s="551"/>
      <c r="L52" s="551"/>
      <c r="M52" s="551"/>
      <c r="N52" s="551"/>
      <c r="O52" s="551"/>
      <c r="P52" s="551"/>
      <c r="Q52" s="551"/>
      <c r="R52" s="551"/>
      <c r="S52" s="551"/>
      <c r="T52" s="551"/>
      <c r="U52" s="551"/>
      <c r="V52" s="553"/>
      <c r="W52" s="741"/>
      <c r="X52" s="741"/>
      <c r="Y52" s="741"/>
      <c r="Z52" s="741"/>
      <c r="AA52" s="741"/>
      <c r="AB52" s="741"/>
      <c r="AC52" s="741"/>
      <c r="AD52" s="742"/>
    </row>
    <row r="53" spans="3:30">
      <c r="C53" s="550"/>
      <c r="D53" s="555"/>
      <c r="E53" s="555"/>
      <c r="F53" s="555"/>
      <c r="G53" s="555"/>
      <c r="I53" s="551"/>
      <c r="J53" s="551"/>
      <c r="K53" s="551"/>
      <c r="L53" s="556"/>
      <c r="M53" s="551"/>
      <c r="N53" s="551"/>
      <c r="O53" s="551"/>
      <c r="P53" s="551"/>
      <c r="Q53" s="551"/>
      <c r="R53" s="551"/>
      <c r="S53" s="551"/>
      <c r="T53" s="551"/>
      <c r="U53" s="551"/>
      <c r="V53" s="549"/>
      <c r="W53" s="743"/>
      <c r="X53" s="743"/>
      <c r="Y53" s="743"/>
      <c r="Z53" s="743"/>
      <c r="AA53" s="743"/>
      <c r="AB53" s="743"/>
      <c r="AC53" s="743"/>
      <c r="AD53" s="744"/>
    </row>
    <row r="54" spans="3:30">
      <c r="C54" s="550"/>
      <c r="D54" s="554"/>
      <c r="E54" s="554"/>
      <c r="F54" s="554"/>
      <c r="G54" s="554"/>
      <c r="I54" s="551"/>
      <c r="J54" s="551"/>
      <c r="K54" s="551"/>
      <c r="L54" s="551"/>
      <c r="M54" s="551"/>
      <c r="N54" s="551"/>
      <c r="O54" s="551"/>
      <c r="P54" s="551"/>
      <c r="Q54" s="551"/>
      <c r="R54" s="551"/>
      <c r="S54" s="551"/>
      <c r="T54" s="551"/>
      <c r="V54" s="549"/>
      <c r="W54" s="729" t="s">
        <v>18</v>
      </c>
      <c r="X54" s="730"/>
      <c r="Y54" s="729" t="s">
        <v>2559</v>
      </c>
      <c r="Z54" s="731"/>
      <c r="AA54" s="730"/>
      <c r="AB54" s="710"/>
      <c r="AC54" s="710"/>
      <c r="AD54" s="711"/>
    </row>
    <row r="55" spans="3:30">
      <c r="C55" s="550"/>
      <c r="D55" s="554"/>
      <c r="E55" s="554"/>
      <c r="F55" s="554"/>
      <c r="G55" s="554"/>
      <c r="I55" s="551"/>
      <c r="J55" s="551"/>
      <c r="K55" s="551"/>
      <c r="L55" s="551"/>
      <c r="M55" s="551"/>
      <c r="N55" s="551"/>
      <c r="O55" s="551"/>
      <c r="P55" s="551"/>
      <c r="Q55" s="551"/>
      <c r="R55" s="551"/>
      <c r="S55" s="551"/>
      <c r="T55" s="551"/>
      <c r="V55" s="549"/>
      <c r="W55" s="729" t="s">
        <v>19</v>
      </c>
      <c r="X55" s="730"/>
      <c r="Y55" s="729" t="s">
        <v>2560</v>
      </c>
      <c r="Z55" s="731"/>
      <c r="AA55" s="730"/>
      <c r="AB55" s="710"/>
      <c r="AC55" s="710"/>
      <c r="AD55" s="711"/>
    </row>
    <row r="56" spans="3:30">
      <c r="C56" s="550"/>
      <c r="D56" s="557"/>
      <c r="E56" s="557"/>
      <c r="F56" s="557"/>
      <c r="G56" s="557"/>
      <c r="I56" s="551"/>
      <c r="J56" s="551"/>
      <c r="K56" s="551"/>
      <c r="L56" s="551"/>
      <c r="M56" s="551"/>
      <c r="N56" s="551"/>
      <c r="O56" s="551"/>
      <c r="P56" s="551"/>
      <c r="Q56" s="551"/>
      <c r="R56" s="551"/>
      <c r="S56" s="551"/>
      <c r="T56" s="551"/>
      <c r="V56" s="549"/>
      <c r="W56" s="729" t="s">
        <v>20</v>
      </c>
      <c r="X56" s="730"/>
      <c r="Y56" s="729" t="s">
        <v>2560</v>
      </c>
      <c r="Z56" s="731"/>
      <c r="AA56" s="730"/>
      <c r="AB56" s="710"/>
      <c r="AC56" s="710"/>
      <c r="AD56" s="711"/>
    </row>
    <row r="57" spans="3:30" ht="12.6" thickBot="1">
      <c r="C57" s="558"/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60"/>
      <c r="V57" s="561"/>
      <c r="W57" s="745" t="s">
        <v>21</v>
      </c>
      <c r="X57" s="746"/>
      <c r="Y57" s="745" t="s">
        <v>1153</v>
      </c>
      <c r="Z57" s="747"/>
      <c r="AA57" s="746"/>
      <c r="AB57" s="748"/>
      <c r="AC57" s="748"/>
      <c r="AD57" s="749"/>
    </row>
    <row r="65" spans="24:24">
      <c r="X65" s="518" t="s">
        <v>2561</v>
      </c>
    </row>
    <row r="71" spans="24:24">
      <c r="X71" s="518">
        <f>9.54+5.03+5.4+5.1+5.5+4.5+5</f>
        <v>40.07</v>
      </c>
    </row>
    <row r="140" spans="2:6">
      <c r="B140" s="567" t="s">
        <v>720</v>
      </c>
      <c r="C140" s="567" t="s">
        <v>2587</v>
      </c>
      <c r="F140" s="567">
        <v>1</v>
      </c>
    </row>
    <row r="141" spans="2:6" s="571" customFormat="1">
      <c r="B141" s="570">
        <v>1</v>
      </c>
      <c r="C141" s="570" t="s">
        <v>842</v>
      </c>
      <c r="F141" s="570">
        <v>1</v>
      </c>
    </row>
    <row r="142" spans="2:6">
      <c r="B142" s="567">
        <v>2</v>
      </c>
      <c r="C142" s="567" t="s">
        <v>485</v>
      </c>
      <c r="F142" s="567">
        <v>1</v>
      </c>
    </row>
    <row r="143" spans="2:6">
      <c r="B143" s="567">
        <v>3</v>
      </c>
      <c r="C143" s="567" t="s">
        <v>812</v>
      </c>
      <c r="F143" s="567">
        <v>1</v>
      </c>
    </row>
    <row r="144" spans="2:6">
      <c r="B144" s="567">
        <v>4</v>
      </c>
      <c r="C144" s="567" t="s">
        <v>1265</v>
      </c>
      <c r="F144" s="567">
        <v>4</v>
      </c>
    </row>
    <row r="145" spans="2:6" s="571" customFormat="1">
      <c r="B145" s="570">
        <v>5</v>
      </c>
      <c r="C145" s="570" t="s">
        <v>448</v>
      </c>
      <c r="F145" s="570">
        <v>1</v>
      </c>
    </row>
    <row r="146" spans="2:6">
      <c r="B146" s="567">
        <v>6</v>
      </c>
      <c r="C146" s="567" t="s">
        <v>452</v>
      </c>
      <c r="F146" s="567">
        <v>1</v>
      </c>
    </row>
    <row r="147" spans="2:6">
      <c r="B147" s="567">
        <v>7</v>
      </c>
      <c r="C147" s="567" t="s">
        <v>70</v>
      </c>
      <c r="F147" s="567">
        <v>35</v>
      </c>
    </row>
    <row r="148" spans="2:6">
      <c r="B148" s="567">
        <v>8</v>
      </c>
      <c r="C148" s="567" t="s">
        <v>1267</v>
      </c>
      <c r="F148" s="567">
        <v>2</v>
      </c>
    </row>
    <row r="149" spans="2:6">
      <c r="B149" s="567">
        <v>9</v>
      </c>
      <c r="C149" s="567" t="s">
        <v>734</v>
      </c>
      <c r="F149" s="567">
        <v>3</v>
      </c>
    </row>
    <row r="150" spans="2:6">
      <c r="B150" s="567">
        <v>10</v>
      </c>
      <c r="C150" s="567" t="s">
        <v>1379</v>
      </c>
      <c r="F150" s="567">
        <v>1</v>
      </c>
    </row>
    <row r="151" spans="2:6">
      <c r="B151" s="565"/>
      <c r="C151" s="565"/>
      <c r="F151" s="565"/>
    </row>
    <row r="152" spans="2:6">
      <c r="B152" s="567" t="s">
        <v>720</v>
      </c>
      <c r="C152" s="567" t="s">
        <v>2582</v>
      </c>
      <c r="F152" s="567">
        <f>F140</f>
        <v>1</v>
      </c>
    </row>
    <row r="153" spans="2:6">
      <c r="B153" s="567">
        <v>1</v>
      </c>
      <c r="C153" s="567" t="s">
        <v>699</v>
      </c>
      <c r="F153" s="567">
        <f>F140*1</f>
        <v>1</v>
      </c>
    </row>
    <row r="154" spans="2:6" s="571" customFormat="1">
      <c r="B154" s="570">
        <v>2</v>
      </c>
      <c r="C154" s="570" t="s">
        <v>700</v>
      </c>
      <c r="F154" s="570">
        <f>F152*1</f>
        <v>1</v>
      </c>
    </row>
    <row r="155" spans="2:6">
      <c r="B155" s="567">
        <v>3</v>
      </c>
      <c r="C155" s="567" t="s">
        <v>2304</v>
      </c>
      <c r="F155" s="567">
        <f>F152*1</f>
        <v>1</v>
      </c>
    </row>
    <row r="156" spans="2:6">
      <c r="B156" s="565"/>
      <c r="C156" s="565"/>
    </row>
    <row r="157" spans="2:6">
      <c r="B157" s="565" t="s">
        <v>720</v>
      </c>
      <c r="C157" s="565" t="s">
        <v>2583</v>
      </c>
      <c r="F157" s="518">
        <f>F140</f>
        <v>1</v>
      </c>
    </row>
    <row r="158" spans="2:6">
      <c r="B158" s="565">
        <v>1</v>
      </c>
      <c r="C158" s="565" t="s">
        <v>2151</v>
      </c>
      <c r="F158" s="518">
        <v>1</v>
      </c>
    </row>
    <row r="159" spans="2:6">
      <c r="B159" s="565">
        <v>2</v>
      </c>
      <c r="C159" s="565" t="s">
        <v>541</v>
      </c>
      <c r="F159" s="518">
        <v>2</v>
      </c>
    </row>
    <row r="160" spans="2:6">
      <c r="B160" s="565">
        <v>3</v>
      </c>
      <c r="C160" s="565" t="s">
        <v>162</v>
      </c>
      <c r="F160" s="518">
        <v>2</v>
      </c>
    </row>
    <row r="161" spans="2:6">
      <c r="B161" s="565">
        <v>4</v>
      </c>
      <c r="C161" s="565" t="s">
        <v>229</v>
      </c>
      <c r="F161" s="518">
        <v>2</v>
      </c>
    </row>
    <row r="162" spans="2:6">
      <c r="B162" s="565">
        <v>5</v>
      </c>
      <c r="C162" s="565" t="s">
        <v>833</v>
      </c>
      <c r="F162" s="518">
        <v>1</v>
      </c>
    </row>
    <row r="163" spans="2:6">
      <c r="B163" s="565"/>
      <c r="C163" s="565"/>
    </row>
    <row r="164" spans="2:6">
      <c r="B164" s="565" t="s">
        <v>720</v>
      </c>
      <c r="C164" s="565" t="s">
        <v>2584</v>
      </c>
      <c r="F164" s="518">
        <f>F157</f>
        <v>1</v>
      </c>
    </row>
    <row r="165" spans="2:6">
      <c r="B165" s="565">
        <v>1</v>
      </c>
      <c r="C165" s="565" t="s">
        <v>515</v>
      </c>
      <c r="F165" s="518">
        <f>F164*3</f>
        <v>3</v>
      </c>
    </row>
    <row r="166" spans="2:6">
      <c r="B166" s="565">
        <v>2</v>
      </c>
      <c r="C166" s="565" t="s">
        <v>169</v>
      </c>
      <c r="F166" s="518">
        <f>F164*3</f>
        <v>3</v>
      </c>
    </row>
    <row r="167" spans="2:6">
      <c r="B167" s="565">
        <v>3</v>
      </c>
      <c r="C167" s="565" t="s">
        <v>173</v>
      </c>
      <c r="F167" s="518">
        <f>F164*1</f>
        <v>1</v>
      </c>
    </row>
    <row r="168" spans="2:6">
      <c r="B168" s="565">
        <v>4</v>
      </c>
      <c r="C168" s="565" t="s">
        <v>1164</v>
      </c>
      <c r="F168" s="518">
        <f>F164*6</f>
        <v>6</v>
      </c>
    </row>
    <row r="169" spans="2:6">
      <c r="B169" s="565">
        <v>5</v>
      </c>
      <c r="C169" s="565" t="s">
        <v>61</v>
      </c>
      <c r="F169" s="518">
        <f>F164*4</f>
        <v>4</v>
      </c>
    </row>
    <row r="170" spans="2:6">
      <c r="B170" s="565">
        <v>6</v>
      </c>
      <c r="C170" s="565" t="s">
        <v>585</v>
      </c>
      <c r="F170" s="518">
        <f>F164*3</f>
        <v>3</v>
      </c>
    </row>
    <row r="171" spans="2:6">
      <c r="B171" s="565"/>
      <c r="C171" s="565"/>
    </row>
    <row r="172" spans="2:6">
      <c r="B172" s="565" t="s">
        <v>720</v>
      </c>
      <c r="C172" s="565" t="s">
        <v>2585</v>
      </c>
      <c r="F172" s="518">
        <f>F164</f>
        <v>1</v>
      </c>
    </row>
    <row r="173" spans="2:6">
      <c r="B173" s="565">
        <v>1</v>
      </c>
      <c r="C173" s="565" t="s">
        <v>29</v>
      </c>
      <c r="F173" s="518">
        <f>F172*1</f>
        <v>1</v>
      </c>
    </row>
    <row r="174" spans="2:6">
      <c r="B174" s="565">
        <v>2</v>
      </c>
      <c r="C174" s="565" t="s">
        <v>30</v>
      </c>
      <c r="F174" s="518">
        <f>F172*1</f>
        <v>1</v>
      </c>
    </row>
    <row r="175" spans="2:6">
      <c r="B175" s="565">
        <v>3</v>
      </c>
      <c r="C175" s="565" t="s">
        <v>31</v>
      </c>
      <c r="F175" s="518">
        <f>F172*1</f>
        <v>1</v>
      </c>
    </row>
    <row r="176" spans="2:6">
      <c r="B176" s="565">
        <v>4</v>
      </c>
      <c r="C176" s="565" t="s">
        <v>32</v>
      </c>
      <c r="F176" s="518">
        <f>F172*10</f>
        <v>10</v>
      </c>
    </row>
    <row r="177" spans="2:6">
      <c r="B177" s="565">
        <v>5</v>
      </c>
      <c r="C177" s="565" t="s">
        <v>33</v>
      </c>
      <c r="F177" s="518">
        <f>F172*2</f>
        <v>2</v>
      </c>
    </row>
    <row r="178" spans="2:6">
      <c r="B178" s="565">
        <v>6</v>
      </c>
      <c r="C178" s="565" t="s">
        <v>34</v>
      </c>
      <c r="F178" s="518">
        <f>F172*5.5</f>
        <v>5.5</v>
      </c>
    </row>
    <row r="179" spans="2:6">
      <c r="B179" s="565">
        <v>7</v>
      </c>
      <c r="C179" s="565" t="s">
        <v>35</v>
      </c>
      <c r="F179" s="518">
        <f>F172*6</f>
        <v>6</v>
      </c>
    </row>
    <row r="180" spans="2:6">
      <c r="B180" s="565">
        <v>8</v>
      </c>
      <c r="C180" s="565" t="s">
        <v>1172</v>
      </c>
      <c r="F180" s="518">
        <f>F172*4.8</f>
        <v>4.8</v>
      </c>
    </row>
    <row r="181" spans="2:6">
      <c r="B181" s="565">
        <v>9</v>
      </c>
      <c r="C181" s="565" t="s">
        <v>582</v>
      </c>
      <c r="F181" s="518">
        <f>F172*1</f>
        <v>1</v>
      </c>
    </row>
    <row r="182" spans="2:6">
      <c r="B182" s="565"/>
      <c r="C182" s="565"/>
    </row>
    <row r="183" spans="2:6">
      <c r="B183" s="565" t="s">
        <v>720</v>
      </c>
      <c r="C183" s="565" t="s">
        <v>2586</v>
      </c>
      <c r="F183" s="518">
        <v>30</v>
      </c>
    </row>
    <row r="184" spans="2:6">
      <c r="B184" s="565">
        <v>1</v>
      </c>
      <c r="C184" s="565" t="s">
        <v>530</v>
      </c>
      <c r="F184" s="518">
        <v>30</v>
      </c>
    </row>
    <row r="185" spans="2:6">
      <c r="B185" s="565">
        <v>2</v>
      </c>
      <c r="C185" s="565" t="s">
        <v>76</v>
      </c>
      <c r="F185" s="518">
        <v>30</v>
      </c>
    </row>
    <row r="186" spans="2:6">
      <c r="B186" s="565">
        <v>3</v>
      </c>
      <c r="C186" s="565" t="s">
        <v>64</v>
      </c>
      <c r="F186" s="518">
        <v>12</v>
      </c>
    </row>
    <row r="187" spans="2:6">
      <c r="B187" s="565">
        <v>4</v>
      </c>
      <c r="C187" s="565" t="s">
        <v>1254</v>
      </c>
      <c r="F187" s="518">
        <v>3</v>
      </c>
    </row>
    <row r="188" spans="2:6" s="571" customFormat="1">
      <c r="B188" s="573">
        <v>5</v>
      </c>
      <c r="C188" s="573" t="s">
        <v>1092</v>
      </c>
      <c r="F188" s="571">
        <v>1</v>
      </c>
    </row>
    <row r="189" spans="2:6" s="571" customFormat="1">
      <c r="B189" s="573">
        <v>6</v>
      </c>
      <c r="C189" s="573" t="s">
        <v>1095</v>
      </c>
      <c r="F189" s="571">
        <v>1</v>
      </c>
    </row>
    <row r="190" spans="2:6">
      <c r="B190" s="565">
        <v>7</v>
      </c>
      <c r="C190" s="565" t="s">
        <v>2164</v>
      </c>
      <c r="F190" s="518">
        <v>9</v>
      </c>
    </row>
    <row r="191" spans="2:6">
      <c r="B191" s="565">
        <v>8</v>
      </c>
      <c r="C191" s="565" t="s">
        <v>37</v>
      </c>
      <c r="F191" s="518">
        <v>2</v>
      </c>
    </row>
    <row r="192" spans="2:6">
      <c r="B192" s="565">
        <v>9</v>
      </c>
      <c r="C192" s="565" t="s">
        <v>246</v>
      </c>
      <c r="F192" s="518">
        <v>3</v>
      </c>
    </row>
    <row r="193" spans="2:6">
      <c r="B193" s="565">
        <v>10</v>
      </c>
      <c r="C193" s="565" t="s">
        <v>35</v>
      </c>
      <c r="F193" s="518">
        <v>3</v>
      </c>
    </row>
    <row r="194" spans="2:6">
      <c r="B194" s="565">
        <v>11</v>
      </c>
      <c r="C194" s="565" t="s">
        <v>26</v>
      </c>
      <c r="F194" s="518">
        <v>4</v>
      </c>
    </row>
    <row r="195" spans="2:6">
      <c r="B195" s="565">
        <v>12</v>
      </c>
      <c r="C195" s="565" t="s">
        <v>1269</v>
      </c>
      <c r="F195" s="518">
        <v>1</v>
      </c>
    </row>
    <row r="196" spans="2:6">
      <c r="B196" s="565">
        <v>13</v>
      </c>
      <c r="C196" s="565" t="s">
        <v>2296</v>
      </c>
      <c r="F196" s="518">
        <v>30</v>
      </c>
    </row>
    <row r="197" spans="2:6">
      <c r="B197" s="565">
        <v>14</v>
      </c>
      <c r="C197" s="565" t="s">
        <v>2294</v>
      </c>
      <c r="F197" s="518">
        <v>30</v>
      </c>
    </row>
    <row r="198" spans="2:6">
      <c r="B198" s="565">
        <v>15</v>
      </c>
      <c r="C198" s="565" t="s">
        <v>1168</v>
      </c>
      <c r="F198" s="518">
        <f>1*F140</f>
        <v>1</v>
      </c>
    </row>
    <row r="199" spans="2:6">
      <c r="B199" s="565">
        <v>16</v>
      </c>
      <c r="C199" s="565" t="s">
        <v>1169</v>
      </c>
      <c r="F199" s="518">
        <f>F140*1</f>
        <v>1</v>
      </c>
    </row>
    <row r="200" spans="2:6">
      <c r="B200" s="565">
        <v>17</v>
      </c>
      <c r="C200" s="565" t="s">
        <v>562</v>
      </c>
      <c r="F200" s="518">
        <v>3</v>
      </c>
    </row>
    <row r="201" spans="2:6">
      <c r="B201" s="565">
        <v>18</v>
      </c>
      <c r="C201" s="518" t="s">
        <v>274</v>
      </c>
      <c r="F201" s="518">
        <v>4</v>
      </c>
    </row>
    <row r="215" spans="9:9">
      <c r="I215" s="518" t="s">
        <v>2588</v>
      </c>
    </row>
  </sheetData>
  <mergeCells count="86"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W54:X54"/>
    <mergeCell ref="Y54:AA54"/>
    <mergeCell ref="AB54:AD54"/>
    <mergeCell ref="AA42:AB42"/>
    <mergeCell ref="AA43:AB43"/>
    <mergeCell ref="W44:AD45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0:AD53"/>
    <mergeCell ref="AA41:AB4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1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56" t="s">
        <v>1171</v>
      </c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  <c r="X4" s="757"/>
      <c r="Y4" s="757"/>
      <c r="Z4" s="757"/>
      <c r="AA4" s="757"/>
      <c r="AB4" s="757"/>
      <c r="AC4" s="758"/>
      <c r="AD4" s="192"/>
      <c r="AE4" s="191"/>
      <c r="AF4" s="191"/>
    </row>
    <row r="5" spans="2:32" ht="13.5" customHeight="1" thickBot="1">
      <c r="B5" s="190"/>
      <c r="C5" s="190"/>
      <c r="D5" s="759"/>
      <c r="E5" s="760"/>
      <c r="F5" s="760"/>
      <c r="G5" s="760"/>
      <c r="H5" s="760"/>
      <c r="I5" s="760"/>
      <c r="J5" s="760"/>
      <c r="K5" s="760"/>
      <c r="L5" s="760"/>
      <c r="M5" s="760"/>
      <c r="N5" s="760"/>
      <c r="O5" s="760"/>
      <c r="P5" s="760"/>
      <c r="Q5" s="760"/>
      <c r="R5" s="760"/>
      <c r="S5" s="760"/>
      <c r="T5" s="760"/>
      <c r="U5" s="760"/>
      <c r="V5" s="760"/>
      <c r="W5" s="760"/>
      <c r="X5" s="760"/>
      <c r="Y5" s="760"/>
      <c r="Z5" s="760"/>
      <c r="AA5" s="760"/>
      <c r="AB5" s="760"/>
      <c r="AC5" s="761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PETA</vt:lpstr>
      <vt:lpstr>GAMBAR</vt:lpstr>
      <vt:lpstr>SLD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2024-06-21T07:47:11Z</cp:lastPrinted>
  <dcterms:created xsi:type="dcterms:W3CDTF">2011-02-06T11:57:38Z</dcterms:created>
  <dcterms:modified xsi:type="dcterms:W3CDTF">2024-06-24T09:09:11Z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