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2023\AMS PBPD\15. SMP 1 MRANGGEN\"/>
    </mc:Choice>
  </mc:AlternateContent>
  <bookViews>
    <workbookView xWindow="0" yWindow="495" windowWidth="28785" windowHeight="16545" tabRatio="859" activeTab="7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PETA (2)" sheetId="72" r:id="rId10"/>
    <sheet name="SLD  (2)" sheetId="73" r:id="rId11"/>
    <sheet name="GAMBAR " sheetId="7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</externalReferences>
  <definedNames>
    <definedName name="\A" localSheetId="6">#REF!</definedName>
    <definedName name="\A" localSheetId="11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11">#REF!</definedName>
    <definedName name="\B" localSheetId="7">#REF!</definedName>
    <definedName name="\B">#REF!</definedName>
    <definedName name="\C" localSheetId="6">#REF!</definedName>
    <definedName name="\C" localSheetId="11">#REF!</definedName>
    <definedName name="\C" localSheetId="7">#REF!</definedName>
    <definedName name="\C">#REF!</definedName>
    <definedName name="\D" localSheetId="6">#REF!</definedName>
    <definedName name="\D" localSheetId="11">#REF!</definedName>
    <definedName name="\D" localSheetId="7">#REF!</definedName>
    <definedName name="\D">#REF!</definedName>
    <definedName name="\E" localSheetId="6">#REF!</definedName>
    <definedName name="\E" localSheetId="11">#REF!</definedName>
    <definedName name="\E" localSheetId="7">#REF!</definedName>
    <definedName name="\E">#REF!</definedName>
    <definedName name="\F" localSheetId="6">#REF!</definedName>
    <definedName name="\F" localSheetId="11">#REF!</definedName>
    <definedName name="\F" localSheetId="7">#REF!</definedName>
    <definedName name="\F">#REF!</definedName>
    <definedName name="\G" localSheetId="6">#REF!</definedName>
    <definedName name="\G" localSheetId="11">#REF!</definedName>
    <definedName name="\G" localSheetId="7">#REF!</definedName>
    <definedName name="\G">#REF!</definedName>
    <definedName name="\H" localSheetId="6">#REF!</definedName>
    <definedName name="\H" localSheetId="11">#REF!</definedName>
    <definedName name="\H" localSheetId="7">#REF!</definedName>
    <definedName name="\H">#REF!</definedName>
    <definedName name="\I" localSheetId="6">#REF!</definedName>
    <definedName name="\I" localSheetId="11">#REF!</definedName>
    <definedName name="\I" localSheetId="7">#REF!</definedName>
    <definedName name="\I">#REF!</definedName>
    <definedName name="\J" localSheetId="6">#REF!</definedName>
    <definedName name="\J" localSheetId="11">#REF!</definedName>
    <definedName name="\J" localSheetId="7">#REF!</definedName>
    <definedName name="\J">#REF!</definedName>
    <definedName name="\K" localSheetId="6">#REF!</definedName>
    <definedName name="\K" localSheetId="11">#REF!</definedName>
    <definedName name="\K" localSheetId="7">#REF!</definedName>
    <definedName name="\K">#REF!</definedName>
    <definedName name="\L" localSheetId="6">#REF!</definedName>
    <definedName name="\L" localSheetId="11">#REF!</definedName>
    <definedName name="\L" localSheetId="7">#REF!</definedName>
    <definedName name="\L">#REF!</definedName>
    <definedName name="\LX1" localSheetId="6">#REF!</definedName>
    <definedName name="\LX1" localSheetId="11">#REF!</definedName>
    <definedName name="\LX1" localSheetId="7">#REF!</definedName>
    <definedName name="\LX1">#REF!</definedName>
    <definedName name="\M" localSheetId="6">#REF!</definedName>
    <definedName name="\M" localSheetId="11">#REF!</definedName>
    <definedName name="\M" localSheetId="7">#REF!</definedName>
    <definedName name="\M">#REF!</definedName>
    <definedName name="\P" localSheetId="6">#REF!</definedName>
    <definedName name="\P" localSheetId="11">#REF!</definedName>
    <definedName name="\P" localSheetId="7">#REF!</definedName>
    <definedName name="\P">#REF!</definedName>
    <definedName name="\Q" localSheetId="6">#REF!</definedName>
    <definedName name="\Q" localSheetId="11">#REF!</definedName>
    <definedName name="\Q" localSheetId="7">#REF!</definedName>
    <definedName name="\Q">#REF!</definedName>
    <definedName name="\R" localSheetId="6">#REF!</definedName>
    <definedName name="\R" localSheetId="11">#REF!</definedName>
    <definedName name="\R" localSheetId="7">#REF!</definedName>
    <definedName name="\R">#REF!</definedName>
    <definedName name="\S" localSheetId="6">#REF!</definedName>
    <definedName name="\S" localSheetId="11">#REF!</definedName>
    <definedName name="\S" localSheetId="7">#REF!</definedName>
    <definedName name="\S">#REF!</definedName>
    <definedName name="\T" localSheetId="6">#REF!</definedName>
    <definedName name="\T" localSheetId="11">#REF!</definedName>
    <definedName name="\T" localSheetId="7">#REF!</definedName>
    <definedName name="\T">#REF!</definedName>
    <definedName name="\W" localSheetId="6">#REF!</definedName>
    <definedName name="\W" localSheetId="11">#REF!</definedName>
    <definedName name="\W" localSheetId="7">#REF!</definedName>
    <definedName name="\W">#REF!</definedName>
    <definedName name="\Z" localSheetId="6">#REF!</definedName>
    <definedName name="\Z" localSheetId="11">#REF!</definedName>
    <definedName name="\Z" localSheetId="7">#REF!</definedName>
    <definedName name="\Z">#REF!</definedName>
    <definedName name="_" localSheetId="6">#REF!</definedName>
    <definedName name="_" localSheetId="11">#REF!</definedName>
    <definedName name="_" localSheetId="7">#REF!</definedName>
    <definedName name="_">#REF!</definedName>
    <definedName name="____\A" localSheetId="6">#REF!</definedName>
    <definedName name="____\A" localSheetId="11">#REF!</definedName>
    <definedName name="____\A" localSheetId="7">#REF!</definedName>
    <definedName name="____\A">#REF!</definedName>
    <definedName name="____\B" localSheetId="6">#REF!</definedName>
    <definedName name="____\B" localSheetId="11">#REF!</definedName>
    <definedName name="____\B" localSheetId="7">#REF!</definedName>
    <definedName name="____\B">#REF!</definedName>
    <definedName name="____\C" localSheetId="6">#REF!</definedName>
    <definedName name="____\C" localSheetId="11">#REF!</definedName>
    <definedName name="____\C" localSheetId="7">#REF!</definedName>
    <definedName name="____\C">#REF!</definedName>
    <definedName name="____\D" localSheetId="6">#REF!</definedName>
    <definedName name="____\D" localSheetId="11">#REF!</definedName>
    <definedName name="____\D" localSheetId="7">#REF!</definedName>
    <definedName name="____\D">#REF!</definedName>
    <definedName name="____\E" localSheetId="6">#REF!</definedName>
    <definedName name="____\E" localSheetId="11">#REF!</definedName>
    <definedName name="____\E" localSheetId="7">#REF!</definedName>
    <definedName name="____\E">#REF!</definedName>
    <definedName name="____\F" localSheetId="6">#REF!</definedName>
    <definedName name="____\F" localSheetId="11">#REF!</definedName>
    <definedName name="____\F" localSheetId="7">#REF!</definedName>
    <definedName name="____\F">#REF!</definedName>
    <definedName name="____\G" localSheetId="6">#REF!</definedName>
    <definedName name="____\G" localSheetId="11">#REF!</definedName>
    <definedName name="____\G" localSheetId="7">#REF!</definedName>
    <definedName name="____\G">#REF!</definedName>
    <definedName name="____\H" localSheetId="6">#REF!</definedName>
    <definedName name="____\H" localSheetId="11">#REF!</definedName>
    <definedName name="____\H" localSheetId="7">#REF!</definedName>
    <definedName name="____\H">#REF!</definedName>
    <definedName name="____\I" localSheetId="6">#REF!</definedName>
    <definedName name="____\I" localSheetId="11">#REF!</definedName>
    <definedName name="____\I" localSheetId="7">#REF!</definedName>
    <definedName name="____\I">#REF!</definedName>
    <definedName name="____\J" localSheetId="6">#REF!</definedName>
    <definedName name="____\J" localSheetId="11">#REF!</definedName>
    <definedName name="____\J" localSheetId="7">#REF!</definedName>
    <definedName name="____\J">#REF!</definedName>
    <definedName name="____\K" localSheetId="6">#REF!</definedName>
    <definedName name="____\K" localSheetId="11">#REF!</definedName>
    <definedName name="____\K" localSheetId="7">#REF!</definedName>
    <definedName name="____\K">#REF!</definedName>
    <definedName name="____\L" localSheetId="6">#REF!</definedName>
    <definedName name="____\L" localSheetId="11">#REF!</definedName>
    <definedName name="____\L" localSheetId="7">#REF!</definedName>
    <definedName name="____\L">#REF!</definedName>
    <definedName name="____\LX1" localSheetId="6">#REF!</definedName>
    <definedName name="____\LX1" localSheetId="11">#REF!</definedName>
    <definedName name="____\LX1" localSheetId="7">#REF!</definedName>
    <definedName name="____\LX1">#REF!</definedName>
    <definedName name="____\M" localSheetId="6">#REF!</definedName>
    <definedName name="____\M" localSheetId="11">#REF!</definedName>
    <definedName name="____\M" localSheetId="7">#REF!</definedName>
    <definedName name="____\M">#REF!</definedName>
    <definedName name="____\P" localSheetId="6">#REF!</definedName>
    <definedName name="____\P" localSheetId="11">#REF!</definedName>
    <definedName name="____\P" localSheetId="7">#REF!</definedName>
    <definedName name="____\P">#REF!</definedName>
    <definedName name="____\Q" localSheetId="6">#REF!</definedName>
    <definedName name="____\Q" localSheetId="11">#REF!</definedName>
    <definedName name="____\Q" localSheetId="7">#REF!</definedName>
    <definedName name="____\Q">#REF!</definedName>
    <definedName name="____\R" localSheetId="6">#REF!</definedName>
    <definedName name="____\R" localSheetId="11">#REF!</definedName>
    <definedName name="____\R" localSheetId="7">#REF!</definedName>
    <definedName name="____\R">#REF!</definedName>
    <definedName name="____\S" localSheetId="6">#REF!</definedName>
    <definedName name="____\S" localSheetId="11">#REF!</definedName>
    <definedName name="____\S" localSheetId="7">#REF!</definedName>
    <definedName name="____\S">#REF!</definedName>
    <definedName name="____\T" localSheetId="6">#REF!</definedName>
    <definedName name="____\T" localSheetId="11">#REF!</definedName>
    <definedName name="____\T" localSheetId="7">#REF!</definedName>
    <definedName name="____\T">#REF!</definedName>
    <definedName name="____\W" localSheetId="6">#REF!</definedName>
    <definedName name="____\W" localSheetId="11">#REF!</definedName>
    <definedName name="____\W" localSheetId="7">#REF!</definedName>
    <definedName name="____\W">#REF!</definedName>
    <definedName name="____\Z" localSheetId="6">#REF!</definedName>
    <definedName name="____\Z" localSheetId="11">#REF!</definedName>
    <definedName name="____\Z" localSheetId="7">#REF!</definedName>
    <definedName name="____\Z">#REF!</definedName>
    <definedName name="_______DAF1" localSheetId="11">[92]Sheet3!$II$7944</definedName>
    <definedName name="_______DAF1">[1]Sheet3!$II$7944</definedName>
    <definedName name="______DAF1" localSheetId="11">[92]Sheet3!$II$7944</definedName>
    <definedName name="______DAF1">[1]Sheet3!$II$7944</definedName>
    <definedName name="_____DAF1" localSheetId="11">[92]Sheet3!$II$7944</definedName>
    <definedName name="_____DAF1">[1]Sheet3!$II$7944</definedName>
    <definedName name="____BIM1" localSheetId="6">[2]prod03!#REF!</definedName>
    <definedName name="____BIM1" localSheetId="11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 localSheetId="11">[92]Sheet3!$II$7944</definedName>
    <definedName name="____DAF1">[1]Sheet3!$II$7944</definedName>
    <definedName name="____DEN1" localSheetId="6">[2]prod03!#REF!</definedName>
    <definedName name="____DEN1" localSheetId="11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11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11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11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11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11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11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11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11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11">[2]prod03!#REF!</definedName>
    <definedName name="___BIM1" localSheetId="7">[2]prod03!#REF!</definedName>
    <definedName name="___BIM1">[2]prod03!#REF!</definedName>
    <definedName name="___DAF1" localSheetId="11">[92]Sheet3!$II$7944</definedName>
    <definedName name="___DAF1">[1]Sheet3!$II$7944</definedName>
    <definedName name="___DEN1" localSheetId="6">[2]prod03!#REF!</definedName>
    <definedName name="___DEN1" localSheetId="11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11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11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11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11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11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11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11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11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11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11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11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11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11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11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11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11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11">#REF!</definedName>
    <definedName name="__cch1" localSheetId="7">#REF!</definedName>
    <definedName name="__cch1" localSheetId="5">#REF!</definedName>
    <definedName name="__cch1">#REF!</definedName>
    <definedName name="__DAF1" localSheetId="11">[92]Sheet3!$II$7944</definedName>
    <definedName name="__DAF1">[1]Sheet3!$II$7944</definedName>
    <definedName name="__DEN1" localSheetId="6">[2]prod03!#REF!</definedName>
    <definedName name="__DEN1" localSheetId="11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11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11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11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11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11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11">#REF!</definedName>
    <definedName name="__MEI92" localSheetId="7">#REF!</definedName>
    <definedName name="__MEI92">#REF!</definedName>
    <definedName name="__SIN1" localSheetId="6">[2]prod03!#REF!</definedName>
    <definedName name="__SIN1" localSheetId="11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11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11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11">#REF!</definedName>
    <definedName name="__TGL2" localSheetId="7">#REF!</definedName>
    <definedName name="__TGL2">#REF!</definedName>
    <definedName name="__WAI1" localSheetId="6">[2]prod03!#REF!</definedName>
    <definedName name="__WAI1" localSheetId="11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11">[2]prod03!#REF!</definedName>
    <definedName name="__WIL1" localSheetId="7">[2]prod03!#REF!</definedName>
    <definedName name="__WIL1">[2]prod03!#REF!</definedName>
    <definedName name="_1" localSheetId="6">#REF!</definedName>
    <definedName name="_1" localSheetId="11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11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11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11" hidden="1">[85]graf2!$D$12:$L$12</definedName>
    <definedName name="_10__123Graph_LBL_BCHART_2" hidden="1">[12]graf2!$D$12:$L$12</definedName>
    <definedName name="_10_INV_PERUSAHAA_2" localSheetId="6">#REF!</definedName>
    <definedName name="_10_INV_PERUSAHAA_2" localSheetId="11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11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11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11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11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11">#REF!</definedName>
    <definedName name="_117" localSheetId="7">#REF!</definedName>
    <definedName name="_117">#REF!</definedName>
    <definedName name="_11INV_PERUSAHAA_2" localSheetId="6">#REF!</definedName>
    <definedName name="_11INV_PERUSAHAA_2" localSheetId="11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11">#REF!</definedName>
    <definedName name="_11INV_PERUSAHAAN" localSheetId="7">#REF!</definedName>
    <definedName name="_11INV_PERUSAHAAN">#REF!</definedName>
    <definedName name="_12__123Graph_LBL_ACHART_2" localSheetId="11" hidden="1">[85]graf2!$D$10:$L$10</definedName>
    <definedName name="_12__123Graph_LBL_ACHART_2" hidden="1">[12]graf2!$D$10:$L$10</definedName>
    <definedName name="_12__123Graph_LBL_BCHART_2" hidden="1">[3]graf2!$D$12:$L$12</definedName>
    <definedName name="_12__123Graph_LBL_CCHART_2" localSheetId="11" hidden="1">[85]graf2!$D$14:$L$14</definedName>
    <definedName name="_12__123Graph_LBL_CCHART_2" hidden="1">[12]graf2!$D$14:$L$14</definedName>
    <definedName name="_12_JTM_PER_TW" localSheetId="6">#REF!</definedName>
    <definedName name="_12_JTM_PER_TW" localSheetId="11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11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11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11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11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11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11">#REF!</definedName>
    <definedName name="_13REKAP_KEGIATAN" localSheetId="7">#REF!</definedName>
    <definedName name="_13REKAP_KEGIATAN">#REF!</definedName>
    <definedName name="_14__123Graph_XCHART_2" localSheetId="11" hidden="1">[85]graf2!$D$8:$L$8</definedName>
    <definedName name="_14__123Graph_XCHART_2" hidden="1">[12]graf2!$D$8:$L$8</definedName>
    <definedName name="_14_REKAP_PAK_AEP" localSheetId="6">#REF!</definedName>
    <definedName name="_14_REKAP_PAK_AEP" localSheetId="11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11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11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11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11" hidden="1">[85]graf2!$D$12:$L$12</definedName>
    <definedName name="_15__123Graph_LBL_BCHART_2" hidden="1">[12]graf2!$D$12:$L$12</definedName>
    <definedName name="_15_SUM_MUTDAL" localSheetId="6">#REF!</definedName>
    <definedName name="_15_SUM_MUTDAL" localSheetId="11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11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11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11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11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11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11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11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11" hidden="1">[85]graf2!$D$14:$L$14</definedName>
    <definedName name="_18__123Graph_LBL_CCHART_2" hidden="1">[12]graf2!$D$14:$L$14</definedName>
    <definedName name="_18ANGG_PERUSAHAAN" localSheetId="6">#REF!</definedName>
    <definedName name="_18ANGG_PERUSAHAAN" localSheetId="11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11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11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11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11" hidden="1">[85]graf2!$D$10:$L$10</definedName>
    <definedName name="_2__123Graph_ACHART_2" hidden="1">[12]graf2!$D$10:$L$10</definedName>
    <definedName name="_2__123Graph_BCHART_2" hidden="1">[3]graf2!$D$12:$L$12</definedName>
    <definedName name="_2_2002_VS_2001" localSheetId="6">#REF!</definedName>
    <definedName name="_2_2002_VS_2001" localSheetId="11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11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11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11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11" hidden="1">[85]graf2!$D$8:$L$8</definedName>
    <definedName name="_21__123Graph_XCHART_2" hidden="1">[12]graf2!$D$8:$L$8</definedName>
    <definedName name="_21FORM_A" localSheetId="6">#REF!</definedName>
    <definedName name="_21FORM_A" localSheetId="11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11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11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11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11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11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11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11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11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11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11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11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11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11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11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11" hidden="1">[85]graf2!$D$10:$L$10</definedName>
    <definedName name="_3__123Graph_ACHART_2" hidden="1">[12]graf2!$D$10:$L$10</definedName>
    <definedName name="_3__123Graph_CCHART_2" hidden="1">[3]graf2!$D$14:$L$14</definedName>
    <definedName name="_3_ANGG_PERUSAHAAN" localSheetId="6">#REF!</definedName>
    <definedName name="_3_ANGG_PERUSAHAAN" localSheetId="11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11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11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11">#REF!</definedName>
    <definedName name="_3ANGG_PERUSAHAAN" localSheetId="7">#REF!</definedName>
    <definedName name="_3ANGG_PERUSAHAAN">#REF!</definedName>
    <definedName name="_4" localSheetId="6">#REF!</definedName>
    <definedName name="_4" localSheetId="11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11" hidden="1">[85]graf2!$D$12:$L$12</definedName>
    <definedName name="_4__123Graph_BCHART_2" hidden="1">[12]graf2!$D$12:$L$12</definedName>
    <definedName name="_4__123Graph_LBL_ACHART_2" hidden="1">[3]graf2!$D$10:$L$10</definedName>
    <definedName name="_4_BAHAS_ANGG." localSheetId="6">#REF!</definedName>
    <definedName name="_4_BAHAS_ANGG." localSheetId="11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11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11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11">#REF!</definedName>
    <definedName name="_4BAHAS_ANGG." localSheetId="7">#REF!</definedName>
    <definedName name="_4BAHAS_ANGG.">#REF!</definedName>
    <definedName name="_5" localSheetId="6">#REF!</definedName>
    <definedName name="_5" localSheetId="11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11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11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11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11" hidden="1">[85]graf2!$D$12:$L$12</definedName>
    <definedName name="_6__123Graph_BCHART_2" hidden="1">[12]graf2!$D$12:$L$12</definedName>
    <definedName name="_6__123Graph_CCHART_2" localSheetId="11" hidden="1">[85]graf2!$D$14:$L$14</definedName>
    <definedName name="_6__123Graph_CCHART_2" hidden="1">[12]graf2!$D$14:$L$14</definedName>
    <definedName name="_6__123Graph_LBL_CCHART_2" hidden="1">[3]graf2!$D$14:$L$14</definedName>
    <definedName name="_6_FORM_A" localSheetId="6">#REF!</definedName>
    <definedName name="_6_FORM_A" localSheetId="11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11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11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11">#REF!</definedName>
    <definedName name="_6FORM_A" localSheetId="7">#REF!</definedName>
    <definedName name="_6FORM_A">#REF!</definedName>
    <definedName name="_7" localSheetId="6">#REF!</definedName>
    <definedName name="_7" localSheetId="11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11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11">#REF!</definedName>
    <definedName name="_7FORM_A" localSheetId="7">#REF!</definedName>
    <definedName name="_7FORM_A">#REF!</definedName>
    <definedName name="_7FORM_B" localSheetId="6">#REF!</definedName>
    <definedName name="_7FORM_B" localSheetId="11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11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11" hidden="1">[85]graf2!$D$10:$L$10</definedName>
    <definedName name="_8__123Graph_LBL_ACHART_2" hidden="1">[12]graf2!$D$10:$L$10</definedName>
    <definedName name="_8_GD_PER_TW" localSheetId="6">#REF!</definedName>
    <definedName name="_8_GD_PER_TW" localSheetId="11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11">#REF!</definedName>
    <definedName name="_8BAHAS_ANGG." localSheetId="7">#REF!</definedName>
    <definedName name="_8BAHAS_ANGG.">#REF!</definedName>
    <definedName name="_8FORM_B" localSheetId="6">#REF!</definedName>
    <definedName name="_8FORM_B" localSheetId="11">#REF!</definedName>
    <definedName name="_8FORM_B" localSheetId="7">#REF!</definedName>
    <definedName name="_8FORM_B">#REF!</definedName>
    <definedName name="_8GD_PER_TW" localSheetId="6">#REF!</definedName>
    <definedName name="_8GD_PER_TW" localSheetId="11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11" hidden="1">[85]graf2!$D$14:$L$14</definedName>
    <definedName name="_9__123Graph_CCHART_2" hidden="1">[12]graf2!$D$14:$L$14</definedName>
    <definedName name="_9_GH_2_SPINDEL" localSheetId="6">#REF!</definedName>
    <definedName name="_9_GH_2_SPINDEL" localSheetId="11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11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11">#REF!</definedName>
    <definedName name="_9GH_2_SPINDEL" localSheetId="7">#REF!</definedName>
    <definedName name="_9GH_2_SPINDEL">#REF!</definedName>
    <definedName name="_A" localSheetId="6">#REF!</definedName>
    <definedName name="_A" localSheetId="11">#REF!</definedName>
    <definedName name="_A" localSheetId="7">#REF!</definedName>
    <definedName name="_A">#REF!</definedName>
    <definedName name="_add55" localSheetId="6">#REF!</definedName>
    <definedName name="_add55" localSheetId="11">#REF!</definedName>
    <definedName name="_add55" localSheetId="7">#REF!</definedName>
    <definedName name="_add55">#REF!</definedName>
    <definedName name="_B" localSheetId="6">#REF!</definedName>
    <definedName name="_B" localSheetId="11">#REF!</definedName>
    <definedName name="_B" localSheetId="7">#REF!</definedName>
    <definedName name="_B">#REF!</definedName>
    <definedName name="_bap22" localSheetId="6">#REF!</definedName>
    <definedName name="_bap22" localSheetId="11">#REF!</definedName>
    <definedName name="_bap22" localSheetId="7">#REF!</definedName>
    <definedName name="_bap22">#REF!</definedName>
    <definedName name="_bap23" localSheetId="6">#REF!</definedName>
    <definedName name="_bap23" localSheetId="11">#REF!</definedName>
    <definedName name="_bap23" localSheetId="7">#REF!</definedName>
    <definedName name="_bap23">#REF!</definedName>
    <definedName name="_bap24" localSheetId="6">#REF!</definedName>
    <definedName name="_bap24" localSheetId="11">#REF!</definedName>
    <definedName name="_bap24" localSheetId="7">#REF!</definedName>
    <definedName name="_bap24">#REF!</definedName>
    <definedName name="_bap25" localSheetId="6">#REF!</definedName>
    <definedName name="_bap25" localSheetId="11">#REF!</definedName>
    <definedName name="_bap25" localSheetId="7">#REF!</definedName>
    <definedName name="_bap25">#REF!</definedName>
    <definedName name="_bap26" localSheetId="6">#REF!</definedName>
    <definedName name="_bap26" localSheetId="11">#REF!</definedName>
    <definedName name="_bap26" localSheetId="7">#REF!</definedName>
    <definedName name="_bap26">#REF!</definedName>
    <definedName name="_bap27" localSheetId="6">#REF!</definedName>
    <definedName name="_bap27" localSheetId="11">#REF!</definedName>
    <definedName name="_bap27" localSheetId="7">#REF!</definedName>
    <definedName name="_bap27">#REF!</definedName>
    <definedName name="_bap28" localSheetId="6">#REF!</definedName>
    <definedName name="_bap28" localSheetId="11">#REF!</definedName>
    <definedName name="_bap28" localSheetId="7">#REF!</definedName>
    <definedName name="_bap28">#REF!</definedName>
    <definedName name="_bap29" localSheetId="6">#REF!</definedName>
    <definedName name="_bap29" localSheetId="11">#REF!</definedName>
    <definedName name="_bap29" localSheetId="7">#REF!</definedName>
    <definedName name="_bap29">#REF!</definedName>
    <definedName name="_bap30" localSheetId="6">#REF!</definedName>
    <definedName name="_bap30" localSheetId="11">#REF!</definedName>
    <definedName name="_bap30" localSheetId="7">#REF!</definedName>
    <definedName name="_bap30">#REF!</definedName>
    <definedName name="_bap31" localSheetId="6">#REF!</definedName>
    <definedName name="_bap31" localSheetId="11">#REF!</definedName>
    <definedName name="_bap31" localSheetId="7">#REF!</definedName>
    <definedName name="_bap31">#REF!</definedName>
    <definedName name="_bap32" localSheetId="6">#REF!</definedName>
    <definedName name="_bap32" localSheetId="11">#REF!</definedName>
    <definedName name="_bap32" localSheetId="7">#REF!</definedName>
    <definedName name="_bap32">#REF!</definedName>
    <definedName name="_bap33" localSheetId="6">#REF!</definedName>
    <definedName name="_bap33" localSheetId="11">#REF!</definedName>
    <definedName name="_bap33" localSheetId="7">#REF!</definedName>
    <definedName name="_bap33">#REF!</definedName>
    <definedName name="_bap34" localSheetId="6">#REF!</definedName>
    <definedName name="_bap34" localSheetId="11">#REF!</definedName>
    <definedName name="_bap34" localSheetId="7">#REF!</definedName>
    <definedName name="_bap34">#REF!</definedName>
    <definedName name="_bap35" localSheetId="6">#REF!</definedName>
    <definedName name="_bap35" localSheetId="11">#REF!</definedName>
    <definedName name="_bap35" localSheetId="7">#REF!</definedName>
    <definedName name="_bap35">#REF!</definedName>
    <definedName name="_bap36" localSheetId="6">#REF!</definedName>
    <definedName name="_bap36" localSheetId="11">#REF!</definedName>
    <definedName name="_bap36" localSheetId="7">#REF!</definedName>
    <definedName name="_bap36">#REF!</definedName>
    <definedName name="_bap37" localSheetId="6">#REF!</definedName>
    <definedName name="_bap37" localSheetId="11">#REF!</definedName>
    <definedName name="_bap37" localSheetId="7">#REF!</definedName>
    <definedName name="_bap37">#REF!</definedName>
    <definedName name="_bap38" localSheetId="6">#REF!</definedName>
    <definedName name="_bap38" localSheetId="11">#REF!</definedName>
    <definedName name="_bap38" localSheetId="7">#REF!</definedName>
    <definedName name="_bap38">#REF!</definedName>
    <definedName name="_bap39" localSheetId="6">#REF!</definedName>
    <definedName name="_bap39" localSheetId="11">#REF!</definedName>
    <definedName name="_bap39" localSheetId="7">#REF!</definedName>
    <definedName name="_bap39">#REF!</definedName>
    <definedName name="_bap399" localSheetId="6">#REF!</definedName>
    <definedName name="_bap399" localSheetId="11">#REF!</definedName>
    <definedName name="_bap399" localSheetId="7">#REF!</definedName>
    <definedName name="_bap399">#REF!</definedName>
    <definedName name="_bap40" localSheetId="6">#REF!</definedName>
    <definedName name="_bap40" localSheetId="11">#REF!</definedName>
    <definedName name="_bap40" localSheetId="7">#REF!</definedName>
    <definedName name="_bap40">#REF!</definedName>
    <definedName name="_bap41" localSheetId="6">#REF!</definedName>
    <definedName name="_bap41" localSheetId="11">#REF!</definedName>
    <definedName name="_bap41" localSheetId="7">#REF!</definedName>
    <definedName name="_bap41">#REF!</definedName>
    <definedName name="_bap42" localSheetId="6">#REF!</definedName>
    <definedName name="_bap42" localSheetId="11">#REF!</definedName>
    <definedName name="_bap42" localSheetId="7">#REF!</definedName>
    <definedName name="_bap42">#REF!</definedName>
    <definedName name="_BIM1" localSheetId="6">[2]prod03!#REF!</definedName>
    <definedName name="_BIM1" localSheetId="11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11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11">#REF!</definedName>
    <definedName name="_DAF1" localSheetId="7">#REF!</definedName>
    <definedName name="_DAF1">#REF!</definedName>
    <definedName name="_DAF11" localSheetId="6">#REF!</definedName>
    <definedName name="_DAF11" localSheetId="11">#REF!</definedName>
    <definedName name="_DAF11" localSheetId="7">#REF!</definedName>
    <definedName name="_DAF11">#REF!</definedName>
    <definedName name="_DAF12" localSheetId="6">#REF!</definedName>
    <definedName name="_DAF12" localSheetId="11">#REF!</definedName>
    <definedName name="_DAF12" localSheetId="7">#REF!</definedName>
    <definedName name="_DAF12">#REF!</definedName>
    <definedName name="_DAF13" localSheetId="6">#REF!</definedName>
    <definedName name="_DAF13" localSheetId="11">#REF!</definedName>
    <definedName name="_DAF13" localSheetId="7">#REF!</definedName>
    <definedName name="_DAF13">#REF!</definedName>
    <definedName name="_daf133" localSheetId="6">#REF!</definedName>
    <definedName name="_daf133" localSheetId="11">#REF!</definedName>
    <definedName name="_daf133" localSheetId="7">#REF!</definedName>
    <definedName name="_daf133">#REF!</definedName>
    <definedName name="_DAF14" localSheetId="6">#REF!</definedName>
    <definedName name="_DAF14" localSheetId="11">#REF!</definedName>
    <definedName name="_DAF14" localSheetId="7">#REF!</definedName>
    <definedName name="_DAF14">#REF!</definedName>
    <definedName name="_DAF15" localSheetId="6">#REF!</definedName>
    <definedName name="_DAF15" localSheetId="11">#REF!</definedName>
    <definedName name="_DAF15" localSheetId="7">#REF!</definedName>
    <definedName name="_DAF15">#REF!</definedName>
    <definedName name="_DAF16" localSheetId="6">#REF!</definedName>
    <definedName name="_DAF16" localSheetId="11">#REF!</definedName>
    <definedName name="_DAF16" localSheetId="7">#REF!</definedName>
    <definedName name="_DAF16">#REF!</definedName>
    <definedName name="_DAF17" localSheetId="6">#REF!</definedName>
    <definedName name="_DAF17" localSheetId="11">#REF!</definedName>
    <definedName name="_DAF17" localSheetId="7">#REF!</definedName>
    <definedName name="_DAF17">#REF!</definedName>
    <definedName name="_DAF2" localSheetId="6">#REF!</definedName>
    <definedName name="_DAF2" localSheetId="11">#REF!</definedName>
    <definedName name="_DAF2" localSheetId="7">#REF!</definedName>
    <definedName name="_DAF2">#REF!</definedName>
    <definedName name="_DAF3" localSheetId="6">#REF!</definedName>
    <definedName name="_DAF3" localSheetId="11">#REF!</definedName>
    <definedName name="_DAF3" localSheetId="7">#REF!</definedName>
    <definedName name="_DAF3">#REF!</definedName>
    <definedName name="_DEN1" localSheetId="6">[2]prod03!#REF!</definedName>
    <definedName name="_DEN1" localSheetId="11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11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11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11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11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11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11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11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11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11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11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11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11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11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11">#REF!</definedName>
    <definedName name="_MEI92" localSheetId="7">#REF!</definedName>
    <definedName name="_MEI92">#REF!</definedName>
    <definedName name="_no23" localSheetId="6">#REF!</definedName>
    <definedName name="_no23" localSheetId="11">#REF!</definedName>
    <definedName name="_no23" localSheetId="7">#REF!</definedName>
    <definedName name="_no23">#REF!</definedName>
    <definedName name="_no24" localSheetId="6">#REF!</definedName>
    <definedName name="_no24" localSheetId="11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11">#REF!</definedName>
    <definedName name="_P" localSheetId="7">#REF!</definedName>
    <definedName name="_P">#REF!</definedName>
    <definedName name="_pot22" localSheetId="6">#REF!</definedName>
    <definedName name="_pot22" localSheetId="11">#REF!</definedName>
    <definedName name="_pot22" localSheetId="7">#REF!</definedName>
    <definedName name="_pot22">#REF!</definedName>
    <definedName name="_pot23" localSheetId="6">#REF!</definedName>
    <definedName name="_pot23" localSheetId="11">#REF!</definedName>
    <definedName name="_pot23" localSheetId="7">#REF!</definedName>
    <definedName name="_pot23">#REF!</definedName>
    <definedName name="_pot24" localSheetId="6">#REF!</definedName>
    <definedName name="_pot24" localSheetId="11">#REF!</definedName>
    <definedName name="_pot24" localSheetId="7">#REF!</definedName>
    <definedName name="_pot24">#REF!</definedName>
    <definedName name="_pot25" localSheetId="6">#REF!</definedName>
    <definedName name="_pot25" localSheetId="11">#REF!</definedName>
    <definedName name="_pot25" localSheetId="7">#REF!</definedName>
    <definedName name="_pot25">#REF!</definedName>
    <definedName name="_pot26" localSheetId="6">#REF!</definedName>
    <definedName name="_pot26" localSheetId="11">#REF!</definedName>
    <definedName name="_pot26" localSheetId="7">#REF!</definedName>
    <definedName name="_pot26">#REF!</definedName>
    <definedName name="_pot27" localSheetId="6">#REF!</definedName>
    <definedName name="_pot27" localSheetId="11">#REF!</definedName>
    <definedName name="_pot27" localSheetId="7">#REF!</definedName>
    <definedName name="_pot27">#REF!</definedName>
    <definedName name="_pot28" localSheetId="6">#REF!</definedName>
    <definedName name="_pot28" localSheetId="11">#REF!</definedName>
    <definedName name="_pot28" localSheetId="7">#REF!</definedName>
    <definedName name="_pot28">#REF!</definedName>
    <definedName name="_pot29" localSheetId="6">#REF!</definedName>
    <definedName name="_pot29" localSheetId="11">#REF!</definedName>
    <definedName name="_pot29" localSheetId="7">#REF!</definedName>
    <definedName name="_pot29">#REF!</definedName>
    <definedName name="_pot30" localSheetId="6">#REF!</definedName>
    <definedName name="_pot30" localSheetId="11">#REF!</definedName>
    <definedName name="_pot30" localSheetId="7">#REF!</definedName>
    <definedName name="_pot30">#REF!</definedName>
    <definedName name="_pot31" localSheetId="6">#REF!</definedName>
    <definedName name="_pot31" localSheetId="11">#REF!</definedName>
    <definedName name="_pot31" localSheetId="7">#REF!</definedName>
    <definedName name="_pot31">#REF!</definedName>
    <definedName name="_pot32" localSheetId="6">#REF!</definedName>
    <definedName name="_pot32" localSheetId="11">#REF!</definedName>
    <definedName name="_pot32" localSheetId="7">#REF!</definedName>
    <definedName name="_pot32">#REF!</definedName>
    <definedName name="_pot322" localSheetId="6">#REF!</definedName>
    <definedName name="_pot322" localSheetId="11">#REF!</definedName>
    <definedName name="_pot322" localSheetId="7">#REF!</definedName>
    <definedName name="_pot322">#REF!</definedName>
    <definedName name="_pot33" localSheetId="6">#REF!</definedName>
    <definedName name="_pot33" localSheetId="11">#REF!</definedName>
    <definedName name="_pot33" localSheetId="7">#REF!</definedName>
    <definedName name="_pot33">#REF!</definedName>
    <definedName name="_pot34" localSheetId="6">#REF!</definedName>
    <definedName name="_pot34" localSheetId="11">#REF!</definedName>
    <definedName name="_pot34" localSheetId="7">#REF!</definedName>
    <definedName name="_pot34">#REF!</definedName>
    <definedName name="_PRSB_A11..B_O1" localSheetId="6">#REF!</definedName>
    <definedName name="_PRSB_A11..B_O1" localSheetId="11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11">#REF!</definedName>
    <definedName name="_PRSS1..AD1683_" localSheetId="7">#REF!</definedName>
    <definedName name="_PRSS1..AD1683_">#REF!</definedName>
    <definedName name="_R" localSheetId="6">#REF!</definedName>
    <definedName name="_R" localSheetId="11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11">#REF!</definedName>
    <definedName name="_S" localSheetId="7">#REF!</definedName>
    <definedName name="_S">#REF!</definedName>
    <definedName name="_SIN1" localSheetId="6">[2]prod03!#REF!</definedName>
    <definedName name="_SIN1" localSheetId="11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11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11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11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11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11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11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11">#REF!</definedName>
    <definedName name="_TGL2" localSheetId="7">#REF!</definedName>
    <definedName name="_TGL2">#REF!</definedName>
    <definedName name="_tgl22" localSheetId="6">#REF!</definedName>
    <definedName name="_tgl22" localSheetId="11">#REF!</definedName>
    <definedName name="_tgl22" localSheetId="7">#REF!</definedName>
    <definedName name="_tgl22">#REF!</definedName>
    <definedName name="_tgl23" localSheetId="6">#REF!</definedName>
    <definedName name="_tgl23" localSheetId="11">#REF!</definedName>
    <definedName name="_tgl23" localSheetId="7">#REF!</definedName>
    <definedName name="_tgl23">#REF!</definedName>
    <definedName name="_tgl24" localSheetId="6">#REF!</definedName>
    <definedName name="_tgl24" localSheetId="11">#REF!</definedName>
    <definedName name="_tgl24" localSheetId="7">#REF!</definedName>
    <definedName name="_tgl24">#REF!</definedName>
    <definedName name="_tgl25" localSheetId="6">#REF!</definedName>
    <definedName name="_tgl25" localSheetId="11">#REF!</definedName>
    <definedName name="_tgl25" localSheetId="7">#REF!</definedName>
    <definedName name="_tgl25">#REF!</definedName>
    <definedName name="_tgl26" localSheetId="6">#REF!</definedName>
    <definedName name="_tgl26" localSheetId="11">#REF!</definedName>
    <definedName name="_tgl26" localSheetId="7">#REF!</definedName>
    <definedName name="_tgl26">#REF!</definedName>
    <definedName name="_tgl27" localSheetId="6">#REF!</definedName>
    <definedName name="_tgl27" localSheetId="11">#REF!</definedName>
    <definedName name="_tgl27" localSheetId="7">#REF!</definedName>
    <definedName name="_tgl27">#REF!</definedName>
    <definedName name="_tgl28" localSheetId="6">#REF!</definedName>
    <definedName name="_tgl28" localSheetId="11">#REF!</definedName>
    <definedName name="_tgl28" localSheetId="7">#REF!</definedName>
    <definedName name="_tgl28">#REF!</definedName>
    <definedName name="_tgl29" localSheetId="6">#REF!</definedName>
    <definedName name="_tgl29" localSheetId="11">#REF!</definedName>
    <definedName name="_tgl29" localSheetId="7">#REF!</definedName>
    <definedName name="_tgl29">#REF!</definedName>
    <definedName name="_tgl30" localSheetId="6">#REF!</definedName>
    <definedName name="_tgl30" localSheetId="11">#REF!</definedName>
    <definedName name="_tgl30" localSheetId="7">#REF!</definedName>
    <definedName name="_tgl30">#REF!</definedName>
    <definedName name="_tgl31" localSheetId="6">#REF!</definedName>
    <definedName name="_tgl31" localSheetId="11">#REF!</definedName>
    <definedName name="_tgl31" localSheetId="7">#REF!</definedName>
    <definedName name="_tgl31">#REF!</definedName>
    <definedName name="_tgl32" localSheetId="6">#REF!</definedName>
    <definedName name="_tgl32" localSheetId="11">#REF!</definedName>
    <definedName name="_tgl32" localSheetId="7">#REF!</definedName>
    <definedName name="_tgl32">#REF!</definedName>
    <definedName name="_tgl33" localSheetId="6">#REF!</definedName>
    <definedName name="_tgl33" localSheetId="11">#REF!</definedName>
    <definedName name="_tgl33" localSheetId="7">#REF!</definedName>
    <definedName name="_tgl33">#REF!</definedName>
    <definedName name="_tgl34" localSheetId="6">#REF!</definedName>
    <definedName name="_tgl34" localSheetId="11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11" hidden="1">{#N/A,#N/A,FALSE,"M.34"}</definedName>
    <definedName name="_TH1" localSheetId="7" hidden="1">{#N/A,#N/A,FALSE,"M.34"}</definedName>
    <definedName name="_TH1" localSheetId="5" hidden="1">{#N/A,#N/A,FALSE,"M.34"}</definedName>
    <definedName name="_TH1" hidden="1">{#N/A,#N/A,FALSE,"M.34"}</definedName>
    <definedName name="_TH1A" localSheetId="6" hidden="1">{#N/A,#N/A,FALSE,"M.34"}</definedName>
    <definedName name="_TH1A" localSheetId="11" hidden="1">{#N/A,#N/A,FALSE,"M.34"}</definedName>
    <definedName name="_TH1A" localSheetId="7" hidden="1">{#N/A,#N/A,FALSE,"M.34"}</definedName>
    <definedName name="_TH1A" localSheetId="5" hidden="1">{#N/A,#N/A,FALSE,"M.34"}</definedName>
    <definedName name="_TH1A" hidden="1">{#N/A,#N/A,FALSE,"M.34"}</definedName>
    <definedName name="_th2" localSheetId="6" hidden="1">{#N/A,#N/A,FALSE,"M.42"}</definedName>
    <definedName name="_th2" localSheetId="11" hidden="1">{#N/A,#N/A,FALSE,"M.42"}</definedName>
    <definedName name="_th2" localSheetId="7" hidden="1">{#N/A,#N/A,FALSE,"M.42"}</definedName>
    <definedName name="_th2" localSheetId="5" hidden="1">{#N/A,#N/A,FALSE,"M.42"}</definedName>
    <definedName name="_th2" hidden="1">{#N/A,#N/A,FALSE,"M.42"}</definedName>
    <definedName name="_TW1" localSheetId="6">#REF!</definedName>
    <definedName name="_TW1" localSheetId="11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11">#REF!</definedName>
    <definedName name="_TW2" localSheetId="7">#REF!</definedName>
    <definedName name="_TW2">#REF!</definedName>
    <definedName name="_WAI1" localSheetId="6">[2]prod03!#REF!</definedName>
    <definedName name="_WAI1" localSheetId="11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11">[2]prod03!#REF!</definedName>
    <definedName name="_WIL1" localSheetId="7">[2]prod03!#REF!</definedName>
    <definedName name="_WIL1">[2]prod03!#REF!</definedName>
    <definedName name="_Z" localSheetId="6">#REF!</definedName>
    <definedName name="_Z" localSheetId="11">#REF!</definedName>
    <definedName name="_Z" localSheetId="7">#REF!</definedName>
    <definedName name="_Z">#REF!</definedName>
    <definedName name="a" localSheetId="6">[13]JAN07!#REF!</definedName>
    <definedName name="a" localSheetId="11">#REF!</definedName>
    <definedName name="a" localSheetId="7">[13]JAN07!#REF!</definedName>
    <definedName name="a">#REF!</definedName>
    <definedName name="a3c" localSheetId="6">#REF!</definedName>
    <definedName name="a3c" localSheetId="11">#REF!</definedName>
    <definedName name="a3c" localSheetId="7">#REF!</definedName>
    <definedName name="a3c">#REF!</definedName>
    <definedName name="aa" localSheetId="6">#REF!</definedName>
    <definedName name="AA" localSheetId="11">#REF!</definedName>
    <definedName name="aa" localSheetId="7">#REF!</definedName>
    <definedName name="AA">#REF!</definedName>
    <definedName name="aaa" localSheetId="6">#REF!</definedName>
    <definedName name="aaa" localSheetId="11">#REF!</definedName>
    <definedName name="aaa" localSheetId="7">#REF!</definedName>
    <definedName name="aaa">#REF!</definedName>
    <definedName name="AAAA" localSheetId="6">#REF!</definedName>
    <definedName name="AAAA" localSheetId="11">#REF!</definedName>
    <definedName name="AAAA" localSheetId="7">#REF!</definedName>
    <definedName name="AAAA">#REF!</definedName>
    <definedName name="AAAAA">[14]x!$H$9:$H$47</definedName>
    <definedName name="aaaaaaaa" localSheetId="6">#REF!</definedName>
    <definedName name="aaaaaaaa" localSheetId="11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11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11">#REF!</definedName>
    <definedName name="AAAB" localSheetId="7">#REF!</definedName>
    <definedName name="AAAB">#REF!</definedName>
    <definedName name="AAAC" localSheetId="6">#REF!</definedName>
    <definedName name="AAAC" localSheetId="11">#REF!</definedName>
    <definedName name="AAAC" localSheetId="7">#REF!</definedName>
    <definedName name="AAAC">#REF!</definedName>
    <definedName name="AAAD" localSheetId="6">#REF!</definedName>
    <definedName name="AAAD" localSheetId="11">#REF!</definedName>
    <definedName name="AAAD" localSheetId="7">#REF!</definedName>
    <definedName name="AAAD">#REF!</definedName>
    <definedName name="AAAE" localSheetId="6">#REF!</definedName>
    <definedName name="AAAE" localSheetId="11">#REF!</definedName>
    <definedName name="AAAE" localSheetId="7">#REF!</definedName>
    <definedName name="AAAE">#REF!</definedName>
    <definedName name="AAAF" localSheetId="6">#REF!</definedName>
    <definedName name="AAAF" localSheetId="11">#REF!</definedName>
    <definedName name="AAAF" localSheetId="7">#REF!</definedName>
    <definedName name="AAAF">#REF!</definedName>
    <definedName name="AAAG" localSheetId="6">#REF!</definedName>
    <definedName name="AAAG" localSheetId="11">#REF!</definedName>
    <definedName name="AAAG" localSheetId="7">#REF!</definedName>
    <definedName name="AAAG">#REF!</definedName>
    <definedName name="AAAH" localSheetId="6">#REF!</definedName>
    <definedName name="AAAH" localSheetId="11">#REF!</definedName>
    <definedName name="AAAH" localSheetId="7">#REF!</definedName>
    <definedName name="AAAH">#REF!</definedName>
    <definedName name="AAAI" localSheetId="6">#REF!</definedName>
    <definedName name="AAAI" localSheetId="11">#REF!</definedName>
    <definedName name="AAAI" localSheetId="7">#REF!</definedName>
    <definedName name="AAAI">#REF!</definedName>
    <definedName name="AAAJ" localSheetId="6">#REF!</definedName>
    <definedName name="AAAJ" localSheetId="11">#REF!</definedName>
    <definedName name="AAAJ" localSheetId="7">#REF!</definedName>
    <definedName name="AAAJ">#REF!</definedName>
    <definedName name="AABA" localSheetId="6">#REF!</definedName>
    <definedName name="AABA" localSheetId="11">#REF!</definedName>
    <definedName name="AABA" localSheetId="7">#REF!</definedName>
    <definedName name="AABA">#REF!</definedName>
    <definedName name="AABB" localSheetId="6">#REF!</definedName>
    <definedName name="AABB" localSheetId="11">#REF!</definedName>
    <definedName name="AABB" localSheetId="7">#REF!</definedName>
    <definedName name="AABB">#REF!</definedName>
    <definedName name="AABC" localSheetId="6">#REF!</definedName>
    <definedName name="AABC" localSheetId="11">#REF!</definedName>
    <definedName name="AABC" localSheetId="7">#REF!</definedName>
    <definedName name="AABC">#REF!</definedName>
    <definedName name="AABD" localSheetId="6">#REF!</definedName>
    <definedName name="AABD" localSheetId="11">#REF!</definedName>
    <definedName name="AABD" localSheetId="7">#REF!</definedName>
    <definedName name="AABD">#REF!</definedName>
    <definedName name="AABE" localSheetId="6">#REF!</definedName>
    <definedName name="AABE" localSheetId="11">#REF!</definedName>
    <definedName name="AABE" localSheetId="7">#REF!</definedName>
    <definedName name="AABE">#REF!</definedName>
    <definedName name="AABF" localSheetId="6">#REF!</definedName>
    <definedName name="AABF" localSheetId="11">#REF!</definedName>
    <definedName name="AABF" localSheetId="7">#REF!</definedName>
    <definedName name="AABF">#REF!</definedName>
    <definedName name="AABG" localSheetId="6">#REF!</definedName>
    <definedName name="AABG" localSheetId="11">#REF!</definedName>
    <definedName name="AABG" localSheetId="7">#REF!</definedName>
    <definedName name="AABG">#REF!</definedName>
    <definedName name="AABH" localSheetId="6">#REF!</definedName>
    <definedName name="AABH" localSheetId="11">#REF!</definedName>
    <definedName name="AABH" localSheetId="7">#REF!</definedName>
    <definedName name="AABH">#REF!</definedName>
    <definedName name="AABI" localSheetId="6">#REF!</definedName>
    <definedName name="AABI" localSheetId="11">#REF!</definedName>
    <definedName name="AABI" localSheetId="7">#REF!</definedName>
    <definedName name="AABI">#REF!</definedName>
    <definedName name="AABJ" localSheetId="6">#REF!</definedName>
    <definedName name="AABJ" localSheetId="11">#REF!</definedName>
    <definedName name="AABJ" localSheetId="7">#REF!</definedName>
    <definedName name="AABJ">#REF!</definedName>
    <definedName name="AACA" localSheetId="6">#REF!</definedName>
    <definedName name="AACA" localSheetId="11">#REF!</definedName>
    <definedName name="AACA" localSheetId="7">#REF!</definedName>
    <definedName name="AACA">#REF!</definedName>
    <definedName name="AACB" localSheetId="6">#REF!</definedName>
    <definedName name="AACB" localSheetId="11">#REF!</definedName>
    <definedName name="AACB" localSheetId="7">#REF!</definedName>
    <definedName name="AACB">#REF!</definedName>
    <definedName name="AACC" localSheetId="6">#REF!</definedName>
    <definedName name="AACC" localSheetId="11">#REF!</definedName>
    <definedName name="AACC" localSheetId="7">#REF!</definedName>
    <definedName name="AACC">#REF!</definedName>
    <definedName name="AACD" localSheetId="6">#REF!</definedName>
    <definedName name="AACD" localSheetId="11">#REF!</definedName>
    <definedName name="AACD" localSheetId="7">#REF!</definedName>
    <definedName name="AACD">#REF!</definedName>
    <definedName name="AACE" localSheetId="6">#REF!</definedName>
    <definedName name="AACE" localSheetId="11">#REF!</definedName>
    <definedName name="AACE" localSheetId="7">#REF!</definedName>
    <definedName name="AACE">#REF!</definedName>
    <definedName name="AACF" localSheetId="6">#REF!</definedName>
    <definedName name="AACF" localSheetId="11">#REF!</definedName>
    <definedName name="AACF" localSheetId="7">#REF!</definedName>
    <definedName name="AACF">#REF!</definedName>
    <definedName name="AACG" localSheetId="6">#REF!</definedName>
    <definedName name="AACG" localSheetId="11">#REF!</definedName>
    <definedName name="AACG" localSheetId="7">#REF!</definedName>
    <definedName name="AACG">#REF!</definedName>
    <definedName name="AACH" localSheetId="6">#REF!</definedName>
    <definedName name="AACH" localSheetId="11">#REF!</definedName>
    <definedName name="AACH" localSheetId="7">#REF!</definedName>
    <definedName name="AACH">#REF!</definedName>
    <definedName name="AACI" localSheetId="6">#REF!</definedName>
    <definedName name="AACI" localSheetId="11">#REF!</definedName>
    <definedName name="AACI" localSheetId="7">#REF!</definedName>
    <definedName name="AACI">#REF!</definedName>
    <definedName name="AACJ" localSheetId="6">#REF!</definedName>
    <definedName name="AACJ" localSheetId="11">#REF!</definedName>
    <definedName name="AACJ" localSheetId="7">#REF!</definedName>
    <definedName name="AACJ">#REF!</definedName>
    <definedName name="AADA" localSheetId="6">#REF!</definedName>
    <definedName name="AADA" localSheetId="11">#REF!</definedName>
    <definedName name="AADA" localSheetId="7">#REF!</definedName>
    <definedName name="AADA">#REF!</definedName>
    <definedName name="AADB" localSheetId="6">#REF!</definedName>
    <definedName name="AADB" localSheetId="11">#REF!</definedName>
    <definedName name="AADB" localSheetId="7">#REF!</definedName>
    <definedName name="AADB">#REF!</definedName>
    <definedName name="AADC" localSheetId="6">#REF!</definedName>
    <definedName name="AADC" localSheetId="11">#REF!</definedName>
    <definedName name="AADC" localSheetId="7">#REF!</definedName>
    <definedName name="AADC">#REF!</definedName>
    <definedName name="AADD" localSheetId="6">#REF!</definedName>
    <definedName name="AADD" localSheetId="11">#REF!</definedName>
    <definedName name="AADD" localSheetId="7">#REF!</definedName>
    <definedName name="AADD">#REF!</definedName>
    <definedName name="AADE" localSheetId="6">#REF!</definedName>
    <definedName name="AADE" localSheetId="11">#REF!</definedName>
    <definedName name="AADE" localSheetId="7">#REF!</definedName>
    <definedName name="AADE">#REF!</definedName>
    <definedName name="AADF" localSheetId="6">#REF!</definedName>
    <definedName name="AADF" localSheetId="11">#REF!</definedName>
    <definedName name="AADF" localSheetId="7">#REF!</definedName>
    <definedName name="AADF">#REF!</definedName>
    <definedName name="AADG" localSheetId="6">#REF!</definedName>
    <definedName name="AADG" localSheetId="11">#REF!</definedName>
    <definedName name="AADG" localSheetId="7">#REF!</definedName>
    <definedName name="AADG">#REF!</definedName>
    <definedName name="AADH" localSheetId="6">#REF!</definedName>
    <definedName name="AADH" localSheetId="11">#REF!</definedName>
    <definedName name="AADH" localSheetId="7">#REF!</definedName>
    <definedName name="AADH">#REF!</definedName>
    <definedName name="AADI" localSheetId="6">#REF!</definedName>
    <definedName name="AADI" localSheetId="11">#REF!</definedName>
    <definedName name="AADI" localSheetId="7">#REF!</definedName>
    <definedName name="AADI">#REF!</definedName>
    <definedName name="AADJ" localSheetId="6">#REF!</definedName>
    <definedName name="AADJ" localSheetId="11">#REF!</definedName>
    <definedName name="AADJ" localSheetId="7">#REF!</definedName>
    <definedName name="AADJ">#REF!</definedName>
    <definedName name="AAEA" localSheetId="6">#REF!</definedName>
    <definedName name="AAEA" localSheetId="11">#REF!</definedName>
    <definedName name="AAEA" localSheetId="7">#REF!</definedName>
    <definedName name="AAEA">#REF!</definedName>
    <definedName name="AAEB" localSheetId="6">#REF!</definedName>
    <definedName name="AAEB" localSheetId="11">#REF!</definedName>
    <definedName name="AAEB" localSheetId="7">#REF!</definedName>
    <definedName name="AAEB">#REF!</definedName>
    <definedName name="AAEC" localSheetId="6">#REF!</definedName>
    <definedName name="AAEC" localSheetId="11">#REF!</definedName>
    <definedName name="AAEC" localSheetId="7">#REF!</definedName>
    <definedName name="AAEC">#REF!</definedName>
    <definedName name="AAED" localSheetId="6">#REF!</definedName>
    <definedName name="AAED" localSheetId="11">#REF!</definedName>
    <definedName name="AAED" localSheetId="7">#REF!</definedName>
    <definedName name="AAED">#REF!</definedName>
    <definedName name="AAEE" localSheetId="6">#REF!</definedName>
    <definedName name="AAEE" localSheetId="11">#REF!</definedName>
    <definedName name="AAEE" localSheetId="7">#REF!</definedName>
    <definedName name="AAEE">#REF!</definedName>
    <definedName name="AAEF" localSheetId="6">#REF!</definedName>
    <definedName name="AAEF" localSheetId="11">#REF!</definedName>
    <definedName name="AAEF" localSheetId="7">#REF!</definedName>
    <definedName name="AAEF">#REF!</definedName>
    <definedName name="AAEG" localSheetId="6">#REF!</definedName>
    <definedName name="AAEG" localSheetId="11">#REF!</definedName>
    <definedName name="AAEG" localSheetId="7">#REF!</definedName>
    <definedName name="AAEG">#REF!</definedName>
    <definedName name="AAEH" localSheetId="6">#REF!</definedName>
    <definedName name="AAEH" localSheetId="11">#REF!</definedName>
    <definedName name="AAEH" localSheetId="7">#REF!</definedName>
    <definedName name="AAEH">#REF!</definedName>
    <definedName name="AAEI" localSheetId="6">#REF!</definedName>
    <definedName name="AAEI" localSheetId="11">#REF!</definedName>
    <definedName name="AAEI" localSheetId="7">#REF!</definedName>
    <definedName name="AAEI">#REF!</definedName>
    <definedName name="AAEJ" localSheetId="6">#REF!</definedName>
    <definedName name="AAEJ" localSheetId="11">#REF!</definedName>
    <definedName name="AAEJ" localSheetId="7">#REF!</definedName>
    <definedName name="AAEJ">#REF!</definedName>
    <definedName name="AAFA" localSheetId="6">#REF!</definedName>
    <definedName name="AAFA" localSheetId="11">#REF!</definedName>
    <definedName name="AAFA" localSheetId="7">#REF!</definedName>
    <definedName name="AAFA">#REF!</definedName>
    <definedName name="AAFB" localSheetId="6">#REF!</definedName>
    <definedName name="AAFB" localSheetId="11">#REF!</definedName>
    <definedName name="AAFB" localSheetId="7">#REF!</definedName>
    <definedName name="AAFB">#REF!</definedName>
    <definedName name="AAFC" localSheetId="6">#REF!</definedName>
    <definedName name="AAFC" localSheetId="11">#REF!</definedName>
    <definedName name="AAFC" localSheetId="7">#REF!</definedName>
    <definedName name="AAFC">#REF!</definedName>
    <definedName name="AAFD" localSheetId="6">#REF!</definedName>
    <definedName name="AAFD" localSheetId="11">#REF!</definedName>
    <definedName name="AAFD" localSheetId="7">#REF!</definedName>
    <definedName name="AAFD">#REF!</definedName>
    <definedName name="AAFE" localSheetId="6">#REF!</definedName>
    <definedName name="AAFE" localSheetId="11">#REF!</definedName>
    <definedName name="AAFE" localSheetId="7">#REF!</definedName>
    <definedName name="AAFE">#REF!</definedName>
    <definedName name="AAFF" localSheetId="6">#REF!</definedName>
    <definedName name="AAFF" localSheetId="11">#REF!</definedName>
    <definedName name="AAFF" localSheetId="7">#REF!</definedName>
    <definedName name="AAFF">#REF!</definedName>
    <definedName name="AAFG" localSheetId="6">#REF!</definedName>
    <definedName name="AAFG" localSheetId="11">#REF!</definedName>
    <definedName name="AAFG" localSheetId="7">#REF!</definedName>
    <definedName name="AAFG">#REF!</definedName>
    <definedName name="AAFH" localSheetId="6">#REF!</definedName>
    <definedName name="AAFH" localSheetId="11">#REF!</definedName>
    <definedName name="AAFH" localSheetId="7">#REF!</definedName>
    <definedName name="AAFH">#REF!</definedName>
    <definedName name="AAFI" localSheetId="6">#REF!</definedName>
    <definedName name="AAFI" localSheetId="11">#REF!</definedName>
    <definedName name="AAFI" localSheetId="7">#REF!</definedName>
    <definedName name="AAFI">#REF!</definedName>
    <definedName name="AAFJ" localSheetId="6">#REF!</definedName>
    <definedName name="AAFJ" localSheetId="11">#REF!</definedName>
    <definedName name="AAFJ" localSheetId="7">#REF!</definedName>
    <definedName name="AAFJ">#REF!</definedName>
    <definedName name="AAGA" localSheetId="6">#REF!</definedName>
    <definedName name="AAGA" localSheetId="11">#REF!</definedName>
    <definedName name="AAGA" localSheetId="7">#REF!</definedName>
    <definedName name="AAGA">#REF!</definedName>
    <definedName name="AAGB" localSheetId="6">#REF!</definedName>
    <definedName name="AAGB" localSheetId="11">#REF!</definedName>
    <definedName name="AAGB" localSheetId="7">#REF!</definedName>
    <definedName name="AAGB">#REF!</definedName>
    <definedName name="AAGC" localSheetId="6">#REF!</definedName>
    <definedName name="AAGC" localSheetId="11">#REF!</definedName>
    <definedName name="AAGC" localSheetId="7">#REF!</definedName>
    <definedName name="AAGC">#REF!</definedName>
    <definedName name="AAGD" localSheetId="6">#REF!</definedName>
    <definedName name="AAGD" localSheetId="11">#REF!</definedName>
    <definedName name="AAGD" localSheetId="7">#REF!</definedName>
    <definedName name="AAGD">#REF!</definedName>
    <definedName name="AAGE" localSheetId="6">#REF!</definedName>
    <definedName name="AAGE" localSheetId="11">#REF!</definedName>
    <definedName name="AAGE" localSheetId="7">#REF!</definedName>
    <definedName name="AAGE">#REF!</definedName>
    <definedName name="AAGF" localSheetId="6">#REF!</definedName>
    <definedName name="AAGF" localSheetId="11">#REF!</definedName>
    <definedName name="AAGF" localSheetId="7">#REF!</definedName>
    <definedName name="AAGF">#REF!</definedName>
    <definedName name="AAGG" localSheetId="6">#REF!</definedName>
    <definedName name="AAGG" localSheetId="11">#REF!</definedName>
    <definedName name="AAGG" localSheetId="7">#REF!</definedName>
    <definedName name="AAGG">#REF!</definedName>
    <definedName name="AAGH" localSheetId="6">#REF!</definedName>
    <definedName name="AAGH" localSheetId="11">#REF!</definedName>
    <definedName name="AAGH" localSheetId="7">#REF!</definedName>
    <definedName name="AAGH">#REF!</definedName>
    <definedName name="AAGI" localSheetId="6">#REF!</definedName>
    <definedName name="AAGI" localSheetId="11">#REF!</definedName>
    <definedName name="AAGI" localSheetId="7">#REF!</definedName>
    <definedName name="AAGI">#REF!</definedName>
    <definedName name="AAGJ" localSheetId="6">#REF!</definedName>
    <definedName name="AAGJ" localSheetId="11">#REF!</definedName>
    <definedName name="AAGJ" localSheetId="7">#REF!</definedName>
    <definedName name="AAGJ">#REF!</definedName>
    <definedName name="AAHA" localSheetId="6">#REF!</definedName>
    <definedName name="AAHA" localSheetId="11">#REF!</definedName>
    <definedName name="AAHA" localSheetId="7">#REF!</definedName>
    <definedName name="AAHA">#REF!</definedName>
    <definedName name="AAHB" localSheetId="6">#REF!</definedName>
    <definedName name="AAHB" localSheetId="11">#REF!</definedName>
    <definedName name="AAHB" localSheetId="7">#REF!</definedName>
    <definedName name="AAHB">#REF!</definedName>
    <definedName name="AAHC" localSheetId="6">#REF!</definedName>
    <definedName name="AAHC" localSheetId="11">#REF!</definedName>
    <definedName name="AAHC" localSheetId="7">#REF!</definedName>
    <definedName name="AAHC">#REF!</definedName>
    <definedName name="AAHD" localSheetId="6">#REF!</definedName>
    <definedName name="AAHD" localSheetId="11">#REF!</definedName>
    <definedName name="AAHD" localSheetId="7">#REF!</definedName>
    <definedName name="AAHD">#REF!</definedName>
    <definedName name="AAHE" localSheetId="6">#REF!</definedName>
    <definedName name="AAHE" localSheetId="11">#REF!</definedName>
    <definedName name="AAHE" localSheetId="7">#REF!</definedName>
    <definedName name="AAHE">#REF!</definedName>
    <definedName name="AAHF" localSheetId="6">#REF!</definedName>
    <definedName name="AAHF" localSheetId="11">#REF!</definedName>
    <definedName name="AAHF" localSheetId="7">#REF!</definedName>
    <definedName name="AAHF">#REF!</definedName>
    <definedName name="AAHG" localSheetId="6">#REF!</definedName>
    <definedName name="AAHG" localSheetId="11">#REF!</definedName>
    <definedName name="AAHG" localSheetId="7">#REF!</definedName>
    <definedName name="AAHG">#REF!</definedName>
    <definedName name="AAHH" localSheetId="6">#REF!</definedName>
    <definedName name="AAHH" localSheetId="11">#REF!</definedName>
    <definedName name="AAHH" localSheetId="7">#REF!</definedName>
    <definedName name="AAHH">#REF!</definedName>
    <definedName name="AAHI" localSheetId="6">#REF!</definedName>
    <definedName name="AAHI" localSheetId="11">#REF!</definedName>
    <definedName name="AAHI" localSheetId="7">#REF!</definedName>
    <definedName name="AAHI">#REF!</definedName>
    <definedName name="AAHJ" localSheetId="6">#REF!</definedName>
    <definedName name="AAHJ" localSheetId="11">#REF!</definedName>
    <definedName name="AAHJ" localSheetId="7">#REF!</definedName>
    <definedName name="AAHJ">#REF!</definedName>
    <definedName name="AAIA" localSheetId="6">#REF!</definedName>
    <definedName name="AAIA" localSheetId="11">#REF!</definedName>
    <definedName name="AAIA" localSheetId="7">#REF!</definedName>
    <definedName name="AAIA">#REF!</definedName>
    <definedName name="AAIB" localSheetId="6">#REF!</definedName>
    <definedName name="AAIB" localSheetId="11">#REF!</definedName>
    <definedName name="AAIB" localSheetId="7">#REF!</definedName>
    <definedName name="AAIB">#REF!</definedName>
    <definedName name="AAIC" localSheetId="6">#REF!</definedName>
    <definedName name="AAIC" localSheetId="11">#REF!</definedName>
    <definedName name="AAIC" localSheetId="7">#REF!</definedName>
    <definedName name="AAIC">#REF!</definedName>
    <definedName name="AAID" localSheetId="6">#REF!</definedName>
    <definedName name="AAID" localSheetId="11">#REF!</definedName>
    <definedName name="AAID" localSheetId="7">#REF!</definedName>
    <definedName name="AAID">#REF!</definedName>
    <definedName name="AAIE" localSheetId="6">#REF!</definedName>
    <definedName name="AAIE" localSheetId="11">#REF!</definedName>
    <definedName name="AAIE" localSheetId="7">#REF!</definedName>
    <definedName name="AAIE">#REF!</definedName>
    <definedName name="AAIF" localSheetId="6">#REF!</definedName>
    <definedName name="AAIF" localSheetId="11">#REF!</definedName>
    <definedName name="AAIF" localSheetId="7">#REF!</definedName>
    <definedName name="AAIF">#REF!</definedName>
    <definedName name="AAIG" localSheetId="6">#REF!</definedName>
    <definedName name="AAIG" localSheetId="11">#REF!</definedName>
    <definedName name="AAIG" localSheetId="7">#REF!</definedName>
    <definedName name="AAIG">#REF!</definedName>
    <definedName name="AAIH" localSheetId="6">#REF!</definedName>
    <definedName name="AAIH" localSheetId="11">#REF!</definedName>
    <definedName name="AAIH" localSheetId="7">#REF!</definedName>
    <definedName name="AAIH">#REF!</definedName>
    <definedName name="AAII" localSheetId="6">#REF!</definedName>
    <definedName name="AAII" localSheetId="11">#REF!</definedName>
    <definedName name="AAII" localSheetId="7">#REF!</definedName>
    <definedName name="AAII">#REF!</definedName>
    <definedName name="AAIJ" localSheetId="6">#REF!</definedName>
    <definedName name="AAIJ" localSheetId="11">#REF!</definedName>
    <definedName name="AAIJ" localSheetId="7">#REF!</definedName>
    <definedName name="AAIJ">#REF!</definedName>
    <definedName name="AAJA" localSheetId="6">#REF!</definedName>
    <definedName name="AAJA" localSheetId="11">#REF!</definedName>
    <definedName name="AAJA" localSheetId="7">#REF!</definedName>
    <definedName name="AAJA">#REF!</definedName>
    <definedName name="AAJB" localSheetId="6">#REF!</definedName>
    <definedName name="AAJB" localSheetId="11">#REF!</definedName>
    <definedName name="AAJB" localSheetId="7">#REF!</definedName>
    <definedName name="AAJB">#REF!</definedName>
    <definedName name="AAJC" localSheetId="6">#REF!</definedName>
    <definedName name="AAJC" localSheetId="11">#REF!</definedName>
    <definedName name="AAJC" localSheetId="7">#REF!</definedName>
    <definedName name="AAJC">#REF!</definedName>
    <definedName name="AAJD" localSheetId="6">#REF!</definedName>
    <definedName name="AAJD" localSheetId="11">#REF!</definedName>
    <definedName name="AAJD" localSheetId="7">#REF!</definedName>
    <definedName name="AAJD">#REF!</definedName>
    <definedName name="AAJE" localSheetId="6">#REF!</definedName>
    <definedName name="AAJE" localSheetId="11">#REF!</definedName>
    <definedName name="AAJE" localSheetId="7">#REF!</definedName>
    <definedName name="AAJE">#REF!</definedName>
    <definedName name="AAJF" localSheetId="6">#REF!</definedName>
    <definedName name="AAJF" localSheetId="11">#REF!</definedName>
    <definedName name="AAJF" localSheetId="7">#REF!</definedName>
    <definedName name="AAJF">#REF!</definedName>
    <definedName name="AAJG" localSheetId="6">#REF!</definedName>
    <definedName name="AAJG" localSheetId="11">#REF!</definedName>
    <definedName name="AAJG" localSheetId="7">#REF!</definedName>
    <definedName name="AAJG">#REF!</definedName>
    <definedName name="AAJH" localSheetId="6">#REF!</definedName>
    <definedName name="AAJH" localSheetId="11">#REF!</definedName>
    <definedName name="AAJH" localSheetId="7">#REF!</definedName>
    <definedName name="AAJH">#REF!</definedName>
    <definedName name="AAJI" localSheetId="6">#REF!</definedName>
    <definedName name="AAJI" localSheetId="11">#REF!</definedName>
    <definedName name="AAJI" localSheetId="7">#REF!</definedName>
    <definedName name="AAJI">#REF!</definedName>
    <definedName name="AAJJ" localSheetId="6">#REF!</definedName>
    <definedName name="AAJJ" localSheetId="11">#REF!</definedName>
    <definedName name="AAJJ" localSheetId="7">#REF!</definedName>
    <definedName name="AAJJ">#REF!</definedName>
    <definedName name="AASS" localSheetId="11">[2]prod03!#REF!</definedName>
    <definedName name="AASS">[2]prod03!#REF!</definedName>
    <definedName name="ab" localSheetId="6" hidden="1">{#N/A,#N/A,FALSE,"M.01"}</definedName>
    <definedName name="ab" localSheetId="11" hidden="1">{#N/A,#N/A,FALSE,"M.01"}</definedName>
    <definedName name="ab" localSheetId="7" hidden="1">{#N/A,#N/A,FALSE,"M.01"}</definedName>
    <definedName name="ab" localSheetId="5" hidden="1">{#N/A,#N/A,FALSE,"M.01"}</definedName>
    <definedName name="ab" hidden="1">{#N/A,#N/A,FALSE,"M.01"}</definedName>
    <definedName name="ABAA" localSheetId="6">#REF!</definedName>
    <definedName name="ABAA" localSheetId="11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11">#REF!</definedName>
    <definedName name="ABAB" localSheetId="7">#REF!</definedName>
    <definedName name="ABAB">#REF!</definedName>
    <definedName name="ABAC" localSheetId="6">#REF!</definedName>
    <definedName name="ABAC" localSheetId="11">#REF!</definedName>
    <definedName name="ABAC" localSheetId="7">#REF!</definedName>
    <definedName name="ABAC">#REF!</definedName>
    <definedName name="ABAD" localSheetId="6">#REF!</definedName>
    <definedName name="ABAD" localSheetId="11">#REF!</definedName>
    <definedName name="ABAD" localSheetId="7">#REF!</definedName>
    <definedName name="ABAD">#REF!</definedName>
    <definedName name="ABAE" localSheetId="6">#REF!</definedName>
    <definedName name="ABAE" localSheetId="11">#REF!</definedName>
    <definedName name="ABAE" localSheetId="7">#REF!</definedName>
    <definedName name="ABAE">#REF!</definedName>
    <definedName name="ABAF" localSheetId="6">#REF!</definedName>
    <definedName name="ABAF" localSheetId="11">#REF!</definedName>
    <definedName name="ABAF" localSheetId="7">#REF!</definedName>
    <definedName name="ABAF">#REF!</definedName>
    <definedName name="ABAG" localSheetId="6">#REF!</definedName>
    <definedName name="ABAG" localSheetId="11">#REF!</definedName>
    <definedName name="ABAG" localSheetId="7">#REF!</definedName>
    <definedName name="ABAG">#REF!</definedName>
    <definedName name="ABAH" localSheetId="6">#REF!</definedName>
    <definedName name="ABAH" localSheetId="11">#REF!</definedName>
    <definedName name="ABAH" localSheetId="7">#REF!</definedName>
    <definedName name="ABAH">#REF!</definedName>
    <definedName name="ABAI" localSheetId="6">#REF!</definedName>
    <definedName name="ABAI" localSheetId="11">#REF!</definedName>
    <definedName name="ABAI" localSheetId="7">#REF!</definedName>
    <definedName name="ABAI">#REF!</definedName>
    <definedName name="ABAJ" localSheetId="6">#REF!</definedName>
    <definedName name="ABAJ" localSheetId="11">#REF!</definedName>
    <definedName name="ABAJ" localSheetId="7">#REF!</definedName>
    <definedName name="ABAJ">#REF!</definedName>
    <definedName name="ABBA" localSheetId="6">#REF!</definedName>
    <definedName name="ABBA" localSheetId="11">#REF!</definedName>
    <definedName name="ABBA" localSheetId="7">#REF!</definedName>
    <definedName name="ABBA">#REF!</definedName>
    <definedName name="ABBB" localSheetId="6">#REF!</definedName>
    <definedName name="ABBB" localSheetId="11">#REF!</definedName>
    <definedName name="ABBB" localSheetId="7">#REF!</definedName>
    <definedName name="ABBB">#REF!</definedName>
    <definedName name="ABBC" localSheetId="6">#REF!</definedName>
    <definedName name="ABBC" localSheetId="11">#REF!</definedName>
    <definedName name="ABBC" localSheetId="7">#REF!</definedName>
    <definedName name="ABBC">#REF!</definedName>
    <definedName name="ABBD" localSheetId="6">#REF!</definedName>
    <definedName name="ABBD" localSheetId="11">#REF!</definedName>
    <definedName name="ABBD" localSheetId="7">#REF!</definedName>
    <definedName name="ABBD">#REF!</definedName>
    <definedName name="ABBE" localSheetId="6">#REF!</definedName>
    <definedName name="ABBE" localSheetId="11">#REF!</definedName>
    <definedName name="ABBE" localSheetId="7">#REF!</definedName>
    <definedName name="ABBE">#REF!</definedName>
    <definedName name="ABBF" localSheetId="6">#REF!</definedName>
    <definedName name="ABBF" localSheetId="11">#REF!</definedName>
    <definedName name="ABBF" localSheetId="7">#REF!</definedName>
    <definedName name="ABBF">#REF!</definedName>
    <definedName name="ABBG" localSheetId="6">#REF!</definedName>
    <definedName name="ABBG" localSheetId="11">#REF!</definedName>
    <definedName name="ABBG" localSheetId="7">#REF!</definedName>
    <definedName name="ABBG">#REF!</definedName>
    <definedName name="ABBH" localSheetId="6">#REF!</definedName>
    <definedName name="ABBH" localSheetId="11">#REF!</definedName>
    <definedName name="ABBH" localSheetId="7">#REF!</definedName>
    <definedName name="ABBH">#REF!</definedName>
    <definedName name="ABBI" localSheetId="6">#REF!</definedName>
    <definedName name="ABBI" localSheetId="11">#REF!</definedName>
    <definedName name="ABBI" localSheetId="7">#REF!</definedName>
    <definedName name="ABBI">#REF!</definedName>
    <definedName name="ABBJ" localSheetId="6">#REF!</definedName>
    <definedName name="ABBJ" localSheetId="11">#REF!</definedName>
    <definedName name="ABBJ" localSheetId="7">#REF!</definedName>
    <definedName name="ABBJ">#REF!</definedName>
    <definedName name="ABC" localSheetId="6">#REF!</definedName>
    <definedName name="ABC" localSheetId="11">#REF!</definedName>
    <definedName name="ABC" localSheetId="7">#REF!</definedName>
    <definedName name="ABC">#REF!</definedName>
    <definedName name="ABCA" localSheetId="6">#REF!</definedName>
    <definedName name="ABCA" localSheetId="11">#REF!</definedName>
    <definedName name="ABCA" localSheetId="7">#REF!</definedName>
    <definedName name="ABCA">#REF!</definedName>
    <definedName name="ABCB" localSheetId="6">#REF!</definedName>
    <definedName name="ABCB" localSheetId="11">#REF!</definedName>
    <definedName name="ABCB" localSheetId="7">#REF!</definedName>
    <definedName name="ABCB">#REF!</definedName>
    <definedName name="ABCC" localSheetId="6">#REF!</definedName>
    <definedName name="ABCC" localSheetId="11">#REF!</definedName>
    <definedName name="ABCC" localSheetId="7">#REF!</definedName>
    <definedName name="ABCC">#REF!</definedName>
    <definedName name="ABCD">[14]x!$B$100:$B$101</definedName>
    <definedName name="ABCE" localSheetId="6">#REF!</definedName>
    <definedName name="ABCE" localSheetId="11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11">#REF!</definedName>
    <definedName name="ABCF" localSheetId="7">#REF!</definedName>
    <definedName name="ABCF">#REF!</definedName>
    <definedName name="ABCG" localSheetId="6">#REF!</definedName>
    <definedName name="ABCG" localSheetId="11">#REF!</definedName>
    <definedName name="ABCG" localSheetId="7">#REF!</definedName>
    <definedName name="ABCG">#REF!</definedName>
    <definedName name="ABCH" localSheetId="6">#REF!</definedName>
    <definedName name="ABCH" localSheetId="11">#REF!</definedName>
    <definedName name="ABCH" localSheetId="7">#REF!</definedName>
    <definedName name="ABCH">#REF!</definedName>
    <definedName name="ABCI" localSheetId="6">#REF!</definedName>
    <definedName name="ABCI" localSheetId="11">#REF!</definedName>
    <definedName name="ABCI" localSheetId="7">#REF!</definedName>
    <definedName name="ABCI">#REF!</definedName>
    <definedName name="ABCJ" localSheetId="6">#REF!</definedName>
    <definedName name="ABCJ" localSheetId="11">#REF!</definedName>
    <definedName name="ABCJ" localSheetId="7">#REF!</definedName>
    <definedName name="ABCJ">#REF!</definedName>
    <definedName name="ABDA" localSheetId="6">#REF!</definedName>
    <definedName name="ABDA" localSheetId="11">#REF!</definedName>
    <definedName name="ABDA" localSheetId="7">#REF!</definedName>
    <definedName name="ABDA">#REF!</definedName>
    <definedName name="ABDB" localSheetId="6">#REF!</definedName>
    <definedName name="ABDB" localSheetId="11">#REF!</definedName>
    <definedName name="ABDB" localSheetId="7">#REF!</definedName>
    <definedName name="ABDB">#REF!</definedName>
    <definedName name="ABDC" localSheetId="6">#REF!</definedName>
    <definedName name="ABDC" localSheetId="11">#REF!</definedName>
    <definedName name="ABDC" localSheetId="7">#REF!</definedName>
    <definedName name="ABDC">#REF!</definedName>
    <definedName name="ABDD" localSheetId="6">#REF!</definedName>
    <definedName name="ABDD" localSheetId="11">#REF!</definedName>
    <definedName name="ABDD" localSheetId="7">#REF!</definedName>
    <definedName name="ABDD">#REF!</definedName>
    <definedName name="ABDE" localSheetId="6">#REF!</definedName>
    <definedName name="ABDE" localSheetId="11">#REF!</definedName>
    <definedName name="ABDE" localSheetId="7">#REF!</definedName>
    <definedName name="ABDE">#REF!</definedName>
    <definedName name="ABDF" localSheetId="6">#REF!</definedName>
    <definedName name="ABDF" localSheetId="11">#REF!</definedName>
    <definedName name="ABDF" localSheetId="7">#REF!</definedName>
    <definedName name="ABDF">#REF!</definedName>
    <definedName name="ABDG" localSheetId="6">#REF!</definedName>
    <definedName name="ABDG" localSheetId="11">#REF!</definedName>
    <definedName name="ABDG" localSheetId="7">#REF!</definedName>
    <definedName name="ABDG">#REF!</definedName>
    <definedName name="ABDH" localSheetId="6">#REF!</definedName>
    <definedName name="ABDH" localSheetId="11">#REF!</definedName>
    <definedName name="ABDH" localSheetId="7">#REF!</definedName>
    <definedName name="ABDH">#REF!</definedName>
    <definedName name="ABDI" localSheetId="6">#REF!</definedName>
    <definedName name="ABDI" localSheetId="11">#REF!</definedName>
    <definedName name="ABDI" localSheetId="7">#REF!</definedName>
    <definedName name="ABDI">#REF!</definedName>
    <definedName name="ABDJ" localSheetId="6">#REF!</definedName>
    <definedName name="ABDJ" localSheetId="11">#REF!</definedName>
    <definedName name="ABDJ" localSheetId="7">#REF!</definedName>
    <definedName name="ABDJ">#REF!</definedName>
    <definedName name="ABEA" localSheetId="6">#REF!</definedName>
    <definedName name="ABEA" localSheetId="11">#REF!</definedName>
    <definedName name="ABEA" localSheetId="7">#REF!</definedName>
    <definedName name="ABEA">#REF!</definedName>
    <definedName name="ABEB" localSheetId="6">#REF!</definedName>
    <definedName name="ABEB" localSheetId="11">#REF!</definedName>
    <definedName name="ABEB" localSheetId="7">#REF!</definedName>
    <definedName name="ABEB">#REF!</definedName>
    <definedName name="ABEC" localSheetId="6">#REF!</definedName>
    <definedName name="ABEC" localSheetId="11">#REF!</definedName>
    <definedName name="ABEC" localSheetId="7">#REF!</definedName>
    <definedName name="ABEC">#REF!</definedName>
    <definedName name="ABED" localSheetId="6">#REF!</definedName>
    <definedName name="ABED" localSheetId="11">#REF!</definedName>
    <definedName name="ABED" localSheetId="7">#REF!</definedName>
    <definedName name="ABED">#REF!</definedName>
    <definedName name="ABEE" localSheetId="6">#REF!</definedName>
    <definedName name="ABEE" localSheetId="11">#REF!</definedName>
    <definedName name="ABEE" localSheetId="7">#REF!</definedName>
    <definedName name="ABEE">#REF!</definedName>
    <definedName name="ABEF" localSheetId="6">#REF!</definedName>
    <definedName name="ABEF" localSheetId="11">#REF!</definedName>
    <definedName name="ABEF" localSheetId="7">#REF!</definedName>
    <definedName name="ABEF">#REF!</definedName>
    <definedName name="ABEG" localSheetId="6">#REF!</definedName>
    <definedName name="ABEG" localSheetId="11">#REF!</definedName>
    <definedName name="ABEG" localSheetId="7">#REF!</definedName>
    <definedName name="ABEG">#REF!</definedName>
    <definedName name="ABEH" localSheetId="6">#REF!</definedName>
    <definedName name="ABEH" localSheetId="11">#REF!</definedName>
    <definedName name="ABEH" localSheetId="7">#REF!</definedName>
    <definedName name="ABEH">#REF!</definedName>
    <definedName name="ABEI" localSheetId="6">#REF!</definedName>
    <definedName name="ABEI" localSheetId="11">#REF!</definedName>
    <definedName name="ABEI" localSheetId="7">#REF!</definedName>
    <definedName name="ABEI">#REF!</definedName>
    <definedName name="ABEJ" localSheetId="6">#REF!</definedName>
    <definedName name="ABEJ" localSheetId="11">#REF!</definedName>
    <definedName name="ABEJ" localSheetId="7">#REF!</definedName>
    <definedName name="ABEJ">#REF!</definedName>
    <definedName name="ABFA" localSheetId="6">#REF!</definedName>
    <definedName name="ABFA" localSheetId="11">#REF!</definedName>
    <definedName name="ABFA" localSheetId="7">#REF!</definedName>
    <definedName name="ABFA">#REF!</definedName>
    <definedName name="ABFB" localSheetId="6">#REF!</definedName>
    <definedName name="ABFB" localSheetId="11">#REF!</definedName>
    <definedName name="ABFB" localSheetId="7">#REF!</definedName>
    <definedName name="ABFB">#REF!</definedName>
    <definedName name="ABFC" localSheetId="6">#REF!</definedName>
    <definedName name="ABFC" localSheetId="11">#REF!</definedName>
    <definedName name="ABFC" localSheetId="7">#REF!</definedName>
    <definedName name="ABFC">#REF!</definedName>
    <definedName name="ABFD" localSheetId="6">#REF!</definedName>
    <definedName name="ABFD" localSheetId="11">#REF!</definedName>
    <definedName name="ABFD" localSheetId="7">#REF!</definedName>
    <definedName name="ABFD">#REF!</definedName>
    <definedName name="ABFE" localSheetId="6">#REF!</definedName>
    <definedName name="ABFE" localSheetId="11">#REF!</definedName>
    <definedName name="ABFE" localSheetId="7">#REF!</definedName>
    <definedName name="ABFE">#REF!</definedName>
    <definedName name="ABFF" localSheetId="6">#REF!</definedName>
    <definedName name="ABFF" localSheetId="11">#REF!</definedName>
    <definedName name="ABFF" localSheetId="7">#REF!</definedName>
    <definedName name="ABFF">#REF!</definedName>
    <definedName name="ABFG" localSheetId="6">#REF!</definedName>
    <definedName name="ABFG" localSheetId="11">#REF!</definedName>
    <definedName name="ABFG" localSheetId="7">#REF!</definedName>
    <definedName name="ABFG">#REF!</definedName>
    <definedName name="ABFH" localSheetId="6">#REF!</definedName>
    <definedName name="ABFH" localSheetId="11">#REF!</definedName>
    <definedName name="ABFH" localSheetId="7">#REF!</definedName>
    <definedName name="ABFH">#REF!</definedName>
    <definedName name="ABFI" localSheetId="6">#REF!</definedName>
    <definedName name="ABFI" localSheetId="11">#REF!</definedName>
    <definedName name="ABFI" localSheetId="7">#REF!</definedName>
    <definedName name="ABFI">#REF!</definedName>
    <definedName name="ABFJ" localSheetId="6">#REF!</definedName>
    <definedName name="ABFJ" localSheetId="11">#REF!</definedName>
    <definedName name="ABFJ" localSheetId="7">#REF!</definedName>
    <definedName name="ABFJ">#REF!</definedName>
    <definedName name="ABGA" localSheetId="6">#REF!</definedName>
    <definedName name="ABGA" localSheetId="11">#REF!</definedName>
    <definedName name="ABGA" localSheetId="7">#REF!</definedName>
    <definedName name="ABGA">#REF!</definedName>
    <definedName name="ABGB" localSheetId="6">#REF!</definedName>
    <definedName name="ABGB" localSheetId="11">#REF!</definedName>
    <definedName name="ABGB" localSheetId="7">#REF!</definedName>
    <definedName name="ABGB">#REF!</definedName>
    <definedName name="ABGC" localSheetId="6">#REF!</definedName>
    <definedName name="ABGC" localSheetId="11">#REF!</definedName>
    <definedName name="ABGC" localSheetId="7">#REF!</definedName>
    <definedName name="ABGC">#REF!</definedName>
    <definedName name="ABGD" localSheetId="6">#REF!</definedName>
    <definedName name="ABGD" localSheetId="11">#REF!</definedName>
    <definedName name="ABGD" localSheetId="7">#REF!</definedName>
    <definedName name="ABGD">#REF!</definedName>
    <definedName name="ABGE" localSheetId="6">#REF!</definedName>
    <definedName name="ABGE" localSheetId="11">#REF!</definedName>
    <definedName name="ABGE" localSheetId="7">#REF!</definedName>
    <definedName name="ABGE">#REF!</definedName>
    <definedName name="ABGF" localSheetId="6">#REF!</definedName>
    <definedName name="ABGF" localSheetId="11">#REF!</definedName>
    <definedName name="ABGF" localSheetId="7">#REF!</definedName>
    <definedName name="ABGF">#REF!</definedName>
    <definedName name="ABGG" localSheetId="6">#REF!</definedName>
    <definedName name="ABGG" localSheetId="11">#REF!</definedName>
    <definedName name="ABGG" localSheetId="7">#REF!</definedName>
    <definedName name="ABGG">#REF!</definedName>
    <definedName name="ABGH" localSheetId="6">#REF!</definedName>
    <definedName name="ABGH" localSheetId="11">#REF!</definedName>
    <definedName name="ABGH" localSheetId="7">#REF!</definedName>
    <definedName name="ABGH">#REF!</definedName>
    <definedName name="ABGI" localSheetId="6">#REF!</definedName>
    <definedName name="ABGI" localSheetId="11">#REF!</definedName>
    <definedName name="ABGI" localSheetId="7">#REF!</definedName>
    <definedName name="ABGI">#REF!</definedName>
    <definedName name="ABGJ" localSheetId="6">#REF!</definedName>
    <definedName name="ABGJ" localSheetId="11">#REF!</definedName>
    <definedName name="ABGJ" localSheetId="7">#REF!</definedName>
    <definedName name="ABGJ">#REF!</definedName>
    <definedName name="ABHA" localSheetId="6">#REF!</definedName>
    <definedName name="ABHA" localSheetId="11">#REF!</definedName>
    <definedName name="ABHA" localSheetId="7">#REF!</definedName>
    <definedName name="ABHA">#REF!</definedName>
    <definedName name="ABHB" localSheetId="6">#REF!</definedName>
    <definedName name="ABHB" localSheetId="11">#REF!</definedName>
    <definedName name="ABHB" localSheetId="7">#REF!</definedName>
    <definedName name="ABHB">#REF!</definedName>
    <definedName name="ABHC" localSheetId="6">#REF!</definedName>
    <definedName name="ABHC" localSheetId="11">#REF!</definedName>
    <definedName name="ABHC" localSheetId="7">#REF!</definedName>
    <definedName name="ABHC">#REF!</definedName>
    <definedName name="ABHD" localSheetId="6">#REF!</definedName>
    <definedName name="ABHD" localSheetId="11">#REF!</definedName>
    <definedName name="ABHD" localSheetId="7">#REF!</definedName>
    <definedName name="ABHD">#REF!</definedName>
    <definedName name="ABHE" localSheetId="6">#REF!</definedName>
    <definedName name="ABHE" localSheetId="11">#REF!</definedName>
    <definedName name="ABHE" localSheetId="7">#REF!</definedName>
    <definedName name="ABHE">#REF!</definedName>
    <definedName name="ABHF" localSheetId="6">#REF!</definedName>
    <definedName name="ABHF" localSheetId="11">#REF!</definedName>
    <definedName name="ABHF" localSheetId="7">#REF!</definedName>
    <definedName name="ABHF">#REF!</definedName>
    <definedName name="ABHG" localSheetId="6">#REF!</definedName>
    <definedName name="ABHG" localSheetId="11">#REF!</definedName>
    <definedName name="ABHG" localSheetId="7">#REF!</definedName>
    <definedName name="ABHG">#REF!</definedName>
    <definedName name="ABHH" localSheetId="6">#REF!</definedName>
    <definedName name="ABHH" localSheetId="11">#REF!</definedName>
    <definedName name="ABHH" localSheetId="7">#REF!</definedName>
    <definedName name="ABHH">#REF!</definedName>
    <definedName name="ABHI" localSheetId="6">#REF!</definedName>
    <definedName name="ABHI" localSheetId="11">#REF!</definedName>
    <definedName name="ABHI" localSheetId="7">#REF!</definedName>
    <definedName name="ABHI">#REF!</definedName>
    <definedName name="ABHJ" localSheetId="6">#REF!</definedName>
    <definedName name="ABHJ" localSheetId="11">#REF!</definedName>
    <definedName name="ABHJ" localSheetId="7">#REF!</definedName>
    <definedName name="ABHJ">#REF!</definedName>
    <definedName name="ABIA" localSheetId="6">#REF!</definedName>
    <definedName name="ABIA" localSheetId="11">#REF!</definedName>
    <definedName name="ABIA" localSheetId="7">#REF!</definedName>
    <definedName name="ABIA">#REF!</definedName>
    <definedName name="ABIB" localSheetId="6">#REF!</definedName>
    <definedName name="ABIB" localSheetId="11">#REF!</definedName>
    <definedName name="ABIB" localSheetId="7">#REF!</definedName>
    <definedName name="ABIB">#REF!</definedName>
    <definedName name="ABIC" localSheetId="6">#REF!</definedName>
    <definedName name="ABIC" localSheetId="11">#REF!</definedName>
    <definedName name="ABIC" localSheetId="7">#REF!</definedName>
    <definedName name="ABIC">#REF!</definedName>
    <definedName name="ABID" localSheetId="6">#REF!</definedName>
    <definedName name="ABID" localSheetId="11">#REF!</definedName>
    <definedName name="ABID" localSheetId="7">#REF!</definedName>
    <definedName name="ABID">#REF!</definedName>
    <definedName name="ABIE" localSheetId="6">#REF!</definedName>
    <definedName name="ABIE" localSheetId="11">#REF!</definedName>
    <definedName name="ABIE" localSheetId="7">#REF!</definedName>
    <definedName name="ABIE">#REF!</definedName>
    <definedName name="ABIF" localSheetId="6">#REF!</definedName>
    <definedName name="ABIF" localSheetId="11">#REF!</definedName>
    <definedName name="ABIF" localSheetId="7">#REF!</definedName>
    <definedName name="ABIF">#REF!</definedName>
    <definedName name="ABIG" localSheetId="6">#REF!</definedName>
    <definedName name="ABIG" localSheetId="11">#REF!</definedName>
    <definedName name="ABIG" localSheetId="7">#REF!</definedName>
    <definedName name="ABIG">#REF!</definedName>
    <definedName name="ABIH" localSheetId="6">#REF!</definedName>
    <definedName name="ABIH" localSheetId="11">#REF!</definedName>
    <definedName name="ABIH" localSheetId="7">#REF!</definedName>
    <definedName name="ABIH">#REF!</definedName>
    <definedName name="ABII" localSheetId="6">#REF!</definedName>
    <definedName name="ABII" localSheetId="11">#REF!</definedName>
    <definedName name="ABII" localSheetId="7">#REF!</definedName>
    <definedName name="ABII">#REF!</definedName>
    <definedName name="ABIJ" localSheetId="6">#REF!</definedName>
    <definedName name="ABIJ" localSheetId="11">#REF!</definedName>
    <definedName name="ABIJ" localSheetId="7">#REF!</definedName>
    <definedName name="ABIJ">#REF!</definedName>
    <definedName name="ABJA" localSheetId="6">#REF!</definedName>
    <definedName name="ABJA" localSheetId="11">#REF!</definedName>
    <definedName name="ABJA" localSheetId="7">#REF!</definedName>
    <definedName name="ABJA">#REF!</definedName>
    <definedName name="ABJAD" localSheetId="11">[93]MEMO!$A$1:$B$65536</definedName>
    <definedName name="ABJAD">[15]MEMO!$A$1:$B$65536</definedName>
    <definedName name="ABJB" localSheetId="6">#REF!</definedName>
    <definedName name="ABJB" localSheetId="11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11">#REF!</definedName>
    <definedName name="ABJC" localSheetId="7">#REF!</definedName>
    <definedName name="ABJC">#REF!</definedName>
    <definedName name="ABJD" localSheetId="6">#REF!</definedName>
    <definedName name="ABJD" localSheetId="11">#REF!</definedName>
    <definedName name="ABJD" localSheetId="7">#REF!</definedName>
    <definedName name="ABJD">#REF!</definedName>
    <definedName name="ABJE" localSheetId="6">#REF!</definedName>
    <definedName name="ABJE" localSheetId="11">#REF!</definedName>
    <definedName name="ABJE" localSheetId="7">#REF!</definedName>
    <definedName name="ABJE">#REF!</definedName>
    <definedName name="ABJF" localSheetId="6">#REF!</definedName>
    <definedName name="ABJF" localSheetId="11">#REF!</definedName>
    <definedName name="ABJF" localSheetId="7">#REF!</definedName>
    <definedName name="ABJF">#REF!</definedName>
    <definedName name="ABJG" localSheetId="6">#REF!</definedName>
    <definedName name="ABJG" localSheetId="11">#REF!</definedName>
    <definedName name="ABJG" localSheetId="7">#REF!</definedName>
    <definedName name="ABJG">#REF!</definedName>
    <definedName name="ABJH" localSheetId="6">#REF!</definedName>
    <definedName name="ABJH" localSheetId="11">#REF!</definedName>
    <definedName name="ABJH" localSheetId="7">#REF!</definedName>
    <definedName name="ABJH">#REF!</definedName>
    <definedName name="ABJI" localSheetId="6">#REF!</definedName>
    <definedName name="ABJI" localSheetId="11">#REF!</definedName>
    <definedName name="ABJI" localSheetId="7">#REF!</definedName>
    <definedName name="ABJI">#REF!</definedName>
    <definedName name="ABJJ" localSheetId="6">#REF!</definedName>
    <definedName name="ABJJ" localSheetId="11">#REF!</definedName>
    <definedName name="ABJJ" localSheetId="7">#REF!</definedName>
    <definedName name="ABJJ">#REF!</definedName>
    <definedName name="ABSW" localSheetId="6">#REF!</definedName>
    <definedName name="ABSW" localSheetId="11">#REF!</definedName>
    <definedName name="ABSW" localSheetId="7">#REF!</definedName>
    <definedName name="ABSW">#REF!</definedName>
    <definedName name="acaa" localSheetId="6">#REF!</definedName>
    <definedName name="acaa" localSheetId="11">#REF!</definedName>
    <definedName name="acaa" localSheetId="7">#REF!</definedName>
    <definedName name="acaa">#REF!</definedName>
    <definedName name="ACAB" localSheetId="6">#REF!</definedName>
    <definedName name="ACAB" localSheetId="11">#REF!</definedName>
    <definedName name="ACAB" localSheetId="7">#REF!</definedName>
    <definedName name="ACAB">#REF!</definedName>
    <definedName name="ACAC" localSheetId="6">#REF!</definedName>
    <definedName name="ACAC" localSheetId="11">#REF!</definedName>
    <definedName name="ACAC" localSheetId="7">#REF!</definedName>
    <definedName name="ACAC">#REF!</definedName>
    <definedName name="acad" localSheetId="6">#REF!</definedName>
    <definedName name="acad" localSheetId="11">#REF!</definedName>
    <definedName name="acad" localSheetId="7">#REF!</definedName>
    <definedName name="acad">#REF!</definedName>
    <definedName name="acae" localSheetId="6">#REF!</definedName>
    <definedName name="acae" localSheetId="11">#REF!</definedName>
    <definedName name="acae" localSheetId="7">#REF!</definedName>
    <definedName name="acae">#REF!</definedName>
    <definedName name="acaf" localSheetId="6">#REF!</definedName>
    <definedName name="acaf" localSheetId="11">#REF!</definedName>
    <definedName name="acaf" localSheetId="7">#REF!</definedName>
    <definedName name="acaf">#REF!</definedName>
    <definedName name="acag" localSheetId="6">#REF!</definedName>
    <definedName name="acag" localSheetId="11">#REF!</definedName>
    <definedName name="acag" localSheetId="7">#REF!</definedName>
    <definedName name="acag">#REF!</definedName>
    <definedName name="ACAH" localSheetId="6">#REF!</definedName>
    <definedName name="ACAH" localSheetId="11">#REF!</definedName>
    <definedName name="ACAH" localSheetId="7">#REF!</definedName>
    <definedName name="ACAH">#REF!</definedName>
    <definedName name="ACAI" localSheetId="6">#REF!</definedName>
    <definedName name="ACAI" localSheetId="11">#REF!</definedName>
    <definedName name="ACAI" localSheetId="7">#REF!</definedName>
    <definedName name="ACAI">#REF!</definedName>
    <definedName name="ACAJ" localSheetId="6">#REF!</definedName>
    <definedName name="ACAJ" localSheetId="11">#REF!</definedName>
    <definedName name="ACAJ" localSheetId="7">#REF!</definedName>
    <definedName name="ACAJ">#REF!</definedName>
    <definedName name="ACBA" localSheetId="6">#REF!</definedName>
    <definedName name="ACBA" localSheetId="11">#REF!</definedName>
    <definedName name="ACBA" localSheetId="7">#REF!</definedName>
    <definedName name="ACBA">#REF!</definedName>
    <definedName name="ACBB" localSheetId="6">#REF!</definedName>
    <definedName name="ACBB" localSheetId="11">#REF!</definedName>
    <definedName name="ACBB" localSheetId="7">#REF!</definedName>
    <definedName name="ACBB">#REF!</definedName>
    <definedName name="ACBC" localSheetId="6">#REF!</definedName>
    <definedName name="ACBC" localSheetId="11">#REF!</definedName>
    <definedName name="ACBC" localSheetId="7">#REF!</definedName>
    <definedName name="ACBC">#REF!</definedName>
    <definedName name="ACBD" localSheetId="6">#REF!</definedName>
    <definedName name="ACBD" localSheetId="11">#REF!</definedName>
    <definedName name="ACBD" localSheetId="7">#REF!</definedName>
    <definedName name="ACBD">#REF!</definedName>
    <definedName name="acbe" localSheetId="6">#REF!</definedName>
    <definedName name="acbe" localSheetId="11">#REF!</definedName>
    <definedName name="acbe" localSheetId="7">#REF!</definedName>
    <definedName name="acbe">#REF!</definedName>
    <definedName name="ACBF" localSheetId="6">#REF!</definedName>
    <definedName name="ACBF" localSheetId="11">#REF!</definedName>
    <definedName name="ACBF" localSheetId="7">#REF!</definedName>
    <definedName name="ACBF">#REF!</definedName>
    <definedName name="ACBG" localSheetId="6">#REF!</definedName>
    <definedName name="ACBG" localSheetId="11">#REF!</definedName>
    <definedName name="ACBG" localSheetId="7">#REF!</definedName>
    <definedName name="ACBG">#REF!</definedName>
    <definedName name="ACBH" localSheetId="6">#REF!</definedName>
    <definedName name="ACBH" localSheetId="11">#REF!</definedName>
    <definedName name="ACBH" localSheetId="7">#REF!</definedName>
    <definedName name="ACBH">#REF!</definedName>
    <definedName name="ACBI" localSheetId="6">#REF!</definedName>
    <definedName name="ACBI" localSheetId="11">#REF!</definedName>
    <definedName name="ACBI" localSheetId="7">#REF!</definedName>
    <definedName name="ACBI">#REF!</definedName>
    <definedName name="ACBJ" localSheetId="6">#REF!</definedName>
    <definedName name="ACBJ" localSheetId="11">#REF!</definedName>
    <definedName name="ACBJ" localSheetId="7">#REF!</definedName>
    <definedName name="ACBJ">#REF!</definedName>
    <definedName name="ACCA" localSheetId="6">#REF!</definedName>
    <definedName name="ACCA" localSheetId="11">#REF!</definedName>
    <definedName name="ACCA" localSheetId="7">#REF!</definedName>
    <definedName name="ACCA">#REF!</definedName>
    <definedName name="ACCB" localSheetId="6">#REF!</definedName>
    <definedName name="ACCB" localSheetId="11">#REF!</definedName>
    <definedName name="ACCB" localSheetId="7">#REF!</definedName>
    <definedName name="ACCB">#REF!</definedName>
    <definedName name="ACCC" localSheetId="6">#REF!</definedName>
    <definedName name="ACCC" localSheetId="11">#REF!</definedName>
    <definedName name="ACCC" localSheetId="7">#REF!</definedName>
    <definedName name="ACCC">#REF!</definedName>
    <definedName name="ACCD" localSheetId="6">#REF!</definedName>
    <definedName name="ACCD" localSheetId="11">#REF!</definedName>
    <definedName name="ACCD" localSheetId="7">#REF!</definedName>
    <definedName name="ACCD">#REF!</definedName>
    <definedName name="ACCE" localSheetId="6">#REF!</definedName>
    <definedName name="ACCE" localSheetId="11">#REF!</definedName>
    <definedName name="ACCE" localSheetId="7">#REF!</definedName>
    <definedName name="ACCE">#REF!</definedName>
    <definedName name="ACCF" localSheetId="6">#REF!</definedName>
    <definedName name="ACCF" localSheetId="11">#REF!</definedName>
    <definedName name="ACCF" localSheetId="7">#REF!</definedName>
    <definedName name="ACCF">#REF!</definedName>
    <definedName name="ACCG" localSheetId="6">#REF!</definedName>
    <definedName name="ACCG" localSheetId="11">#REF!</definedName>
    <definedName name="ACCG" localSheetId="7">#REF!</definedName>
    <definedName name="ACCG">#REF!</definedName>
    <definedName name="ACCH" localSheetId="6">#REF!</definedName>
    <definedName name="ACCH" localSheetId="11">#REF!</definedName>
    <definedName name="ACCH" localSheetId="7">#REF!</definedName>
    <definedName name="ACCH">#REF!</definedName>
    <definedName name="ACCI" localSheetId="6">#REF!</definedName>
    <definedName name="ACCI" localSheetId="11">#REF!</definedName>
    <definedName name="ACCI" localSheetId="7">#REF!</definedName>
    <definedName name="ACCI">#REF!</definedName>
    <definedName name="ACCJ" localSheetId="6">#REF!</definedName>
    <definedName name="ACCJ" localSheetId="11">#REF!</definedName>
    <definedName name="ACCJ" localSheetId="7">#REF!</definedName>
    <definedName name="ACCJ">#REF!</definedName>
    <definedName name="ACDA" localSheetId="6">#REF!</definedName>
    <definedName name="ACDA" localSheetId="11">#REF!</definedName>
    <definedName name="ACDA" localSheetId="7">#REF!</definedName>
    <definedName name="ACDA">#REF!</definedName>
    <definedName name="ACDB" localSheetId="6">#REF!</definedName>
    <definedName name="ACDB" localSheetId="11">#REF!</definedName>
    <definedName name="ACDB" localSheetId="7">#REF!</definedName>
    <definedName name="ACDB">#REF!</definedName>
    <definedName name="ACDC" localSheetId="6">#REF!</definedName>
    <definedName name="ACDC" localSheetId="11">#REF!</definedName>
    <definedName name="ACDC" localSheetId="7">#REF!</definedName>
    <definedName name="ACDC">#REF!</definedName>
    <definedName name="ACDD" localSheetId="6">#REF!</definedName>
    <definedName name="ACDD" localSheetId="11">#REF!</definedName>
    <definedName name="ACDD" localSheetId="7">#REF!</definedName>
    <definedName name="ACDD">#REF!</definedName>
    <definedName name="ACDE" localSheetId="6">#REF!</definedName>
    <definedName name="ACDE" localSheetId="11">#REF!</definedName>
    <definedName name="ACDE" localSheetId="7">#REF!</definedName>
    <definedName name="ACDE">#REF!</definedName>
    <definedName name="ACDF" localSheetId="6">#REF!</definedName>
    <definedName name="ACDF" localSheetId="11">#REF!</definedName>
    <definedName name="ACDF" localSheetId="7">#REF!</definedName>
    <definedName name="ACDF">#REF!</definedName>
    <definedName name="ACDG" localSheetId="6">#REF!</definedName>
    <definedName name="ACDG" localSheetId="11">#REF!</definedName>
    <definedName name="ACDG" localSheetId="7">#REF!</definedName>
    <definedName name="ACDG">#REF!</definedName>
    <definedName name="ACDH" localSheetId="6">#REF!</definedName>
    <definedName name="ACDH" localSheetId="11">#REF!</definedName>
    <definedName name="ACDH" localSheetId="7">#REF!</definedName>
    <definedName name="ACDH">#REF!</definedName>
    <definedName name="ACDI" localSheetId="6">#REF!</definedName>
    <definedName name="ACDI" localSheetId="11">#REF!</definedName>
    <definedName name="ACDI" localSheetId="7">#REF!</definedName>
    <definedName name="ACDI">#REF!</definedName>
    <definedName name="ACDJ" localSheetId="6">#REF!</definedName>
    <definedName name="ACDJ" localSheetId="11">#REF!</definedName>
    <definedName name="ACDJ" localSheetId="7">#REF!</definedName>
    <definedName name="ACDJ">#REF!</definedName>
    <definedName name="ACEA" localSheetId="6">#REF!</definedName>
    <definedName name="ACEA" localSheetId="11">#REF!</definedName>
    <definedName name="ACEA" localSheetId="7">#REF!</definedName>
    <definedName name="ACEA">#REF!</definedName>
    <definedName name="ACEB" localSheetId="6">#REF!</definedName>
    <definedName name="ACEB" localSheetId="11">#REF!</definedName>
    <definedName name="ACEB" localSheetId="7">#REF!</definedName>
    <definedName name="ACEB">#REF!</definedName>
    <definedName name="ACEC" localSheetId="6">#REF!</definedName>
    <definedName name="ACEC" localSheetId="11">#REF!</definedName>
    <definedName name="ACEC" localSheetId="7">#REF!</definedName>
    <definedName name="ACEC">#REF!</definedName>
    <definedName name="ACED" localSheetId="6">#REF!</definedName>
    <definedName name="ACED" localSheetId="11">#REF!</definedName>
    <definedName name="ACED" localSheetId="7">#REF!</definedName>
    <definedName name="ACED">#REF!</definedName>
    <definedName name="ACEE" localSheetId="6">#REF!</definedName>
    <definedName name="ACEE" localSheetId="11">#REF!</definedName>
    <definedName name="ACEE" localSheetId="7">#REF!</definedName>
    <definedName name="ACEE">#REF!</definedName>
    <definedName name="ACEF" localSheetId="6">#REF!</definedName>
    <definedName name="ACEF" localSheetId="11">#REF!</definedName>
    <definedName name="ACEF" localSheetId="7">#REF!</definedName>
    <definedName name="ACEF">#REF!</definedName>
    <definedName name="ACEG" localSheetId="6">#REF!</definedName>
    <definedName name="ACEG" localSheetId="11">#REF!</definedName>
    <definedName name="ACEG" localSheetId="7">#REF!</definedName>
    <definedName name="ACEG">#REF!</definedName>
    <definedName name="ACEH" localSheetId="6">#REF!</definedName>
    <definedName name="ACEH" localSheetId="11">#REF!</definedName>
    <definedName name="ACEH" localSheetId="7">#REF!</definedName>
    <definedName name="ACEH">#REF!</definedName>
    <definedName name="ACEI" localSheetId="6">#REF!</definedName>
    <definedName name="ACEI" localSheetId="11">#REF!</definedName>
    <definedName name="ACEI" localSheetId="7">#REF!</definedName>
    <definedName name="ACEI">#REF!</definedName>
    <definedName name="ACEJ" localSheetId="6">#REF!</definedName>
    <definedName name="ACEJ" localSheetId="11">#REF!</definedName>
    <definedName name="ACEJ" localSheetId="7">#REF!</definedName>
    <definedName name="ACEJ">#REF!</definedName>
    <definedName name="ACFA" localSheetId="6">#REF!</definedName>
    <definedName name="ACFA" localSheetId="11">#REF!</definedName>
    <definedName name="ACFA" localSheetId="7">#REF!</definedName>
    <definedName name="ACFA">#REF!</definedName>
    <definedName name="ACFB" localSheetId="6">#REF!</definedName>
    <definedName name="ACFB" localSheetId="11">#REF!</definedName>
    <definedName name="ACFB" localSheetId="7">#REF!</definedName>
    <definedName name="ACFB">#REF!</definedName>
    <definedName name="ACFC" localSheetId="6">#REF!</definedName>
    <definedName name="ACFC" localSheetId="11">#REF!</definedName>
    <definedName name="ACFC" localSheetId="7">#REF!</definedName>
    <definedName name="ACFC">#REF!</definedName>
    <definedName name="ACFD" localSheetId="6">#REF!</definedName>
    <definedName name="ACFD" localSheetId="11">#REF!</definedName>
    <definedName name="ACFD" localSheetId="7">#REF!</definedName>
    <definedName name="ACFD">#REF!</definedName>
    <definedName name="ACFE" localSheetId="6">#REF!</definedName>
    <definedName name="ACFE" localSheetId="11">#REF!</definedName>
    <definedName name="ACFE" localSheetId="7">#REF!</definedName>
    <definedName name="ACFE">#REF!</definedName>
    <definedName name="ACFF" localSheetId="6">#REF!</definedName>
    <definedName name="ACFF" localSheetId="11">#REF!</definedName>
    <definedName name="ACFF" localSheetId="7">#REF!</definedName>
    <definedName name="ACFF">#REF!</definedName>
    <definedName name="ACFG" localSheetId="6">#REF!</definedName>
    <definedName name="ACFG" localSheetId="11">#REF!</definedName>
    <definedName name="ACFG" localSheetId="7">#REF!</definedName>
    <definedName name="ACFG">#REF!</definedName>
    <definedName name="ACFH" localSheetId="6">#REF!</definedName>
    <definedName name="ACFH" localSheetId="11">#REF!</definedName>
    <definedName name="ACFH" localSheetId="7">#REF!</definedName>
    <definedName name="ACFH">#REF!</definedName>
    <definedName name="ACFI" localSheetId="6">#REF!</definedName>
    <definedName name="ACFI" localSheetId="11">#REF!</definedName>
    <definedName name="ACFI" localSheetId="7">#REF!</definedName>
    <definedName name="ACFI">#REF!</definedName>
    <definedName name="ACFJ" localSheetId="6">#REF!</definedName>
    <definedName name="ACFJ" localSheetId="11">#REF!</definedName>
    <definedName name="ACFJ" localSheetId="7">#REF!</definedName>
    <definedName name="ACFJ">#REF!</definedName>
    <definedName name="ACGA" localSheetId="6">#REF!</definedName>
    <definedName name="ACGA" localSheetId="11">#REF!</definedName>
    <definedName name="ACGA" localSheetId="7">#REF!</definedName>
    <definedName name="ACGA">#REF!</definedName>
    <definedName name="ACGB" localSheetId="6">#REF!</definedName>
    <definedName name="ACGB" localSheetId="11">#REF!</definedName>
    <definedName name="ACGB" localSheetId="7">#REF!</definedName>
    <definedName name="ACGB">#REF!</definedName>
    <definedName name="ACGC" localSheetId="6">#REF!</definedName>
    <definedName name="ACGC" localSheetId="11">#REF!</definedName>
    <definedName name="ACGC" localSheetId="7">#REF!</definedName>
    <definedName name="ACGC">#REF!</definedName>
    <definedName name="ACGD" localSheetId="6">#REF!</definedName>
    <definedName name="ACGD" localSheetId="11">#REF!</definedName>
    <definedName name="ACGD" localSheetId="7">#REF!</definedName>
    <definedName name="ACGD">#REF!</definedName>
    <definedName name="ACGE" localSheetId="6">#REF!</definedName>
    <definedName name="ACGE" localSheetId="11">#REF!</definedName>
    <definedName name="ACGE" localSheetId="7">#REF!</definedName>
    <definedName name="ACGE">#REF!</definedName>
    <definedName name="ACGF" localSheetId="6">#REF!</definedName>
    <definedName name="ACGF" localSheetId="11">#REF!</definedName>
    <definedName name="ACGF" localSheetId="7">#REF!</definedName>
    <definedName name="ACGF">#REF!</definedName>
    <definedName name="ACGG" localSheetId="6">#REF!</definedName>
    <definedName name="ACGG" localSheetId="11">#REF!</definedName>
    <definedName name="ACGG" localSheetId="7">#REF!</definedName>
    <definedName name="ACGG">#REF!</definedName>
    <definedName name="ACGH" localSheetId="6">#REF!</definedName>
    <definedName name="ACGH" localSheetId="11">#REF!</definedName>
    <definedName name="ACGH" localSheetId="7">#REF!</definedName>
    <definedName name="ACGH">#REF!</definedName>
    <definedName name="ACGI" localSheetId="6">#REF!</definedName>
    <definedName name="ACGI" localSheetId="11">#REF!</definedName>
    <definedName name="ACGI" localSheetId="7">#REF!</definedName>
    <definedName name="ACGI">#REF!</definedName>
    <definedName name="ACGJ" localSheetId="6">#REF!</definedName>
    <definedName name="ACGJ" localSheetId="11">#REF!</definedName>
    <definedName name="ACGJ" localSheetId="7">#REF!</definedName>
    <definedName name="ACGJ">#REF!</definedName>
    <definedName name="ACHA" localSheetId="6">#REF!</definedName>
    <definedName name="ACHA" localSheetId="11">#REF!</definedName>
    <definedName name="ACHA" localSheetId="7">#REF!</definedName>
    <definedName name="ACHA">#REF!</definedName>
    <definedName name="ACHB" localSheetId="6">#REF!</definedName>
    <definedName name="ACHB" localSheetId="11">#REF!</definedName>
    <definedName name="ACHB" localSheetId="7">#REF!</definedName>
    <definedName name="ACHB">#REF!</definedName>
    <definedName name="ACHC" localSheetId="6">#REF!</definedName>
    <definedName name="ACHC" localSheetId="11">#REF!</definedName>
    <definedName name="ACHC" localSheetId="7">#REF!</definedName>
    <definedName name="ACHC">#REF!</definedName>
    <definedName name="ACHD" localSheetId="6">#REF!</definedName>
    <definedName name="ACHD" localSheetId="11">#REF!</definedName>
    <definedName name="ACHD" localSheetId="7">#REF!</definedName>
    <definedName name="ACHD">#REF!</definedName>
    <definedName name="ACHE" localSheetId="6">#REF!</definedName>
    <definedName name="ACHE" localSheetId="11">#REF!</definedName>
    <definedName name="ACHE" localSheetId="7">#REF!</definedName>
    <definedName name="ACHE">#REF!</definedName>
    <definedName name="ACHF" localSheetId="6">#REF!</definedName>
    <definedName name="ACHF" localSheetId="11">#REF!</definedName>
    <definedName name="ACHF" localSheetId="7">#REF!</definedName>
    <definedName name="ACHF">#REF!</definedName>
    <definedName name="ACHG" localSheetId="6">#REF!</definedName>
    <definedName name="ACHG" localSheetId="11">#REF!</definedName>
    <definedName name="ACHG" localSheetId="7">#REF!</definedName>
    <definedName name="ACHG">#REF!</definedName>
    <definedName name="ACHH" localSheetId="6">#REF!</definedName>
    <definedName name="ACHH" localSheetId="11">#REF!</definedName>
    <definedName name="ACHH" localSheetId="7">#REF!</definedName>
    <definedName name="ACHH">#REF!</definedName>
    <definedName name="ACHI" localSheetId="6">#REF!</definedName>
    <definedName name="ACHI" localSheetId="11">#REF!</definedName>
    <definedName name="ACHI" localSheetId="7">#REF!</definedName>
    <definedName name="ACHI">#REF!</definedName>
    <definedName name="ACHJ" localSheetId="6">#REF!</definedName>
    <definedName name="ACHJ" localSheetId="11">#REF!</definedName>
    <definedName name="ACHJ" localSheetId="7">#REF!</definedName>
    <definedName name="ACHJ">#REF!</definedName>
    <definedName name="ACIA" localSheetId="6">#REF!</definedName>
    <definedName name="ACIA" localSheetId="11">#REF!</definedName>
    <definedName name="ACIA" localSheetId="7">#REF!</definedName>
    <definedName name="ACIA">#REF!</definedName>
    <definedName name="ACIB" localSheetId="6">#REF!</definedName>
    <definedName name="ACIB" localSheetId="11">#REF!</definedName>
    <definedName name="ACIB" localSheetId="7">#REF!</definedName>
    <definedName name="ACIB">#REF!</definedName>
    <definedName name="ACIC" localSheetId="6">#REF!</definedName>
    <definedName name="ACIC" localSheetId="11">#REF!</definedName>
    <definedName name="ACIC" localSheetId="7">#REF!</definedName>
    <definedName name="ACIC">#REF!</definedName>
    <definedName name="ACID" localSheetId="6">#REF!</definedName>
    <definedName name="ACID" localSheetId="11">#REF!</definedName>
    <definedName name="ACID" localSheetId="7">#REF!</definedName>
    <definedName name="ACID">#REF!</definedName>
    <definedName name="ACIE" localSheetId="6">#REF!</definedName>
    <definedName name="ACIE" localSheetId="11">#REF!</definedName>
    <definedName name="ACIE" localSheetId="7">#REF!</definedName>
    <definedName name="ACIE">#REF!</definedName>
    <definedName name="ACIF" localSheetId="6">#REF!</definedName>
    <definedName name="ACIF" localSheetId="11">#REF!</definedName>
    <definedName name="ACIF" localSheetId="7">#REF!</definedName>
    <definedName name="ACIF">#REF!</definedName>
    <definedName name="ACIG" localSheetId="6">#REF!</definedName>
    <definedName name="ACIG" localSheetId="11">#REF!</definedName>
    <definedName name="ACIG" localSheetId="7">#REF!</definedName>
    <definedName name="ACIG">#REF!</definedName>
    <definedName name="ACIH" localSheetId="6">#REF!</definedName>
    <definedName name="ACIH" localSheetId="11">#REF!</definedName>
    <definedName name="ACIH" localSheetId="7">#REF!</definedName>
    <definedName name="ACIH">#REF!</definedName>
    <definedName name="ACII" localSheetId="6">#REF!</definedName>
    <definedName name="ACII" localSheetId="11">#REF!</definedName>
    <definedName name="ACII" localSheetId="7">#REF!</definedName>
    <definedName name="ACII">#REF!</definedName>
    <definedName name="ACIJ" localSheetId="6">#REF!</definedName>
    <definedName name="ACIJ" localSheetId="11">#REF!</definedName>
    <definedName name="ACIJ" localSheetId="7">#REF!</definedName>
    <definedName name="ACIJ">#REF!</definedName>
    <definedName name="ACJA" localSheetId="6">#REF!</definedName>
    <definedName name="ACJA" localSheetId="11">#REF!</definedName>
    <definedName name="ACJA" localSheetId="7">#REF!</definedName>
    <definedName name="ACJA">#REF!</definedName>
    <definedName name="ACJB" localSheetId="6">#REF!</definedName>
    <definedName name="ACJB" localSheetId="11">#REF!</definedName>
    <definedName name="ACJB" localSheetId="7">#REF!</definedName>
    <definedName name="ACJB">#REF!</definedName>
    <definedName name="ACJC" localSheetId="6">#REF!</definedName>
    <definedName name="ACJC" localSheetId="11">#REF!</definedName>
    <definedName name="ACJC" localSheetId="7">#REF!</definedName>
    <definedName name="ACJC">#REF!</definedName>
    <definedName name="ACJD" localSheetId="6">#REF!</definedName>
    <definedName name="ACJD" localSheetId="11">#REF!</definedName>
    <definedName name="ACJD" localSheetId="7">#REF!</definedName>
    <definedName name="ACJD">#REF!</definedName>
    <definedName name="ACJE" localSheetId="6">#REF!</definedName>
    <definedName name="ACJE" localSheetId="11">#REF!</definedName>
    <definedName name="ACJE" localSheetId="7">#REF!</definedName>
    <definedName name="ACJE">#REF!</definedName>
    <definedName name="ACJF" localSheetId="6">#REF!</definedName>
    <definedName name="ACJF" localSheetId="11">#REF!</definedName>
    <definedName name="ACJF" localSheetId="7">#REF!</definedName>
    <definedName name="ACJF">#REF!</definedName>
    <definedName name="ACJG" localSheetId="6">#REF!</definedName>
    <definedName name="ACJG" localSheetId="11">#REF!</definedName>
    <definedName name="ACJG" localSheetId="7">#REF!</definedName>
    <definedName name="ACJG">#REF!</definedName>
    <definedName name="ACJH" localSheetId="6">#REF!</definedName>
    <definedName name="ACJH" localSheetId="11">#REF!</definedName>
    <definedName name="ACJH" localSheetId="7">#REF!</definedName>
    <definedName name="ACJH">#REF!</definedName>
    <definedName name="ACJI" localSheetId="6">#REF!</definedName>
    <definedName name="ACJI" localSheetId="11">#REF!</definedName>
    <definedName name="ACJI" localSheetId="7">#REF!</definedName>
    <definedName name="ACJI">#REF!</definedName>
    <definedName name="ACJJ" localSheetId="6">#REF!</definedName>
    <definedName name="ACJJ" localSheetId="11">#REF!</definedName>
    <definedName name="ACJJ" localSheetId="7">#REF!</definedName>
    <definedName name="ACJJ">#REF!</definedName>
    <definedName name="ad" localSheetId="6">[16]JAN09!#REF!</definedName>
    <definedName name="ad" localSheetId="11">[16]JAN09!#REF!</definedName>
    <definedName name="ad" localSheetId="7">[16]JAN09!#REF!</definedName>
    <definedName name="ad">[16]JAN09!#REF!</definedName>
    <definedName name="ADAA" localSheetId="6">#REF!</definedName>
    <definedName name="ADAA" localSheetId="11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11">#REF!</definedName>
    <definedName name="ADAB" localSheetId="7">#REF!</definedName>
    <definedName name="ADAB">#REF!</definedName>
    <definedName name="ADAC" localSheetId="6">#REF!</definedName>
    <definedName name="ADAC" localSheetId="11">#REF!</definedName>
    <definedName name="ADAC" localSheetId="7">#REF!</definedName>
    <definedName name="ADAC">#REF!</definedName>
    <definedName name="ADAD" localSheetId="6">#REF!</definedName>
    <definedName name="ADAD" localSheetId="11">#REF!</definedName>
    <definedName name="ADAD" localSheetId="7">#REF!</definedName>
    <definedName name="ADAD">#REF!</definedName>
    <definedName name="adadd" localSheetId="11">#REF!</definedName>
    <definedName name="adadd">#REF!</definedName>
    <definedName name="ADAE" localSheetId="6">#REF!</definedName>
    <definedName name="ADAE" localSheetId="11">#REF!</definedName>
    <definedName name="ADAE" localSheetId="7">#REF!</definedName>
    <definedName name="ADAE">#REF!</definedName>
    <definedName name="ADAF" localSheetId="6">#REF!</definedName>
    <definedName name="ADAF" localSheetId="11">#REF!</definedName>
    <definedName name="ADAF" localSheetId="7">#REF!</definedName>
    <definedName name="ADAF">#REF!</definedName>
    <definedName name="ADAG" localSheetId="6">#REF!</definedName>
    <definedName name="ADAG" localSheetId="11">#REF!</definedName>
    <definedName name="ADAG" localSheetId="7">#REF!</definedName>
    <definedName name="ADAG">#REF!</definedName>
    <definedName name="ADAH" localSheetId="6">#REF!</definedName>
    <definedName name="ADAH" localSheetId="11">#REF!</definedName>
    <definedName name="ADAH" localSheetId="7">#REF!</definedName>
    <definedName name="ADAH">#REF!</definedName>
    <definedName name="ADAI" localSheetId="6">#REF!</definedName>
    <definedName name="ADAI" localSheetId="11">#REF!</definedName>
    <definedName name="ADAI" localSheetId="7">#REF!</definedName>
    <definedName name="ADAI">#REF!</definedName>
    <definedName name="ADAJ" localSheetId="6">#REF!</definedName>
    <definedName name="ADAJ" localSheetId="11">#REF!</definedName>
    <definedName name="ADAJ" localSheetId="7">#REF!</definedName>
    <definedName name="ADAJ">#REF!</definedName>
    <definedName name="ADBA" localSheetId="6">#REF!</definedName>
    <definedName name="ADBA" localSheetId="11">#REF!</definedName>
    <definedName name="ADBA" localSheetId="7">#REF!</definedName>
    <definedName name="ADBA">#REF!</definedName>
    <definedName name="ADBB" localSheetId="6">#REF!</definedName>
    <definedName name="ADBB" localSheetId="11">#REF!</definedName>
    <definedName name="ADBB" localSheetId="7">#REF!</definedName>
    <definedName name="ADBB">#REF!</definedName>
    <definedName name="ADBC" localSheetId="6">#REF!</definedName>
    <definedName name="ADBC" localSheetId="11">#REF!</definedName>
    <definedName name="ADBC" localSheetId="7">#REF!</definedName>
    <definedName name="ADBC">#REF!</definedName>
    <definedName name="ADBD" localSheetId="6">#REF!</definedName>
    <definedName name="ADBD" localSheetId="11">#REF!</definedName>
    <definedName name="ADBD" localSheetId="7">#REF!</definedName>
    <definedName name="ADBD">#REF!</definedName>
    <definedName name="ADBE" localSheetId="6">#REF!</definedName>
    <definedName name="ADBE" localSheetId="11">#REF!</definedName>
    <definedName name="ADBE" localSheetId="7">#REF!</definedName>
    <definedName name="ADBE">#REF!</definedName>
    <definedName name="ADBF" localSheetId="6">#REF!</definedName>
    <definedName name="ADBF" localSheetId="11">#REF!</definedName>
    <definedName name="ADBF" localSheetId="7">#REF!</definedName>
    <definedName name="ADBF">#REF!</definedName>
    <definedName name="ADBG" localSheetId="6">#REF!</definedName>
    <definedName name="ADBG" localSheetId="11">#REF!</definedName>
    <definedName name="ADBG" localSheetId="7">#REF!</definedName>
    <definedName name="ADBG">#REF!</definedName>
    <definedName name="ADBH" localSheetId="6">#REF!</definedName>
    <definedName name="ADBH" localSheetId="11">#REF!</definedName>
    <definedName name="ADBH" localSheetId="7">#REF!</definedName>
    <definedName name="ADBH">#REF!</definedName>
    <definedName name="ADBI" localSheetId="6">#REF!</definedName>
    <definedName name="ADBI" localSheetId="11">#REF!</definedName>
    <definedName name="ADBI" localSheetId="7">#REF!</definedName>
    <definedName name="ADBI">#REF!</definedName>
    <definedName name="ADBJ" localSheetId="6">#REF!</definedName>
    <definedName name="ADBJ" localSheetId="11">#REF!</definedName>
    <definedName name="ADBJ" localSheetId="7">#REF!</definedName>
    <definedName name="ADBJ">#REF!</definedName>
    <definedName name="ADCA" localSheetId="6">#REF!</definedName>
    <definedName name="ADCA" localSheetId="11">#REF!</definedName>
    <definedName name="ADCA" localSheetId="7">#REF!</definedName>
    <definedName name="ADCA">#REF!</definedName>
    <definedName name="ADCJ" localSheetId="6">#REF!</definedName>
    <definedName name="ADCJ" localSheetId="11">#REF!</definedName>
    <definedName name="ADCJ" localSheetId="7">#REF!</definedName>
    <definedName name="ADCJ">#REF!</definedName>
    <definedName name="adfasf" localSheetId="6">#REF!</definedName>
    <definedName name="adfasf" localSheetId="11">#REF!</definedName>
    <definedName name="adfasf" localSheetId="7">#REF!</definedName>
    <definedName name="adfasf">#REF!</definedName>
    <definedName name="ADJA" localSheetId="6">#REF!</definedName>
    <definedName name="ADJA" localSheetId="11">#REF!</definedName>
    <definedName name="ADJA" localSheetId="7">#REF!</definedName>
    <definedName name="ADJA">#REF!</definedName>
    <definedName name="ADJB" localSheetId="6">#REF!</definedName>
    <definedName name="ADJB" localSheetId="11">#REF!</definedName>
    <definedName name="ADJB" localSheetId="7">#REF!</definedName>
    <definedName name="ADJB">#REF!</definedName>
    <definedName name="ADJC" localSheetId="6">#REF!</definedName>
    <definedName name="ADJC" localSheetId="11">#REF!</definedName>
    <definedName name="ADJC" localSheetId="7">#REF!</definedName>
    <definedName name="ADJC">#REF!</definedName>
    <definedName name="ADJD" localSheetId="6">#REF!</definedName>
    <definedName name="ADJD" localSheetId="11">#REF!</definedName>
    <definedName name="ADJD" localSheetId="7">#REF!</definedName>
    <definedName name="ADJD">#REF!</definedName>
    <definedName name="ADJE" localSheetId="6">#REF!</definedName>
    <definedName name="ADJE" localSheetId="11">#REF!</definedName>
    <definedName name="ADJE" localSheetId="7">#REF!</definedName>
    <definedName name="ADJE">#REF!</definedName>
    <definedName name="ADJF" localSheetId="6">#REF!</definedName>
    <definedName name="ADJF" localSheetId="11">#REF!</definedName>
    <definedName name="ADJF" localSheetId="7">#REF!</definedName>
    <definedName name="ADJF">#REF!</definedName>
    <definedName name="ADJG" localSheetId="6">#REF!</definedName>
    <definedName name="ADJG" localSheetId="11">#REF!</definedName>
    <definedName name="ADJG" localSheetId="7">#REF!</definedName>
    <definedName name="ADJG">#REF!</definedName>
    <definedName name="ADJH" localSheetId="6">#REF!</definedName>
    <definedName name="ADJH" localSheetId="11">#REF!</definedName>
    <definedName name="ADJH" localSheetId="7">#REF!</definedName>
    <definedName name="ADJH">#REF!</definedName>
    <definedName name="ADJI" localSheetId="6">#REF!</definedName>
    <definedName name="ADJI" localSheetId="11">#REF!</definedName>
    <definedName name="ADJI" localSheetId="7">#REF!</definedName>
    <definedName name="ADJI">#REF!</definedName>
    <definedName name="ADJJ" localSheetId="6">#REF!</definedName>
    <definedName name="ADJJ" localSheetId="11">#REF!</definedName>
    <definedName name="ADJJ" localSheetId="7">#REF!</definedName>
    <definedName name="ADJJ">#REF!</definedName>
    <definedName name="AdmProBln" localSheetId="11">'[86]AHS - Personel'!$F$9</definedName>
    <definedName name="AdmProBln">#N/A</definedName>
    <definedName name="aegbn" localSheetId="6">#REF!</definedName>
    <definedName name="aegbn" localSheetId="11">#REF!</definedName>
    <definedName name="aegbn" localSheetId="7">#REF!</definedName>
    <definedName name="aegbn" localSheetId="5">#REF!</definedName>
    <definedName name="aegbn">#REF!</definedName>
    <definedName name="afag" localSheetId="11">#REF!</definedName>
    <definedName name="afag">#REF!</definedName>
    <definedName name="afasdf" localSheetId="11" hidden="1">[5]DExp.Lmb!#REF!</definedName>
    <definedName name="afasdf" hidden="1">[5]DExp.Lmb!#REF!</definedName>
    <definedName name="afgggg" localSheetId="6" hidden="1">{#N/A,#N/A,FALSE,"M.43"}</definedName>
    <definedName name="afgggg" localSheetId="11" hidden="1">{#N/A,#N/A,FALSE,"M.43"}</definedName>
    <definedName name="afgggg" localSheetId="7" hidden="1">{#N/A,#N/A,FALSE,"M.43"}</definedName>
    <definedName name="afgggg" localSheetId="5" hidden="1">{#N/A,#N/A,FALSE,"M.43"}</definedName>
    <definedName name="afgggg" hidden="1">{#N/A,#N/A,FALSE,"M.43"}</definedName>
    <definedName name="AJAA" localSheetId="6">#REF!</definedName>
    <definedName name="AJAA" localSheetId="11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11">#REF!</definedName>
    <definedName name="AJAB" localSheetId="7">#REF!</definedName>
    <definedName name="AJAB">#REF!</definedName>
    <definedName name="AJAC" localSheetId="6">#REF!</definedName>
    <definedName name="AJAC" localSheetId="11">#REF!</definedName>
    <definedName name="AJAC" localSheetId="7">#REF!</definedName>
    <definedName name="AJAC">#REF!</definedName>
    <definedName name="AJAD" localSheetId="6">#REF!</definedName>
    <definedName name="AJAD" localSheetId="11">#REF!</definedName>
    <definedName name="AJAD" localSheetId="7">#REF!</definedName>
    <definedName name="AJAD">#REF!</definedName>
    <definedName name="AJAE" localSheetId="6">#REF!</definedName>
    <definedName name="AJAE" localSheetId="11">#REF!</definedName>
    <definedName name="AJAE" localSheetId="7">#REF!</definedName>
    <definedName name="AJAE">#REF!</definedName>
    <definedName name="AJAF" localSheetId="6">#REF!</definedName>
    <definedName name="AJAF" localSheetId="11">#REF!</definedName>
    <definedName name="AJAF" localSheetId="7">#REF!</definedName>
    <definedName name="AJAF">#REF!</definedName>
    <definedName name="AJAG" localSheetId="6">#REF!</definedName>
    <definedName name="AJAG" localSheetId="11">#REF!</definedName>
    <definedName name="AJAG" localSheetId="7">#REF!</definedName>
    <definedName name="AJAG">#REF!</definedName>
    <definedName name="AJAH" localSheetId="6">#REF!</definedName>
    <definedName name="AJAH" localSheetId="11">#REF!</definedName>
    <definedName name="AJAH" localSheetId="7">#REF!</definedName>
    <definedName name="AJAH">#REF!</definedName>
    <definedName name="AJAI" localSheetId="6">#REF!</definedName>
    <definedName name="AJAI" localSheetId="11">#REF!</definedName>
    <definedName name="AJAI" localSheetId="7">#REF!</definedName>
    <definedName name="AJAI">#REF!</definedName>
    <definedName name="AJAJ" localSheetId="6">#REF!</definedName>
    <definedName name="AJAJ" localSheetId="11">#REF!</definedName>
    <definedName name="AJAJ" localSheetId="7">#REF!</definedName>
    <definedName name="AJAJ">#REF!</definedName>
    <definedName name="AJBA" localSheetId="6">#REF!</definedName>
    <definedName name="AJBA" localSheetId="11">#REF!</definedName>
    <definedName name="AJBA" localSheetId="7">#REF!</definedName>
    <definedName name="AJBA">#REF!</definedName>
    <definedName name="AJBB" localSheetId="6">#REF!</definedName>
    <definedName name="AJBB" localSheetId="11">#REF!</definedName>
    <definedName name="AJBB" localSheetId="7">#REF!</definedName>
    <definedName name="AJBB">#REF!</definedName>
    <definedName name="AJBC" localSheetId="6">#REF!</definedName>
    <definedName name="AJBC" localSheetId="11">#REF!</definedName>
    <definedName name="AJBC" localSheetId="7">#REF!</definedName>
    <definedName name="AJBC">#REF!</definedName>
    <definedName name="AJBD" localSheetId="6">#REF!</definedName>
    <definedName name="AJBD" localSheetId="11">#REF!</definedName>
    <definedName name="AJBD" localSheetId="7">#REF!</definedName>
    <definedName name="AJBD">#REF!</definedName>
    <definedName name="AJBE" localSheetId="6">#REF!</definedName>
    <definedName name="AJBE" localSheetId="11">#REF!</definedName>
    <definedName name="AJBE" localSheetId="7">#REF!</definedName>
    <definedName name="AJBE">#REF!</definedName>
    <definedName name="AJBF" localSheetId="6">#REF!</definedName>
    <definedName name="AJBF" localSheetId="11">#REF!</definedName>
    <definedName name="AJBF" localSheetId="7">#REF!</definedName>
    <definedName name="AJBF">#REF!</definedName>
    <definedName name="AJBG" localSheetId="6">#REF!</definedName>
    <definedName name="AJBG" localSheetId="11">#REF!</definedName>
    <definedName name="AJBG" localSheetId="7">#REF!</definedName>
    <definedName name="AJBG">#REF!</definedName>
    <definedName name="AJBH" localSheetId="6">#REF!</definedName>
    <definedName name="AJBH" localSheetId="11">#REF!</definedName>
    <definedName name="AJBH" localSheetId="7">#REF!</definedName>
    <definedName name="AJBH">#REF!</definedName>
    <definedName name="AJBI" localSheetId="6">#REF!</definedName>
    <definedName name="AJBI" localSheetId="11">#REF!</definedName>
    <definedName name="AJBI" localSheetId="7">#REF!</definedName>
    <definedName name="AJBI">#REF!</definedName>
    <definedName name="AJBJ" localSheetId="6">#REF!</definedName>
    <definedName name="AJBJ" localSheetId="11">#REF!</definedName>
    <definedName name="AJBJ" localSheetId="7">#REF!</definedName>
    <definedName name="AJBJ">#REF!</definedName>
    <definedName name="AJCA" localSheetId="6">#REF!</definedName>
    <definedName name="AJCA" localSheetId="11">#REF!</definedName>
    <definedName name="AJCA" localSheetId="7">#REF!</definedName>
    <definedName name="AJCA">#REF!</definedName>
    <definedName name="AJCB" localSheetId="6">#REF!</definedName>
    <definedName name="AJCB" localSheetId="11">#REF!</definedName>
    <definedName name="AJCB" localSheetId="7">#REF!</definedName>
    <definedName name="AJCB">#REF!</definedName>
    <definedName name="AJCC" localSheetId="6">#REF!</definedName>
    <definedName name="AJCC" localSheetId="11">#REF!</definedName>
    <definedName name="AJCC" localSheetId="7">#REF!</definedName>
    <definedName name="AJCC">#REF!</definedName>
    <definedName name="AJCD" localSheetId="6">#REF!</definedName>
    <definedName name="AJCD" localSheetId="11">#REF!</definedName>
    <definedName name="AJCD" localSheetId="7">#REF!</definedName>
    <definedName name="AJCD">#REF!</definedName>
    <definedName name="AJCE" localSheetId="6">#REF!</definedName>
    <definedName name="AJCE" localSheetId="11">#REF!</definedName>
    <definedName name="AJCE" localSheetId="7">#REF!</definedName>
    <definedName name="AJCE">#REF!</definedName>
    <definedName name="AJCF" localSheetId="6">#REF!</definedName>
    <definedName name="AJCF" localSheetId="11">#REF!</definedName>
    <definedName name="AJCF" localSheetId="7">#REF!</definedName>
    <definedName name="AJCF">#REF!</definedName>
    <definedName name="AJCG" localSheetId="6">#REF!</definedName>
    <definedName name="AJCG" localSheetId="11">#REF!</definedName>
    <definedName name="AJCG" localSheetId="7">#REF!</definedName>
    <definedName name="AJCG">#REF!</definedName>
    <definedName name="AJCH" localSheetId="6">#REF!</definedName>
    <definedName name="AJCH" localSheetId="11">#REF!</definedName>
    <definedName name="AJCH" localSheetId="7">#REF!</definedName>
    <definedName name="AJCH">#REF!</definedName>
    <definedName name="AJCI" localSheetId="6">#REF!</definedName>
    <definedName name="AJCI" localSheetId="11">#REF!</definedName>
    <definedName name="AJCI" localSheetId="7">#REF!</definedName>
    <definedName name="AJCI">#REF!</definedName>
    <definedName name="AJCJ" localSheetId="6">#REF!</definedName>
    <definedName name="AJCJ" localSheetId="11">#REF!</definedName>
    <definedName name="AJCJ" localSheetId="7">#REF!</definedName>
    <definedName name="AJCJ">#REF!</definedName>
    <definedName name="AJDA" localSheetId="6">#REF!</definedName>
    <definedName name="AJDA" localSheetId="11">#REF!</definedName>
    <definedName name="AJDA" localSheetId="7">#REF!</definedName>
    <definedName name="AJDA">#REF!</definedName>
    <definedName name="AJDB" localSheetId="6">#REF!</definedName>
    <definedName name="AJDB" localSheetId="11">#REF!</definedName>
    <definedName name="AJDB" localSheetId="7">#REF!</definedName>
    <definedName name="AJDB">#REF!</definedName>
    <definedName name="AJDC" localSheetId="6">#REF!</definedName>
    <definedName name="AJDC" localSheetId="11">#REF!</definedName>
    <definedName name="AJDC" localSheetId="7">#REF!</definedName>
    <definedName name="AJDC">#REF!</definedName>
    <definedName name="AJDD" localSheetId="6">#REF!</definedName>
    <definedName name="AJDD" localSheetId="11">#REF!</definedName>
    <definedName name="AJDD" localSheetId="7">#REF!</definedName>
    <definedName name="AJDD">#REF!</definedName>
    <definedName name="AJDE" localSheetId="6">#REF!</definedName>
    <definedName name="AJDE" localSheetId="11">#REF!</definedName>
    <definedName name="AJDE" localSheetId="7">#REF!</definedName>
    <definedName name="AJDE">#REF!</definedName>
    <definedName name="AJDF" localSheetId="6">#REF!</definedName>
    <definedName name="AJDF" localSheetId="11">#REF!</definedName>
    <definedName name="AJDF" localSheetId="7">#REF!</definedName>
    <definedName name="AJDF">#REF!</definedName>
    <definedName name="AJDG" localSheetId="6">#REF!</definedName>
    <definedName name="AJDG" localSheetId="11">#REF!</definedName>
    <definedName name="AJDG" localSheetId="7">#REF!</definedName>
    <definedName name="AJDG">#REF!</definedName>
    <definedName name="AJDH" localSheetId="6">#REF!</definedName>
    <definedName name="AJDH" localSheetId="11">#REF!</definedName>
    <definedName name="AJDH" localSheetId="7">#REF!</definedName>
    <definedName name="AJDH">#REF!</definedName>
    <definedName name="AJDI" localSheetId="6">#REF!</definedName>
    <definedName name="AJDI" localSheetId="11">#REF!</definedName>
    <definedName name="AJDI" localSheetId="7">#REF!</definedName>
    <definedName name="AJDI">#REF!</definedName>
    <definedName name="AJDJ" localSheetId="6">#REF!</definedName>
    <definedName name="AJDJ" localSheetId="11">#REF!</definedName>
    <definedName name="AJDJ" localSheetId="7">#REF!</definedName>
    <definedName name="AJDJ">#REF!</definedName>
    <definedName name="AJEA" localSheetId="6">#REF!</definedName>
    <definedName name="AJEA" localSheetId="11">#REF!</definedName>
    <definedName name="AJEA" localSheetId="7">#REF!</definedName>
    <definedName name="AJEA">#REF!</definedName>
    <definedName name="AJEB" localSheetId="6">#REF!</definedName>
    <definedName name="AJEB" localSheetId="11">#REF!</definedName>
    <definedName name="AJEB" localSheetId="7">#REF!</definedName>
    <definedName name="AJEB">#REF!</definedName>
    <definedName name="AJEC" localSheetId="6">#REF!</definedName>
    <definedName name="AJEC" localSheetId="11">#REF!</definedName>
    <definedName name="AJEC" localSheetId="7">#REF!</definedName>
    <definedName name="AJEC">#REF!</definedName>
    <definedName name="AJED" localSheetId="6">#REF!</definedName>
    <definedName name="AJED" localSheetId="11">#REF!</definedName>
    <definedName name="AJED" localSheetId="7">#REF!</definedName>
    <definedName name="AJED">#REF!</definedName>
    <definedName name="AJEE" localSheetId="6">#REF!</definedName>
    <definedName name="AJEE" localSheetId="11">#REF!</definedName>
    <definedName name="AJEE" localSheetId="7">#REF!</definedName>
    <definedName name="AJEE">#REF!</definedName>
    <definedName name="AJEF" localSheetId="6">#REF!</definedName>
    <definedName name="AJEF" localSheetId="11">#REF!</definedName>
    <definedName name="AJEF" localSheetId="7">#REF!</definedName>
    <definedName name="AJEF">#REF!</definedName>
    <definedName name="AJEG" localSheetId="6">#REF!</definedName>
    <definedName name="AJEG" localSheetId="11">#REF!</definedName>
    <definedName name="AJEG" localSheetId="7">#REF!</definedName>
    <definedName name="AJEG">#REF!</definedName>
    <definedName name="AJEH" localSheetId="6">#REF!</definedName>
    <definedName name="AJEH" localSheetId="11">#REF!</definedName>
    <definedName name="AJEH" localSheetId="7">#REF!</definedName>
    <definedName name="AJEH">#REF!</definedName>
    <definedName name="AJEI" localSheetId="6">#REF!</definedName>
    <definedName name="AJEI" localSheetId="11">#REF!</definedName>
    <definedName name="AJEI" localSheetId="7">#REF!</definedName>
    <definedName name="AJEI">#REF!</definedName>
    <definedName name="AJEJ" localSheetId="6">#REF!</definedName>
    <definedName name="AJEJ" localSheetId="11">#REF!</definedName>
    <definedName name="AJEJ" localSheetId="7">#REF!</definedName>
    <definedName name="AJEJ">#REF!</definedName>
    <definedName name="AJFA" localSheetId="6">#REF!</definedName>
    <definedName name="AJFA" localSheetId="11">#REF!</definedName>
    <definedName name="AJFA" localSheetId="7">#REF!</definedName>
    <definedName name="AJFA">#REF!</definedName>
    <definedName name="AJFB" localSheetId="6">#REF!</definedName>
    <definedName name="AJFB" localSheetId="11">#REF!</definedName>
    <definedName name="AJFB" localSheetId="7">#REF!</definedName>
    <definedName name="AJFB">#REF!</definedName>
    <definedName name="AJFC" localSheetId="6">#REF!</definedName>
    <definedName name="AJFC" localSheetId="11">#REF!</definedName>
    <definedName name="AJFC" localSheetId="7">#REF!</definedName>
    <definedName name="AJFC">#REF!</definedName>
    <definedName name="AJFD" localSheetId="6">#REF!</definedName>
    <definedName name="AJFD" localSheetId="11">#REF!</definedName>
    <definedName name="AJFD" localSheetId="7">#REF!</definedName>
    <definedName name="AJFD">#REF!</definedName>
    <definedName name="AJFE" localSheetId="6">#REF!</definedName>
    <definedName name="AJFE" localSheetId="11">#REF!</definedName>
    <definedName name="AJFE" localSheetId="7">#REF!</definedName>
    <definedName name="AJFE">#REF!</definedName>
    <definedName name="AJFF" localSheetId="6">#REF!</definedName>
    <definedName name="AJFF" localSheetId="11">#REF!</definedName>
    <definedName name="AJFF" localSheetId="7">#REF!</definedName>
    <definedName name="AJFF">#REF!</definedName>
    <definedName name="AJFG" localSheetId="6">#REF!</definedName>
    <definedName name="AJFG" localSheetId="11">#REF!</definedName>
    <definedName name="AJFG" localSheetId="7">#REF!</definedName>
    <definedName name="AJFG">#REF!</definedName>
    <definedName name="AJFH" localSheetId="6">#REF!</definedName>
    <definedName name="AJFH" localSheetId="11">#REF!</definedName>
    <definedName name="AJFH" localSheetId="7">#REF!</definedName>
    <definedName name="AJFH">#REF!</definedName>
    <definedName name="AJFI" localSheetId="6">#REF!</definedName>
    <definedName name="AJFI" localSheetId="11">#REF!</definedName>
    <definedName name="AJFI" localSheetId="7">#REF!</definedName>
    <definedName name="AJFI">#REF!</definedName>
    <definedName name="AJFJ" localSheetId="6">#REF!</definedName>
    <definedName name="AJFJ" localSheetId="11">#REF!</definedName>
    <definedName name="AJFJ" localSheetId="7">#REF!</definedName>
    <definedName name="AJFJ">#REF!</definedName>
    <definedName name="AJGA" localSheetId="6">#REF!</definedName>
    <definedName name="AJGA" localSheetId="11">#REF!</definedName>
    <definedName name="AJGA" localSheetId="7">#REF!</definedName>
    <definedName name="AJGA">#REF!</definedName>
    <definedName name="AJGB" localSheetId="6">#REF!</definedName>
    <definedName name="AJGB" localSheetId="11">#REF!</definedName>
    <definedName name="AJGB" localSheetId="7">#REF!</definedName>
    <definedName name="AJGB">#REF!</definedName>
    <definedName name="AJGC" localSheetId="6">#REF!</definedName>
    <definedName name="AJGC" localSheetId="11">#REF!</definedName>
    <definedName name="AJGC" localSheetId="7">#REF!</definedName>
    <definedName name="AJGC">#REF!</definedName>
    <definedName name="AJGD" localSheetId="6">#REF!</definedName>
    <definedName name="AJGD" localSheetId="11">#REF!</definedName>
    <definedName name="AJGD" localSheetId="7">#REF!</definedName>
    <definedName name="AJGD">#REF!</definedName>
    <definedName name="AJGE" localSheetId="6">#REF!</definedName>
    <definedName name="AJGE" localSheetId="11">#REF!</definedName>
    <definedName name="AJGE" localSheetId="7">#REF!</definedName>
    <definedName name="AJGE">#REF!</definedName>
    <definedName name="AJGF" localSheetId="6">#REF!</definedName>
    <definedName name="AJGF" localSheetId="11">#REF!</definedName>
    <definedName name="AJGF" localSheetId="7">#REF!</definedName>
    <definedName name="AJGF">#REF!</definedName>
    <definedName name="AJGG" localSheetId="6">#REF!</definedName>
    <definedName name="AJGG" localSheetId="11">#REF!</definedName>
    <definedName name="AJGG" localSheetId="7">#REF!</definedName>
    <definedName name="AJGG">#REF!</definedName>
    <definedName name="AJGH" localSheetId="6">#REF!</definedName>
    <definedName name="AJGH" localSheetId="11">#REF!</definedName>
    <definedName name="AJGH" localSheetId="7">#REF!</definedName>
    <definedName name="AJGH">#REF!</definedName>
    <definedName name="AJGI" localSheetId="6">#REF!</definedName>
    <definedName name="AJGI" localSheetId="11">#REF!</definedName>
    <definedName name="AJGI" localSheetId="7">#REF!</definedName>
    <definedName name="AJGI">#REF!</definedName>
    <definedName name="AJGJ" localSheetId="6">#REF!</definedName>
    <definedName name="AJGJ" localSheetId="11">#REF!</definedName>
    <definedName name="AJGJ" localSheetId="7">#REF!</definedName>
    <definedName name="AJGJ">#REF!</definedName>
    <definedName name="AJHA" localSheetId="6">#REF!</definedName>
    <definedName name="AJHA" localSheetId="11">#REF!</definedName>
    <definedName name="AJHA" localSheetId="7">#REF!</definedName>
    <definedName name="AJHA">#REF!</definedName>
    <definedName name="AJHB" localSheetId="6">#REF!</definedName>
    <definedName name="AJHB" localSheetId="11">#REF!</definedName>
    <definedName name="AJHB" localSheetId="7">#REF!</definedName>
    <definedName name="AJHB">#REF!</definedName>
    <definedName name="AJHC" localSheetId="6">#REF!</definedName>
    <definedName name="AJHC" localSheetId="11">#REF!</definedName>
    <definedName name="AJHC" localSheetId="7">#REF!</definedName>
    <definedName name="AJHC">#REF!</definedName>
    <definedName name="AJHD" localSheetId="6">#REF!</definedName>
    <definedName name="AJHD" localSheetId="11">#REF!</definedName>
    <definedName name="AJHD" localSheetId="7">#REF!</definedName>
    <definedName name="AJHD">#REF!</definedName>
    <definedName name="AJHE" localSheetId="6">#REF!</definedName>
    <definedName name="AJHE" localSheetId="11">#REF!</definedName>
    <definedName name="AJHE" localSheetId="7">#REF!</definedName>
    <definedName name="AJHE">#REF!</definedName>
    <definedName name="AJHF" localSheetId="6">#REF!</definedName>
    <definedName name="AJHF" localSheetId="11">#REF!</definedName>
    <definedName name="AJHF" localSheetId="7">#REF!</definedName>
    <definedName name="AJHF">#REF!</definedName>
    <definedName name="AJHG" localSheetId="6">#REF!</definedName>
    <definedName name="AJHG" localSheetId="11">#REF!</definedName>
    <definedName name="AJHG" localSheetId="7">#REF!</definedName>
    <definedName name="AJHG">#REF!</definedName>
    <definedName name="AJHH" localSheetId="6">#REF!</definedName>
    <definedName name="AJHH" localSheetId="11">#REF!</definedName>
    <definedName name="AJHH" localSheetId="7">#REF!</definedName>
    <definedName name="AJHH">#REF!</definedName>
    <definedName name="AJHI" localSheetId="6">#REF!</definedName>
    <definedName name="AJHI" localSheetId="11">#REF!</definedName>
    <definedName name="AJHI" localSheetId="7">#REF!</definedName>
    <definedName name="AJHI">#REF!</definedName>
    <definedName name="AJHJ" localSheetId="6">#REF!</definedName>
    <definedName name="AJHJ" localSheetId="11">#REF!</definedName>
    <definedName name="AJHJ" localSheetId="7">#REF!</definedName>
    <definedName name="AJHJ">#REF!</definedName>
    <definedName name="AJI" localSheetId="11">#REF!</definedName>
    <definedName name="AJI">#REF!</definedName>
    <definedName name="AJIA" localSheetId="6">#REF!</definedName>
    <definedName name="AJIA" localSheetId="11">#REF!</definedName>
    <definedName name="AJIA" localSheetId="7">#REF!</definedName>
    <definedName name="AJIA">#REF!</definedName>
    <definedName name="AJIB" localSheetId="6">#REF!</definedName>
    <definedName name="AJIB" localSheetId="11">#REF!</definedName>
    <definedName name="AJIB" localSheetId="7">#REF!</definedName>
    <definedName name="AJIB">#REF!</definedName>
    <definedName name="AJIC" localSheetId="6">#REF!</definedName>
    <definedName name="AJIC" localSheetId="11">#REF!</definedName>
    <definedName name="AJIC" localSheetId="7">#REF!</definedName>
    <definedName name="AJIC">#REF!</definedName>
    <definedName name="AJID" localSheetId="6">#REF!</definedName>
    <definedName name="AJID" localSheetId="11">#REF!</definedName>
    <definedName name="AJID" localSheetId="7">#REF!</definedName>
    <definedName name="AJID">#REF!</definedName>
    <definedName name="AJIE" localSheetId="6">#REF!</definedName>
    <definedName name="AJIE" localSheetId="11">#REF!</definedName>
    <definedName name="AJIE" localSheetId="7">#REF!</definedName>
    <definedName name="AJIE">#REF!</definedName>
    <definedName name="AJIF" localSheetId="6">#REF!</definedName>
    <definedName name="AJIF" localSheetId="11">#REF!</definedName>
    <definedName name="AJIF" localSheetId="7">#REF!</definedName>
    <definedName name="AJIF">#REF!</definedName>
    <definedName name="AJIG" localSheetId="6">#REF!</definedName>
    <definedName name="AJIG" localSheetId="11">#REF!</definedName>
    <definedName name="AJIG" localSheetId="7">#REF!</definedName>
    <definedName name="AJIG">#REF!</definedName>
    <definedName name="AJIH" localSheetId="6">#REF!</definedName>
    <definedName name="AJIH" localSheetId="11">#REF!</definedName>
    <definedName name="AJIH" localSheetId="7">#REF!</definedName>
    <definedName name="AJIH">#REF!</definedName>
    <definedName name="AJII" localSheetId="6">#REF!</definedName>
    <definedName name="AJII" localSheetId="11">#REF!</definedName>
    <definedName name="AJII" localSheetId="7">#REF!</definedName>
    <definedName name="AJII">#REF!</definedName>
    <definedName name="AJIJ" localSheetId="6">#REF!</definedName>
    <definedName name="AJIJ" localSheetId="11">#REF!</definedName>
    <definedName name="AJIJ" localSheetId="7">#REF!</definedName>
    <definedName name="AJIJ">#REF!</definedName>
    <definedName name="AJJA" localSheetId="6">#REF!</definedName>
    <definedName name="AJJA" localSheetId="11">#REF!</definedName>
    <definedName name="AJJA" localSheetId="7">#REF!</definedName>
    <definedName name="AJJA">#REF!</definedName>
    <definedName name="AJJB" localSheetId="6">#REF!</definedName>
    <definedName name="AJJB" localSheetId="11">#REF!</definedName>
    <definedName name="AJJB" localSheetId="7">#REF!</definedName>
    <definedName name="AJJB">#REF!</definedName>
    <definedName name="AJJC" localSheetId="6">#REF!</definedName>
    <definedName name="AJJC" localSheetId="11">#REF!</definedName>
    <definedName name="AJJC" localSheetId="7">#REF!</definedName>
    <definedName name="AJJC">#REF!</definedName>
    <definedName name="AJJD" localSheetId="6">#REF!</definedName>
    <definedName name="AJJD" localSheetId="11">#REF!</definedName>
    <definedName name="AJJD" localSheetId="7">#REF!</definedName>
    <definedName name="AJJD">#REF!</definedName>
    <definedName name="AJJE" localSheetId="6">#REF!</definedName>
    <definedName name="AJJE" localSheetId="11">#REF!</definedName>
    <definedName name="AJJE" localSheetId="7">#REF!</definedName>
    <definedName name="AJJE">#REF!</definedName>
    <definedName name="AJJF" localSheetId="6">#REF!</definedName>
    <definedName name="AJJF" localSheetId="11">#REF!</definedName>
    <definedName name="AJJF" localSheetId="7">#REF!</definedName>
    <definedName name="AJJF">#REF!</definedName>
    <definedName name="AJJG" localSheetId="6">#REF!</definedName>
    <definedName name="AJJG" localSheetId="11">#REF!</definedName>
    <definedName name="AJJG" localSheetId="7">#REF!</definedName>
    <definedName name="AJJG">#REF!</definedName>
    <definedName name="AJJH" localSheetId="6">#REF!</definedName>
    <definedName name="AJJH" localSheetId="11">#REF!</definedName>
    <definedName name="AJJH" localSheetId="7">#REF!</definedName>
    <definedName name="AJJH">#REF!</definedName>
    <definedName name="AJJI" localSheetId="6">#REF!</definedName>
    <definedName name="AJJI" localSheetId="11">#REF!</definedName>
    <definedName name="AJJI" localSheetId="7">#REF!</definedName>
    <definedName name="AJJI">#REF!</definedName>
    <definedName name="AkumATFungsi" localSheetId="6">#REF!</definedName>
    <definedName name="AkumATFungsi" localSheetId="11">#REF!</definedName>
    <definedName name="AkumATFungsi" localSheetId="7">#REF!</definedName>
    <definedName name="AkumATFungsi">#REF!</definedName>
    <definedName name="AkumATJenis" localSheetId="6">#REF!</definedName>
    <definedName name="AkumATJenis" localSheetId="11">#REF!</definedName>
    <definedName name="AkumATJenis" localSheetId="7">#REF!</definedName>
    <definedName name="AkumATJenis">#REF!</definedName>
    <definedName name="ALAMAT" localSheetId="6">#REF!</definedName>
    <definedName name="ALAMAT" localSheetId="11">#REF!</definedName>
    <definedName name="ALAMAT" localSheetId="7">#REF!</definedName>
    <definedName name="ALAMAT">#REF!</definedName>
    <definedName name="an" localSheetId="6">[16]JAN09!#REF!</definedName>
    <definedName name="an" localSheetId="11">[16]JAN09!#REF!</definedName>
    <definedName name="an" localSheetId="7">[16]JAN09!#REF!</definedName>
    <definedName name="an">[16]JAN09!#REF!</definedName>
    <definedName name="analisa" localSheetId="6">#REF!</definedName>
    <definedName name="analisa" localSheetId="11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11">#REF!</definedName>
    <definedName name="AnalisaPenjualan" localSheetId="7">#REF!</definedName>
    <definedName name="AnalisaPenjualan">#REF!</definedName>
    <definedName name="AnalisHari" localSheetId="11">'[86]AHS - Personel'!$G$10</definedName>
    <definedName name="AnalisHari">#N/A</definedName>
    <definedName name="and" localSheetId="6">[17]JAN09!#REF!</definedName>
    <definedName name="and" localSheetId="11">[17]JAN09!#REF!</definedName>
    <definedName name="and" localSheetId="7">[17]JAN09!#REF!</definedName>
    <definedName name="and">[17]JAN09!#REF!</definedName>
    <definedName name="andrea" localSheetId="6">[16]JAN09!#REF!</definedName>
    <definedName name="andrea" localSheetId="11">[16]JAN09!#REF!</definedName>
    <definedName name="andrea" localSheetId="7">[16]JAN09!#REF!</definedName>
    <definedName name="andrea">[16]JAN09!#REF!</definedName>
    <definedName name="APRIL92" localSheetId="6">#REF!</definedName>
    <definedName name="APRIL92" localSheetId="11">#REF!</definedName>
    <definedName name="APRIL92" localSheetId="7">#REF!</definedName>
    <definedName name="APRIL92" localSheetId="5">#REF!</definedName>
    <definedName name="APRIL92">#REF!</definedName>
    <definedName name="aqa" localSheetId="11">#REF!</definedName>
    <definedName name="aqa">#REF!</definedName>
    <definedName name="aqDAD" localSheetId="11">#REF!</definedName>
    <definedName name="aqDAD">#REF!</definedName>
    <definedName name="Area_data">[18]Area_Data!$C$7:$Y$29</definedName>
    <definedName name="area_print" localSheetId="6">#REF!</definedName>
    <definedName name="area_print" localSheetId="11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11">#REF!</definedName>
    <definedName name="Area_print_Mi" localSheetId="7">#REF!</definedName>
    <definedName name="Area_print_Mi">#REF!</definedName>
    <definedName name="area_print1" localSheetId="6">#REF!</definedName>
    <definedName name="area_print1" localSheetId="11">#REF!</definedName>
    <definedName name="area_print1" localSheetId="7">#REF!</definedName>
    <definedName name="area_print1">#REF!</definedName>
    <definedName name="Area_type">OFFSET('[18]Working Page'!$K$8,0,0,COUNTA('[18]Working Page'!$K$8:$K$20),1)</definedName>
    <definedName name="AREATAPRKAP" localSheetId="6">#REF!</definedName>
    <definedName name="AREATAPRKAP" localSheetId="11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11">#REF!</definedName>
    <definedName name="arest" localSheetId="7">#REF!</definedName>
    <definedName name="arest">#REF!</definedName>
    <definedName name="arus" localSheetId="6">#REF!</definedName>
    <definedName name="arus" localSheetId="11">#REF!</definedName>
    <definedName name="arus" localSheetId="7">#REF!</definedName>
    <definedName name="arus">#REF!</definedName>
    <definedName name="ArusKas" localSheetId="6">#REF!</definedName>
    <definedName name="ArusKas" localSheetId="11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11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11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hidden="1">{#N/A,#N/A,FALSE,"M.42"}</definedName>
    <definedName name="Asumsi" localSheetId="6">#REF!</definedName>
    <definedName name="Asumsi" localSheetId="11">#REF!</definedName>
    <definedName name="Asumsi" localSheetId="7">#REF!</definedName>
    <definedName name="Asumsi">#REF!</definedName>
    <definedName name="ATFungsi" localSheetId="6">#REF!</definedName>
    <definedName name="ATFungsi" localSheetId="11">#REF!</definedName>
    <definedName name="ATFungsi" localSheetId="7">#REF!</definedName>
    <definedName name="ATFungsi">#REF!</definedName>
    <definedName name="ATJenis" localSheetId="6">#REF!</definedName>
    <definedName name="ATJenis" localSheetId="11">#REF!</definedName>
    <definedName name="ATJenis" localSheetId="7">#REF!</definedName>
    <definedName name="ATJenis">#REF!</definedName>
    <definedName name="aw" localSheetId="6" hidden="1">{#N/A,#N/A,FALSE,"M.42"}</definedName>
    <definedName name="aw" localSheetId="11" hidden="1">{#N/A,#N/A,FALSE,"M.42"}</definedName>
    <definedName name="aw" localSheetId="7" hidden="1">{#N/A,#N/A,FALSE,"M.42"}</definedName>
    <definedName name="aw" localSheetId="5" hidden="1">{#N/A,#N/A,FALSE,"M.42"}</definedName>
    <definedName name="aw" hidden="1">{#N/A,#N/A,FALSE,"M.42"}</definedName>
    <definedName name="B" localSheetId="6">#REF!</definedName>
    <definedName name="B" localSheetId="11">#REF!</definedName>
    <definedName name="B" localSheetId="7">#REF!</definedName>
    <definedName name="B" localSheetId="5">#REF!</definedName>
    <definedName name="B">#REF!</definedName>
    <definedName name="ba" localSheetId="6">[19]Usulan!#REF!</definedName>
    <definedName name="ba" localSheetId="11">[94]Usulan!#REF!</definedName>
    <definedName name="ba" localSheetId="7">[19]Usulan!#REF!</definedName>
    <definedName name="ba" localSheetId="5">[19]Usulan!#REF!</definedName>
    <definedName name="ba">[19]Usulan!#REF!</definedName>
    <definedName name="baba" localSheetId="6">#REF!</definedName>
    <definedName name="baba" localSheetId="11">#REF!</definedName>
    <definedName name="baba" localSheetId="5">#REF!</definedName>
    <definedName name="baba">#REF!</definedName>
    <definedName name="Bangsri" localSheetId="6" hidden="1">#REF!</definedName>
    <definedName name="Bangsri" localSheetId="11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11">#REF!</definedName>
    <definedName name="bank" localSheetId="7">#REF!</definedName>
    <definedName name="bank">#REF!</definedName>
    <definedName name="BAR" localSheetId="6">'[20]FORM-B'!#REF!</definedName>
    <definedName name="BAR" localSheetId="11">'[20]FORM-B'!#REF!</definedName>
    <definedName name="BAR" localSheetId="7">'[20]FORM-B'!#REF!</definedName>
    <definedName name="BAR">'[20]FORM-B'!#REF!</definedName>
    <definedName name="BAR_19" localSheetId="6">'[20]FORM-B'!#REF!</definedName>
    <definedName name="BAR_19" localSheetId="11">'[20]FORM-B'!#REF!</definedName>
    <definedName name="BAR_19" localSheetId="7">'[20]FORM-B'!#REF!</definedName>
    <definedName name="BAR_19">'[20]FORM-B'!#REF!</definedName>
    <definedName name="BARU" localSheetId="6">#REF!</definedName>
    <definedName name="BARU" localSheetId="11">#REF!</definedName>
    <definedName name="BARU" localSheetId="7">#REF!</definedName>
    <definedName name="BARU" localSheetId="5">#REF!</definedName>
    <definedName name="BARU">#REF!</definedName>
    <definedName name="Baru_19" localSheetId="6">'[20]FORM-B'!#REF!</definedName>
    <definedName name="Baru_19" localSheetId="11">'[20]FORM-B'!#REF!</definedName>
    <definedName name="Baru_19" localSheetId="7">'[20]FORM-B'!#REF!</definedName>
    <definedName name="Baru_19" localSheetId="5">'[20]FORM-B'!#REF!</definedName>
    <definedName name="Baru_19">'[20]FORM-B'!#REF!</definedName>
    <definedName name="Bases_of_absorption">OFFSET('[18]Working Page'!$J$8,0,0,COUNTA('[18]Working Page'!$J$8:$J$31),1)</definedName>
    <definedName name="Basis_of_absorption_Area_Overheads">'[18]Regional Overhead Allocation_WJ'!$C$381:$U$404</definedName>
    <definedName name="Basket">[21]Kamus!$D$2:$D$8</definedName>
    <definedName name="Bayar_Tepsco_jpy" localSheetId="6">#REF!</definedName>
    <definedName name="Bayar_Tepsco_jpy" localSheetId="11">#REF!</definedName>
    <definedName name="Bayar_Tepsco_jpy" localSheetId="7">#REF!</definedName>
    <definedName name="Bayar_Tepsco_jpy" localSheetId="5">#REF!</definedName>
    <definedName name="Bayar_Tepsco_jpy">#REF!</definedName>
    <definedName name="BBakuTRWI">'[22]BBaku(12C3)'!$B$1:$S$46</definedName>
    <definedName name="BBakuTRWII">'[22]BBaku(12C3)'!$B$47:$S$93</definedName>
    <definedName name="BBakuTRWIII">'[22]BBaku(12C3)'!$B$94:$S$140</definedName>
    <definedName name="BBakuTRWIV">'[22]BBaku(12C3)'!$B$141:$S$187</definedName>
    <definedName name="bbb" localSheetId="6" hidden="1">{#N/A,#N/A,FALSE,"M.41"}</definedName>
    <definedName name="bbb" localSheetId="11" hidden="1">{#N/A,#N/A,FALSE,"M.41"}</definedName>
    <definedName name="bbb" localSheetId="7" hidden="1">{#N/A,#N/A,FALSE,"M.41"}</definedName>
    <definedName name="bbb" localSheetId="5" hidden="1">{#N/A,#N/A,FALSE,"M.41"}</definedName>
    <definedName name="bbb" hidden="1">{#N/A,#N/A,FALSE,"M.41"}</definedName>
    <definedName name="BBMJenisTRWI">'[23]BBMJenis(12B1)'!$B$1:$K$38</definedName>
    <definedName name="BBMJenisTRWII">'[23]BBMJenis(12B1)'!$B$40:$K$77</definedName>
    <definedName name="BBMJenisTRWIII">'[23]BBMJenis(12B1)'!$B$79:$K$116</definedName>
    <definedName name="BBMJenisTRWIV">'[23]BBMJenis(12B1)'!$B$118:$K$155</definedName>
    <definedName name="BEBANKDS" localSheetId="6">#REF!</definedName>
    <definedName name="BEBANKDS" localSheetId="11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11">#REF!</definedName>
    <definedName name="BEBANSLG" localSheetId="7">#REF!</definedName>
    <definedName name="BEBANSLG">#REF!</definedName>
    <definedName name="BEBANSMG" localSheetId="6">#REF!</definedName>
    <definedName name="BEBANSMG" localSheetId="11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11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11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11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11" hidden="1">{#N/A,#N/A,FALSE,"M.31"}</definedName>
    <definedName name="Biak" localSheetId="7" hidden="1">{#N/A,#N/A,FALSE,"M.31"}</definedName>
    <definedName name="Biak" localSheetId="5" hidden="1">{#N/A,#N/A,FALSE,"M.31"}</definedName>
    <definedName name="Biak" hidden="1">{#N/A,#N/A,FALSE,"M.31"}</definedName>
    <definedName name="BIAYA" localSheetId="6" hidden="1">{#N/A,#N/A,FALSE,"M.01"}</definedName>
    <definedName name="BIAYA" localSheetId="11" hidden="1">{#N/A,#N/A,FALSE,"M.01"}</definedName>
    <definedName name="BIAYA" localSheetId="7" hidden="1">{#N/A,#N/A,FALSE,"M.01"}</definedName>
    <definedName name="BIAYA" localSheetId="5" hidden="1">{#N/A,#N/A,FALSE,"M.01"}</definedName>
    <definedName name="BIAYA" hidden="1">{#N/A,#N/A,FALSE,"M.01"}</definedName>
    <definedName name="BiInvest" localSheetId="6">#REF!</definedName>
    <definedName name="BiInvest" localSheetId="11">#REF!</definedName>
    <definedName name="BiInvest" localSheetId="7">#REF!</definedName>
    <definedName name="BiInvest" localSheetId="5">#REF!</definedName>
    <definedName name="BiInvest">#REF!</definedName>
    <definedName name="BiLuOp">'[22]BiLuOp(14)'!$B$1:$G$49</definedName>
    <definedName name="BIM" localSheetId="6">[2]prod03!#REF!</definedName>
    <definedName name="BIM" localSheetId="11">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11" hidden="1">{#N/A,#N/A,FALSE,"M.02"}</definedName>
    <definedName name="bima3" localSheetId="7" hidden="1">{#N/A,#N/A,FALSE,"M.02"}</definedName>
    <definedName name="bima3" localSheetId="5" hidden="1">{#N/A,#N/A,FALSE,"M.02"}</definedName>
    <definedName name="bima3" hidden="1">{#N/A,#N/A,FALSE,"M.02"}</definedName>
    <definedName name="BiPegUTRWI">'[22]Bipeg-U(12D2)'!$B$1:$G$53</definedName>
    <definedName name="BiPinjamin">'[23]BiPinjamin(15)'!$B$1:$G$49</definedName>
    <definedName name="bjm" localSheetId="6" hidden="1">{#N/A,#N/A,FALSE,"M.02"}</definedName>
    <definedName name="bjm" localSheetId="11" hidden="1">{#N/A,#N/A,FALSE,"M.02"}</definedName>
    <definedName name="bjm" localSheetId="7" hidden="1">{#N/A,#N/A,FALSE,"M.02"}</definedName>
    <definedName name="bjm" localSheetId="5" hidden="1">{#N/A,#N/A,FALSE,"M.02"}</definedName>
    <definedName name="bjm" hidden="1">{#N/A,#N/A,FALSE,"M.02"}</definedName>
    <definedName name="bk" localSheetId="6" hidden="1">{#N/A,#N/A,FALSE,"M.32"}</definedName>
    <definedName name="bk" localSheetId="11" hidden="1">{#N/A,#N/A,FALSE,"M.32"}</definedName>
    <definedName name="bk" localSheetId="7" hidden="1">{#N/A,#N/A,FALSE,"M.32"}</definedName>
    <definedName name="bk" localSheetId="5" hidden="1">{#N/A,#N/A,FALSE,"M.32"}</definedName>
    <definedName name="bk" hidden="1">{#N/A,#N/A,FALSE,"M.32"}</definedName>
    <definedName name="bkimia4v" localSheetId="6">[24]Uraian!#REF!</definedName>
    <definedName name="bkimia4v" localSheetId="11">[24]Uraian!#REF!</definedName>
    <definedName name="bkimia4v" localSheetId="7">[24]Uraian!#REF!</definedName>
    <definedName name="bkimia4v">[24]Uraian!#REF!</definedName>
    <definedName name="BlanksRange">'[18]Working Page'!$F$53:$F$85</definedName>
    <definedName name="bn" localSheetId="6">#REF!</definedName>
    <definedName name="bn" localSheetId="11">#REF!</definedName>
    <definedName name="bn" localSheetId="7">#REF!</definedName>
    <definedName name="bn" localSheetId="5">#REF!</definedName>
    <definedName name="bn">#REF!</definedName>
    <definedName name="BOLain">'[22]BOLain(12E2)'!$B$1:$G$43</definedName>
    <definedName name="BoLainTRWI">'[22]BOLain(12E2)'!$B$1:$L$44</definedName>
    <definedName name="BoLainTRWII">'[22]BOLain(12E2)'!$B$45:$L$88</definedName>
    <definedName name="BoLainTRWIII">'[22]BOLain(12E2)'!$B$89:$L$132</definedName>
    <definedName name="BoLainTRWIV">'[22]BOLain(12E2)'!$B$133:$L$175</definedName>
    <definedName name="bp">[14]x!$H$9:$H$47</definedName>
    <definedName name="BPegFTRWI">'[22]BPeg-F(12D1)'!$B$1:$H$45</definedName>
    <definedName name="BPegFTRWII">'[22]BPeg-F(12D1)'!$B$47:$H$92</definedName>
    <definedName name="BPegFTRWIII">'[22]BPeg-F(12D1)'!$B$93:$H$138</definedName>
    <definedName name="BPegFTRWIV">'[22]BPeg-F(12D1)'!$B$139:$H$184</definedName>
    <definedName name="BUANG" localSheetId="6" hidden="1">{#N/A,#N/A,FALSE,"M.01";#N/A,#N/A,FALSE,"M.01"}</definedName>
    <definedName name="BUANG" localSheetId="11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11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11">#REF!</definedName>
    <definedName name="BukuBesar" localSheetId="7">#REF!</definedName>
    <definedName name="BukuBesar" localSheetId="5">#REF!</definedName>
    <definedName name="BukuBesar">#REF!</definedName>
    <definedName name="BULAN" localSheetId="11">[25]MENU1!$D$4:$T$15</definedName>
    <definedName name="BULAN" localSheetId="5">[25]MENU1!$D$4:$T$15</definedName>
    <definedName name="BULAN">[25]MENU1!$D$4:$T$15</definedName>
    <definedName name="Bulan_Ke" localSheetId="11">[87]CashFlow!$H$46</definedName>
    <definedName name="Bulan_Ke">#N/A</definedName>
    <definedName name="Business_Revenue">'[18]Service Mapping'!$C$46:$Y$80</definedName>
    <definedName name="C_" localSheetId="6">#REF!</definedName>
    <definedName name="C_" localSheetId="11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11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1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1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hidden="1">{#N/A,#N/A,FALSE,"M.41"}</definedName>
    <definedName name="CABANG" localSheetId="6">#REF!</definedName>
    <definedName name="CABANG" localSheetId="11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11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1" hidden="1">{#N/A,#N/A,FALSE,"M.02"}</definedName>
    <definedName name="CBRB" localSheetId="7" hidden="1">{#N/A,#N/A,FALSE,"M.02"}</definedName>
    <definedName name="CBRB" localSheetId="5" hidden="1">{#N/A,#N/A,FALSE,"M.02"}</definedName>
    <definedName name="CBRB" hidden="1">{#N/A,#N/A,FALSE,"M.02"}</definedName>
    <definedName name="CCC" localSheetId="6" hidden="1">#REF!</definedName>
    <definedName name="CCC" localSheetId="11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11">#REF!</definedName>
    <definedName name="cccccccccc" localSheetId="7">#REF!</definedName>
    <definedName name="cccccccccc">#REF!</definedName>
    <definedName name="Central_Overhead">'[18]Central Overhead Allocation'!$C$432:$AL$455</definedName>
    <definedName name="cetak" localSheetId="6">#REF!</definedName>
    <definedName name="cetak" localSheetId="11">#REF!</definedName>
    <definedName name="cetak" localSheetId="7">#REF!</definedName>
    <definedName name="cetak" localSheetId="5">#REF!</definedName>
    <definedName name="cetak">#REF!</definedName>
    <definedName name="Chart1">OFFSET('[18]Working Page'!$C$115,0,0,33-COUNTIF('[18]Working Page'!$C$115:$C$147,"=#N/A"),1)</definedName>
    <definedName name="Chart1_data">OFFSET('[18]Working Page'!$N$115,0,0,33-COUNTIF('[18]Working Page'!$C$115:$C$147,"=#N/A"),1)</definedName>
    <definedName name="Chart2_data">OFFSET('[18]Working Page'!$G$151,0,0,33-COUNTIF('[18]Working Page'!$C$115:$C$147,"=#N/A"),1)</definedName>
    <definedName name="cibinong" localSheetId="6">#REF!</definedName>
    <definedName name="cibinong" localSheetId="11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11">#REF!</definedName>
    <definedName name="CITRA" localSheetId="7">#REF!</definedName>
    <definedName name="CITRA">#REF!</definedName>
    <definedName name="CKTB" localSheetId="6" hidden="1">{#N/A,#N/A,FALSE,"M.31"}</definedName>
    <definedName name="CKTB" localSheetId="11" hidden="1">{#N/A,#N/A,FALSE,"M.31"}</definedName>
    <definedName name="CKTB" localSheetId="7" hidden="1">{#N/A,#N/A,FALSE,"M.31"}</definedName>
    <definedName name="CKTB" localSheetId="5" hidden="1">{#N/A,#N/A,FALSE,"M.31"}</definedName>
    <definedName name="CKTB" hidden="1">{#N/A,#N/A,FALSE,"M.31"}</definedName>
    <definedName name="coba" localSheetId="6" hidden="1">{#N/A,#N/A,FALSE,"M.41"}</definedName>
    <definedName name="coba" localSheetId="11" hidden="1">{#N/A,#N/A,FALSE,"M.41"}</definedName>
    <definedName name="coba" localSheetId="7" hidden="1">{#N/A,#N/A,FALSE,"M.41"}</definedName>
    <definedName name="coba" localSheetId="5" hidden="1">{#N/A,#N/A,FALSE,"M.41"}</definedName>
    <definedName name="coba" hidden="1">{#N/A,#N/A,FALSE,"M.41"}</definedName>
    <definedName name="COLR" localSheetId="6">#REF!</definedName>
    <definedName name="COLR" localSheetId="11">#REF!</definedName>
    <definedName name="COLR" localSheetId="7">#REF!</definedName>
    <definedName name="COLR" localSheetId="5">#REF!</definedName>
    <definedName name="COLR">#REF!</definedName>
    <definedName name="Contracted_Revenue">'[18]Service Mapping'!$C$46:$Y$79</definedName>
    <definedName name="COPY">'[26]REAL-LR'!$G$17:$G$54</definedName>
    <definedName name="COREALLR" localSheetId="6">#REF!</definedName>
    <definedName name="COREALLR" localSheetId="11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11">#REF!</definedName>
    <definedName name="COUNTER" localSheetId="7">#REF!</definedName>
    <definedName name="COUNTER">#REF!</definedName>
    <definedName name="Cover" localSheetId="6">#REF!</definedName>
    <definedName name="Cover" localSheetId="11">#REF!</definedName>
    <definedName name="Cover" localSheetId="7">#REF!</definedName>
    <definedName name="Cover">#REF!</definedName>
    <definedName name="Crit" localSheetId="11">[87]CashFlow!$I$56:$J$57</definedName>
    <definedName name="Crit">#N/A</definedName>
    <definedName name="_xlnm.Criteria" localSheetId="6">#REF!</definedName>
    <definedName name="_xlnm.Criteria" localSheetId="11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11">#REF!</definedName>
    <definedName name="Criteria_MI" localSheetId="7">#REF!</definedName>
    <definedName name="Criteria_MI">#REF!</definedName>
    <definedName name="csa" localSheetId="6">[16]JAN09!#REF!</definedName>
    <definedName name="csa" localSheetId="11">[16]JAN09!#REF!</definedName>
    <definedName name="csa" localSheetId="7">[16]JAN09!#REF!</definedName>
    <definedName name="csa">[16]JAN09!#REF!</definedName>
    <definedName name="csDesignMode">1</definedName>
    <definedName name="Customer_data">'[18]Service Mapping'!$C$85:$Y$119</definedName>
    <definedName name="D" localSheetId="6">#REF!</definedName>
    <definedName name="D" localSheetId="11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11">#REF!</definedName>
    <definedName name="DAF13A" localSheetId="7">#REF!</definedName>
    <definedName name="DAF13A">#REF!</definedName>
    <definedName name="DAF13B" localSheetId="6">#REF!</definedName>
    <definedName name="DAF13B" localSheetId="11">#REF!</definedName>
    <definedName name="DAF13B" localSheetId="7">#REF!</definedName>
    <definedName name="DAF13B">#REF!</definedName>
    <definedName name="DAF14A" localSheetId="6">#REF!</definedName>
    <definedName name="DAF14A" localSheetId="11">#REF!</definedName>
    <definedName name="DAF14A" localSheetId="7">#REF!</definedName>
    <definedName name="DAF14A">#REF!</definedName>
    <definedName name="DAF14B" localSheetId="6">#REF!</definedName>
    <definedName name="DAF14B" localSheetId="11">#REF!</definedName>
    <definedName name="DAF14B" localSheetId="7">#REF!</definedName>
    <definedName name="DAF14B">#REF!</definedName>
    <definedName name="DAF14C" localSheetId="6">#REF!</definedName>
    <definedName name="DAF14C" localSheetId="11">#REF!</definedName>
    <definedName name="DAF14C" localSheetId="7">#REF!</definedName>
    <definedName name="DAF14C">#REF!</definedName>
    <definedName name="DAF14D" localSheetId="6">#REF!</definedName>
    <definedName name="DAF14D" localSheetId="11">#REF!</definedName>
    <definedName name="DAF14D" localSheetId="7">#REF!</definedName>
    <definedName name="DAF14D">#REF!</definedName>
    <definedName name="DAF14E" localSheetId="6">#REF!</definedName>
    <definedName name="DAF14E" localSheetId="11">#REF!</definedName>
    <definedName name="DAF14E" localSheetId="7">#REF!</definedName>
    <definedName name="DAF14E">#REF!</definedName>
    <definedName name="Dampak" localSheetId="6">#REF!</definedName>
    <definedName name="Dampak" localSheetId="11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11">#REF!</definedName>
    <definedName name="dasf" localSheetId="5">#REF!</definedName>
    <definedName name="dasf">#REF!</definedName>
    <definedName name="DATA">[27]item!$C$2:$C$550</definedName>
    <definedName name="DATA309" localSheetId="6">#REF!</definedName>
    <definedName name="DATA309" localSheetId="11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11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11">#REF!</definedName>
    <definedName name="Database_MI" localSheetId="7">#REF!</definedName>
    <definedName name="Database_MI">#REF!</definedName>
    <definedName name="DAWDFAFD" localSheetId="6">[28]Sheet5!#REF!</definedName>
    <definedName name="DAWDFAFD" localSheetId="11">[28]Sheet5!#REF!</definedName>
    <definedName name="DAWDFAFD" localSheetId="7">[28]Sheet5!#REF!</definedName>
    <definedName name="DAWDFAFD">[28]Sheet5!#REF!</definedName>
    <definedName name="DBGGNSMG" localSheetId="6">#REF!</definedName>
    <definedName name="DBGGNSMG" localSheetId="11">#REF!</definedName>
    <definedName name="DBGGNSMG" localSheetId="7">#REF!</definedName>
    <definedName name="DBGGNSMG" localSheetId="5">#REF!</definedName>
    <definedName name="DBGGNSMG">#REF!</definedName>
    <definedName name="DBSend">[29]Asumsi!$S$10</definedName>
    <definedName name="DBSend_2">[30]Asumsi!$T$4</definedName>
    <definedName name="DBSend_3">[31]Asumsi!$U$4</definedName>
    <definedName name="dc" localSheetId="6">[32]JAN07!#REF!</definedName>
    <definedName name="dc" localSheetId="11">[33]JAN07!#REF!</definedName>
    <definedName name="dc" localSheetId="7">[32]JAN07!#REF!</definedName>
    <definedName name="dc" localSheetId="5">[33]JAN07!#REF!</definedName>
    <definedName name="dc">[33]JAN07!#REF!</definedName>
    <definedName name="dd" localSheetId="6" hidden="1">{#N/A,#N/A,FALSE,"M.42"}</definedName>
    <definedName name="dd" localSheetId="11" hidden="1">{#N/A,#N/A,FALSE,"M.42"}</definedName>
    <definedName name="dd" localSheetId="7" hidden="1">{#N/A,#N/A,FALSE,"M.42"}</definedName>
    <definedName name="dd" localSheetId="5" hidden="1">{#N/A,#N/A,FALSE,"M.42"}</definedName>
    <definedName name="dd" hidden="1">{#N/A,#N/A,FALSE,"M.42"}</definedName>
    <definedName name="DDD" localSheetId="6" hidden="1">[5]DExp.Lmb!#REF!</definedName>
    <definedName name="DDD" localSheetId="11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11">[2]prod03!#REF!</definedName>
    <definedName name="DEN" localSheetId="7">[2]prod03!#REF!</definedName>
    <definedName name="DEN">[2]prod03!#REF!</definedName>
    <definedName name="DENPASAR">[34]DENPASAR!$A$5:$AG$436</definedName>
    <definedName name="deviasi" localSheetId="11">[95]DeVIASI!$A$4:$AC$20</definedName>
    <definedName name="deviasi">[35]DeVIASI!$A$4:$AC$20</definedName>
    <definedName name="dfssfdhn" localSheetId="6" hidden="1">{#N/A,#N/A,FALSE,"M.42"}</definedName>
    <definedName name="dfssfdhn" localSheetId="11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hidden="1">{#N/A,#N/A,FALSE,"M.42"}</definedName>
    <definedName name="dgx" localSheetId="6" hidden="1">{#N/A,#N/A,FALSE,"M.41"}</definedName>
    <definedName name="dgx" localSheetId="11" hidden="1">{#N/A,#N/A,FALSE,"M.41"}</definedName>
    <definedName name="dgx" localSheetId="7" hidden="1">{#N/A,#N/A,FALSE,"M.41"}</definedName>
    <definedName name="dgx" localSheetId="5" hidden="1">{#N/A,#N/A,FALSE,"M.41"}</definedName>
    <definedName name="dgx" hidden="1">{#N/A,#N/A,FALSE,"M.41"}</definedName>
    <definedName name="DIL" localSheetId="6">[2]prod03!#REF!</definedName>
    <definedName name="DIL" localSheetId="11">[2]prod03!#REF!</definedName>
    <definedName name="DIL" localSheetId="7">[2]prod03!#REF!</definedName>
    <definedName name="DIL">[2]prod03!#REF!</definedName>
    <definedName name="DISPATCHER" localSheetId="11">[88]MENU!$H$17:$H$35</definedName>
    <definedName name="DISPATCHER">#N/A</definedName>
    <definedName name="DQDQWDQWDQWD" localSheetId="6">#REF!</definedName>
    <definedName name="DQDQWDQWDQWD" localSheetId="11">#REF!</definedName>
    <definedName name="DQDQWDQWDQWD" localSheetId="7">#REF!</definedName>
    <definedName name="DQDQWDQWDQWD" localSheetId="5">#REF!</definedName>
    <definedName name="DQDQWDQWDQWD">#REF!</definedName>
    <definedName name="DrafterHari" localSheetId="11">'[86]AHS - Personel'!$G$17</definedName>
    <definedName name="DrafterHari">#N/A</definedName>
    <definedName name="ds" localSheetId="6" hidden="1">{#N/A,#N/A,FALSE,"M.02"}</definedName>
    <definedName name="ds" localSheetId="11" hidden="1">{#N/A,#N/A,FALSE,"M.02"}</definedName>
    <definedName name="ds" localSheetId="7" hidden="1">{#N/A,#N/A,FALSE,"M.02"}</definedName>
    <definedName name="ds" localSheetId="5" hidden="1">{#N/A,#N/A,FALSE,"M.02"}</definedName>
    <definedName name="ds" hidden="1">{#N/A,#N/A,FALSE,"M.02"}</definedName>
    <definedName name="DSD" localSheetId="6" hidden="1">{#N/A,#N/A,FALSE,"M.31"}</definedName>
    <definedName name="DSD" localSheetId="11" hidden="1">{#N/A,#N/A,FALSE,"M.31"}</definedName>
    <definedName name="DSD" localSheetId="7" hidden="1">{#N/A,#N/A,FALSE,"M.31"}</definedName>
    <definedName name="DSD" localSheetId="5" hidden="1">{#N/A,#N/A,FALSE,"M.31"}</definedName>
    <definedName name="DSD" hidden="1">{#N/A,#N/A,FALSE,"M.31"}</definedName>
    <definedName name="dyah" localSheetId="6" hidden="1">{#N/A,#N/A,FALSE,"M.31"}</definedName>
    <definedName name="dyah" localSheetId="11" hidden="1">{#N/A,#N/A,FALSE,"M.31"}</definedName>
    <definedName name="dyah" localSheetId="7" hidden="1">{#N/A,#N/A,FALSE,"M.31"}</definedName>
    <definedName name="dyah" localSheetId="5" hidden="1">{#N/A,#N/A,FALSE,"M.31"}</definedName>
    <definedName name="dyah" hidden="1">{#N/A,#N/A,FALSE,"M.31"}</definedName>
    <definedName name="E" localSheetId="6">#REF!</definedName>
    <definedName name="E" localSheetId="11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11" hidden="1">#REF!</definedName>
    <definedName name="EHM" localSheetId="7" hidden="1">#REF!</definedName>
    <definedName name="EHM" hidden="1">#REF!</definedName>
    <definedName name="Employee_data">'[18]Service Mapping'!$C$125:$Y$159</definedName>
    <definedName name="END" localSheetId="6">[2]prod03!#REF!</definedName>
    <definedName name="END" localSheetId="11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11" hidden="1">{#N/A,#N/A,FALSE,"M.41"}</definedName>
    <definedName name="er" localSheetId="7" hidden="1">{#N/A,#N/A,FALSE,"M.41"}</definedName>
    <definedName name="er" localSheetId="5" hidden="1">{#N/A,#N/A,FALSE,"M.41"}</definedName>
    <definedName name="er" hidden="1">{#N/A,#N/A,FALSE,"M.41"}</definedName>
    <definedName name="ew" localSheetId="6" hidden="1">{#N/A,#N/A,FALSE,"M.34"}</definedName>
    <definedName name="ew" localSheetId="11" hidden="1">{#N/A,#N/A,FALSE,"M.34"}</definedName>
    <definedName name="ew" localSheetId="7" hidden="1">{#N/A,#N/A,FALSE,"M.34"}</definedName>
    <definedName name="ew" localSheetId="5" hidden="1">{#N/A,#N/A,FALSE,"M.34"}</definedName>
    <definedName name="ew" hidden="1">{#N/A,#N/A,FALSE,"M.34"}</definedName>
    <definedName name="ewr" localSheetId="6">#REF!</definedName>
    <definedName name="ewr" localSheetId="11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11" hidden="1">{#N/A,#N/A,FALSE,"M.33"}</definedName>
    <definedName name="ewrt" localSheetId="7" hidden="1">{#N/A,#N/A,FALSE,"M.33"}</definedName>
    <definedName name="ewrt" localSheetId="5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11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11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11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11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11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11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11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11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11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11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11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11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11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'[36]O &amp; M'!$F$2</definedName>
    <definedName name="_xlnm.Extract" localSheetId="6">#REF!</definedName>
    <definedName name="_xlnm.Extract" localSheetId="11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11">#REF!</definedName>
    <definedName name="Extract_MI" localSheetId="7">#REF!</definedName>
    <definedName name="Extract_MI">#REF!</definedName>
    <definedName name="F" localSheetId="6">#REF!</definedName>
    <definedName name="F" localSheetId="11">#REF!</definedName>
    <definedName name="F" localSheetId="7">#REF!</definedName>
    <definedName name="F">#REF!</definedName>
    <definedName name="FAD" localSheetId="6">#REF!</definedName>
    <definedName name="FAD" localSheetId="11">#REF!</definedName>
    <definedName name="FAD" localSheetId="7">#REF!</definedName>
    <definedName name="FAD">#REF!</definedName>
    <definedName name="FADF" localSheetId="6">#REF!</definedName>
    <definedName name="FADF" localSheetId="11">#REF!</definedName>
    <definedName name="FADF" localSheetId="7">#REF!</definedName>
    <definedName name="FADF">#REF!</definedName>
    <definedName name="FADS" localSheetId="6">#REF!</definedName>
    <definedName name="FADS" localSheetId="11">#REF!</definedName>
    <definedName name="FADS" localSheetId="7">#REF!</definedName>
    <definedName name="FADS">#REF!</definedName>
    <definedName name="FASDF" localSheetId="6">#REF!</definedName>
    <definedName name="FASDF" localSheetId="11">#REF!</definedName>
    <definedName name="FASDF" localSheetId="7">#REF!</definedName>
    <definedName name="FASDF">#REF!</definedName>
    <definedName name="FCO" localSheetId="6">#REF!</definedName>
    <definedName name="FCO" localSheetId="11">#REF!</definedName>
    <definedName name="FCO" localSheetId="7">#REF!</definedName>
    <definedName name="FCO">#REF!</definedName>
    <definedName name="fdf" localSheetId="6" hidden="1">{#N/A,#N/A,FALSE,"M.31"}</definedName>
    <definedName name="fdf" localSheetId="11" hidden="1">{#N/A,#N/A,FALSE,"M.31"}</definedName>
    <definedName name="fdf" localSheetId="7" hidden="1">{#N/A,#N/A,FALSE,"M.31"}</definedName>
    <definedName name="fdf" localSheetId="5" hidden="1">{#N/A,#N/A,FALSE,"M.31"}</definedName>
    <definedName name="fdf" hidden="1">{#N/A,#N/A,FALSE,"M.31"}</definedName>
    <definedName name="FEEDERGGNKDS" localSheetId="6">[13]JAN07!#REF!</definedName>
    <definedName name="FEEDERGGNKDS" localSheetId="11">[37]JAN07!#REF!</definedName>
    <definedName name="FEEDERGGNKDS" localSheetId="7">[13]JAN07!#REF!</definedName>
    <definedName name="FEEDERGGNKDS">[37]JAN07!#REF!</definedName>
    <definedName name="FEEDERGGNSLG" localSheetId="6">[13]JAN07!#REF!</definedName>
    <definedName name="FEEDERGGNSLG" localSheetId="11">[37]JAN07!#REF!</definedName>
    <definedName name="FEEDERGGNSLG" localSheetId="7">[13]JAN07!#REF!</definedName>
    <definedName name="FEEDERGGNSLG">[37]JAN07!#REF!</definedName>
    <definedName name="FEEDERKDS" localSheetId="6">#REF!</definedName>
    <definedName name="FEEDERKDS" localSheetId="11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11">#REF!</definedName>
    <definedName name="FEEDERSLG" localSheetId="7">#REF!</definedName>
    <definedName name="FEEDERSLG">#REF!</definedName>
    <definedName name="FEEDERSMG" localSheetId="6">#REF!</definedName>
    <definedName name="FEEDERSMG" localSheetId="11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11" hidden="1">{#N/A,#N/A,FALSE,"M.01"}</definedName>
    <definedName name="ff" localSheetId="7" hidden="1">{#N/A,#N/A,FALSE,"M.01"}</definedName>
    <definedName name="ff" localSheetId="5" hidden="1">{#N/A,#N/A,FALSE,"M.01"}</definedName>
    <definedName name="ff" hidden="1">{#N/A,#N/A,FALSE,"M.01"}</definedName>
    <definedName name="ffe" localSheetId="6">#REF!</definedName>
    <definedName name="ffe" localSheetId="11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11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11" hidden="1">{#N/A,#N/A,FALSE,"M.34"}</definedName>
    <definedName name="final" localSheetId="7" hidden="1">{#N/A,#N/A,FALSE,"M.34"}</definedName>
    <definedName name="final" localSheetId="5" hidden="1">{#N/A,#N/A,FALSE,"M.34"}</definedName>
    <definedName name="final" hidden="1">{#N/A,#N/A,FALSE,"M.34"}</definedName>
    <definedName name="FOREX" localSheetId="11">'[96]Resource Plan (2)'!$H$120</definedName>
    <definedName name="FOREX">'[38]Resource Plan (2)'!$H$120</definedName>
    <definedName name="fp">[14]x!$G$9:$G$47</definedName>
    <definedName name="Frekuensi" localSheetId="6">#REF!</definedName>
    <definedName name="Frekuensi" localSheetId="11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11">#REF!</definedName>
    <definedName name="FSDF" localSheetId="7">#REF!</definedName>
    <definedName name="FSDF">#REF!</definedName>
    <definedName name="FXXHBGH" localSheetId="6" hidden="1">#REF!</definedName>
    <definedName name="FXXHBGH" localSheetId="11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[39]Smg!$I$1:$I$863</definedName>
    <definedName name="gambar" localSheetId="6">#REF!</definedName>
    <definedName name="gambar" localSheetId="11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11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hidden="1">{#N/A,#N/A,FALSE,"M.02"}</definedName>
    <definedName name="GANGGUAN" localSheetId="11">[88]MENU!$M$11:$M$124</definedName>
    <definedName name="GANGGUAN">#N/A</definedName>
    <definedName name="GARDU" localSheetId="11">[88]PARAMETER!$A$11:$A$1059</definedName>
    <definedName name="GARDU">#N/A</definedName>
    <definedName name="GARDU1" localSheetId="11">[88]MENU!$A$11:$A$110</definedName>
    <definedName name="GARDU1">#N/A</definedName>
    <definedName name="GBR" localSheetId="11">INDEX([89]KKO!#REF!,MATCH([89]KKO!#REF!:[89]KKO!#REF!,0)*2)</definedName>
    <definedName name="GBR">INDEX(KKO!#REF!,MATCH(KKO!#REF!:KKO!#REF!,0)*2)</definedName>
    <definedName name="gf" localSheetId="6">#REF!</definedName>
    <definedName name="gf" localSheetId="11">#REF!</definedName>
    <definedName name="gf" localSheetId="5">#REF!</definedName>
    <definedName name="gf">#REF!</definedName>
    <definedName name="GFHHG" localSheetId="6">#REF!</definedName>
    <definedName name="GFHHG" localSheetId="11">#REF!</definedName>
    <definedName name="GFHHG" localSheetId="7">#REF!</definedName>
    <definedName name="GFHHG">#REF!</definedName>
    <definedName name="GFRKDS" localSheetId="6">#REF!</definedName>
    <definedName name="GFRKDS" localSheetId="11">#REF!</definedName>
    <definedName name="GFRKDS" localSheetId="7">#REF!</definedName>
    <definedName name="GFRKDS">#REF!</definedName>
    <definedName name="GFRSLG" localSheetId="6">#REF!</definedName>
    <definedName name="GFRSLG" localSheetId="11">#REF!</definedName>
    <definedName name="GFRSLG" localSheetId="7">#REF!</definedName>
    <definedName name="GFRSLG">#REF!</definedName>
    <definedName name="GFRSMG" localSheetId="6">#REF!</definedName>
    <definedName name="GFRSMG" localSheetId="11">#REF!</definedName>
    <definedName name="GFRSMG" localSheetId="7">#REF!</definedName>
    <definedName name="GFRSMG">#REF!</definedName>
    <definedName name="gg" localSheetId="6">#REF!</definedName>
    <definedName name="gg" localSheetId="11">#REF!</definedName>
    <definedName name="gg" localSheetId="7">#REF!</definedName>
    <definedName name="gg">#REF!</definedName>
    <definedName name="ggg" localSheetId="6">#REF!</definedName>
    <definedName name="ggg" localSheetId="11">#REF!</definedName>
    <definedName name="ggg" localSheetId="7">#REF!</definedName>
    <definedName name="ggg">#REF!</definedName>
    <definedName name="grafik" localSheetId="6" hidden="1">{#N/A,#N/A,FALSE,"M.41"}</definedName>
    <definedName name="grafik" localSheetId="11" hidden="1">{#N/A,#N/A,FALSE,"M.41"}</definedName>
    <definedName name="grafik" localSheetId="7" hidden="1">{#N/A,#N/A,FALSE,"M.41"}</definedName>
    <definedName name="grafik" localSheetId="5" hidden="1">{#N/A,#N/A,FALSE,"M.41"}</definedName>
    <definedName name="grafik" hidden="1">{#N/A,#N/A,FALSE,"M.41"}</definedName>
    <definedName name="GRAIK" localSheetId="6" hidden="1">#REF!</definedName>
    <definedName name="GRAIK" localSheetId="11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11">#REF!</definedName>
    <definedName name="H" localSheetId="7">#REF!</definedName>
    <definedName name="H">#REF!</definedName>
    <definedName name="harga">[40]RAB!$F$12:$J$175</definedName>
    <definedName name="hari" localSheetId="11">[90]Format!$AA$1:$AG$1</definedName>
    <definedName name="hari">[41]Format!$AA$1:$AG$1</definedName>
    <definedName name="HarJaborTRWI" localSheetId="6">#REF!</definedName>
    <definedName name="HarJaborTRWI" localSheetId="11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11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11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11">#REF!</definedName>
    <definedName name="HarJaborTRWIV" localSheetId="7">#REF!</definedName>
    <definedName name="HarJaborTRWIV">#REF!</definedName>
    <definedName name="HarMatTRWI" localSheetId="6">#REF!</definedName>
    <definedName name="HarMatTRWI" localSheetId="11">#REF!</definedName>
    <definedName name="HarMatTRWI" localSheetId="7">#REF!</definedName>
    <definedName name="HarMatTRWI">#REF!</definedName>
    <definedName name="HarMatTRWII" localSheetId="6">#REF!</definedName>
    <definedName name="HarMatTRWII" localSheetId="11">#REF!</definedName>
    <definedName name="HarMatTRWII" localSheetId="7">#REF!</definedName>
    <definedName name="HarMatTRWII">#REF!</definedName>
    <definedName name="HarMatTRWIII" localSheetId="6">#REF!</definedName>
    <definedName name="HarMatTRWIII" localSheetId="11">#REF!</definedName>
    <definedName name="HarMatTRWIII" localSheetId="7">#REF!</definedName>
    <definedName name="HarMatTRWIII">#REF!</definedName>
    <definedName name="HarMatTRWIV" localSheetId="6">#REF!</definedName>
    <definedName name="HarMatTRWIV" localSheetId="11">#REF!</definedName>
    <definedName name="HarMatTRWIV" localSheetId="7">#REF!</definedName>
    <definedName name="HarMatTRWIV">#REF!</definedName>
    <definedName name="HARTO" localSheetId="6">#REF!</definedName>
    <definedName name="HARTO" localSheetId="11">#REF!</definedName>
    <definedName name="HARTO" localSheetId="7">#REF!</definedName>
    <definedName name="HARTO">#REF!</definedName>
    <definedName name="HB" localSheetId="6">#REF!</definedName>
    <definedName name="HB" localSheetId="11">#REF!</definedName>
    <definedName name="HB" localSheetId="7">#REF!</definedName>
    <definedName name="HB">#REF!</definedName>
    <definedName name="HBDUA" localSheetId="6">#REF!</definedName>
    <definedName name="HBDUA" localSheetId="11">#REF!</definedName>
    <definedName name="HBDUA" localSheetId="7">#REF!</definedName>
    <definedName name="HBDUA">#REF!</definedName>
    <definedName name="HBsatu" localSheetId="6">#REF!</definedName>
    <definedName name="HBsatu" localSheetId="11">#REF!</definedName>
    <definedName name="HBsatu" localSheetId="7">#REF!</definedName>
    <definedName name="HBsatu">#REF!</definedName>
    <definedName name="hh" localSheetId="6" hidden="1">{#N/A,#N/A,FALSE,"M.32"}</definedName>
    <definedName name="hh" localSheetId="11" hidden="1">{#N/A,#N/A,FALSE,"M.32"}</definedName>
    <definedName name="hh" localSheetId="7" hidden="1">{#N/A,#N/A,FALSE,"M.32"}</definedName>
    <definedName name="hh" localSheetId="5" hidden="1">{#N/A,#N/A,FALSE,"M.32"}</definedName>
    <definedName name="hh" hidden="1">{#N/A,#N/A,FALSE,"M.32"}</definedName>
    <definedName name="hhhhhhhhhhh" localSheetId="6">#REF!</definedName>
    <definedName name="hhhhhhhhhhh" localSheetId="11">#REF!</definedName>
    <definedName name="hhhhhhhhhhh" localSheetId="7">#REF!</definedName>
    <definedName name="hhhhhhhhhhh" localSheetId="5">#REF!</definedName>
    <definedName name="hhhhhhhhhhh">#REF!</definedName>
    <definedName name="HMAT">'[42]MATERIAL juni 05'!$A$1:$AH$65536</definedName>
    <definedName name="HMRIEL">'[42]UPDATE 25 JANUARI 2007'!$A:$IV</definedName>
    <definedName name="HOUOUOUO" localSheetId="11" hidden="1">{#N/A,#N/A,FALSE,"M.31"}</definedName>
    <definedName name="HOUOUOUO" localSheetId="5" hidden="1">{#N/A,#N/A,FALSE,"M.31"}</definedName>
    <definedName name="HOUOUOUO" hidden="1">{#N/A,#N/A,FALSE,"M.31"}</definedName>
    <definedName name="HR" localSheetId="6">#REF!</definedName>
    <definedName name="HR" localSheetId="11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11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11">#REF!</definedName>
    <definedName name="ike" localSheetId="7">#REF!</definedName>
    <definedName name="ike">#REF!</definedName>
    <definedName name="IkhtBiopTRWI">'[23]IkhtisarBiop(12.0)'!$B$1:$M$49</definedName>
    <definedName name="IkhtBiopTRWII">'[23]IkhtisarBiop(12.0)'!$B$51:$M$99</definedName>
    <definedName name="IkhtBiopTRWIII">'[23]IkhtisarBiop(12.0)'!$B$101:$M$149</definedName>
    <definedName name="IkhtBiopTRWIV">'[23]IkhtisarBiop(12.0)'!$B$151:$M$199</definedName>
    <definedName name="INDEX_KODE" localSheetId="11">[88]MENU!$O$11:$O$124</definedName>
    <definedName name="INDEX_KODE">#N/A</definedName>
    <definedName name="INDEX1" localSheetId="11">[88]MENU!$C$11:$C$110</definedName>
    <definedName name="INDEX1">#N/A</definedName>
    <definedName name="Indikator210" localSheetId="6">#REF!</definedName>
    <definedName name="Indikator210" localSheetId="11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11">#REF!</definedName>
    <definedName name="Indikator215" localSheetId="7">#REF!</definedName>
    <definedName name="Indikator215">#REF!</definedName>
    <definedName name="INDUK">[43]DTU!$B$2:$D$48</definedName>
    <definedName name="input" localSheetId="6">'[44]Neraca seAPJ'!#REF!</definedName>
    <definedName name="input" localSheetId="11">'[44]Neraca seAPJ'!#REF!</definedName>
    <definedName name="input" localSheetId="7">'[44]Neraca seAPJ'!#REF!</definedName>
    <definedName name="input" localSheetId="5">'[44]Neraca seAPJ'!#REF!</definedName>
    <definedName name="input">'[44]Neraca seAPJ'!#REF!</definedName>
    <definedName name="INVMlgNew">#N/A</definedName>
    <definedName name="IPP" localSheetId="6">#REF!</definedName>
    <definedName name="IPP" localSheetId="11">#REF!</definedName>
    <definedName name="IPP" localSheetId="7">#REF!</definedName>
    <definedName name="IPP" localSheetId="5">#REF!</definedName>
    <definedName name="IPP">#REF!</definedName>
    <definedName name="ips" localSheetId="6">[16]JAN09!#REF!</definedName>
    <definedName name="ips" localSheetId="11">[16]JAN09!#REF!</definedName>
    <definedName name="ips" localSheetId="5">[16]JAN09!#REF!</definedName>
    <definedName name="ips">[16]JAN09!#REF!</definedName>
    <definedName name="IS" localSheetId="6">#REF!</definedName>
    <definedName name="IS" localSheetId="11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11">#REF!</definedName>
    <definedName name="itung" localSheetId="7">#REF!</definedName>
    <definedName name="itung">#REF!</definedName>
    <definedName name="iujnyhnuh" localSheetId="6">#REF!</definedName>
    <definedName name="iujnyhnuh" localSheetId="11">#REF!</definedName>
    <definedName name="iujnyhnuh" localSheetId="7">#REF!</definedName>
    <definedName name="iujnyhnuh">#REF!</definedName>
    <definedName name="j" localSheetId="6">#REF!</definedName>
    <definedName name="j" localSheetId="11">#REF!</definedName>
    <definedName name="j" localSheetId="7">#REF!</definedName>
    <definedName name="j">#REF!</definedName>
    <definedName name="JAJA" localSheetId="6">'[45]W-NAD'!#REF!</definedName>
    <definedName name="JAJA" localSheetId="11">'[45]W-NAD'!#REF!</definedName>
    <definedName name="JAJA" localSheetId="7">'[45]W-NAD'!#REF!</definedName>
    <definedName name="JAJA">'[45]W-NAD'!#REF!</definedName>
    <definedName name="jamkerja">'[46]D2. ANALISA HS INSHAR'!$D$2</definedName>
    <definedName name="JamKerja01">'[47]E3. ANALISA HS HAR TEK SUTM'!$D$2</definedName>
    <definedName name="jamkerjaentri" localSheetId="6">'[46]D2. ANALISA HS INSHAR'!#REF!</definedName>
    <definedName name="jamkerjaentri" localSheetId="11">'[46]D2. ANALISA HS INSHAR'!#REF!</definedName>
    <definedName name="jamkerjaentri" localSheetId="7">'[46]D2. ANALISA HS INSHAR'!#REF!</definedName>
    <definedName name="jamkerjaentri" localSheetId="5">'[46]D2. ANALISA HS INSHAR'!#REF!</definedName>
    <definedName name="jamkerjaentri">'[46]D2. ANALISA HS INSHAR'!#REF!</definedName>
    <definedName name="jamkerjahar">'[47]E6. ANALISA HS HAR'!$D$2</definedName>
    <definedName name="JARDIST" localSheetId="6">#REF!</definedName>
    <definedName name="JARDIST" localSheetId="11">#REF!</definedName>
    <definedName name="JARDIST" localSheetId="7">#REF!</definedName>
    <definedName name="JARDIST" localSheetId="5">#REF!</definedName>
    <definedName name="JARDIST">#REF!</definedName>
    <definedName name="jasa">[48]Jasa!$B$1:$F$65536</definedName>
    <definedName name="jasa.">[48]Jasa!$B$1:$F$65536</definedName>
    <definedName name="JBRpst" localSheetId="6" hidden="1">{#N/A,#N/A,FALSE,"M.31"}</definedName>
    <definedName name="JBRpst" localSheetId="11" hidden="1">{#N/A,#N/A,FALSE,"M.31"}</definedName>
    <definedName name="JBRpst" localSheetId="7" hidden="1">{#N/A,#N/A,FALSE,"M.31"}</definedName>
    <definedName name="JBRpst" localSheetId="5" hidden="1">{#N/A,#N/A,FALSE,"M.31"}</definedName>
    <definedName name="JBRpst" hidden="1">{#N/A,#N/A,FALSE,"M.31"}</definedName>
    <definedName name="jbrpst2" localSheetId="6" hidden="1">{#N/A,#N/A,FALSE,"M.31"}</definedName>
    <definedName name="jbrpst2" localSheetId="11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hidden="1">{#N/A,#N/A,FALSE,"M.31"}</definedName>
    <definedName name="jenis_kontrak">[49]data!$F$2:$F$4</definedName>
    <definedName name="jenis_pph">[49]data!$E$2:$E$7</definedName>
    <definedName name="JHKJ" localSheetId="6">#REF!</definedName>
    <definedName name="JHKJ" localSheetId="11">#REF!</definedName>
    <definedName name="JHKJ" localSheetId="7">#REF!</definedName>
    <definedName name="JHKJ" localSheetId="5">#REF!</definedName>
    <definedName name="JHKJ">#REF!</definedName>
    <definedName name="JILHK" localSheetId="11">#REF!</definedName>
    <definedName name="JILHK">#REF!</definedName>
    <definedName name="jj" localSheetId="6" hidden="1">{#N/A,#N/A,FALSE,"M.42"}</definedName>
    <definedName name="jj" localSheetId="11" hidden="1">{#N/A,#N/A,FALSE,"M.42"}</definedName>
    <definedName name="jj" localSheetId="7" hidden="1">{#N/A,#N/A,FALSE,"M.42"}</definedName>
    <definedName name="jj" localSheetId="5" hidden="1">{#N/A,#N/A,FALSE,"M.42"}</definedName>
    <definedName name="jj" hidden="1">{#N/A,#N/A,FALSE,"M.42"}</definedName>
    <definedName name="jjjj" localSheetId="6">#REF!</definedName>
    <definedName name="jjjj" localSheetId="11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11">#REF!</definedName>
    <definedName name="JKLJL" localSheetId="7">#REF!</definedName>
    <definedName name="JKLJL">#REF!</definedName>
    <definedName name="JP" localSheetId="6">#REF!</definedName>
    <definedName name="JP" localSheetId="11">#REF!</definedName>
    <definedName name="JP" localSheetId="7">#REF!</definedName>
    <definedName name="JP">#REF!</definedName>
    <definedName name="JTR" localSheetId="6">#REF!</definedName>
    <definedName name="JTR" localSheetId="11">#REF!</definedName>
    <definedName name="JTR" localSheetId="7">#REF!</definedName>
    <definedName name="JTR">#REF!</definedName>
    <definedName name="JualGLangTRWI" localSheetId="6">#REF!</definedName>
    <definedName name="JualGLangTRWI" localSheetId="11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11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11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11">#REF!</definedName>
    <definedName name="JualGLangTRWIV" localSheetId="7">#REF!</definedName>
    <definedName name="JualGLangTRWIV">#REF!</definedName>
    <definedName name="JualGTarifTRWI">'[23]JualGTarif(11A)'!$B$1:$I$59</definedName>
    <definedName name="JualGTarifTRWII">'[23]JualGTarif(11A)'!$B$61:$I$119</definedName>
    <definedName name="JualGTarifTRWIII">'[23]JualGTarif(11A)'!$B$121:$I$178</definedName>
    <definedName name="JualGTarifTRWIV">'[23]JualGTarif(11A)'!$B$180:$I$237</definedName>
    <definedName name="JUMLAH" localSheetId="6">#REF!</definedName>
    <definedName name="JUMLAH" localSheetId="11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11">#REF!</definedName>
    <definedName name="JUNI92" localSheetId="7">#REF!</definedName>
    <definedName name="JUNI92">#REF!</definedName>
    <definedName name="jus" localSheetId="6" hidden="1">{#N/A,#N/A,FALSE,"M.41"}</definedName>
    <definedName name="jus" localSheetId="11" hidden="1">{#N/A,#N/A,FALSE,"M.41"}</definedName>
    <definedName name="jus" localSheetId="7" hidden="1">{#N/A,#N/A,FALSE,"M.41"}</definedName>
    <definedName name="jus" localSheetId="5" hidden="1">{#N/A,#N/A,FALSE,"M.41"}</definedName>
    <definedName name="jus" hidden="1">{#N/A,#N/A,FALSE,"M.41"}</definedName>
    <definedName name="Justy2" localSheetId="6" hidden="1">{#N/A,#N/A,FALSE,"M.02"}</definedName>
    <definedName name="Justy2" localSheetId="11" hidden="1">{#N/A,#N/A,FALSE,"M.02"}</definedName>
    <definedName name="Justy2" localSheetId="7" hidden="1">{#N/A,#N/A,FALSE,"M.02"}</definedName>
    <definedName name="Justy2" localSheetId="5" hidden="1">{#N/A,#N/A,FALSE,"M.02"}</definedName>
    <definedName name="Justy2" hidden="1">{#N/A,#N/A,FALSE,"M.02"}</definedName>
    <definedName name="jx" localSheetId="6">#REF!</definedName>
    <definedName name="jx" localSheetId="11">#REF!</definedName>
    <definedName name="jx" localSheetId="5">#REF!</definedName>
    <definedName name="jx">#REF!</definedName>
    <definedName name="JYJYTJ" localSheetId="6">#REF!</definedName>
    <definedName name="JYJYTJ" localSheetId="11">#REF!</definedName>
    <definedName name="JYJYTJ" localSheetId="7">#REF!</definedName>
    <definedName name="JYJYTJ">#REF!</definedName>
    <definedName name="K">#N/A</definedName>
    <definedName name="kal" localSheetId="6">[17]JAN09!#REF!</definedName>
    <definedName name="kal" localSheetId="11">[17]JAN09!#REF!</definedName>
    <definedName name="kal" localSheetId="7">[17]JAN09!#REF!</definedName>
    <definedName name="kal">[17]JAN09!#REF!</definedName>
    <definedName name="KALIKDS" localSheetId="6">[13]JAN07!#REF!</definedName>
    <definedName name="KALIKDS" localSheetId="11">[37]JAN07!#REF!</definedName>
    <definedName name="KALIKDS" localSheetId="7">[13]JAN07!#REF!</definedName>
    <definedName name="KALIKDS">[37]JAN07!#REF!</definedName>
    <definedName name="KALISLG" localSheetId="6">[13]JAN07!#REF!</definedName>
    <definedName name="KALISLG" localSheetId="11">[37]JAN07!#REF!</definedName>
    <definedName name="KALISLG" localSheetId="7">[13]JAN07!#REF!</definedName>
    <definedName name="KALISLG">[37]JAN07!#REF!</definedName>
    <definedName name="Kategori" localSheetId="6">#REF!</definedName>
    <definedName name="Kategori" localSheetId="11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11" hidden="1">{#N/A,#N/A,FALSE,"M.31"}</definedName>
    <definedName name="KDRpst" localSheetId="7" hidden="1">{#N/A,#N/A,FALSE,"M.31"}</definedName>
    <definedName name="KDRpst" localSheetId="5" hidden="1">{#N/A,#N/A,FALSE,"M.31"}</definedName>
    <definedName name="KDRpst" hidden="1">{#N/A,#N/A,FALSE,"M.31"}</definedName>
    <definedName name="kdrtpst" localSheetId="6" hidden="1">{#N/A,#N/A,FALSE,"M.31"}</definedName>
    <definedName name="kdrtpst" localSheetId="11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hidden="1">{#N/A,#N/A,FALSE,"M.31"}</definedName>
    <definedName name="Kemungkinan" localSheetId="6">#REF!</definedName>
    <definedName name="Kemungkinan" localSheetId="11">#REF!</definedName>
    <definedName name="Kemungkinan" localSheetId="7">#REF!</definedName>
    <definedName name="Kemungkinan" localSheetId="5">#REF!</definedName>
    <definedName name="Kemungkinan">#REF!</definedName>
    <definedName name="kj" localSheetId="11">#REF!</definedName>
    <definedName name="kj">#REF!</definedName>
    <definedName name="kjdhgf" localSheetId="6">#REF!</definedName>
    <definedName name="kjdhgf" localSheetId="11">#REF!</definedName>
    <definedName name="kjdhgf" localSheetId="7">#REF!</definedName>
    <definedName name="kjdhgf">#REF!</definedName>
    <definedName name="kjgjhg" localSheetId="6">#REF!</definedName>
    <definedName name="kjgjhg" localSheetId="11">#REF!</definedName>
    <definedName name="kjgjhg" localSheetId="7">#REF!</definedName>
    <definedName name="kjgjhg">#REF!</definedName>
    <definedName name="KK" localSheetId="6">[19]Usulan!#REF!</definedName>
    <definedName name="KK" localSheetId="11">[94]Usulan!#REF!</definedName>
    <definedName name="KK" localSheetId="7">[19]Usulan!#REF!</definedName>
    <definedName name="KK">[19]Usulan!#REF!</definedName>
    <definedName name="KODE" localSheetId="6">#REF!</definedName>
    <definedName name="KODE" localSheetId="11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11">#REF!</definedName>
    <definedName name="kode_Cabang" localSheetId="7">#REF!</definedName>
    <definedName name="kode_Cabang">#REF!</definedName>
    <definedName name="KODE_GANGGUAN" localSheetId="11">[88]MENU!$N$11:$N$124</definedName>
    <definedName name="KODE_GANGGUAN">#N/A</definedName>
    <definedName name="kode_Kabupaten" localSheetId="6">#REF!</definedName>
    <definedName name="kode_Kabupaten" localSheetId="11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11">#REF!</definedName>
    <definedName name="Kode_Kecamatan" localSheetId="7">#REF!</definedName>
    <definedName name="Kode_Kecamatan">#REF!</definedName>
    <definedName name="KODE_OUTGOING" localSheetId="11">[88]PARAMETER!$D$11:$D$1059</definedName>
    <definedName name="KODE_OUTGOING">#N/A</definedName>
    <definedName name="KODE1" localSheetId="11">[88]MENU!$B$11:$B$110</definedName>
    <definedName name="KODE1">#N/A</definedName>
    <definedName name="kokp" localSheetId="6">#REF!</definedName>
    <definedName name="kokp" localSheetId="11">#REF!</definedName>
    <definedName name="kokp" localSheetId="5">#REF!</definedName>
    <definedName name="kokp">#REF!</definedName>
    <definedName name="komposisi" localSheetId="11">[95]KoMposisi!$A$6:$BV$22</definedName>
    <definedName name="komposisi">[35]KoMposisi!$A$6:$BV$22</definedName>
    <definedName name="KomunikasiBulan" localSheetId="11">'[86]AHS - Non Personel'!$D$22</definedName>
    <definedName name="KomunikasiBulan">#N/A</definedName>
    <definedName name="KomunikasiHari" localSheetId="11">'[86]AHS - Non Personel'!$D$21</definedName>
    <definedName name="KomunikasiHari">#N/A</definedName>
    <definedName name="Kontrol" localSheetId="6">#REF!</definedName>
    <definedName name="Kontrol" localSheetId="11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11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11">#REF!</definedName>
    <definedName name="KontrolPP" localSheetId="7">#REF!</definedName>
    <definedName name="KontrolPP">#REF!</definedName>
    <definedName name="koroperator_hari" localSheetId="11">'[86]AHS - Personel'!$G$18</definedName>
    <definedName name="koroperator_hari">#N/A</definedName>
    <definedName name="KorPajak" localSheetId="6">#REF!</definedName>
    <definedName name="KorPajak" localSheetId="11">#REF!</definedName>
    <definedName name="KorPajak" localSheetId="7">#REF!</definedName>
    <definedName name="KorPajak" localSheetId="5">#REF!</definedName>
    <definedName name="KorPajak">#REF!</definedName>
    <definedName name="Kost" localSheetId="11">'[86]AHS - Non Personel'!$D$20</definedName>
    <definedName name="Kost">#N/A</definedName>
    <definedName name="KOTA" localSheetId="6">#REF!</definedName>
    <definedName name="KOTA" localSheetId="11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11">#REF!</definedName>
    <definedName name="KPP" localSheetId="7">#REF!</definedName>
    <definedName name="KPP">#REF!</definedName>
    <definedName name="Kuat" localSheetId="6">#REF!</definedName>
    <definedName name="Kuat" localSheetId="11">#REF!</definedName>
    <definedName name="Kuat" localSheetId="7">#REF!</definedName>
    <definedName name="Kuat">#REF!</definedName>
    <definedName name="Kuat1" localSheetId="6">#REF!</definedName>
    <definedName name="Kuat1" localSheetId="11">#REF!</definedName>
    <definedName name="Kuat1" localSheetId="7">#REF!</definedName>
    <definedName name="Kuat1">#REF!</definedName>
    <definedName name="kuh" localSheetId="6" hidden="1">{#N/A,#N/A,FALSE,"M.33"}</definedName>
    <definedName name="kuh" localSheetId="11" hidden="1">{#N/A,#N/A,FALSE,"M.33"}</definedName>
    <definedName name="kuh" localSheetId="7" hidden="1">{#N/A,#N/A,FALSE,"M.33"}</definedName>
    <definedName name="kuh" localSheetId="5" hidden="1">{#N/A,#N/A,FALSE,"M.33"}</definedName>
    <definedName name="kuh" hidden="1">{#N/A,#N/A,FALSE,"M.33"}</definedName>
    <definedName name="KUP" localSheetId="6">[2]prod03!#REF!</definedName>
    <definedName name="KUP" localSheetId="11">[2]prod03!#REF!</definedName>
    <definedName name="KUP" localSheetId="7">[2]prod03!#REF!</definedName>
    <definedName name="KUP">[2]prod03!#REF!</definedName>
    <definedName name="Kurs">[50]Cover!$C$5</definedName>
    <definedName name="KursUSD" localSheetId="11">[97]Asumsi!$E$9</definedName>
    <definedName name="KursUSD">[51]Asumsi!$E$9</definedName>
    <definedName name="kurva" localSheetId="6">#REF!</definedName>
    <definedName name="kurva" localSheetId="11">#REF!</definedName>
    <definedName name="kurva" localSheetId="7">#REF!</definedName>
    <definedName name="kurva" localSheetId="5">#REF!</definedName>
    <definedName name="kurva">#REF!</definedName>
    <definedName name="Kutools_PDL0_1" localSheetId="11">INDEX([89]PDL!$B$1:$B$3,IFERROR(MATCH([89]KKO!$D$16,[89]PDL!$A$1:$A$2,),3))</definedName>
    <definedName name="Kutools_PDL0_1">INDEX(PDL!$B$1:$B$3,IFERROR(MATCH(KKO!$D$15,PDL!$A$1:$A$2,),3))</definedName>
    <definedName name="Kutools_PDL1_1" localSheetId="11">INDEX([89]PDL!$D$4:$D$6,IFERROR(MATCH([89]KKO!$D$16,[89]PDL!$C$4:$C$5,),3))</definedName>
    <definedName name="Kutools_PDL1_1">INDEX(PDL!$D$4:$D$6,IFERROR(MATCH(KKO!$D$15,PDL!$C$4:$C$5,),3))</definedName>
    <definedName name="Kutools_PDL10_1" localSheetId="11">INDEX([89]PDL!$V$31:$V$33,IFERROR(MATCH([89]KKO!$K$16,[89]PDL!$U$31:$U$32,),3))</definedName>
    <definedName name="Kutools_PDL10_1">INDEX(PDL!$V$31:$V$33,IFERROR(MATCH(KKO!$K$15,PDL!$U$31:$U$32,),3))</definedName>
    <definedName name="Kutools_PDL2_1" localSheetId="11">INDEX([89]PDL!$F$7:$F$9,IFERROR(MATCH([89]KKO!$K$16,[89]PDL!$E$7:$E$8,),3))</definedName>
    <definedName name="Kutools_PDL2_1">INDEX(PDL!$F$7:$F$9,IFERROR(MATCH(KKO!$K$15,PDL!$E$7:$E$8,),3))</definedName>
    <definedName name="Kutools_PDL3_1" localSheetId="11">INDEX([89]PDL!$H$10:$H$12,IFERROR(MATCH([89]KKO!$D$16,[89]PDL!$G$10:$G$11,),3))</definedName>
    <definedName name="Kutools_PDL3_1">INDEX(PDL!$H$10:$H$12,IFERROR(MATCH(KKO!$D$15,PDL!$G$10:$G$11,),3))</definedName>
    <definedName name="Kutools_PDL4_1" localSheetId="11">INDEX([89]PDL!$J$13:$J$15,IFERROR(MATCH([89]KKO!$D$16,[89]PDL!$I$13:$I$14,),3))</definedName>
    <definedName name="Kutools_PDL4_1">INDEX(PDL!$J$13:$J$15,IFERROR(MATCH(KKO!$D$15,PDL!$I$13:$I$14,),3))</definedName>
    <definedName name="Kutools_PDL5_1" localSheetId="11">INDEX([89]PDL!$L$16:$L$18,IFERROR(MATCH([89]KKO!$K$16,[89]PDL!$K$16:$K$17,),3))</definedName>
    <definedName name="Kutools_PDL5_1">INDEX(PDL!$L$16:$L$18,IFERROR(MATCH(KKO!$K$15,PDL!$K$16:$K$17,),3))</definedName>
    <definedName name="Kutools_PDL6_1" localSheetId="11">INDEX([89]PDL!$N$19:$N$21,IFERROR(MATCH([89]KKO!$D$16,[89]PDL!$M$19:$M$20,),3))</definedName>
    <definedName name="Kutools_PDL6_1">INDEX(PDL!$N$19:$N$21,IFERROR(MATCH(KKO!$D$15,PDL!$M$19:$M$20,),3))</definedName>
    <definedName name="Kutools_PDL7_1" localSheetId="11">INDEX([89]PDL!$P$22:$P$24,IFERROR(MATCH([89]KKO!$D$16,[89]PDL!$O$22:$O$23,),3))</definedName>
    <definedName name="Kutools_PDL7_1">INDEX(PDL!$P$22:$P$24,IFERROR(MATCH(KKO!$D$15,PDL!$O$22:$O$23,),3))</definedName>
    <definedName name="Kutools_PDL8_1" localSheetId="11">INDEX([89]PDL!$R$25:$R$27,IFERROR(MATCH([89]KKO!$D$16,[89]PDL!$Q$25:$Q$26,),3))</definedName>
    <definedName name="Kutools_PDL8_1">INDEX(PDL!$R$25:$R$27,IFERROR(MATCH(KKO!$D$15,PDL!$Q$25:$Q$26,),3))</definedName>
    <definedName name="Kutools_PDL9_1" localSheetId="11">INDEX([89]PDL!$T$28:$T$30,IFERROR(MATCH([89]KKO!$D$16,[89]PDL!$S$28:$S$29,),3))</definedName>
    <definedName name="Kutools_PDL9_1">INDEX(PDL!$T$28:$T$30,IFERROR(MATCH(KKO!$D$15,PDL!$S$28:$S$29,),3))</definedName>
    <definedName name="KWHKDS" localSheetId="6">#REF!</definedName>
    <definedName name="KWHKDS" localSheetId="11">#REF!</definedName>
    <definedName name="KWHKDS" localSheetId="7">#REF!</definedName>
    <definedName name="KWHKDS">#REF!</definedName>
    <definedName name="KWHSLG" localSheetId="6">#REF!</definedName>
    <definedName name="KWHSLG" localSheetId="11">#REF!</definedName>
    <definedName name="KWHSLG" localSheetId="7">#REF!</definedName>
    <definedName name="KWHSLG">#REF!</definedName>
    <definedName name="KWHSMG" localSheetId="6">#REF!</definedName>
    <definedName name="KWHSMG" localSheetId="11">#REF!</definedName>
    <definedName name="KWHSMG" localSheetId="7">#REF!</definedName>
    <definedName name="KWHSMG">#REF!</definedName>
    <definedName name="l" localSheetId="6">[52]PMT!#REF!</definedName>
    <definedName name="l" localSheetId="11">[52]PMT!#REF!</definedName>
    <definedName name="l" localSheetId="7">[52]PMT!#REF!</definedName>
    <definedName name="l">[52]PMT!#REF!</definedName>
    <definedName name="L_19" localSheetId="6">'[53]FORM-B'!#REF!</definedName>
    <definedName name="L_19" localSheetId="11">'[53]FORM-B'!#REF!</definedName>
    <definedName name="L_19" localSheetId="7">'[53]FORM-B'!#REF!</definedName>
    <definedName name="L_19">'[53]FORM-B'!#REF!</definedName>
    <definedName name="LabaRugi" localSheetId="6">#REF!</definedName>
    <definedName name="LabaRugi" localSheetId="11">#REF!</definedName>
    <definedName name="LabaRugi" localSheetId="7">#REF!</definedName>
    <definedName name="LabaRugi" localSheetId="5">#REF!</definedName>
    <definedName name="LabaRugi">#REF!</definedName>
    <definedName name="LabaRugiFungsi">'[23]LabaRugi Fungsi'!$B$1:$J$60</definedName>
    <definedName name="LabaRugiFungsi2004">'[23]LabaRugi Fungsi2004(21B)'!$B$1:$E$46</definedName>
    <definedName name="LabaRugiLainnya">'[23]LabaRugi Lainnya 2005(20)'!$B$1:$G$30</definedName>
    <definedName name="LabaRugiUnsur2004">'[23]LabaRugi Unsur2004(21A)'!$D$1:$G$91</definedName>
    <definedName name="LABARUGIYR" localSheetId="11">[98]Asumsi!$V$2</definedName>
    <definedName name="LABARUGIYR">[54]Asumsi!$V$2</definedName>
    <definedName name="LAHTA52101_CTPTKLS_OK" localSheetId="6">#REF!</definedName>
    <definedName name="LAHTA52101_CTPTKLS_OK" localSheetId="11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11">#REF!</definedName>
    <definedName name="LAMAKDS" localSheetId="7">#REF!</definedName>
    <definedName name="LAMAKDS">#REF!</definedName>
    <definedName name="LAMASLG" localSheetId="6">#REF!</definedName>
    <definedName name="LAMASLG" localSheetId="11">#REF!</definedName>
    <definedName name="LAMASLG" localSheetId="7">#REF!</definedName>
    <definedName name="LAMASLG">#REF!</definedName>
    <definedName name="LAMASMG" localSheetId="6">#REF!</definedName>
    <definedName name="LAMASMG" localSheetId="11">#REF!</definedName>
    <definedName name="LAMASMG" localSheetId="7">#REF!</definedName>
    <definedName name="LAMASMG">#REF!</definedName>
    <definedName name="LAMP_1" localSheetId="6">#REF!</definedName>
    <definedName name="LAMP_1" localSheetId="11">#REF!</definedName>
    <definedName name="LAMP_1" localSheetId="7">#REF!</definedName>
    <definedName name="LAMP_1">#REF!</definedName>
    <definedName name="Lamp_10" localSheetId="6">#REF!</definedName>
    <definedName name="Lamp_10" localSheetId="11">#REF!</definedName>
    <definedName name="Lamp_10" localSheetId="7">#REF!</definedName>
    <definedName name="Lamp_10">#REF!</definedName>
    <definedName name="Lamp_11" localSheetId="6">#REF!</definedName>
    <definedName name="Lamp_11" localSheetId="11">#REF!</definedName>
    <definedName name="Lamp_11" localSheetId="7">#REF!</definedName>
    <definedName name="Lamp_11">#REF!</definedName>
    <definedName name="Lamp_12" localSheetId="6">#REF!</definedName>
    <definedName name="Lamp_12" localSheetId="11">#REF!</definedName>
    <definedName name="Lamp_12" localSheetId="7">#REF!</definedName>
    <definedName name="Lamp_12">#REF!</definedName>
    <definedName name="Lamp_13" localSheetId="6">#REF!</definedName>
    <definedName name="Lamp_13" localSheetId="11">#REF!</definedName>
    <definedName name="Lamp_13" localSheetId="7">#REF!</definedName>
    <definedName name="Lamp_13">#REF!</definedName>
    <definedName name="Lamp_14" localSheetId="6">#REF!</definedName>
    <definedName name="Lamp_14" localSheetId="11">#REF!</definedName>
    <definedName name="Lamp_14" localSheetId="7">#REF!</definedName>
    <definedName name="Lamp_14">#REF!</definedName>
    <definedName name="Lamp_15" localSheetId="6">#REF!</definedName>
    <definedName name="Lamp_15" localSheetId="11">#REF!</definedName>
    <definedName name="Lamp_15" localSheetId="7">#REF!</definedName>
    <definedName name="Lamp_15">#REF!</definedName>
    <definedName name="Lamp_16" localSheetId="6">#REF!</definedName>
    <definedName name="Lamp_16" localSheetId="11">#REF!</definedName>
    <definedName name="Lamp_16" localSheetId="7">#REF!</definedName>
    <definedName name="Lamp_16">#REF!</definedName>
    <definedName name="Lamp_1a" localSheetId="6">#REF!</definedName>
    <definedName name="Lamp_1a" localSheetId="11">#REF!</definedName>
    <definedName name="Lamp_1a" localSheetId="7">#REF!</definedName>
    <definedName name="Lamp_1a">#REF!</definedName>
    <definedName name="Lamp_1b" localSheetId="6">#REF!</definedName>
    <definedName name="Lamp_1b" localSheetId="11">#REF!</definedName>
    <definedName name="Lamp_1b" localSheetId="7">#REF!</definedName>
    <definedName name="Lamp_1b">#REF!</definedName>
    <definedName name="LAMP_2" localSheetId="6">#REF!</definedName>
    <definedName name="LAMP_2" localSheetId="11">#REF!</definedName>
    <definedName name="LAMP_2" localSheetId="7">#REF!</definedName>
    <definedName name="LAMP_2">#REF!</definedName>
    <definedName name="Lamp_2a" localSheetId="6">#REF!</definedName>
    <definedName name="Lamp_2a" localSheetId="11">#REF!</definedName>
    <definedName name="Lamp_2a" localSheetId="7">#REF!</definedName>
    <definedName name="Lamp_2a">#REF!</definedName>
    <definedName name="Lamp_2b" localSheetId="6">#REF!</definedName>
    <definedName name="Lamp_2b" localSheetId="11">#REF!</definedName>
    <definedName name="Lamp_2b" localSheetId="7">#REF!</definedName>
    <definedName name="Lamp_2b">#REF!</definedName>
    <definedName name="LAMP_3" localSheetId="6">#REF!</definedName>
    <definedName name="LAMP_3" localSheetId="11">#REF!</definedName>
    <definedName name="LAMP_3" localSheetId="7">#REF!</definedName>
    <definedName name="LAMP_3">#REF!</definedName>
    <definedName name="Lamp_3a" localSheetId="6">#REF!</definedName>
    <definedName name="Lamp_3a" localSheetId="11">#REF!</definedName>
    <definedName name="Lamp_3a" localSheetId="7">#REF!</definedName>
    <definedName name="Lamp_3a">#REF!</definedName>
    <definedName name="Lamp_3b" localSheetId="6">#REF!</definedName>
    <definedName name="Lamp_3b" localSheetId="11">#REF!</definedName>
    <definedName name="Lamp_3b" localSheetId="7">#REF!</definedName>
    <definedName name="Lamp_3b">#REF!</definedName>
    <definedName name="LAMP_4" localSheetId="6">#REF!</definedName>
    <definedName name="LAMP_4" localSheetId="11">#REF!</definedName>
    <definedName name="LAMP_4" localSheetId="7">#REF!</definedName>
    <definedName name="LAMP_4">#REF!</definedName>
    <definedName name="Lamp_4a" localSheetId="6">#REF!</definedName>
    <definedName name="Lamp_4a" localSheetId="11">#REF!</definedName>
    <definedName name="Lamp_4a" localSheetId="7">#REF!</definedName>
    <definedName name="Lamp_4a">#REF!</definedName>
    <definedName name="Lamp_4b" localSheetId="6">#REF!</definedName>
    <definedName name="Lamp_4b" localSheetId="11">#REF!</definedName>
    <definedName name="Lamp_4b" localSheetId="7">#REF!</definedName>
    <definedName name="Lamp_4b">#REF!</definedName>
    <definedName name="LAMP_5" localSheetId="6">#REF!</definedName>
    <definedName name="LAMP_5" localSheetId="11">#REF!</definedName>
    <definedName name="LAMP_5" localSheetId="7">#REF!</definedName>
    <definedName name="LAMP_5">#REF!</definedName>
    <definedName name="Lamp_5a" localSheetId="6">#REF!</definedName>
    <definedName name="Lamp_5a" localSheetId="11">#REF!</definedName>
    <definedName name="Lamp_5a" localSheetId="7">#REF!</definedName>
    <definedName name="Lamp_5a">#REF!</definedName>
    <definedName name="Lamp_5b" localSheetId="6">#REF!</definedName>
    <definedName name="Lamp_5b" localSheetId="11">#REF!</definedName>
    <definedName name="Lamp_5b" localSheetId="7">#REF!</definedName>
    <definedName name="Lamp_5b">#REF!</definedName>
    <definedName name="Lamp_6a" localSheetId="6">#REF!</definedName>
    <definedName name="Lamp_6a" localSheetId="11">#REF!</definedName>
    <definedName name="Lamp_6a" localSheetId="7">#REF!</definedName>
    <definedName name="Lamp_6a">#REF!</definedName>
    <definedName name="Lamp_6b" localSheetId="6">#REF!</definedName>
    <definedName name="Lamp_6b" localSheetId="11">#REF!</definedName>
    <definedName name="Lamp_6b" localSheetId="7">#REF!</definedName>
    <definedName name="Lamp_6b">#REF!</definedName>
    <definedName name="LAMP_7" localSheetId="6">#REF!</definedName>
    <definedName name="LAMP_7" localSheetId="11">#REF!</definedName>
    <definedName name="LAMP_7" localSheetId="7">#REF!</definedName>
    <definedName name="LAMP_7">#REF!</definedName>
    <definedName name="Lamp_7a" localSheetId="6">#REF!</definedName>
    <definedName name="Lamp_7a" localSheetId="11">#REF!</definedName>
    <definedName name="Lamp_7a" localSheetId="7">#REF!</definedName>
    <definedName name="Lamp_7a">#REF!</definedName>
    <definedName name="Lamp_7b" localSheetId="6">#REF!</definedName>
    <definedName name="Lamp_7b" localSheetId="11">#REF!</definedName>
    <definedName name="Lamp_7b" localSheetId="7">#REF!</definedName>
    <definedName name="Lamp_7b">#REF!</definedName>
    <definedName name="Lamp_7c" localSheetId="6">#REF!</definedName>
    <definedName name="Lamp_7c" localSheetId="11">#REF!</definedName>
    <definedName name="Lamp_7c" localSheetId="7">#REF!</definedName>
    <definedName name="Lamp_7c">#REF!</definedName>
    <definedName name="Lamp_8a" localSheetId="6">#REF!</definedName>
    <definedName name="Lamp_8a" localSheetId="11">#REF!</definedName>
    <definedName name="Lamp_8a" localSheetId="7">#REF!</definedName>
    <definedName name="Lamp_8a">#REF!</definedName>
    <definedName name="Lamp_8b" localSheetId="6">#REF!</definedName>
    <definedName name="Lamp_8b" localSheetId="11">#REF!</definedName>
    <definedName name="Lamp_8b" localSheetId="7">#REF!</definedName>
    <definedName name="Lamp_8b">#REF!</definedName>
    <definedName name="Lamp_9" localSheetId="6">#REF!</definedName>
    <definedName name="Lamp_9" localSheetId="11">#REF!</definedName>
    <definedName name="Lamp_9" localSheetId="7">#REF!</definedName>
    <definedName name="Lamp_9">#REF!</definedName>
    <definedName name="LAP_12RB">[55]INPBA!$F$2</definedName>
    <definedName name="LaporanUtama" localSheetId="6">#REF!</definedName>
    <definedName name="LaporanUtama" localSheetId="11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11">#REF!</definedName>
    <definedName name="ldkfg" localSheetId="7">#REF!</definedName>
    <definedName name="ldkfg">#REF!</definedName>
    <definedName name="level2_options">INDIRECT("Areas_"&amp;'[18]Working Page'!$B$47)</definedName>
    <definedName name="Listrik">'[56]AHS - Non Personel'!$D$33</definedName>
    <definedName name="lk" localSheetId="6">[16]JAN09!#REF!</definedName>
    <definedName name="lk" localSheetId="11">[16]JAN09!#REF!</definedName>
    <definedName name="lk" localSheetId="5">[16]JAN09!#REF!</definedName>
    <definedName name="lk">[16]JAN09!#REF!</definedName>
    <definedName name="ll" localSheetId="6">#REF!</definedName>
    <definedName name="ll" localSheetId="11">#REF!</definedName>
    <definedName name="ll" localSheetId="5">#REF!</definedName>
    <definedName name="ll">#REF!</definedName>
    <definedName name="LOPK" localSheetId="6" hidden="1">{#N/A,#N/A,FALSE,"M.02"}</definedName>
    <definedName name="LOPK" localSheetId="11" hidden="1">{#N/A,#N/A,FALSE,"M.02"}</definedName>
    <definedName name="LOPK" localSheetId="7" hidden="1">{#N/A,#N/A,FALSE,"M.02"}</definedName>
    <definedName name="LOPK" localSheetId="5" hidden="1">{#N/A,#N/A,FALSE,"M.02"}</definedName>
    <definedName name="LOPK" hidden="1">{#N/A,#N/A,FALSE,"M.02"}</definedName>
    <definedName name="LP" localSheetId="6">#REF!</definedName>
    <definedName name="LP" localSheetId="11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11">#REF!</definedName>
    <definedName name="LRFungsi" localSheetId="7">#REF!</definedName>
    <definedName name="LRFungsi">#REF!</definedName>
    <definedName name="LRUnsur" localSheetId="6">#REF!</definedName>
    <definedName name="LRUnsur" localSheetId="11">#REF!</definedName>
    <definedName name="LRUnsur" localSheetId="7">#REF!</definedName>
    <definedName name="LRUnsur">#REF!</definedName>
    <definedName name="M" localSheetId="6">#REF!</definedName>
    <definedName name="M" localSheetId="11">#REF!</definedName>
    <definedName name="M" localSheetId="7">#REF!</definedName>
    <definedName name="M">#REF!</definedName>
    <definedName name="M_19" localSheetId="6">'[53]FORM-B'!#REF!</definedName>
    <definedName name="M_19" localSheetId="11">'[53]FORM-B'!#REF!</definedName>
    <definedName name="M_19" localSheetId="7">'[53]FORM-B'!#REF!</definedName>
    <definedName name="M_19">'[53]FORM-B'!#REF!</definedName>
    <definedName name="MANBUNG" localSheetId="6">[28]Sheet5!#REF!</definedName>
    <definedName name="MANBUNG" localSheetId="11">[28]Sheet5!#REF!</definedName>
    <definedName name="MANBUNG" localSheetId="7">[28]Sheet5!#REF!</definedName>
    <definedName name="MANBUNG">[28]Sheet5!#REF!</definedName>
    <definedName name="ManProBln" localSheetId="11">'[86]AHS - Personel'!$F$8</definedName>
    <definedName name="ManProBln">#N/A</definedName>
    <definedName name="marwan" localSheetId="6" hidden="1">{#N/A,#N/A,FALSE,"M.02"}</definedName>
    <definedName name="marwan" localSheetId="11" hidden="1">{#N/A,#N/A,FALSE,"M.02"}</definedName>
    <definedName name="marwan" localSheetId="7" hidden="1">{#N/A,#N/A,FALSE,"M.02"}</definedName>
    <definedName name="marwan" localSheetId="5" hidden="1">{#N/A,#N/A,FALSE,"M.02"}</definedName>
    <definedName name="marwan" hidden="1">{#N/A,#N/A,FALSE,"M.02"}</definedName>
    <definedName name="mat">[48]Mat!$B$1:$L$65536</definedName>
    <definedName name="mat.">[48]Mat!$B$1:$L$65536</definedName>
    <definedName name="mate" localSheetId="6">#REF!</definedName>
    <definedName name="mate" localSheetId="11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11" hidden="1">{#N/A,#N/A,FALSE,"M.34"}</definedName>
    <definedName name="mbo" localSheetId="7" hidden="1">{#N/A,#N/A,FALSE,"M.34"}</definedName>
    <definedName name="mbo" localSheetId="5" hidden="1">{#N/A,#N/A,FALSE,"M.34"}</definedName>
    <definedName name="mbo" hidden="1">{#N/A,#N/A,FALSE,"M.34"}</definedName>
    <definedName name="mcperiod" localSheetId="6">#REF!</definedName>
    <definedName name="mcperiod" localSheetId="11">#REF!</definedName>
    <definedName name="mcperiod" localSheetId="7">#REF!</definedName>
    <definedName name="mcperiod" localSheetId="5">#REF!</definedName>
    <definedName name="mcperiod">#REF!</definedName>
    <definedName name="MD">[57]aruskas!$A$110:$T$180</definedName>
    <definedName name="MD_19">[58]aruskas!$A$110:$T$180</definedName>
    <definedName name="MDNpst" localSheetId="6" hidden="1">{#N/A,#N/A,FALSE,"M.33"}</definedName>
    <definedName name="MDNpst" localSheetId="11" hidden="1">{#N/A,#N/A,FALSE,"M.33"}</definedName>
    <definedName name="MDNpst" localSheetId="7" hidden="1">{#N/A,#N/A,FALSE,"M.33"}</definedName>
    <definedName name="MDNpst" localSheetId="5" hidden="1">{#N/A,#N/A,FALSE,"M.33"}</definedName>
    <definedName name="MDNpst" hidden="1">{#N/A,#N/A,FALSE,"M.33"}</definedName>
    <definedName name="MENU_GARDU" localSheetId="11">[88]MENU!$D$11:$D$110</definedName>
    <definedName name="MENU_GARDU">#N/A</definedName>
    <definedName name="MENU_PENYULANG" localSheetId="11">[88]MENU!$F$11:$F$40</definedName>
    <definedName name="MENU_PENYULANG">#N/A</definedName>
    <definedName name="mi_print_area" localSheetId="6">#REF!</definedName>
    <definedName name="mi_print_area" localSheetId="11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11" hidden="1">{#N/A,#N/A,FALSE,"M.34"}</definedName>
    <definedName name="MJKpst" localSheetId="7" hidden="1">{#N/A,#N/A,FALSE,"M.34"}</definedName>
    <definedName name="MJKpst" localSheetId="5" hidden="1">{#N/A,#N/A,FALSE,"M.34"}</definedName>
    <definedName name="MJKpst" hidden="1">{#N/A,#N/A,FALSE,"M.34"}</definedName>
    <definedName name="MmExcelLinker_56E02BF7_1622_44A2_A1B4_91C09D796B1E" localSheetId="6">DATA!RAB-PER '[59]Standar Konstruksi'!$G$29:$G$29</definedName>
    <definedName name="MmExcelLinker_56E02BF7_1622_44A2_A1B4_91C09D796B1E" localSheetId="7">KKF!RAB-PER '[59]Standar Konstruksi'!$G$29:$G$29</definedName>
    <definedName name="MmExcelLinker_56E02BF7_1622_44A2_A1B4_91C09D796B1E">#N/A</definedName>
    <definedName name="MRISI" localSheetId="6">#REF!</definedName>
    <definedName name="MRISI" localSheetId="11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11">#REF!</definedName>
    <definedName name="MutasiMatPDP" localSheetId="7">#REF!</definedName>
    <definedName name="MutasiMatPDP">#REF!</definedName>
    <definedName name="NAMA" localSheetId="6">#REF!</definedName>
    <definedName name="NAMA" localSheetId="11">#REF!</definedName>
    <definedName name="NAMA" localSheetId="7">#REF!</definedName>
    <definedName name="NAMA">#REF!</definedName>
    <definedName name="nama_kabupaten" localSheetId="6">#REF!</definedName>
    <definedName name="nama_kabupaten" localSheetId="11">#REF!</definedName>
    <definedName name="nama_kabupaten" localSheetId="7">#REF!</definedName>
    <definedName name="nama_kabupaten">#REF!</definedName>
    <definedName name="NAMA1" localSheetId="6">#REF!</definedName>
    <definedName name="NAMA1" localSheetId="11">#REF!</definedName>
    <definedName name="NAMA1" localSheetId="7">#REF!</definedName>
    <definedName name="NAMA1">#REF!</definedName>
    <definedName name="NAMA2" localSheetId="6">#REF!</definedName>
    <definedName name="NAMA2" localSheetId="11">#REF!</definedName>
    <definedName name="NAMA2" localSheetId="7">#REF!</definedName>
    <definedName name="NAMA2">#REF!</definedName>
    <definedName name="NAMABARU" localSheetId="6">#REF!</definedName>
    <definedName name="NAMABARU" localSheetId="11">#REF!</definedName>
    <definedName name="NAMABARU" localSheetId="7">#REF!</definedName>
    <definedName name="NAMABARU">#REF!</definedName>
    <definedName name="NamaWil">[60]Cover!$B$7</definedName>
    <definedName name="NEGO" localSheetId="6">[19]Usulan!#REF!</definedName>
    <definedName name="NEGO" localSheetId="11">[94]Usulan!#REF!</definedName>
    <definedName name="NEGO" localSheetId="7">[19]Usulan!#REF!</definedName>
    <definedName name="NEGO" localSheetId="5">[19]Usulan!#REF!</definedName>
    <definedName name="NEGO">[19]Usulan!#REF!</definedName>
    <definedName name="neraca" localSheetId="6">#REF!</definedName>
    <definedName name="neraca" localSheetId="11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11">#REF!</definedName>
    <definedName name="neracareal" localSheetId="7">#REF!</definedName>
    <definedName name="neracareal">#REF!</definedName>
    <definedName name="netmargim" localSheetId="6">#REF!</definedName>
    <definedName name="netmargim" localSheetId="11">#REF!</definedName>
    <definedName name="netmargim" localSheetId="7">#REF!</definedName>
    <definedName name="netmargim">#REF!</definedName>
    <definedName name="nmcabang" localSheetId="6">#REF!</definedName>
    <definedName name="nmcabang" localSheetId="11">#REF!</definedName>
    <definedName name="nmcabang" localSheetId="7">#REF!</definedName>
    <definedName name="nmcabang">#REF!</definedName>
    <definedName name="no">[14]x!$A$9:$A$47</definedName>
    <definedName name="NO_KODE" localSheetId="6">#N/A</definedName>
    <definedName name="NO_KODE" localSheetId="11">[88]MENU!#REF!</definedName>
    <definedName name="NO_KODE" localSheetId="7">#N/A</definedName>
    <definedName name="NO_KODE">#N/A</definedName>
    <definedName name="NoBlanksRange">OFFSET('[18]Working Page'!$G$53,0,0,SUMPRODUCT(--(TRIM('[18]Working Page'!$G$53:$G$85)&lt;&gt;"")),1)</definedName>
    <definedName name="nop">[14]x!$A$100:$A$101</definedName>
    <definedName name="o" localSheetId="6">#REF!</definedName>
    <definedName name="o" localSheetId="11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11">#REF!</definedName>
    <definedName name="ob_1_phasa" localSheetId="7">#REF!</definedName>
    <definedName name="ob_1_phasa">#REF!</definedName>
    <definedName name="OCGHSE" localSheetId="6">#REF!</definedName>
    <definedName name="OCGHSE" localSheetId="11">#REF!</definedName>
    <definedName name="OCGHSE" localSheetId="7">#REF!</definedName>
    <definedName name="OCGHSE">#REF!</definedName>
    <definedName name="OCRKDS" localSheetId="6">#REF!</definedName>
    <definedName name="OCRKDS" localSheetId="11">#REF!</definedName>
    <definedName name="OCRKDS" localSheetId="7">#REF!</definedName>
    <definedName name="OCRKDS">#REF!</definedName>
    <definedName name="OCRSLG" localSheetId="6">#REF!</definedName>
    <definedName name="OCRSLG" localSheetId="11">#REF!</definedName>
    <definedName name="OCRSLG" localSheetId="7">#REF!</definedName>
    <definedName name="OCRSLG">#REF!</definedName>
    <definedName name="OCRSMG" localSheetId="6">#REF!</definedName>
    <definedName name="OCRSMG" localSheetId="11">#REF!</definedName>
    <definedName name="OCRSMG" localSheetId="7">#REF!</definedName>
    <definedName name="OCRSMG">#REF!</definedName>
    <definedName name="ok" localSheetId="11">#REF!</definedName>
    <definedName name="ok">#REF!</definedName>
    <definedName name="okl" localSheetId="11">#REF!</definedName>
    <definedName name="okl">#REF!</definedName>
    <definedName name="oo" localSheetId="6">#REF!</definedName>
    <definedName name="oo" localSheetId="11">#REF!</definedName>
    <definedName name="oo" localSheetId="7">#REF!</definedName>
    <definedName name="oo">#REF!</definedName>
    <definedName name="opi" localSheetId="11">#REF!</definedName>
    <definedName name="opi">#REF!</definedName>
    <definedName name="Opr_Hari" localSheetId="11">'[86]AHS - Personel'!$G$19</definedName>
    <definedName name="Opr_Hari">#N/A</definedName>
    <definedName name="opv" localSheetId="11">[99]Valuation!$I$53</definedName>
    <definedName name="opv">[61]Valuation!$I$53</definedName>
    <definedName name="OUTGOING" localSheetId="11">[88]PARAMETER!$B$11:$B$1059</definedName>
    <definedName name="OUTGOING">#N/A</definedName>
    <definedName name="P" localSheetId="6">#REF!</definedName>
    <definedName name="P" localSheetId="11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11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11" hidden="1">{#N/A,#N/A,FALSE,"M.33"}</definedName>
    <definedName name="PasPst" localSheetId="7" hidden="1">{#N/A,#N/A,FALSE,"M.33"}</definedName>
    <definedName name="PasPst" localSheetId="5" hidden="1">{#N/A,#N/A,FALSE,"M.33"}</definedName>
    <definedName name="PasPst" hidden="1">{#N/A,#N/A,FALSE,"M.33"}</definedName>
    <definedName name="PDPKons" localSheetId="6">#REF!</definedName>
    <definedName name="PDPKons" localSheetId="11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11">#REF!</definedName>
    <definedName name="PDPMaterial" localSheetId="7">#REF!</definedName>
    <definedName name="PDPMaterial">#REF!</definedName>
    <definedName name="PDPPembDimuka" localSheetId="6">#REF!</definedName>
    <definedName name="PDPPembDimuka" localSheetId="11">#REF!</definedName>
    <definedName name="PDPPembDimuka" localSheetId="7">#REF!</definedName>
    <definedName name="PDPPembDimuka">#REF!</definedName>
    <definedName name="pe">[14]x!$B$100:$B$101</definedName>
    <definedName name="PembelianiTRWI">'[23]PembelianiTL(12A1'!$B$1:$S$55</definedName>
    <definedName name="PembelianiTRWII">'[23]PembelianiTL(12A1'!$B$56:$S$110</definedName>
    <definedName name="PembelianiTRWIII">'[23]PembelianiTL(12A1'!$B$111:$S$165</definedName>
    <definedName name="PembelianiTRWIV">'[23]PembelianiTL(12A1'!$B$166:$S$220</definedName>
    <definedName name="PemeABSW" localSheetId="6">#REF!</definedName>
    <definedName name="PemeABSW" localSheetId="11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11">#REF!</definedName>
    <definedName name="pemel09" localSheetId="7">#REF!</definedName>
    <definedName name="pemel09">#REF!</definedName>
    <definedName name="PendaLuOp">'[22]PendaLuOp(13)'!$B$1:$G$58</definedName>
    <definedName name="PendOpLain">'[23]PendOpLain(11B)'!$B$1:$G$33</definedName>
    <definedName name="Pendukung" localSheetId="6" hidden="1">{#N/A,#N/A,FALSE,"M.41"}</definedName>
    <definedName name="Pendukung" localSheetId="11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hidden="1">{#N/A,#N/A,FALSE,"M.41"}</definedName>
    <definedName name="PenjTLTRWI">'[22]PenjTL(18)'!$B$1:$J$39</definedName>
    <definedName name="PenjTLTRWII">'[22]PenjTL(18)'!$B$41:$J$79</definedName>
    <definedName name="PenjTLTRWIII">'[22]PenjTL(18)'!$B$81:$J$119</definedName>
    <definedName name="PenjTLTRWIV">'[22]PenjTL(18)'!$B$121:$J$159</definedName>
    <definedName name="PENYULANG">[62]TABEL!$A$2:$A$81</definedName>
    <definedName name="period" localSheetId="6">#REF!</definedName>
    <definedName name="period" localSheetId="11">#REF!</definedName>
    <definedName name="period" localSheetId="7">#REF!</definedName>
    <definedName name="period" localSheetId="5">#REF!</definedName>
    <definedName name="period">#REF!</definedName>
    <definedName name="pict" localSheetId="11">[89]KKO!#REF!</definedName>
    <definedName name="pict">KKO!#REF!</definedName>
    <definedName name="PLG_DAYA__200KVA" localSheetId="6">#REF!</definedName>
    <definedName name="PLG_DAYA__200KVA" localSheetId="11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11">#REF!</definedName>
    <definedName name="PLG_DAYA_33_197KVA" localSheetId="7">#REF!</definedName>
    <definedName name="PLG_DAYA_33_197KVA">#REF!</definedName>
    <definedName name="PLN">#N/A</definedName>
    <definedName name="PMT">[52]PMT!$D$12:$D$55</definedName>
    <definedName name="poi" localSheetId="6">[16]JAN09!#REF!</definedName>
    <definedName name="poi" localSheetId="11">[16]JAN09!#REF!</definedName>
    <definedName name="poi" localSheetId="5">[16]JAN09!#REF!</definedName>
    <definedName name="poi">[16]JAN09!#REF!</definedName>
    <definedName name="POPUI" localSheetId="11">#REF!</definedName>
    <definedName name="POPUI" localSheetId="5">#REF!</definedName>
    <definedName name="POPUI">#REF!</definedName>
    <definedName name="pos_anggaran">[49]data!$G$2:$G$54</definedName>
    <definedName name="Potensi215" localSheetId="6">#REF!</definedName>
    <definedName name="Potensi215" localSheetId="11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11">#REF!</definedName>
    <definedName name="PP" localSheetId="7">#REF!</definedName>
    <definedName name="PP">#REF!</definedName>
    <definedName name="print" localSheetId="6">#REF!</definedName>
    <definedName name="print" localSheetId="11">#REF!</definedName>
    <definedName name="print" localSheetId="7">#REF!</definedName>
    <definedName name="print">#REF!</definedName>
    <definedName name="PRINT_AR01" localSheetId="6">[28]Sheet5!#REF!</definedName>
    <definedName name="PRINT_AR01" localSheetId="11">[28]Sheet5!#REF!</definedName>
    <definedName name="PRINT_AR01" localSheetId="7">[28]Sheet5!#REF!</definedName>
    <definedName name="PRINT_AR01">[28]Sheet5!#REF!</definedName>
    <definedName name="_xlnm.Print_Area" localSheetId="11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9">'PETA (2)'!$A$1:$W$55</definedName>
    <definedName name="_xlnm.Print_Area" localSheetId="8">RAB!$A$1:$K$103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'SLD  (2)'!$A$1:$AF$68</definedName>
    <definedName name="_xlnm.Print_Area">#REF!</definedName>
    <definedName name="PRINT_AREA_MI" localSheetId="6">#REF!</definedName>
    <definedName name="PRINT_AREA_MI" localSheetId="11">#REF!</definedName>
    <definedName name="PRINT_AREA_MI" localSheetId="7">#REF!</definedName>
    <definedName name="PRINT_AREA_MI">#REF!</definedName>
    <definedName name="Print_area1" localSheetId="6">#REF!</definedName>
    <definedName name="Print_area1" localSheetId="11">#REF!</definedName>
    <definedName name="Print_area1" localSheetId="7">#REF!</definedName>
    <definedName name="Print_area1">#REF!</definedName>
    <definedName name="PRINT_TITLE" localSheetId="6">#REF!</definedName>
    <definedName name="PRINT_TITLE" localSheetId="11">#REF!</definedName>
    <definedName name="PRINT_TITLE" localSheetId="7">#REF!</definedName>
    <definedName name="PRINT_TITLE">#REF!</definedName>
    <definedName name="_xlnm.Print_Titles" localSheetId="11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11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11">#REF!</definedName>
    <definedName name="PRINT_TITLES_MI_19" localSheetId="7">#REF!</definedName>
    <definedName name="PRINT_TITLES_MI_19">#REF!</definedName>
    <definedName name="PRINT2" localSheetId="6">[28]Sheet5!#REF!</definedName>
    <definedName name="PRINT2" localSheetId="11">[28]Sheet5!#REF!</definedName>
    <definedName name="PRINT2" localSheetId="7">[28]Sheet5!#REF!</definedName>
    <definedName name="PRINT2">[28]Sheet5!#REF!</definedName>
    <definedName name="ProduksiTRWI">'[23]ProduksiTL(12B2)'!$B$1:$W$38</definedName>
    <definedName name="ProduksiTRWII">'[23]ProduksiTL(12B2)'!$B$41:$W$78</definedName>
    <definedName name="ProduksiTRWIII">'[23]ProduksiTL(12B2)'!$B$81:$W$118</definedName>
    <definedName name="ProduksiTRWIV">'[23]ProduksiTL(12B2)'!$B$121:$W$158</definedName>
    <definedName name="ProgGISBln" localSheetId="11">'[86]AHS - Personel'!$F$11</definedName>
    <definedName name="ProgGISBln">#N/A</definedName>
    <definedName name="ProgGISHari" localSheetId="11">'[86]AHS - Personel'!$G$11</definedName>
    <definedName name="ProgGISHari">#N/A</definedName>
    <definedName name="PROYEK" localSheetId="6">#REF!</definedName>
    <definedName name="PROYEK" localSheetId="11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11" hidden="1">{#N/A,#N/A,FALSE,"M.31"}</definedName>
    <definedName name="PSRpst" localSheetId="7" hidden="1">{#N/A,#N/A,FALSE,"M.31"}</definedName>
    <definedName name="PSRpst" localSheetId="5" hidden="1">{#N/A,#N/A,FALSE,"M.31"}</definedName>
    <definedName name="PSRpst" hidden="1">{#N/A,#N/A,FALSE,"M.31"}</definedName>
    <definedName name="PT_PLN_PERSERO" localSheetId="6">#REF!</definedName>
    <definedName name="PT_PLN_PERSERO" localSheetId="11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11">#REF!</definedName>
    <definedName name="PTKU" localSheetId="7">#REF!</definedName>
    <definedName name="PTKU">#REF!</definedName>
    <definedName name="PUIUU" localSheetId="11">#REF!</definedName>
    <definedName name="PUIUU">#REF!</definedName>
    <definedName name="PUR" localSheetId="6">[63]JURNAL!#REF!</definedName>
    <definedName name="PUR" localSheetId="11">[100]JURNAL!#REF!</definedName>
    <definedName name="PUR" localSheetId="7">[63]JURNAL!#REF!</definedName>
    <definedName name="PUR">[63]JURNAL!#REF!</definedName>
    <definedName name="PWI" localSheetId="6">#REF!</definedName>
    <definedName name="PWI" localSheetId="11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11">#REF!</definedName>
    <definedName name="q" localSheetId="7">#REF!</definedName>
    <definedName name="q">#REF!</definedName>
    <definedName name="QRYTRY" localSheetId="6">#REF!</definedName>
    <definedName name="QRYTRY" localSheetId="11">#REF!</definedName>
    <definedName name="QRYTRY" localSheetId="7">#REF!</definedName>
    <definedName name="QRYTRY">#REF!</definedName>
    <definedName name="qw" localSheetId="6" hidden="1">{#N/A,#N/A,FALSE,"M.32"}</definedName>
    <definedName name="qw" localSheetId="11" hidden="1">{#N/A,#N/A,FALSE,"M.32"}</definedName>
    <definedName name="qw" localSheetId="7" hidden="1">{#N/A,#N/A,FALSE,"M.32"}</definedName>
    <definedName name="qw" localSheetId="5" hidden="1">{#N/A,#N/A,FALSE,"M.32"}</definedName>
    <definedName name="qw" hidden="1">{#N/A,#N/A,FALSE,"M.32"}</definedName>
    <definedName name="RAB" localSheetId="6">#REF!</definedName>
    <definedName name="RAB" localSheetId="11">#REF!</definedName>
    <definedName name="RAB" localSheetId="7">#REF!</definedName>
    <definedName name="RAB" localSheetId="5">#REF!</definedName>
    <definedName name="RAB">#REF!</definedName>
    <definedName name="rafi" localSheetId="6">[16]JAN09!#REF!</definedName>
    <definedName name="rafi" localSheetId="11">[16]JAN09!#REF!</definedName>
    <definedName name="rafi" localSheetId="7">[16]JAN09!#REF!</definedName>
    <definedName name="rafi" localSheetId="5">[16]JAN09!#REF!</definedName>
    <definedName name="rafi">[16]JAN09!#REF!</definedName>
    <definedName name="raja" localSheetId="6">[16]JAN09!#REF!</definedName>
    <definedName name="raja" localSheetId="11">[16]JAN09!#REF!</definedName>
    <definedName name="raja" localSheetId="7">[16]JAN09!#REF!</definedName>
    <definedName name="raja">[16]JAN09!#REF!</definedName>
    <definedName name="RANGE" localSheetId="6">#REF!</definedName>
    <definedName name="RANGE" localSheetId="11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11">#REF!</definedName>
    <definedName name="RAO" localSheetId="7">#REF!</definedName>
    <definedName name="RAO">#REF!</definedName>
    <definedName name="Rate_of_absorption_CJ_C2A_options">OFFSET('[18]Central Overhead Allocation'!$C$281,0,0,COUNTA('[18]Central Overhead Allocation'!$C$281:$C$297),3)</definedName>
    <definedName name="Rate_of_absorption_EJ_C2A_options">OFFSET('[18]Central Overhead Allocation'!$C$183,0,0,COUNTA('[18]Central Overhead Allocation'!$C$183:$C$199),7)</definedName>
    <definedName name="Rate_of_absorption_JKT_C2A_options">OFFSET('[18]Central Overhead Allocation'!$C$330,0,0,COUNTA('[18]Central Overhead Allocation'!$C$330:$C$346),4)</definedName>
    <definedName name="Rate_of_absorption_Region_options">OFFSET('[18]Central Overhead Allocation'!$C$53,0,0,COUNTA('[18]Central Overhead Allocation'!$C$53:$C$69),8)</definedName>
    <definedName name="Rate_of_Absorption_WJ_A2IS_Options" localSheetId="6">OFFSET('[18]Regional Overhead Allocation_WJ'!#REF!,0,0,COUNTA('[18]Regional Overhead Allocation_WJ'!#REF!),35)</definedName>
    <definedName name="Rate_of_Absorption_WJ_A2IS_Options" localSheetId="11">OFFSET('[18]Regional Overhead Allocation_WJ'!#REF!,0,0,COUNTA('[18]Regional Overhead Allocation_WJ'!#REF!),35)</definedName>
    <definedName name="Rate_of_Absorption_WJ_A2IS_Options" localSheetId="7">OFFSET('[18]Regional Overhead Allocation_WJ'!#REF!,0,0,COUNTA('[18]Regional Overhead Allocation_WJ'!#REF!),35)</definedName>
    <definedName name="Rate_of_Absorption_WJ_A2IS_Options" localSheetId="5">OFFSET('[18]Regional Overhead Allocation_WJ'!#REF!,0,0,COUNTA('[18]Regional Overhead Allocation_WJ'!#REF!),35)</definedName>
    <definedName name="Rate_of_Absorption_WJ_A2IS_Options">OFFSET('[18]Regional Overhead Allocation_WJ'!#REF!,0,0,COUNTA('[18]Regional Overhead Allocation_WJ'!#REF!),35)</definedName>
    <definedName name="Rate_of_absorption_WJ_C2A_options">OFFSET('[18]Central Overhead Allocation'!$C$232,0,0,COUNTA('[18]Central Overhead Allocation'!$C$232:$C$248),14)</definedName>
    <definedName name="Rate_of_absorption_WS_C2A_Options">OFFSET('[18]Central Overhead Allocation'!$C$134,0,0,COUNTA('[18]Central Overhead Allocation'!$C$134:$C$150),3)</definedName>
    <definedName name="rcps" localSheetId="6">[16]JAN09!#REF!</definedName>
    <definedName name="rcps" localSheetId="11">[16]JAN09!#REF!</definedName>
    <definedName name="rcps" localSheetId="5">[16]JAN09!#REF!</definedName>
    <definedName name="rcps">[16]JAN09!#REF!</definedName>
    <definedName name="re" localSheetId="6" hidden="1">{#N/A,#N/A,FALSE,"M.42"}</definedName>
    <definedName name="re" localSheetId="11" hidden="1">{#N/A,#N/A,FALSE,"M.42"}</definedName>
    <definedName name="re" localSheetId="7" hidden="1">{#N/A,#N/A,FALSE,"M.42"}</definedName>
    <definedName name="re" localSheetId="5" hidden="1">{#N/A,#N/A,FALSE,"M.42"}</definedName>
    <definedName name="re" hidden="1">{#N/A,#N/A,FALSE,"M.42"}</definedName>
    <definedName name="REC" localSheetId="11">'[100]BB PUSAT'!$A$1:$C$65536</definedName>
    <definedName name="REC">'[63]BB PUSAT'!$A$1:$C$65536</definedName>
    <definedName name="Regions">OFFSET('[18]Working Page'!$B$8,0,0,COUNTA('[18]Working Page'!$B$8:$B$20),1)</definedName>
    <definedName name="REKAP" localSheetId="6">#REF!</definedName>
    <definedName name="REKAP" localSheetId="11">#REF!</definedName>
    <definedName name="REKAP" localSheetId="7">#REF!</definedName>
    <definedName name="REKAP" localSheetId="5">#REF!</definedName>
    <definedName name="REKAP">#REF!</definedName>
    <definedName name="RELE" localSheetId="11">[88]MENU!$J$17:$J$24</definedName>
    <definedName name="RELE">#N/A</definedName>
    <definedName name="rencana" localSheetId="6">#REF!</definedName>
    <definedName name="rencana" localSheetId="11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11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11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11" hidden="1">{#N/A,#N/A,FALSE,"M.31"}</definedName>
    <definedName name="ROK" localSheetId="7" hidden="1">{#N/A,#N/A,FALSE,"M.31"}</definedName>
    <definedName name="ROK" localSheetId="5" hidden="1">{#N/A,#N/A,FALSE,"M.31"}</definedName>
    <definedName name="ROK" hidden="1">{#N/A,#N/A,FALSE,"M.31"}</definedName>
    <definedName name="ROW" localSheetId="6">#REF!</definedName>
    <definedName name="ROW" localSheetId="11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11">#REF!</definedName>
    <definedName name="rr" localSheetId="7">#REF!</definedName>
    <definedName name="rr">#REF!</definedName>
    <definedName name="rt" localSheetId="6" hidden="1">{#N/A,#N/A,FALSE,"M.43"}</definedName>
    <definedName name="rt" localSheetId="11" hidden="1">{#N/A,#N/A,FALSE,"M.43"}</definedName>
    <definedName name="rt" localSheetId="7" hidden="1">{#N/A,#N/A,FALSE,"M.43"}</definedName>
    <definedName name="rt" localSheetId="5" hidden="1">{#N/A,#N/A,FALSE,"M.43"}</definedName>
    <definedName name="rt" hidden="1">{#N/A,#N/A,FALSE,"M.43"}</definedName>
    <definedName name="RTYHRTY" localSheetId="6">#REF!</definedName>
    <definedName name="RTYHRTY" localSheetId="11">#REF!</definedName>
    <definedName name="RTYHRTY" localSheetId="7">#REF!</definedName>
    <definedName name="RTYHRTY">#REF!</definedName>
    <definedName name="rtyu" localSheetId="6">[64]JAN07!#REF!</definedName>
    <definedName name="rtyu" localSheetId="11">[65]JAN07!#REF!</definedName>
    <definedName name="rtyu" localSheetId="7">[64]JAN07!#REF!</definedName>
    <definedName name="rtyu">[65]JAN07!#REF!</definedName>
    <definedName name="S" localSheetId="11">#REF!</definedName>
    <definedName name="S" localSheetId="7">{#N/A,#N/A,FALSE,"M.31"}</definedName>
    <definedName name="S">#REF!</definedName>
    <definedName name="S1___5" localSheetId="6">#REF!</definedName>
    <definedName name="S1___5" localSheetId="11">#REF!</definedName>
    <definedName name="S1___5" localSheetId="7">#REF!</definedName>
    <definedName name="S1___5">#REF!</definedName>
    <definedName name="sa" localSheetId="6" hidden="1">{#N/A,#N/A,FALSE,"M.31"}</definedName>
    <definedName name="sa" localSheetId="11" hidden="1">{#N/A,#N/A,FALSE,"M.31"}</definedName>
    <definedName name="sa" localSheetId="7" hidden="1">{#N/A,#N/A,FALSE,"M.31"}</definedName>
    <definedName name="sa" localSheetId="5" hidden="1">{#N/A,#N/A,FALSE,"M.31"}</definedName>
    <definedName name="sa" hidden="1">{#N/A,#N/A,FALSE,"M.31"}</definedName>
    <definedName name="salah" localSheetId="6">#REF!</definedName>
    <definedName name="salah" localSheetId="11">#REF!</definedName>
    <definedName name="salah" localSheetId="7">#REF!</definedName>
    <definedName name="salah" localSheetId="5">#REF!</definedName>
    <definedName name="salah">#REF!</definedName>
    <definedName name="Salary">[18]Salary!$D$7:$AJ$38</definedName>
    <definedName name="SALATIGA" localSheetId="6">#REF!</definedName>
    <definedName name="SALATIGA" localSheetId="11">#REF!</definedName>
    <definedName name="SALATIGA" localSheetId="7">#REF!</definedName>
    <definedName name="SALATIGA">#REF!</definedName>
    <definedName name="SALVAGE" comment="RINGAN">[66]PICKUP!$D$12</definedName>
    <definedName name="SAPBEXwbID" hidden="1">"41NCAAE5PJZ8D7N0HEXL0B90R"</definedName>
    <definedName name="sasa" localSheetId="6">[16]JAN09!#REF!</definedName>
    <definedName name="sasa" localSheetId="11">[16]JAN09!#REF!</definedName>
    <definedName name="sasa" localSheetId="7">[16]JAN09!#REF!</definedName>
    <definedName name="sasa" localSheetId="5">[16]JAN09!#REF!</definedName>
    <definedName name="sasa">[16]JAN09!#REF!</definedName>
    <definedName name="SATUAN" localSheetId="11">'[67]Rekap PMG.'!$A$10:$E$51</definedName>
    <definedName name="SATUAN">'[67]Rekap PMG.'!$A$10:$E$51</definedName>
    <definedName name="sbak1a" localSheetId="6">#REF!</definedName>
    <definedName name="sbak1a" localSheetId="11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11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11" hidden="1">{#N/A,#N/A,FALSE,"M.34"}</definedName>
    <definedName name="SBBpst" localSheetId="7" hidden="1">{#N/A,#N/A,FALSE,"M.34"}</definedName>
    <definedName name="SBBpst" localSheetId="5" hidden="1">{#N/A,#N/A,FALSE,"M.34"}</definedName>
    <definedName name="SBBpst" hidden="1">{#N/A,#N/A,FALSE,"M.34"}</definedName>
    <definedName name="scdc">[68]x!$G$9:$G$47</definedName>
    <definedName name="SD" localSheetId="6">#REF!</definedName>
    <definedName name="SD" localSheetId="11">#REF!</definedName>
    <definedName name="SD" localSheetId="7">#REF!</definedName>
    <definedName name="SD" localSheetId="5">#REF!</definedName>
    <definedName name="SD">#REF!</definedName>
    <definedName name="sdc">[43]DTU!$B$2:$D$48</definedName>
    <definedName name="sdffA" localSheetId="6">[16]JAN09!#REF!</definedName>
    <definedName name="sdffA" localSheetId="11">[16]JAN09!#REF!</definedName>
    <definedName name="sdffA" localSheetId="7">[16]JAN09!#REF!</definedName>
    <definedName name="sdffA" localSheetId="5">[16]JAN09!#REF!</definedName>
    <definedName name="sdffA">[16]JAN09!#REF!</definedName>
    <definedName name="sds">'[69]master rab'!$B$1:$H$65536</definedName>
    <definedName name="seapj">'[44]Neraca seAPJ'!$O$6:$AJ$23</definedName>
    <definedName name="SEBABKDS" localSheetId="6">#REF!</definedName>
    <definedName name="SEBABKDS" localSheetId="11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11">#REF!</definedName>
    <definedName name="SEBABSLG" localSheetId="7">#REF!</definedName>
    <definedName name="SEBABSLG">#REF!</definedName>
    <definedName name="SEBABSMG" localSheetId="6">#REF!</definedName>
    <definedName name="SEBABSMG" localSheetId="11">#REF!</definedName>
    <definedName name="SEBABSMG" localSheetId="7">#REF!</definedName>
    <definedName name="SEBABSMG">#REF!</definedName>
    <definedName name="SEBUTAN" localSheetId="11">[88]MENU!$J$11:$J$13</definedName>
    <definedName name="SEBUTAN">#N/A</definedName>
    <definedName name="sejut">[70]LAIN2!$Z$7</definedName>
    <definedName name="SEKAT" localSheetId="6">#REF!</definedName>
    <definedName name="SEKAT" localSheetId="11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11">#REF!</definedName>
    <definedName name="semarang1" localSheetId="7">#REF!</definedName>
    <definedName name="semarang1">#REF!</definedName>
    <definedName name="serat">[70]LAIN2!$Z$5</definedName>
    <definedName name="serib">[70]LAIN2!$Z$6</definedName>
    <definedName name="Service_Mapping">'[18]Service Mapping'!$C$6:$Y$39</definedName>
    <definedName name="sewadetektorkabel_har">'[56]AHS - Non Personel'!$D$31</definedName>
    <definedName name="SewaDisTRWI">'[23]SewaPemb(12A2)'!$B$1:$T$36</definedName>
    <definedName name="SewaDisTRWII">'[23]SewaPemb(12A2)'!$B$39:$T$75</definedName>
    <definedName name="SewaDisTRWIII">'[23]SewaPemb(12A2)'!$B$77:$T$113</definedName>
    <definedName name="SewaDisTRWIV">'[23]SewaPemb(12A2)'!$B$115:$T$151</definedName>
    <definedName name="sewaGPS">'[56]AHS - Non Personel'!$D$27</definedName>
    <definedName name="SewaKantorBulan">'[56]AHS - Non Personel'!$D$23</definedName>
    <definedName name="SewaKomHari" localSheetId="11">'[86]AHS - Non Personel'!$D$15</definedName>
    <definedName name="SewaKomHari">#N/A</definedName>
    <definedName name="SewaLaptopBln" localSheetId="11">'[86]AHS - Non Personel'!$D$12</definedName>
    <definedName name="SewaLaptopBln">#N/A</definedName>
    <definedName name="SewaMejaKursi">'[56]AHS - Non Personel'!$D$32</definedName>
    <definedName name="SewaMobil" localSheetId="11">'[86]AHS - Non Personel'!$D$8</definedName>
    <definedName name="SewaMobil">#N/A</definedName>
    <definedName name="sewamobilbak_hari">'[56]AHS - Non Personel'!$D$29</definedName>
    <definedName name="SewaMotorBln" localSheetId="11">'[86]AHS - Non Personel'!$D$10</definedName>
    <definedName name="SewaMotorBln">#N/A</definedName>
    <definedName name="SewaMotorHari" localSheetId="11">'[86]AHS - Non Personel'!$D$11</definedName>
    <definedName name="SewaMotorHari">#N/A</definedName>
    <definedName name="SewaRumahBulan">'[56]AHS - Non Personel'!$D$24</definedName>
    <definedName name="SF" localSheetId="6">#REF!</definedName>
    <definedName name="SF" localSheetId="11">#REF!</definedName>
    <definedName name="SF" localSheetId="7">#REF!</definedName>
    <definedName name="SF">#REF!</definedName>
    <definedName name="sgi" localSheetId="6" hidden="1">{#N/A,#N/A,FALSE,"M.01"}</definedName>
    <definedName name="sgi" localSheetId="11" hidden="1">{#N/A,#N/A,FALSE,"M.01"}</definedName>
    <definedName name="sgi" localSheetId="7" hidden="1">{#N/A,#N/A,FALSE,"M.01"}</definedName>
    <definedName name="sgi" localSheetId="5" hidden="1">{#N/A,#N/A,FALSE,"M.01"}</definedName>
    <definedName name="sgi" hidden="1">{#N/A,#N/A,FALSE,"M.01"}</definedName>
    <definedName name="SIN" localSheetId="6">[2]prod03!#REF!</definedName>
    <definedName name="SIN" localSheetId="11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11" hidden="1">{#N/A,#N/A,FALSE,"M.42"}</definedName>
    <definedName name="Single" localSheetId="7" hidden="1">{#N/A,#N/A,FALSE,"M.42"}</definedName>
    <definedName name="Single" localSheetId="5" hidden="1">{#N/A,#N/A,FALSE,"M.42"}</definedName>
    <definedName name="Single" hidden="1">{#N/A,#N/A,FALSE,"M.42"}</definedName>
    <definedName name="sls">[71]Sensitivitas!$D$26</definedName>
    <definedName name="SMG" localSheetId="6">#REF!</definedName>
    <definedName name="SMG" localSheetId="11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11">#REF!</definedName>
    <definedName name="smu" localSheetId="7">#REF!</definedName>
    <definedName name="smu">#REF!</definedName>
    <definedName name="SPD" localSheetId="6">#REF!</definedName>
    <definedName name="SPD" localSheetId="11">#REF!</definedName>
    <definedName name="SPD" localSheetId="7">#REF!</definedName>
    <definedName name="SPD">#REF!</definedName>
    <definedName name="SPK" localSheetId="6">#REF!</definedName>
    <definedName name="SPK" localSheetId="11">#REF!</definedName>
    <definedName name="SPK" localSheetId="7">#REF!</definedName>
    <definedName name="SPK">#REF!</definedName>
    <definedName name="SREWA" localSheetId="6">#REF!</definedName>
    <definedName name="SREWA" localSheetId="11">#REF!</definedName>
    <definedName name="SREWA" localSheetId="7">#REF!</definedName>
    <definedName name="SREWA">#REF!</definedName>
    <definedName name="ssSasS" localSheetId="11">[2]prod03!#REF!</definedName>
    <definedName name="ssSasS">[2]prod03!#REF!</definedName>
    <definedName name="Stand" localSheetId="6">#REF!</definedName>
    <definedName name="Stand" localSheetId="11">#REF!</definedName>
    <definedName name="Stand" localSheetId="7">#REF!</definedName>
    <definedName name="Stand">#REF!</definedName>
    <definedName name="STATUS_REMOTE" localSheetId="11">[88]PARAMETER!$C$11:$C$1059</definedName>
    <definedName name="STATUS_REMOTE">#N/A</definedName>
    <definedName name="std" localSheetId="11">[101]HB2!$A$1:$L$65536</definedName>
    <definedName name="std">[72]HB2!$A$1:$L$65536</definedName>
    <definedName name="stdpln">'[73]HB BARU'!$A$1:$J$780</definedName>
    <definedName name="stok" localSheetId="11">[100]DTstok!$A$1:$B$65536</definedName>
    <definedName name="stok">[63]DTstok!$A$1:$B$65536</definedName>
    <definedName name="STPDari" localSheetId="6">#REF!</definedName>
    <definedName name="STPDari" localSheetId="11">#REF!</definedName>
    <definedName name="STPDari" localSheetId="7">#REF!</definedName>
    <definedName name="STPDari">#REF!</definedName>
    <definedName name="sujono">'[74]master rab'!$B$1:$H$65536</definedName>
    <definedName name="SUM" localSheetId="6">[2]prod03!#REF!</definedName>
    <definedName name="SUM" localSheetId="11">[2]prod03!#REF!</definedName>
    <definedName name="SUM" localSheetId="7">[2]prod03!#REF!</definedName>
    <definedName name="SUM" localSheetId="5">[2]prod03!#REF!</definedName>
    <definedName name="SUM">[2]prod03!#REF!</definedName>
    <definedName name="sumber">[75]SuMBER!$N$3:$FO$21</definedName>
    <definedName name="surat" localSheetId="6">#REF!</definedName>
    <definedName name="surat" localSheetId="11">#REF!</definedName>
    <definedName name="surat" localSheetId="7">#REF!</definedName>
    <definedName name="surat" localSheetId="5">#REF!</definedName>
    <definedName name="surat">#REF!</definedName>
    <definedName name="Surveyor_hari" localSheetId="11">'[86]AHS - Personel'!$G$21</definedName>
    <definedName name="Surveyor_hari">#N/A</definedName>
    <definedName name="SUTM" localSheetId="6" hidden="1">{#N/A,#N/A,FALSE,"M.32"}</definedName>
    <definedName name="SUTM" localSheetId="11" hidden="1">{#N/A,#N/A,FALSE,"M.32"}</definedName>
    <definedName name="SUTM" localSheetId="7" hidden="1">{#N/A,#N/A,FALSE,"M.32"}</definedName>
    <definedName name="SUTM" localSheetId="5" hidden="1">{#N/A,#N/A,FALSE,"M.32"}</definedName>
    <definedName name="SUTM" hidden="1">{#N/A,#N/A,FALSE,"M.32"}</definedName>
    <definedName name="sutrisno" localSheetId="6">#REF!</definedName>
    <definedName name="sutrisno" localSheetId="11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11" hidden="1">{#N/A,#N/A,FALSE,"M.01"}</definedName>
    <definedName name="sw" localSheetId="7" hidden="1">{#N/A,#N/A,FALSE,"M.01"}</definedName>
    <definedName name="sw" localSheetId="5" hidden="1">{#N/A,#N/A,FALSE,"M.01"}</definedName>
    <definedName name="sw" hidden="1">{#N/A,#N/A,FALSE,"M.01"}</definedName>
    <definedName name="swed" localSheetId="6">[64]JAN07!#REF!</definedName>
    <definedName name="swed" localSheetId="11">[65]JAN07!#REF!</definedName>
    <definedName name="swed" localSheetId="7">[64]JAN07!#REF!</definedName>
    <definedName name="swed">[65]JAN07!#REF!</definedName>
    <definedName name="SWG" localSheetId="6">#REF!</definedName>
    <definedName name="SWG" localSheetId="11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11" hidden="1">{#N/A,#N/A,FALSE,"M.34"}</definedName>
    <definedName name="sx" localSheetId="7" hidden="1">{#N/A,#N/A,FALSE,"M.34"}</definedName>
    <definedName name="sx" localSheetId="5" hidden="1">{#N/A,#N/A,FALSE,"M.34"}</definedName>
    <definedName name="sx" hidden="1">{#N/A,#N/A,FALSE,"M.34"}</definedName>
    <definedName name="T" localSheetId="6">#REF!</definedName>
    <definedName name="T" localSheetId="11">#REF!</definedName>
    <definedName name="T" localSheetId="7">#REF!</definedName>
    <definedName name="T" localSheetId="5">#REF!</definedName>
    <definedName name="T">#REF!</definedName>
    <definedName name="Tabel" localSheetId="11">[87]CashFlow!$A$8:$J$37</definedName>
    <definedName name="Tabel">#N/A</definedName>
    <definedName name="tabel_BUlan" localSheetId="6">#REF!</definedName>
    <definedName name="tabel_BUlan" localSheetId="11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11">#REF!</definedName>
    <definedName name="Tabel_Cabang" localSheetId="7">#REF!</definedName>
    <definedName name="Tabel_Cabang">#REF!</definedName>
    <definedName name="Tabel_Wilayah">[76]Sheet1!$E$2</definedName>
    <definedName name="Tabel4" localSheetId="6">#REF!</definedName>
    <definedName name="Tabel4" localSheetId="11">#REF!</definedName>
    <definedName name="Tabel4" localSheetId="7">#REF!</definedName>
    <definedName name="Tabel4" localSheetId="5">#REF!</definedName>
    <definedName name="Tabel4">#REF!</definedName>
    <definedName name="Table1">'[18]Working Page'!$C$92:$AK$101</definedName>
    <definedName name="Table2">'[18]Working Page'!$C$114:$N$147</definedName>
    <definedName name="Tahun" localSheetId="11">[91]bantu!$M$5:$X$5</definedName>
    <definedName name="Tahun">[77]bantu!$M$5:$X$5</definedName>
    <definedName name="Taksonomi" localSheetId="6">#REF!</definedName>
    <definedName name="Taksonomi" localSheetId="11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11">#REF!</definedName>
    <definedName name="TambahAT" localSheetId="7">#REF!</definedName>
    <definedName name="TambahAT">#REF!</definedName>
    <definedName name="TAMPILKAN">[55]INPBA!$F$2</definedName>
    <definedName name="TANGGALKDS" localSheetId="6">#REF!</definedName>
    <definedName name="TANGGALKDS" localSheetId="11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11">#REF!</definedName>
    <definedName name="TANGGALSLG" localSheetId="7">#REF!</definedName>
    <definedName name="TANGGALSLG">#REF!</definedName>
    <definedName name="TANGGALSMG" localSheetId="6">#REF!</definedName>
    <definedName name="TANGGALSMG" localSheetId="11">#REF!</definedName>
    <definedName name="TANGGALSMG" localSheetId="7">#REF!</definedName>
    <definedName name="TANGGALSMG">#REF!</definedName>
    <definedName name="TARGET_USAHA" localSheetId="6">#REF!</definedName>
    <definedName name="TARGET_USAHA" localSheetId="11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11">'[86]AHS - Personel'!$F$15</definedName>
    <definedName name="TechBulan">#N/A</definedName>
    <definedName name="TechHari" localSheetId="11">'[86]AHS - Personel'!$G$15</definedName>
    <definedName name="TechHari">#N/A</definedName>
    <definedName name="TERBILANG" localSheetId="6">#REF!</definedName>
    <definedName name="TERBILANG" localSheetId="11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11">#REF!</definedName>
    <definedName name="TERIMA" localSheetId="7">#REF!</definedName>
    <definedName name="TERIMA">#REF!</definedName>
    <definedName name="TesterHari" localSheetId="11">'[86]AHS - Personel'!$G$14</definedName>
    <definedName name="TesterHari">#N/A</definedName>
    <definedName name="TextRefCopyRangeCount" hidden="1">1</definedName>
    <definedName name="TIARA" localSheetId="6">[16]JAN09!#REF!</definedName>
    <definedName name="TIARA" localSheetId="11">[16]JAN09!#REF!</definedName>
    <definedName name="TIARA" localSheetId="7">[16]JAN09!#REF!</definedName>
    <definedName name="TIARA">[16]JAN09!#REF!</definedName>
    <definedName name="Tiket" localSheetId="11">'[86]AHS - Non Personel'!$D$7</definedName>
    <definedName name="Tiket">#N/A</definedName>
    <definedName name="Tipe" localSheetId="6">#REF!</definedName>
    <definedName name="Tipe" localSheetId="11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11">#REF!</definedName>
    <definedName name="TOOLS" localSheetId="7">#REF!</definedName>
    <definedName name="TOOLS">#REF!</definedName>
    <definedName name="ToolsMigrasi" localSheetId="6">#N/A</definedName>
    <definedName name="ToolsMigrasi" localSheetId="11">'[86]Analisa Struktur Data'!#REF!</definedName>
    <definedName name="ToolsMigrasi" localSheetId="7">#N/A</definedName>
    <definedName name="ToolsMigrasi">#N/A</definedName>
    <definedName name="tril">[70]LAIN2!$Z$10</definedName>
    <definedName name="trp">[14]x!$B$9:$B$47</definedName>
    <definedName name="TRWE" localSheetId="6">#REF!</definedName>
    <definedName name="TRWE" localSheetId="11">#REF!</definedName>
    <definedName name="TRWE" localSheetId="7">#REF!</definedName>
    <definedName name="TRWE" localSheetId="5">#REF!</definedName>
    <definedName name="TRWE">#REF!</definedName>
    <definedName name="TV" localSheetId="11">[99]Valuation!$I$61</definedName>
    <definedName name="TV">[61]Valuation!$I$61</definedName>
    <definedName name="UBADF" localSheetId="6">#REF!</definedName>
    <definedName name="UBADF" localSheetId="11">#REF!</definedName>
    <definedName name="UBADF" localSheetId="7">#REF!</definedName>
    <definedName name="UBADF" localSheetId="5">#REF!</definedName>
    <definedName name="UBADF">#REF!</definedName>
    <definedName name="ufd" localSheetId="11">#REF!</definedName>
    <definedName name="ufd">#REF!</definedName>
    <definedName name="UFRKDS" localSheetId="6">#REF!</definedName>
    <definedName name="UFRKDS" localSheetId="11">#REF!</definedName>
    <definedName name="UFRKDS" localSheetId="7">#REF!</definedName>
    <definedName name="UFRKDS">#REF!</definedName>
    <definedName name="UFRSLG" localSheetId="6">#REF!</definedName>
    <definedName name="UFRSLG" localSheetId="11">#REF!</definedName>
    <definedName name="UFRSLG" localSheetId="7">#REF!</definedName>
    <definedName name="UFRSLG">#REF!</definedName>
    <definedName name="UFRSMG" localSheetId="6">#REF!</definedName>
    <definedName name="UFRSMG" localSheetId="11">#REF!</definedName>
    <definedName name="UFRSMG" localSheetId="7">#REF!</definedName>
    <definedName name="UFRSMG">#REF!</definedName>
    <definedName name="UI" localSheetId="6" hidden="1">{#N/A,#N/A,FALSE,"M.33"}</definedName>
    <definedName name="UI" localSheetId="11" hidden="1">{#N/A,#N/A,FALSE,"M.33"}</definedName>
    <definedName name="UI" localSheetId="7" hidden="1">{#N/A,#N/A,FALSE,"M.33"}</definedName>
    <definedName name="UI" localSheetId="5" hidden="1">{#N/A,#N/A,FALSE,"M.33"}</definedName>
    <definedName name="UI" hidden="1">{#N/A,#N/A,FALSE,"M.33"}</definedName>
    <definedName name="uii" localSheetId="6" hidden="1">{#N/A,#N/A,FALSE,"M.33"}</definedName>
    <definedName name="uii" localSheetId="11" hidden="1">{#N/A,#N/A,FALSE,"M.33"}</definedName>
    <definedName name="uii" localSheetId="7" hidden="1">{#N/A,#N/A,FALSE,"M.33"}</definedName>
    <definedName name="uii" localSheetId="5" hidden="1">{#N/A,#N/A,FALSE,"M.33"}</definedName>
    <definedName name="uii" hidden="1">{#N/A,#N/A,FALSE,"M.33"}</definedName>
    <definedName name="ULANG" localSheetId="6">#REF!</definedName>
    <definedName name="ULANG" localSheetId="11">#REF!</definedName>
    <definedName name="ULANG" localSheetId="7">#REF!</definedName>
    <definedName name="ULANG" localSheetId="5">#REF!</definedName>
    <definedName name="ULANG">#REF!</definedName>
    <definedName name="UnitBina">[21]Kamus!$L$1</definedName>
    <definedName name="UOUO" localSheetId="6">#REF!</definedName>
    <definedName name="UOUO" localSheetId="11">#REF!</definedName>
    <definedName name="UOUO" localSheetId="7">#REF!</definedName>
    <definedName name="UOUO" localSheetId="5">#REF!</definedName>
    <definedName name="UOUO">#REF!</definedName>
    <definedName name="UPAH">'[78]Rekap PMG.'!$A$54:$F$61</definedName>
    <definedName name="URAIAN" localSheetId="6">#REF!</definedName>
    <definedName name="URAIAN" localSheetId="11">#REF!</definedName>
    <definedName name="URAIAN" localSheetId="7">#REF!</definedName>
    <definedName name="URAIAN" localSheetId="5">#REF!</definedName>
    <definedName name="URAIAN">#REF!</definedName>
    <definedName name="usul" localSheetId="6">[79]Usulan!#REF!</definedName>
    <definedName name="usul" localSheetId="11">[102]Usulan!#REF!</definedName>
    <definedName name="usul" localSheetId="7">[79]Usulan!#REF!</definedName>
    <definedName name="usul" localSheetId="5">[79]Usulan!#REF!</definedName>
    <definedName name="usul">[79]Usulan!#REF!</definedName>
    <definedName name="Utik" localSheetId="6">#REF!</definedName>
    <definedName name="Utik" localSheetId="11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11">#REF!</definedName>
    <definedName name="UTIK2" localSheetId="7">#REF!</definedName>
    <definedName name="UTIK2">#REF!</definedName>
    <definedName name="UTYUE" localSheetId="6">#REF!</definedName>
    <definedName name="UTYUE" localSheetId="11">#REF!</definedName>
    <definedName name="UTYUE" localSheetId="7">#REF!</definedName>
    <definedName name="UTYUE">#REF!</definedName>
    <definedName name="uu" localSheetId="6">#REF!</definedName>
    <definedName name="uu" localSheetId="11">#REF!</definedName>
    <definedName name="uu" localSheetId="7">#REF!</definedName>
    <definedName name="uu">#REF!</definedName>
    <definedName name="vg" localSheetId="6" hidden="1">{#N/A,#N/A,FALSE,"M.33"}</definedName>
    <definedName name="vg" localSheetId="11" hidden="1">{#N/A,#N/A,FALSE,"M.33"}</definedName>
    <definedName name="vg" localSheetId="7" hidden="1">{#N/A,#N/A,FALSE,"M.33"}</definedName>
    <definedName name="vg" localSheetId="5" hidden="1">{#N/A,#N/A,FALSE,"M.33"}</definedName>
    <definedName name="vg" hidden="1">{#N/A,#N/A,FALSE,"M.33"}</definedName>
    <definedName name="vvvvvvvvvv" localSheetId="6">#REF!</definedName>
    <definedName name="vvvvvvvvvv" localSheetId="11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11">#REF!</definedName>
    <definedName name="w" localSheetId="7">#REF!</definedName>
    <definedName name="w">#REF!</definedName>
    <definedName name="WAI" localSheetId="6">[2]prod03!#REF!</definedName>
    <definedName name="WAI" localSheetId="11">[2]prod03!#REF!</definedName>
    <definedName name="WAI" localSheetId="7">[2]prod03!#REF!</definedName>
    <definedName name="WAI">[2]prod03!#REF!</definedName>
    <definedName name="WATES" localSheetId="6">[17]JAN09!#REF!</definedName>
    <definedName name="WATES" localSheetId="11">[17]JAN09!#REF!</definedName>
    <definedName name="WATES" localSheetId="7">[17]JAN09!#REF!</definedName>
    <definedName name="WATES">[17]JAN09!#REF!</definedName>
    <definedName name="we" localSheetId="6">#REF!</definedName>
    <definedName name="we" localSheetId="11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11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11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11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hidden="1">{#N/A,#N/A,FALSE,"M.01";#N/A,#N/A,FALSE,"M.01"}</definedName>
    <definedName name="WILAYAH">[21]Kamus!$A$2:$A$29</definedName>
    <definedName name="wonosari" localSheetId="6">#REF!</definedName>
    <definedName name="wonosari" localSheetId="11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11" hidden="1">{#N/A,#N/A,FALSE,"M.33"}</definedName>
    <definedName name="wq" localSheetId="7" hidden="1">{#N/A,#N/A,FALSE,"M.33"}</definedName>
    <definedName name="wq" localSheetId="5" hidden="1">{#N/A,#N/A,FALSE,"M.33"}</definedName>
    <definedName name="wq" hidden="1">{#N/A,#N/A,FALSE,"M.33"}</definedName>
    <definedName name="wqwdfasfgSEherh" localSheetId="6">#REF!</definedName>
    <definedName name="wqwdfasfgSEherh" localSheetId="11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11" hidden="1">{#N/A,#N/A,FALSE,"M.43"}</definedName>
    <definedName name="wrmn" localSheetId="7" hidden="1">{#N/A,#N/A,FALSE,"M.43"}</definedName>
    <definedName name="wrmn" localSheetId="5" hidden="1">{#N/A,#N/A,FALSE,"M.43"}</definedName>
    <definedName name="wrmn" hidden="1">{#N/A,#N/A,FALSE,"M.43"}</definedName>
    <definedName name="wrn.M.01" localSheetId="6" hidden="1">{#N/A,#N/A,FALSE,"M.01"}</definedName>
    <definedName name="wrn.M.01" localSheetId="11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1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1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11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1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1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11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1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1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1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1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1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1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1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1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1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1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11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11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1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1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1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hidden="1">{#N/A,#N/A,FALSE,"M.43"}</definedName>
    <definedName name="www" localSheetId="6" hidden="1">{#N/A,#N/A,FALSE,"M.34"}</definedName>
    <definedName name="www" localSheetId="11" hidden="1">{#N/A,#N/A,FALSE,"M.34"}</definedName>
    <definedName name="www" localSheetId="7" hidden="1">{#N/A,#N/A,FALSE,"M.34"}</definedName>
    <definedName name="www" localSheetId="5" hidden="1">{#N/A,#N/A,FALSE,"M.34"}</definedName>
    <definedName name="www" hidden="1">{#N/A,#N/A,FALSE,"M.34"}</definedName>
    <definedName name="x" localSheetId="6">[64]JAN07!#REF!</definedName>
    <definedName name="x" localSheetId="11">[65]JAN07!#REF!</definedName>
    <definedName name="x" localSheetId="7">[64]JAN07!#REF!</definedName>
    <definedName name="x">[65]JAN07!#REF!</definedName>
    <definedName name="X_19" localSheetId="6">#REF!</definedName>
    <definedName name="X_19" localSheetId="11">#REF!</definedName>
    <definedName name="X_19" localSheetId="7">#REF!</definedName>
    <definedName name="X_19" localSheetId="5">#REF!</definedName>
    <definedName name="X_19">#REF!</definedName>
    <definedName name="xs" localSheetId="6">[64]JAN07!#REF!</definedName>
    <definedName name="xs" localSheetId="11">[65]JAN07!#REF!</definedName>
    <definedName name="xs" localSheetId="7">[64]JAN07!#REF!</definedName>
    <definedName name="xs" localSheetId="5">[65]JAN07!#REF!</definedName>
    <definedName name="xs">[65]JAN07!#REF!</definedName>
    <definedName name="XXXX" localSheetId="6">#REF!</definedName>
    <definedName name="XXXX" localSheetId="11">#REF!</definedName>
    <definedName name="XXXX" localSheetId="5">#REF!</definedName>
    <definedName name="XXXX">#REF!</definedName>
    <definedName name="y" localSheetId="6">#REF!</definedName>
    <definedName name="y" localSheetId="11">#REF!</definedName>
    <definedName name="y">#REF!</definedName>
    <definedName name="YERYY" localSheetId="6">#REF!</definedName>
    <definedName name="YERYY" localSheetId="11">#REF!</definedName>
    <definedName name="YERYY" localSheetId="7">#REF!</definedName>
    <definedName name="YERYY">#REF!</definedName>
    <definedName name="YK" localSheetId="11">#REF!</definedName>
    <definedName name="YK">#REF!</definedName>
    <definedName name="yy" localSheetId="6">#REF!</definedName>
    <definedName name="yy" localSheetId="11">#REF!</definedName>
    <definedName name="yy" localSheetId="7">#REF!</definedName>
    <definedName name="yy">#REF!</definedName>
    <definedName name="Z" localSheetId="6">#REF!</definedName>
    <definedName name="Z" localSheetId="11">#REF!</definedName>
    <definedName name="Z" localSheetId="7">#REF!</definedName>
    <definedName name="Z">#REF!</definedName>
    <definedName name="ZAz" localSheetId="11">#REF!</definedName>
    <definedName name="ZAz">#REF!</definedName>
    <definedName name="zone_saisie">('[80]Submission Form'!$A$4:$C$5,'[80]Submission Form'!$D$7,'[80]Submission Form'!$D$10:$D$11,'[80]Submission Form'!$D$17:$D$26,'[80]Submission Form'!$D$33)</definedName>
    <definedName name="zz">'[57]Hal-1'!$M$33:$M$33</definedName>
    <definedName name="zz_19">'[58]Hal-1'!$M$33:$M$33</definedName>
    <definedName name="zzz">[57]aruskas!$A$110:$T$180</definedName>
    <definedName name="zzz_19">[58]aruskas!$A$110:$T$180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" i="59" l="1"/>
  <c r="D21" i="59"/>
  <c r="D19" i="59"/>
  <c r="D18" i="59"/>
  <c r="G27" i="11"/>
  <c r="G34" i="11"/>
  <c r="F75" i="11"/>
  <c r="F74" i="11"/>
  <c r="F73" i="11"/>
  <c r="F72" i="11"/>
  <c r="F71" i="11"/>
  <c r="F67" i="11"/>
  <c r="F63" i="11"/>
  <c r="F62" i="11"/>
  <c r="F61" i="11"/>
  <c r="F60" i="11"/>
  <c r="F59" i="11"/>
  <c r="F56" i="11"/>
  <c r="F55" i="11"/>
  <c r="F54" i="11"/>
  <c r="F53" i="11"/>
  <c r="F52" i="11"/>
  <c r="F51" i="11"/>
  <c r="F50" i="11"/>
  <c r="F49" i="11"/>
  <c r="F48" i="11"/>
  <c r="F45" i="11"/>
  <c r="F44" i="11"/>
  <c r="F43" i="11"/>
  <c r="F42" i="11"/>
  <c r="F41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0" i="1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81" i="11"/>
  <c r="D81" i="11"/>
  <c r="H81" i="11" s="1"/>
  <c r="E80" i="11"/>
  <c r="D80" i="11"/>
  <c r="H80" i="11" s="1"/>
  <c r="A80" i="11"/>
  <c r="E79" i="11"/>
  <c r="D79" i="11"/>
  <c r="H79" i="11" s="1"/>
  <c r="E78" i="11"/>
  <c r="D78" i="11"/>
  <c r="H78" i="11" s="1"/>
  <c r="A78" i="11"/>
  <c r="G77" i="11"/>
  <c r="E77" i="11"/>
  <c r="D77" i="11"/>
  <c r="J77" i="11" s="1"/>
  <c r="G36" i="11"/>
  <c r="E36" i="11"/>
  <c r="D36" i="11"/>
  <c r="J36" i="11" s="1"/>
  <c r="A36" i="11"/>
  <c r="E35" i="11"/>
  <c r="D35" i="11"/>
  <c r="H35" i="11" s="1"/>
  <c r="A35" i="11"/>
  <c r="E34" i="11"/>
  <c r="D34" i="11"/>
  <c r="E33" i="11"/>
  <c r="D33" i="11"/>
  <c r="J33" i="11" s="1"/>
  <c r="A33" i="11"/>
  <c r="E32" i="11"/>
  <c r="D32" i="11"/>
  <c r="H32" i="11" s="1"/>
  <c r="A32" i="11"/>
  <c r="E31" i="11"/>
  <c r="D31" i="11"/>
  <c r="J31" i="11" s="1"/>
  <c r="A31" i="11"/>
  <c r="E30" i="11"/>
  <c r="D30" i="11"/>
  <c r="A30" i="11"/>
  <c r="E29" i="11"/>
  <c r="D29" i="11"/>
  <c r="J29" i="11" s="1"/>
  <c r="A29" i="11"/>
  <c r="E28" i="11"/>
  <c r="D28" i="11"/>
  <c r="H28" i="11" s="1"/>
  <c r="A28" i="11"/>
  <c r="E27" i="11"/>
  <c r="D27" i="11"/>
  <c r="A27" i="11"/>
  <c r="E26" i="11"/>
  <c r="D26" i="11"/>
  <c r="A26" i="11"/>
  <c r="E25" i="11"/>
  <c r="D25" i="11"/>
  <c r="A25" i="11"/>
  <c r="E24" i="11"/>
  <c r="D24" i="11"/>
  <c r="A24" i="11"/>
  <c r="G23" i="11"/>
  <c r="E23" i="11"/>
  <c r="D23" i="11"/>
  <c r="G22" i="11"/>
  <c r="E22" i="11"/>
  <c r="D22" i="11"/>
  <c r="I22" i="11" s="1"/>
  <c r="A22" i="11"/>
  <c r="G21" i="11"/>
  <c r="E21" i="11"/>
  <c r="D21" i="11"/>
  <c r="A21" i="11"/>
  <c r="G76" i="11"/>
  <c r="E76" i="11"/>
  <c r="D76" i="11"/>
  <c r="A76" i="11"/>
  <c r="E75" i="11"/>
  <c r="D75" i="11"/>
  <c r="A75" i="11"/>
  <c r="E74" i="11"/>
  <c r="D74" i="11"/>
  <c r="H74" i="11" s="1"/>
  <c r="E73" i="11"/>
  <c r="D73" i="11"/>
  <c r="H73" i="11" s="1"/>
  <c r="A73" i="11"/>
  <c r="E72" i="11"/>
  <c r="D72" i="11"/>
  <c r="E71" i="11"/>
  <c r="D71" i="11"/>
  <c r="A71" i="11"/>
  <c r="G70" i="11"/>
  <c r="E70" i="11"/>
  <c r="D70" i="11"/>
  <c r="D37" i="11"/>
  <c r="D51" i="11"/>
  <c r="H51" i="11" s="1"/>
  <c r="D52" i="11"/>
  <c r="J52" i="11" s="1"/>
  <c r="A44" i="11"/>
  <c r="D44" i="11"/>
  <c r="H44" i="11" s="1"/>
  <c r="E44" i="11"/>
  <c r="T7" i="54"/>
  <c r="K6" i="60"/>
  <c r="D19" i="60"/>
  <c r="K8" i="60"/>
  <c r="D8" i="60"/>
  <c r="D7" i="60"/>
  <c r="K7" i="60"/>
  <c r="K9" i="60" s="1"/>
  <c r="K16" i="60" s="1"/>
  <c r="K20" i="60" s="1"/>
  <c r="K19" i="60"/>
  <c r="K18" i="60"/>
  <c r="K17" i="60"/>
  <c r="D17" i="60"/>
  <c r="D18" i="60"/>
  <c r="D20" i="60" s="1"/>
  <c r="D6" i="60"/>
  <c r="D9" i="60" s="1"/>
  <c r="D38" i="11"/>
  <c r="G50" i="11"/>
  <c r="E50" i="11"/>
  <c r="D50" i="11"/>
  <c r="J50" i="11" s="1"/>
  <c r="E49" i="11"/>
  <c r="D49" i="11"/>
  <c r="H49" i="11" s="1"/>
  <c r="A49" i="11"/>
  <c r="E48" i="11"/>
  <c r="D48" i="11"/>
  <c r="H48" i="11" s="1"/>
  <c r="A48" i="11"/>
  <c r="E47" i="11"/>
  <c r="D47" i="11"/>
  <c r="J47" i="11" s="1"/>
  <c r="A47" i="11"/>
  <c r="E46" i="11"/>
  <c r="D46" i="11"/>
  <c r="I46" i="11" s="1"/>
  <c r="A46" i="11"/>
  <c r="E45" i="11"/>
  <c r="D45" i="11"/>
  <c r="H45" i="11" s="1"/>
  <c r="A45" i="11"/>
  <c r="E43" i="11"/>
  <c r="D43" i="11"/>
  <c r="H43" i="11" s="1"/>
  <c r="A43" i="11"/>
  <c r="E42" i="11"/>
  <c r="D42" i="11"/>
  <c r="H42" i="11" s="1"/>
  <c r="E41" i="11"/>
  <c r="D41" i="11"/>
  <c r="J41" i="11" s="1"/>
  <c r="A41" i="11"/>
  <c r="E40" i="11"/>
  <c r="D40" i="11"/>
  <c r="J40" i="11" s="1"/>
  <c r="A40" i="11"/>
  <c r="E39" i="11"/>
  <c r="D39" i="11"/>
  <c r="I39" i="11" s="1"/>
  <c r="A39" i="11"/>
  <c r="E38" i="11"/>
  <c r="A38" i="11"/>
  <c r="G37" i="11"/>
  <c r="E37" i="11"/>
  <c r="A37" i="11"/>
  <c r="E69" i="11"/>
  <c r="D69" i="11"/>
  <c r="A69" i="11"/>
  <c r="E68" i="11"/>
  <c r="D68" i="11"/>
  <c r="H68" i="11" s="1"/>
  <c r="A68" i="11"/>
  <c r="E67" i="11"/>
  <c r="D67" i="11"/>
  <c r="E66" i="11"/>
  <c r="D66" i="11"/>
  <c r="A66" i="11"/>
  <c r="E65" i="11"/>
  <c r="D65" i="11"/>
  <c r="H65" i="11" s="1"/>
  <c r="A65" i="11"/>
  <c r="E64" i="11"/>
  <c r="D64" i="11"/>
  <c r="J64" i="11" s="1"/>
  <c r="A64" i="11"/>
  <c r="E63" i="11"/>
  <c r="D63" i="11"/>
  <c r="A63" i="11"/>
  <c r="E62" i="11"/>
  <c r="D62" i="11"/>
  <c r="J62" i="11" s="1"/>
  <c r="A62" i="11"/>
  <c r="E61" i="11"/>
  <c r="D61" i="11"/>
  <c r="H61" i="11" s="1"/>
  <c r="A61" i="11"/>
  <c r="E60" i="11"/>
  <c r="D60" i="11"/>
  <c r="H60" i="11" s="1"/>
  <c r="A60" i="11"/>
  <c r="E59" i="11"/>
  <c r="D59" i="11"/>
  <c r="A59" i="11"/>
  <c r="E58" i="11"/>
  <c r="D58" i="11"/>
  <c r="A58" i="11"/>
  <c r="E57" i="11"/>
  <c r="D57" i="11"/>
  <c r="H57" i="11" s="1"/>
  <c r="A57" i="11"/>
  <c r="E56" i="11"/>
  <c r="D56" i="11"/>
  <c r="H56" i="11" s="1"/>
  <c r="E55" i="11"/>
  <c r="D55" i="11"/>
  <c r="H55" i="11" s="1"/>
  <c r="A55" i="11"/>
  <c r="E54" i="11"/>
  <c r="D54" i="11"/>
  <c r="J54" i="11" s="1"/>
  <c r="A54" i="11"/>
  <c r="E53" i="11"/>
  <c r="D53" i="11"/>
  <c r="A53" i="11"/>
  <c r="E52" i="11"/>
  <c r="A52" i="11"/>
  <c r="G51" i="11"/>
  <c r="A50" i="11" s="1"/>
  <c r="E51" i="11"/>
  <c r="A51" i="11"/>
  <c r="E16" i="11"/>
  <c r="D16" i="11"/>
  <c r="J16" i="11" s="1"/>
  <c r="A16" i="11"/>
  <c r="G20" i="11"/>
  <c r="E20" i="11"/>
  <c r="D20" i="11"/>
  <c r="A20" i="11"/>
  <c r="G19" i="11"/>
  <c r="E19" i="11"/>
  <c r="D19" i="11"/>
  <c r="J19" i="11" s="1"/>
  <c r="D5" i="60"/>
  <c r="K5" i="60"/>
  <c r="F3" i="54"/>
  <c r="D8" i="59"/>
  <c r="C7" i="54" s="1"/>
  <c r="G15" i="11"/>
  <c r="E15" i="11"/>
  <c r="D15" i="11"/>
  <c r="J15" i="11" s="1"/>
  <c r="A15" i="11"/>
  <c r="E17" i="11"/>
  <c r="D17" i="11"/>
  <c r="A17" i="11"/>
  <c r="D18" i="11"/>
  <c r="H18" i="11" s="1"/>
  <c r="E18" i="11"/>
  <c r="D83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8" i="11"/>
  <c r="G82" i="11"/>
  <c r="E82" i="11"/>
  <c r="D82" i="11"/>
  <c r="J82" i="11" s="1"/>
  <c r="E83" i="11"/>
  <c r="D84" i="11"/>
  <c r="H84" i="11" s="1"/>
  <c r="E84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 s="1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J36" i="39" s="1"/>
  <c r="G36" i="39"/>
  <c r="J15" i="39"/>
  <c r="K15" i="39" s="1"/>
  <c r="I15" i="39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K14" i="29" s="1"/>
  <c r="H14" i="29"/>
  <c r="G14" i="29"/>
  <c r="G15" i="29"/>
  <c r="C2" i="29"/>
  <c r="N1464" i="10"/>
  <c r="N1463" i="10"/>
  <c r="G8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G46" i="1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25" i="11"/>
  <c r="I401" i="10"/>
  <c r="I423" i="10"/>
  <c r="I444" i="10"/>
  <c r="I465" i="10"/>
  <c r="I487" i="10"/>
  <c r="I508" i="10"/>
  <c r="I529" i="10"/>
  <c r="I552" i="10"/>
  <c r="G33" i="1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44" i="11"/>
  <c r="I422" i="10"/>
  <c r="I442" i="10"/>
  <c r="I466" i="10"/>
  <c r="I486" i="10"/>
  <c r="I506" i="10"/>
  <c r="I530" i="10"/>
  <c r="I551" i="10"/>
  <c r="G81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G74" i="11"/>
  <c r="I562" i="10"/>
  <c r="I660" i="10"/>
  <c r="I686" i="10"/>
  <c r="I712" i="10"/>
  <c r="I744" i="10"/>
  <c r="G35" i="1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29" i="11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32" i="1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79" i="1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G26" i="1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80" i="1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28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0" i="1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31" i="11"/>
  <c r="I565" i="10"/>
  <c r="I667" i="10"/>
  <c r="G75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G71" i="1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G69" i="11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17" i="11"/>
  <c r="G72" i="11"/>
  <c r="G24" i="11"/>
  <c r="G78" i="11"/>
  <c r="N1362" i="10"/>
  <c r="N1357" i="10"/>
  <c r="N1349" i="10"/>
  <c r="N1332" i="10"/>
  <c r="N1316" i="10"/>
  <c r="N1309" i="10"/>
  <c r="N1258" i="10"/>
  <c r="G83" i="11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G73" i="11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G49" i="11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N1435" i="10"/>
  <c r="C274" i="29"/>
  <c r="D274" i="29" s="1"/>
  <c r="C313" i="29"/>
  <c r="D313" i="29" s="1"/>
  <c r="C232" i="29"/>
  <c r="D232" i="29" s="1"/>
  <c r="C229" i="29"/>
  <c r="D229" i="29" s="1"/>
  <c r="C292" i="29"/>
  <c r="D292" i="29" s="1"/>
  <c r="C256" i="29"/>
  <c r="D256" i="29" s="1"/>
  <c r="E256" i="29" s="1"/>
  <c r="C288" i="29"/>
  <c r="D288" i="29" s="1"/>
  <c r="F288" i="29" s="1"/>
  <c r="C321" i="29"/>
  <c r="D321" i="29" s="1"/>
  <c r="C285" i="29"/>
  <c r="D285" i="29" s="1"/>
  <c r="C247" i="29"/>
  <c r="D247" i="29" s="1"/>
  <c r="F247" i="29" s="1"/>
  <c r="C233" i="29"/>
  <c r="D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F239" i="29" s="1"/>
  <c r="C249" i="29"/>
  <c r="D249" i="29" s="1"/>
  <c r="E249" i="29" s="1"/>
  <c r="C280" i="29"/>
  <c r="D280" i="29" s="1"/>
  <c r="C308" i="29"/>
  <c r="D308" i="29" s="1"/>
  <c r="E308" i="29" s="1"/>
  <c r="C311" i="29"/>
  <c r="D311" i="29" s="1"/>
  <c r="C281" i="29"/>
  <c r="D281" i="29" s="1"/>
  <c r="C244" i="29"/>
  <c r="D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F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C309" i="29"/>
  <c r="D309" i="29" s="1"/>
  <c r="F309" i="29" s="1"/>
  <c r="C227" i="29"/>
  <c r="D227" i="29" s="1"/>
  <c r="C284" i="29"/>
  <c r="D284" i="29" s="1"/>
  <c r="E284" i="29" s="1"/>
  <c r="C265" i="29"/>
  <c r="D265" i="29" s="1"/>
  <c r="C318" i="29"/>
  <c r="D318" i="29" s="1"/>
  <c r="E318" i="29" s="1"/>
  <c r="C267" i="29"/>
  <c r="D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C268" i="29"/>
  <c r="D268" i="29" s="1"/>
  <c r="F268" i="29" s="1"/>
  <c r="C234" i="29"/>
  <c r="D234" i="29" s="1"/>
  <c r="C253" i="29"/>
  <c r="D253" i="29" s="1"/>
  <c r="E253" i="29" s="1"/>
  <c r="C277" i="29"/>
  <c r="D277" i="29" s="1"/>
  <c r="C302" i="29"/>
  <c r="D302" i="29" s="1"/>
  <c r="C286" i="29"/>
  <c r="D286" i="29" s="1"/>
  <c r="C315" i="29"/>
  <c r="D315" i="29" s="1"/>
  <c r="E315" i="29" s="1"/>
  <c r="C314" i="29"/>
  <c r="D314" i="29" s="1"/>
  <c r="N9" i="10"/>
  <c r="C228" i="29"/>
  <c r="D228" i="29" s="1"/>
  <c r="E228" i="29" s="1"/>
  <c r="C252" i="29"/>
  <c r="D252" i="29" s="1"/>
  <c r="C296" i="29"/>
  <c r="D296" i="29" s="1"/>
  <c r="F296" i="29" s="1"/>
  <c r="C299" i="29"/>
  <c r="D299" i="29" s="1"/>
  <c r="C316" i="29"/>
  <c r="D316" i="29" s="1"/>
  <c r="E316" i="29" s="1"/>
  <c r="C275" i="29"/>
  <c r="D275" i="29" s="1"/>
  <c r="C317" i="29"/>
  <c r="D317" i="29" s="1"/>
  <c r="F317" i="29" s="1"/>
  <c r="C250" i="29"/>
  <c r="D250" i="29" s="1"/>
  <c r="C261" i="29"/>
  <c r="D261" i="29" s="1"/>
  <c r="C278" i="29"/>
  <c r="D278" i="29" s="1"/>
  <c r="C235" i="29"/>
  <c r="D235" i="29" s="1"/>
  <c r="E235" i="29" s="1"/>
  <c r="C264" i="29"/>
  <c r="D264" i="29" s="1"/>
  <c r="C270" i="29"/>
  <c r="D270" i="29" s="1"/>
  <c r="C287" i="29"/>
  <c r="D287" i="29" s="1"/>
  <c r="E287" i="29" s="1"/>
  <c r="C236" i="29"/>
  <c r="D236" i="29" s="1"/>
  <c r="F236" i="29" s="1"/>
  <c r="C298" i="29"/>
  <c r="D298" i="29" s="1"/>
  <c r="C293" i="29"/>
  <c r="D293" i="29" s="1"/>
  <c r="C263" i="29"/>
  <c r="D263" i="29" s="1"/>
  <c r="C246" i="29"/>
  <c r="D246" i="29" s="1"/>
  <c r="E246" i="29" s="1"/>
  <c r="C251" i="29"/>
  <c r="D251" i="29" s="1"/>
  <c r="N1445" i="10"/>
  <c r="N1441" i="10"/>
  <c r="N1436" i="10"/>
  <c r="N1420" i="10"/>
  <c r="N1404" i="10"/>
  <c r="N1400" i="10"/>
  <c r="N1388" i="10"/>
  <c r="N1384" i="10"/>
  <c r="G54" i="11"/>
  <c r="G64" i="11"/>
  <c r="G62" i="11"/>
  <c r="G40" i="11"/>
  <c r="G56" i="11"/>
  <c r="N1345" i="10"/>
  <c r="G63" i="11"/>
  <c r="G55" i="11"/>
  <c r="G43" i="11"/>
  <c r="G60" i="11"/>
  <c r="G39" i="11"/>
  <c r="G53" i="11"/>
  <c r="G41" i="11"/>
  <c r="G57" i="11"/>
  <c r="N1333" i="10"/>
  <c r="N1224" i="10"/>
  <c r="G58" i="11"/>
  <c r="G38" i="11"/>
  <c r="G52" i="11"/>
  <c r="G42" i="11"/>
  <c r="N1338" i="10"/>
  <c r="N1225" i="10"/>
  <c r="G48" i="11"/>
  <c r="G68" i="11"/>
  <c r="G45" i="11"/>
  <c r="G65" i="11"/>
  <c r="G61" i="11"/>
  <c r="G66" i="11"/>
  <c r="G59" i="11"/>
  <c r="G47" i="11"/>
  <c r="G67" i="11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L147" i="10"/>
  <c r="N147" i="10"/>
  <c r="P204" i="10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C272" i="29"/>
  <c r="D272" i="29" s="1"/>
  <c r="F272" i="29" s="1"/>
  <c r="C307" i="29"/>
  <c r="D307" i="29" s="1"/>
  <c r="E307" i="29" s="1"/>
  <c r="C258" i="29"/>
  <c r="D258" i="29" s="1"/>
  <c r="F258" i="29" s="1"/>
  <c r="C312" i="29"/>
  <c r="D312" i="29" s="1"/>
  <c r="E312" i="29" s="1"/>
  <c r="C241" i="29"/>
  <c r="D241" i="29" s="1"/>
  <c r="F241" i="29" s="1"/>
  <c r="C248" i="29"/>
  <c r="D248" i="29" s="1"/>
  <c r="F248" i="29" s="1"/>
  <c r="C295" i="29"/>
  <c r="D295" i="29" s="1"/>
  <c r="C297" i="29"/>
  <c r="D297" i="29" s="1"/>
  <c r="E297" i="29" s="1"/>
  <c r="C231" i="29"/>
  <c r="D231" i="29" s="1"/>
  <c r="C319" i="29"/>
  <c r="D319" i="29" s="1"/>
  <c r="F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F238" i="29" s="1"/>
  <c r="C257" i="29"/>
  <c r="D257" i="29" s="1"/>
  <c r="F257" i="29" s="1"/>
  <c r="C291" i="29"/>
  <c r="D291" i="29" s="1"/>
  <c r="C225" i="29"/>
  <c r="D225" i="29" s="1"/>
  <c r="C259" i="29"/>
  <c r="D259" i="29" s="1"/>
  <c r="E259" i="29" s="1"/>
  <c r="C226" i="29"/>
  <c r="D226" i="29" s="1"/>
  <c r="C301" i="29"/>
  <c r="D301" i="29" s="1"/>
  <c r="E301" i="29" s="1"/>
  <c r="C262" i="29"/>
  <c r="D262" i="29" s="1"/>
  <c r="C230" i="29"/>
  <c r="D230" i="29" s="1"/>
  <c r="E230" i="29" s="1"/>
  <c r="C320" i="29"/>
  <c r="D320" i="29" s="1"/>
  <c r="E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E365" i="29" s="1"/>
  <c r="C350" i="29"/>
  <c r="D350" i="29" s="1"/>
  <c r="F350" i="29" s="1"/>
  <c r="C326" i="29"/>
  <c r="D326" i="29" s="1"/>
  <c r="C337" i="29"/>
  <c r="D337" i="29" s="1"/>
  <c r="C62" i="39"/>
  <c r="D62" i="39" s="1"/>
  <c r="E62" i="39" s="1"/>
  <c r="C331" i="29"/>
  <c r="D331" i="29" s="1"/>
  <c r="C364" i="29"/>
  <c r="D364" i="29" s="1"/>
  <c r="C714" i="41"/>
  <c r="D714" i="41" s="1"/>
  <c r="E714" i="41" s="1"/>
  <c r="C339" i="29"/>
  <c r="D339" i="29" s="1"/>
  <c r="F339" i="29" s="1"/>
  <c r="C329" i="29"/>
  <c r="D329" i="29" s="1"/>
  <c r="E329" i="29" s="1"/>
  <c r="C373" i="29"/>
  <c r="D373" i="29" s="1"/>
  <c r="C369" i="29"/>
  <c r="D369" i="29" s="1"/>
  <c r="E369" i="29" s="1"/>
  <c r="C372" i="29"/>
  <c r="D372" i="29" s="1"/>
  <c r="E372" i="29" s="1"/>
  <c r="N144" i="10"/>
  <c r="C363" i="29"/>
  <c r="D363" i="29" s="1"/>
  <c r="E363" i="29" s="1"/>
  <c r="C346" i="29"/>
  <c r="D346" i="29" s="1"/>
  <c r="C358" i="29"/>
  <c r="D358" i="29" s="1"/>
  <c r="F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E330" i="29" s="1"/>
  <c r="C356" i="29"/>
  <c r="D356" i="29" s="1"/>
  <c r="E356" i="29" s="1"/>
  <c r="C355" i="29"/>
  <c r="D355" i="29" s="1"/>
  <c r="F355" i="29" s="1"/>
  <c r="C333" i="29"/>
  <c r="D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332" i="29"/>
  <c r="D332" i="29" s="1"/>
  <c r="E332" i="29" s="1"/>
  <c r="C370" i="29"/>
  <c r="D370" i="29" s="1"/>
  <c r="E370" i="29" s="1"/>
  <c r="C357" i="29"/>
  <c r="D357" i="29" s="1"/>
  <c r="C361" i="29"/>
  <c r="D361" i="29" s="1"/>
  <c r="C336" i="29"/>
  <c r="D336" i="29" s="1"/>
  <c r="F336" i="29" s="1"/>
  <c r="C349" i="29"/>
  <c r="D349" i="29" s="1"/>
  <c r="C368" i="29"/>
  <c r="D368" i="29" s="1"/>
  <c r="C327" i="29"/>
  <c r="D327" i="29" s="1"/>
  <c r="E327" i="29" s="1"/>
  <c r="K6" i="10"/>
  <c r="C354" i="29"/>
  <c r="D354" i="29" s="1"/>
  <c r="E354" i="29" s="1"/>
  <c r="C345" i="29"/>
  <c r="D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C1165" i="41"/>
  <c r="D1165" i="41" s="1"/>
  <c r="C997" i="41"/>
  <c r="D997" i="41" s="1"/>
  <c r="E997" i="41" s="1"/>
  <c r="C1192" i="41"/>
  <c r="D1192" i="41" s="1"/>
  <c r="C1028" i="41"/>
  <c r="D1028" i="41" s="1"/>
  <c r="C1212" i="41"/>
  <c r="D1212" i="41" s="1"/>
  <c r="E1212" i="41" s="1"/>
  <c r="C1238" i="41"/>
  <c r="D1238" i="41" s="1"/>
  <c r="E1238" i="41" s="1"/>
  <c r="C1285" i="41"/>
  <c r="D1285" i="41" s="1"/>
  <c r="C762" i="41"/>
  <c r="D762" i="41" s="1"/>
  <c r="F762" i="41" s="1"/>
  <c r="C858" i="41"/>
  <c r="D858" i="41" s="1"/>
  <c r="E858" i="41" s="1"/>
  <c r="C743" i="41"/>
  <c r="D743" i="41" s="1"/>
  <c r="E743" i="41" s="1"/>
  <c r="C1116" i="41"/>
  <c r="D1116" i="41" s="1"/>
  <c r="E1116" i="41" s="1"/>
  <c r="C862" i="41"/>
  <c r="D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C1108" i="41"/>
  <c r="D1108" i="41" s="1"/>
  <c r="C802" i="41"/>
  <c r="D802" i="41" s="1"/>
  <c r="E802" i="41" s="1"/>
  <c r="C985" i="41"/>
  <c r="D985" i="41" s="1"/>
  <c r="E985" i="41" s="1"/>
  <c r="C1065" i="41"/>
  <c r="D1065" i="41" s="1"/>
  <c r="E1065" i="41" s="1"/>
  <c r="C717" i="41"/>
  <c r="D717" i="41" s="1"/>
  <c r="E717" i="41" s="1"/>
  <c r="C748" i="41"/>
  <c r="D748" i="41" s="1"/>
  <c r="E748" i="41" s="1"/>
  <c r="C1060" i="41"/>
  <c r="D1060" i="41" s="1"/>
  <c r="C845" i="41"/>
  <c r="D845" i="41" s="1"/>
  <c r="E845" i="41" s="1"/>
  <c r="C1223" i="41"/>
  <c r="D1223" i="41" s="1"/>
  <c r="E1223" i="41" s="1"/>
  <c r="C1103" i="41"/>
  <c r="D1103" i="41" s="1"/>
  <c r="E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E1130" i="41" s="1"/>
  <c r="C731" i="41"/>
  <c r="D731" i="41" s="1"/>
  <c r="F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C1051" i="41"/>
  <c r="D1051" i="41" s="1"/>
  <c r="C879" i="41"/>
  <c r="D879" i="41" s="1"/>
  <c r="E879" i="41" s="1"/>
  <c r="C1222" i="41"/>
  <c r="D1222" i="41" s="1"/>
  <c r="E1222" i="41" s="1"/>
  <c r="C769" i="41"/>
  <c r="D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E941" i="41" s="1"/>
  <c r="C1030" i="41"/>
  <c r="D1030" i="41" s="1"/>
  <c r="E1030" i="41" s="1"/>
  <c r="C1055" i="41"/>
  <c r="D1055" i="41" s="1"/>
  <c r="E1055" i="41" s="1"/>
  <c r="C831" i="41"/>
  <c r="D831" i="41" s="1"/>
  <c r="F831" i="41" s="1"/>
  <c r="C866" i="41"/>
  <c r="D866" i="41" s="1"/>
  <c r="C903" i="41"/>
  <c r="D903" i="41" s="1"/>
  <c r="C1105" i="41"/>
  <c r="D1105" i="41" s="1"/>
  <c r="E1105" i="41" s="1"/>
  <c r="C766" i="41"/>
  <c r="D766" i="41" s="1"/>
  <c r="E766" i="41" s="1"/>
  <c r="C761" i="41"/>
  <c r="D761" i="41" s="1"/>
  <c r="F761" i="41" s="1"/>
  <c r="C797" i="41"/>
  <c r="D797" i="41" s="1"/>
  <c r="C1287" i="41"/>
  <c r="D1287" i="41" s="1"/>
  <c r="E1287" i="41" s="1"/>
  <c r="C1270" i="41"/>
  <c r="D1270" i="41" s="1"/>
  <c r="E1270" i="41" s="1"/>
  <c r="C1107" i="41"/>
  <c r="D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F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E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E1281" i="41" s="1"/>
  <c r="C913" i="41"/>
  <c r="D913" i="41" s="1"/>
  <c r="E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E949" i="41" s="1"/>
  <c r="C836" i="41"/>
  <c r="D836" i="41" s="1"/>
  <c r="E836" i="41" s="1"/>
  <c r="C1312" i="41"/>
  <c r="D1312" i="41" s="1"/>
  <c r="C718" i="41"/>
  <c r="D718" i="41" s="1"/>
  <c r="C716" i="41"/>
  <c r="D716" i="41" s="1"/>
  <c r="F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C1144" i="41"/>
  <c r="D1144" i="41" s="1"/>
  <c r="E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C940" i="41"/>
  <c r="D940" i="41" s="1"/>
  <c r="E940" i="41" s="1"/>
  <c r="C1085" i="41"/>
  <c r="D1085" i="41" s="1"/>
  <c r="C753" i="41"/>
  <c r="D753" i="41" s="1"/>
  <c r="F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C955" i="41"/>
  <c r="D955" i="41" s="1"/>
  <c r="E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E963" i="41" s="1"/>
  <c r="C723" i="41"/>
  <c r="D723" i="41" s="1"/>
  <c r="E723" i="41" s="1"/>
  <c r="C999" i="41"/>
  <c r="D999" i="41" s="1"/>
  <c r="E999" i="41" s="1"/>
  <c r="C1075" i="41"/>
  <c r="D1075" i="41" s="1"/>
  <c r="E1075" i="41" s="1"/>
  <c r="C859" i="41"/>
  <c r="D859" i="41" s="1"/>
  <c r="F859" i="41" s="1"/>
  <c r="C733" i="41"/>
  <c r="D733" i="41" s="1"/>
  <c r="E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E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E952" i="41" s="1"/>
  <c r="C899" i="41"/>
  <c r="D899" i="41" s="1"/>
  <c r="E899" i="41" s="1"/>
  <c r="C1269" i="41"/>
  <c r="D1269" i="41" s="1"/>
  <c r="E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E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E1086" i="41" s="1"/>
  <c r="C1042" i="41"/>
  <c r="D1042" i="41" s="1"/>
  <c r="E1042" i="41" s="1"/>
  <c r="C905" i="41"/>
  <c r="D905" i="41" s="1"/>
  <c r="E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E1067" i="41" s="1"/>
  <c r="C1097" i="41"/>
  <c r="D1097" i="41" s="1"/>
  <c r="E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E1079" i="41" s="1"/>
  <c r="C1276" i="41"/>
  <c r="D1276" i="41" s="1"/>
  <c r="E1276" i="41" s="1"/>
  <c r="C1310" i="41"/>
  <c r="D1310" i="41" s="1"/>
  <c r="E1310" i="41" s="1"/>
  <c r="C921" i="41"/>
  <c r="D921" i="41" s="1"/>
  <c r="E921" i="41" s="1"/>
  <c r="C1011" i="41"/>
  <c r="D1011" i="41" s="1"/>
  <c r="E1011" i="41" s="1"/>
  <c r="C759" i="41"/>
  <c r="D759" i="41" s="1"/>
  <c r="F759" i="41" s="1"/>
  <c r="C1099" i="41"/>
  <c r="D1099" i="41" s="1"/>
  <c r="E1099" i="41" s="1"/>
  <c r="C786" i="41"/>
  <c r="D786" i="41" s="1"/>
  <c r="F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E939" i="41" s="1"/>
  <c r="C784" i="41"/>
  <c r="D784" i="41" s="1"/>
  <c r="E784" i="41" s="1"/>
  <c r="C1198" i="41"/>
  <c r="D1198" i="41" s="1"/>
  <c r="E1198" i="41" s="1"/>
  <c r="C734" i="41"/>
  <c r="D734" i="41" s="1"/>
  <c r="E734" i="41" s="1"/>
  <c r="C1242" i="41"/>
  <c r="D1242" i="41" s="1"/>
  <c r="E1242" i="41" s="1"/>
  <c r="C754" i="41"/>
  <c r="D754" i="41" s="1"/>
  <c r="E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C835" i="41"/>
  <c r="D835" i="41" s="1"/>
  <c r="F835" i="41" s="1"/>
  <c r="C961" i="41"/>
  <c r="D961" i="41" s="1"/>
  <c r="E961" i="41" s="1"/>
  <c r="C1265" i="41"/>
  <c r="D1265" i="41" s="1"/>
  <c r="E1265" i="41" s="1"/>
  <c r="C1125" i="41"/>
  <c r="D1125" i="41" s="1"/>
  <c r="C757" i="41"/>
  <c r="D757" i="41" s="1"/>
  <c r="F757" i="41" s="1"/>
  <c r="C966" i="41"/>
  <c r="D966" i="41" s="1"/>
  <c r="E966" i="41" s="1"/>
  <c r="C907" i="41"/>
  <c r="D907" i="41" s="1"/>
  <c r="E907" i="41" s="1"/>
  <c r="C1220" i="41"/>
  <c r="D1220" i="41" s="1"/>
  <c r="E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E1288" i="41" s="1"/>
  <c r="C780" i="41"/>
  <c r="D780" i="41" s="1"/>
  <c r="F780" i="41" s="1"/>
  <c r="C998" i="41"/>
  <c r="D998" i="41" s="1"/>
  <c r="E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E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E1305" i="41" s="1"/>
  <c r="C1209" i="41"/>
  <c r="D1209" i="41" s="1"/>
  <c r="E1209" i="41" s="1"/>
  <c r="C1232" i="41"/>
  <c r="D1232" i="41" s="1"/>
  <c r="E1232" i="41" s="1"/>
  <c r="C933" i="41"/>
  <c r="D933" i="41" s="1"/>
  <c r="C1257" i="41"/>
  <c r="D1257" i="41" s="1"/>
  <c r="E1257" i="41" s="1"/>
  <c r="C915" i="41"/>
  <c r="D915" i="41" s="1"/>
  <c r="E915" i="41" s="1"/>
  <c r="C846" i="41"/>
  <c r="D846" i="41" s="1"/>
  <c r="C901" i="41"/>
  <c r="D901" i="41" s="1"/>
  <c r="E901" i="41" s="1"/>
  <c r="C745" i="41"/>
  <c r="D745" i="41" s="1"/>
  <c r="E745" i="41" s="1"/>
  <c r="C894" i="41"/>
  <c r="D894" i="41" s="1"/>
  <c r="C758" i="41"/>
  <c r="D758" i="41" s="1"/>
  <c r="F758" i="41" s="1"/>
  <c r="C1094" i="41"/>
  <c r="D1094" i="41" s="1"/>
  <c r="C791" i="41"/>
  <c r="D791" i="41" s="1"/>
  <c r="F791" i="41" s="1"/>
  <c r="C1080" i="41"/>
  <c r="D1080" i="41" s="1"/>
  <c r="E1080" i="41" s="1"/>
  <c r="C1129" i="41"/>
  <c r="D1129" i="41" s="1"/>
  <c r="C1151" i="41"/>
  <c r="D1151" i="41" s="1"/>
  <c r="C1234" i="41"/>
  <c r="D1234" i="41" s="1"/>
  <c r="E1234" i="41" s="1"/>
  <c r="C1041" i="41"/>
  <c r="D1041" i="41" s="1"/>
  <c r="C781" i="41"/>
  <c r="D781" i="41" s="1"/>
  <c r="E781" i="41" s="1"/>
  <c r="C1308" i="41"/>
  <c r="D1308" i="41" s="1"/>
  <c r="C922" i="41"/>
  <c r="D922" i="41" s="1"/>
  <c r="C1123" i="41"/>
  <c r="D1123" i="41" s="1"/>
  <c r="C957" i="41"/>
  <c r="D957" i="41" s="1"/>
  <c r="E957" i="41" s="1"/>
  <c r="C994" i="41"/>
  <c r="D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F857" i="41" s="1"/>
  <c r="C1316" i="41"/>
  <c r="D1316" i="41" s="1"/>
  <c r="E1316" i="41" s="1"/>
  <c r="C1173" i="41"/>
  <c r="D1173" i="41" s="1"/>
  <c r="E1173" i="41" s="1"/>
  <c r="C809" i="41"/>
  <c r="D809" i="41" s="1"/>
  <c r="E809" i="41" s="1"/>
  <c r="C1208" i="41"/>
  <c r="D1208" i="41" s="1"/>
  <c r="C1199" i="41"/>
  <c r="D1199" i="41" s="1"/>
  <c r="E1199" i="41" s="1"/>
  <c r="C1117" i="41"/>
  <c r="D1117" i="41" s="1"/>
  <c r="E1117" i="41" s="1"/>
  <c r="C818" i="41"/>
  <c r="D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E1249" i="41" s="1"/>
  <c r="C792" i="41"/>
  <c r="D792" i="41" s="1"/>
  <c r="F792" i="41" s="1"/>
  <c r="C1021" i="41"/>
  <c r="D1021" i="41" s="1"/>
  <c r="C847" i="41"/>
  <c r="D847" i="41" s="1"/>
  <c r="E847" i="41" s="1"/>
  <c r="C796" i="41"/>
  <c r="D796" i="41" s="1"/>
  <c r="E796" i="41" s="1"/>
  <c r="C800" i="41"/>
  <c r="D800" i="41" s="1"/>
  <c r="F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E735" i="41" s="1"/>
  <c r="C1293" i="41"/>
  <c r="D1293" i="41" s="1"/>
  <c r="E1293" i="41" s="1"/>
  <c r="C1207" i="41"/>
  <c r="D1207" i="41" s="1"/>
  <c r="E1207" i="41" s="1"/>
  <c r="C1068" i="41"/>
  <c r="D1068" i="41" s="1"/>
  <c r="E1068" i="41" s="1"/>
  <c r="C1213" i="41"/>
  <c r="D1213" i="41" s="1"/>
  <c r="E1213" i="41" s="1"/>
  <c r="C865" i="41"/>
  <c r="D865" i="41" s="1"/>
  <c r="F865" i="41" s="1"/>
  <c r="C1289" i="41"/>
  <c r="D1289" i="41" s="1"/>
  <c r="E1289" i="41" s="1"/>
  <c r="C1203" i="41"/>
  <c r="D1203" i="41" s="1"/>
  <c r="E1203" i="41" s="1"/>
  <c r="C1056" i="41"/>
  <c r="D1056" i="41" s="1"/>
  <c r="E1056" i="41" s="1"/>
  <c r="C1073" i="41"/>
  <c r="D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E1007" i="41" s="1"/>
  <c r="C860" i="41"/>
  <c r="D860" i="41" s="1"/>
  <c r="E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E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C1306" i="41"/>
  <c r="D1306" i="41" s="1"/>
  <c r="E1306" i="41" s="1"/>
  <c r="C739" i="41"/>
  <c r="D739" i="41" s="1"/>
  <c r="F739" i="41" s="1"/>
  <c r="C1204" i="41"/>
  <c r="D1204" i="41" s="1"/>
  <c r="E1204" i="41" s="1"/>
  <c r="C1263" i="41"/>
  <c r="D1263" i="41" s="1"/>
  <c r="E1263" i="41" s="1"/>
  <c r="C827" i="41"/>
  <c r="D827" i="41" s="1"/>
  <c r="F827" i="41" s="1"/>
  <c r="C829" i="41"/>
  <c r="D829" i="41" s="1"/>
  <c r="F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C1175" i="41"/>
  <c r="D1175" i="41" s="1"/>
  <c r="E1175" i="41" s="1"/>
  <c r="C776" i="41"/>
  <c r="D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E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E849" i="41" s="1"/>
  <c r="C805" i="41"/>
  <c r="D805" i="41" s="1"/>
  <c r="E805" i="41" s="1"/>
  <c r="C1112" i="41"/>
  <c r="D1112" i="41" s="1"/>
  <c r="E1112" i="41" s="1"/>
  <c r="C1027" i="41"/>
  <c r="D1027" i="41" s="1"/>
  <c r="E1027" i="41" s="1"/>
  <c r="C1278" i="41"/>
  <c r="D1278" i="41" s="1"/>
  <c r="E1278" i="41" s="1"/>
  <c r="C1096" i="41"/>
  <c r="D1096" i="41" s="1"/>
  <c r="E1096" i="41" s="1"/>
  <c r="C1216" i="41"/>
  <c r="D1216" i="41" s="1"/>
  <c r="E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E1159" i="41" s="1"/>
  <c r="C851" i="41"/>
  <c r="D851" i="41" s="1"/>
  <c r="F851" i="41" s="1"/>
  <c r="C1064" i="41"/>
  <c r="D1064" i="41" s="1"/>
  <c r="C724" i="41"/>
  <c r="D724" i="41" s="1"/>
  <c r="E724" i="41" s="1"/>
  <c r="C885" i="41"/>
  <c r="D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E989" i="41" s="1"/>
  <c r="C817" i="41"/>
  <c r="D817" i="41" s="1"/>
  <c r="E817" i="41" s="1"/>
  <c r="C750" i="41"/>
  <c r="D750" i="41" s="1"/>
  <c r="C1066" i="41"/>
  <c r="D1066" i="41" s="1"/>
  <c r="E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C948" i="41"/>
  <c r="D948" i="41" s="1"/>
  <c r="E948" i="41" s="1"/>
  <c r="C1290" i="41"/>
  <c r="D1290" i="41" s="1"/>
  <c r="E1290" i="41" s="1"/>
  <c r="C1260" i="41"/>
  <c r="D1260" i="41" s="1"/>
  <c r="C1251" i="41"/>
  <c r="D1251" i="41" s="1"/>
  <c r="C756" i="41"/>
  <c r="D756" i="41" s="1"/>
  <c r="F756" i="41" s="1"/>
  <c r="C742" i="41"/>
  <c r="D742" i="41" s="1"/>
  <c r="C927" i="41"/>
  <c r="D927" i="41" s="1"/>
  <c r="E927" i="41" s="1"/>
  <c r="C1009" i="41"/>
  <c r="D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C726" i="41"/>
  <c r="D726" i="41" s="1"/>
  <c r="F726" i="41" s="1"/>
  <c r="C770" i="41"/>
  <c r="D770" i="41" s="1"/>
  <c r="E770" i="41" s="1"/>
  <c r="C779" i="41"/>
  <c r="D779" i="41" s="1"/>
  <c r="E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C1221" i="41"/>
  <c r="D1221" i="41" s="1"/>
  <c r="E1221" i="41" s="1"/>
  <c r="C773" i="41"/>
  <c r="D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E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E887" i="41" s="1"/>
  <c r="C1277" i="41"/>
  <c r="D1277" i="41" s="1"/>
  <c r="E1277" i="41" s="1"/>
  <c r="C1040" i="41"/>
  <c r="D1040" i="41" s="1"/>
  <c r="E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E1089" i="41" s="1"/>
  <c r="C1233" i="41"/>
  <c r="D1233" i="41" s="1"/>
  <c r="E1233" i="41" s="1"/>
  <c r="C1154" i="41"/>
  <c r="D1154" i="41" s="1"/>
  <c r="C843" i="41"/>
  <c r="D843" i="41" s="1"/>
  <c r="C749" i="41"/>
  <c r="D749" i="41" s="1"/>
  <c r="F749" i="41" s="1"/>
  <c r="C870" i="41"/>
  <c r="D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E1218" i="41" s="1"/>
  <c r="C1132" i="41"/>
  <c r="D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E823" i="41" s="1"/>
  <c r="C892" i="41"/>
  <c r="D892" i="41" s="1"/>
  <c r="C962" i="41"/>
  <c r="D962" i="41" s="1"/>
  <c r="C1006" i="41"/>
  <c r="D1006" i="41" s="1"/>
  <c r="E1006" i="41" s="1"/>
  <c r="C1146" i="41"/>
  <c r="D1146" i="41" s="1"/>
  <c r="E1146" i="41" s="1"/>
  <c r="C908" i="41"/>
  <c r="D908" i="41" s="1"/>
  <c r="E908" i="41" s="1"/>
  <c r="C1200" i="41"/>
  <c r="D1200" i="41" s="1"/>
  <c r="C1121" i="41"/>
  <c r="D1121" i="41" s="1"/>
  <c r="C1156" i="41"/>
  <c r="D1156" i="41" s="1"/>
  <c r="C904" i="41"/>
  <c r="D904" i="41" s="1"/>
  <c r="E904" i="41" s="1"/>
  <c r="C1164" i="41"/>
  <c r="D1164" i="41" s="1"/>
  <c r="E1164" i="41" s="1"/>
  <c r="C1237" i="41"/>
  <c r="D1237" i="41" s="1"/>
  <c r="C1147" i="41"/>
  <c r="D1147" i="41" s="1"/>
  <c r="E1147" i="41" s="1"/>
  <c r="C1143" i="41"/>
  <c r="D1143" i="41" s="1"/>
  <c r="C925" i="41"/>
  <c r="D925" i="41" s="1"/>
  <c r="C980" i="41"/>
  <c r="D980" i="41" s="1"/>
  <c r="E980" i="41" s="1"/>
  <c r="C1184" i="41"/>
  <c r="D1184" i="41" s="1"/>
  <c r="C937" i="41"/>
  <c r="D937" i="41" s="1"/>
  <c r="C877" i="41"/>
  <c r="D877" i="41" s="1"/>
  <c r="E877" i="41" s="1"/>
  <c r="C934" i="41"/>
  <c r="D934" i="41" s="1"/>
  <c r="E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F729" i="41" s="1"/>
  <c r="C1005" i="41"/>
  <c r="D1005" i="41" s="1"/>
  <c r="C1196" i="41"/>
  <c r="D1196" i="41" s="1"/>
  <c r="E1196" i="41" s="1"/>
  <c r="C1049" i="41"/>
  <c r="D1049" i="41" s="1"/>
  <c r="C1071" i="41"/>
  <c r="D1071" i="41" s="1"/>
  <c r="C924" i="41"/>
  <c r="D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E1291" i="41" s="1"/>
  <c r="C1149" i="41"/>
  <c r="D1149" i="41" s="1"/>
  <c r="E1149" i="41" s="1"/>
  <c r="C821" i="41"/>
  <c r="D821" i="41" s="1"/>
  <c r="C730" i="41"/>
  <c r="D730" i="41" s="1"/>
  <c r="C760" i="41"/>
  <c r="D760" i="41" s="1"/>
  <c r="F760" i="41" s="1"/>
  <c r="C1161" i="41"/>
  <c r="D1161" i="41" s="1"/>
  <c r="C816" i="41"/>
  <c r="D816" i="41" s="1"/>
  <c r="C863" i="41"/>
  <c r="D863" i="41" s="1"/>
  <c r="F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F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E893" i="41" s="1"/>
  <c r="C1138" i="41"/>
  <c r="D1138" i="41" s="1"/>
  <c r="C772" i="41"/>
  <c r="D772" i="41" s="1"/>
  <c r="C1081" i="41"/>
  <c r="D1081" i="41" s="1"/>
  <c r="C1106" i="41"/>
  <c r="D1106" i="41" s="1"/>
  <c r="E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E793" i="41" s="1"/>
  <c r="C1139" i="41"/>
  <c r="D1139" i="41" s="1"/>
  <c r="C1171" i="41"/>
  <c r="D1171" i="41" s="1"/>
  <c r="E1171" i="41" s="1"/>
  <c r="C979" i="41"/>
  <c r="D979" i="41" s="1"/>
  <c r="C1254" i="41"/>
  <c r="D1254" i="41" s="1"/>
  <c r="E1254" i="41" s="1"/>
  <c r="C1246" i="41"/>
  <c r="D1246" i="41" s="1"/>
  <c r="C746" i="41"/>
  <c r="D746" i="41" s="1"/>
  <c r="F746" i="41" s="1"/>
  <c r="C1133" i="41"/>
  <c r="D1133" i="41" s="1"/>
  <c r="C1043" i="41"/>
  <c r="D1043" i="41" s="1"/>
  <c r="E1043" i="41" s="1"/>
  <c r="C783" i="41"/>
  <c r="D783" i="41" s="1"/>
  <c r="F783" i="41" s="1"/>
  <c r="C807" i="41"/>
  <c r="D807" i="41" s="1"/>
  <c r="E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E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E971" i="41" s="1"/>
  <c r="C1240" i="41"/>
  <c r="D1240" i="41" s="1"/>
  <c r="E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E828" i="41" s="1"/>
  <c r="C930" i="41"/>
  <c r="D930" i="41" s="1"/>
  <c r="C1304" i="41"/>
  <c r="D1304" i="41" s="1"/>
  <c r="C978" i="41"/>
  <c r="D978" i="41" s="1"/>
  <c r="E978" i="41" s="1"/>
  <c r="C1244" i="41"/>
  <c r="D1244" i="41" s="1"/>
  <c r="C1047" i="41"/>
  <c r="D1047" i="41" s="1"/>
  <c r="E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C775" i="41"/>
  <c r="D775" i="41" s="1"/>
  <c r="F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E1084" i="41" s="1"/>
  <c r="C741" i="41"/>
  <c r="D741" i="41" s="1"/>
  <c r="F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E852" i="41" s="1"/>
  <c r="C1307" i="41"/>
  <c r="D1307" i="41" s="1"/>
  <c r="C1294" i="41"/>
  <c r="D1294" i="41" s="1"/>
  <c r="E1294" i="41" s="1"/>
  <c r="C1003" i="41"/>
  <c r="D1003" i="41" s="1"/>
  <c r="O14" i="54"/>
  <c r="A15" i="54"/>
  <c r="E1085" i="41"/>
  <c r="E986" i="41"/>
  <c r="E771" i="41"/>
  <c r="E1120" i="41"/>
  <c r="E1224" i="41"/>
  <c r="E1044" i="41"/>
  <c r="E1312" i="41"/>
  <c r="E914" i="41"/>
  <c r="F751" i="41"/>
  <c r="F738" i="41"/>
  <c r="E1107" i="41"/>
  <c r="E866" i="41"/>
  <c r="E1051" i="41"/>
  <c r="F811" i="41"/>
  <c r="E1248" i="41"/>
  <c r="E1256" i="41"/>
  <c r="F717" i="41"/>
  <c r="E1108" i="41"/>
  <c r="F858" i="41"/>
  <c r="E1165" i="41"/>
  <c r="E936" i="41"/>
  <c r="E951" i="41"/>
  <c r="E731" i="41"/>
  <c r="E1235" i="41"/>
  <c r="F845" i="41"/>
  <c r="E920" i="41"/>
  <c r="E862" i="41"/>
  <c r="E762" i="41"/>
  <c r="E1028" i="41"/>
  <c r="E744" i="41"/>
  <c r="F744" i="41"/>
  <c r="F764" i="41"/>
  <c r="E1192" i="41"/>
  <c r="A16" i="54"/>
  <c r="O15" i="54"/>
  <c r="F862" i="41"/>
  <c r="F866" i="41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L172" i="29"/>
  <c r="L42" i="39"/>
  <c r="E759" i="41" l="1"/>
  <c r="C75" i="39"/>
  <c r="D75" i="39" s="1"/>
  <c r="C69" i="39"/>
  <c r="D69" i="39" s="1"/>
  <c r="C74" i="39"/>
  <c r="D74" i="39" s="1"/>
  <c r="C65" i="39"/>
  <c r="D65" i="39" s="1"/>
  <c r="E65" i="39" s="1"/>
  <c r="C70" i="39"/>
  <c r="D70" i="39" s="1"/>
  <c r="C68" i="39"/>
  <c r="D68" i="39" s="1"/>
  <c r="C63" i="39"/>
  <c r="D63" i="39" s="1"/>
  <c r="C67" i="39"/>
  <c r="D67" i="39" s="1"/>
  <c r="E67" i="39" s="1"/>
  <c r="C66" i="39"/>
  <c r="D66" i="39" s="1"/>
  <c r="C72" i="39"/>
  <c r="D72" i="39" s="1"/>
  <c r="E72" i="39" s="1"/>
  <c r="C71" i="39"/>
  <c r="D71" i="39" s="1"/>
  <c r="E71" i="39" s="1"/>
  <c r="C73" i="39"/>
  <c r="D73" i="39" s="1"/>
  <c r="E73" i="39" s="1"/>
  <c r="C64" i="39"/>
  <c r="D64" i="39" s="1"/>
  <c r="E64" i="39" s="1"/>
  <c r="C76" i="39"/>
  <c r="D76" i="39" s="1"/>
  <c r="E76" i="39" s="1"/>
  <c r="H27" i="11"/>
  <c r="I27" i="11"/>
  <c r="J27" i="11"/>
  <c r="H34" i="11"/>
  <c r="I34" i="11"/>
  <c r="J34" i="11"/>
  <c r="F743" i="41"/>
  <c r="E798" i="41"/>
  <c r="F748" i="41"/>
  <c r="E856" i="41"/>
  <c r="H66" i="11"/>
  <c r="H71" i="11"/>
  <c r="H24" i="11"/>
  <c r="H20" i="11"/>
  <c r="J67" i="11"/>
  <c r="J63" i="11"/>
  <c r="H72" i="11"/>
  <c r="F752" i="41"/>
  <c r="E758" i="41"/>
  <c r="F732" i="41"/>
  <c r="E757" i="41"/>
  <c r="I80" i="11"/>
  <c r="E813" i="41"/>
  <c r="F767" i="41"/>
  <c r="F352" i="29"/>
  <c r="E319" i="29"/>
  <c r="E842" i="41"/>
  <c r="E788" i="41"/>
  <c r="E794" i="41"/>
  <c r="F795" i="41"/>
  <c r="E740" i="41"/>
  <c r="F736" i="41"/>
  <c r="E799" i="41"/>
  <c r="H36" i="11"/>
  <c r="F719" i="41"/>
  <c r="E350" i="29"/>
  <c r="I36" i="11"/>
  <c r="B41" i="39"/>
  <c r="B171" i="29"/>
  <c r="E313" i="29"/>
  <c r="H41" i="11"/>
  <c r="I64" i="11"/>
  <c r="J49" i="11"/>
  <c r="E780" i="41"/>
  <c r="I45" i="11"/>
  <c r="I53" i="11"/>
  <c r="I56" i="11"/>
  <c r="I78" i="11"/>
  <c r="F789" i="41"/>
  <c r="F727" i="41"/>
  <c r="F860" i="41"/>
  <c r="I66" i="11"/>
  <c r="E238" i="29"/>
  <c r="F809" i="41"/>
  <c r="E761" i="41"/>
  <c r="F733" i="41"/>
  <c r="F841" i="41"/>
  <c r="E739" i="41"/>
  <c r="I29" i="11"/>
  <c r="E276" i="29"/>
  <c r="E268" i="29"/>
  <c r="H39" i="11"/>
  <c r="I60" i="11"/>
  <c r="J18" i="11"/>
  <c r="I67" i="11"/>
  <c r="J60" i="11"/>
  <c r="F766" i="41"/>
  <c r="E859" i="41"/>
  <c r="E835" i="41"/>
  <c r="E800" i="41"/>
  <c r="E829" i="41"/>
  <c r="F235" i="29"/>
  <c r="F266" i="29"/>
  <c r="I41" i="11"/>
  <c r="F810" i="41"/>
  <c r="D9" i="59"/>
  <c r="K7" i="54" s="1"/>
  <c r="C8" i="54"/>
  <c r="I55" i="11"/>
  <c r="H7" i="54"/>
  <c r="I7" i="54"/>
  <c r="D7" i="54"/>
  <c r="E7" i="54" s="1"/>
  <c r="F806" i="41"/>
  <c r="F853" i="41"/>
  <c r="F734" i="41"/>
  <c r="F747" i="41"/>
  <c r="F728" i="41"/>
  <c r="E831" i="41"/>
  <c r="F796" i="41"/>
  <c r="E248" i="29"/>
  <c r="F290" i="29"/>
  <c r="E803" i="41"/>
  <c r="F745" i="41"/>
  <c r="F322" i="29"/>
  <c r="F301" i="29"/>
  <c r="F316" i="29"/>
  <c r="I81" i="11"/>
  <c r="E827" i="41"/>
  <c r="E851" i="41"/>
  <c r="J81" i="11"/>
  <c r="J79" i="11"/>
  <c r="F754" i="41"/>
  <c r="F721" i="41"/>
  <c r="E857" i="41"/>
  <c r="F724" i="41"/>
  <c r="E291" i="29"/>
  <c r="J75" i="11"/>
  <c r="I26" i="11"/>
  <c r="I30" i="11"/>
  <c r="E765" i="41"/>
  <c r="F353" i="29"/>
  <c r="E272" i="29"/>
  <c r="F224" i="29"/>
  <c r="J78" i="11"/>
  <c r="E865" i="41"/>
  <c r="E716" i="41"/>
  <c r="E753" i="41"/>
  <c r="F768" i="41"/>
  <c r="F58" i="39"/>
  <c r="H36" i="39"/>
  <c r="I36" i="39"/>
  <c r="I79" i="11"/>
  <c r="I24" i="11"/>
  <c r="I32" i="11"/>
  <c r="I28" i="11"/>
  <c r="J35" i="11"/>
  <c r="F824" i="41"/>
  <c r="E830" i="41"/>
  <c r="F735" i="41"/>
  <c r="I47" i="11"/>
  <c r="F304" i="29"/>
  <c r="E288" i="29"/>
  <c r="I42" i="11"/>
  <c r="I58" i="11"/>
  <c r="I62" i="11"/>
  <c r="E239" i="29"/>
  <c r="F770" i="41"/>
  <c r="F284" i="29"/>
  <c r="H54" i="11"/>
  <c r="I73" i="11"/>
  <c r="F271" i="29"/>
  <c r="F308" i="29"/>
  <c r="F289" i="29"/>
  <c r="E247" i="29"/>
  <c r="F256" i="29"/>
  <c r="E273" i="29"/>
  <c r="E245" i="29"/>
  <c r="H23" i="11"/>
  <c r="I77" i="11"/>
  <c r="E861" i="41"/>
  <c r="F307" i="29"/>
  <c r="F59" i="39"/>
  <c r="I54" i="11"/>
  <c r="E729" i="41"/>
  <c r="E791" i="41"/>
  <c r="F847" i="41"/>
  <c r="E850" i="41"/>
  <c r="F343" i="29"/>
  <c r="I68" i="11"/>
  <c r="I65" i="11"/>
  <c r="I52" i="11"/>
  <c r="F825" i="41"/>
  <c r="E786" i="41"/>
  <c r="H52" i="11"/>
  <c r="J68" i="11"/>
  <c r="I57" i="11"/>
  <c r="I33" i="11"/>
  <c r="I37" i="11"/>
  <c r="H77" i="11"/>
  <c r="J76" i="11"/>
  <c r="H21" i="11"/>
  <c r="E236" i="29"/>
  <c r="I38" i="11"/>
  <c r="I35" i="11"/>
  <c r="I69" i="11"/>
  <c r="J39" i="11"/>
  <c r="I75" i="11"/>
  <c r="H26" i="11"/>
  <c r="J17" i="11"/>
  <c r="J46" i="11"/>
  <c r="H25" i="11"/>
  <c r="J53" i="11"/>
  <c r="E787" i="41"/>
  <c r="F787" i="41"/>
  <c r="F840" i="41"/>
  <c r="E840" i="41"/>
  <c r="E917" i="41"/>
  <c r="E885" i="41"/>
  <c r="F240" i="29"/>
  <c r="I84" i="11"/>
  <c r="I18" i="11"/>
  <c r="E1292" i="41"/>
  <c r="J84" i="11"/>
  <c r="J38" i="11"/>
  <c r="I76" i="11"/>
  <c r="E933" i="41"/>
  <c r="F348" i="29"/>
  <c r="J65" i="11"/>
  <c r="E1123" i="41"/>
  <c r="F246" i="29"/>
  <c r="E1261" i="41"/>
  <c r="E918" i="41"/>
  <c r="H46" i="11"/>
  <c r="E763" i="41"/>
  <c r="F763" i="41"/>
  <c r="E1004" i="41"/>
  <c r="F769" i="41"/>
  <c r="E769" i="41"/>
  <c r="E1132" i="41"/>
  <c r="E1142" i="41"/>
  <c r="E309" i="29"/>
  <c r="F249" i="29"/>
  <c r="F303" i="29"/>
  <c r="E296" i="29"/>
  <c r="J43" i="11"/>
  <c r="H40" i="11"/>
  <c r="H38" i="11"/>
  <c r="I16" i="11"/>
  <c r="I49" i="11"/>
  <c r="H75" i="11"/>
  <c r="E756" i="41"/>
  <c r="E975" i="41"/>
  <c r="F823" i="41"/>
  <c r="F849" i="41"/>
  <c r="E726" i="41"/>
  <c r="E792" i="41"/>
  <c r="E1101" i="41"/>
  <c r="F805" i="41"/>
  <c r="F62" i="39"/>
  <c r="E358" i="29"/>
  <c r="F318" i="29"/>
  <c r="F253" i="29"/>
  <c r="I82" i="11"/>
  <c r="H69" i="11"/>
  <c r="J45" i="11"/>
  <c r="F359" i="29"/>
  <c r="F714" i="41"/>
  <c r="H82" i="11"/>
  <c r="I59" i="11"/>
  <c r="I63" i="11"/>
  <c r="I74" i="11"/>
  <c r="E775" i="41"/>
  <c r="E1060" i="41"/>
  <c r="E890" i="41"/>
  <c r="E982" i="41"/>
  <c r="E68" i="39"/>
  <c r="J66" i="11"/>
  <c r="E1114" i="41"/>
  <c r="E1090" i="41"/>
  <c r="E797" i="41"/>
  <c r="F797" i="41"/>
  <c r="E1285" i="41"/>
  <c r="E892" i="41"/>
  <c r="E361" i="29"/>
  <c r="F354" i="29"/>
  <c r="F793" i="41"/>
  <c r="E1071" i="41"/>
  <c r="E863" i="41"/>
  <c r="H63" i="11"/>
  <c r="H37" i="11"/>
  <c r="H31" i="11"/>
  <c r="H29" i="11"/>
  <c r="E1053" i="41"/>
  <c r="E1244" i="41"/>
  <c r="E1133" i="41"/>
  <c r="E1019" i="41"/>
  <c r="E979" i="41"/>
  <c r="F782" i="41"/>
  <c r="E782" i="41"/>
  <c r="E1154" i="41"/>
  <c r="E819" i="41"/>
  <c r="F819" i="41"/>
  <c r="E737" i="41"/>
  <c r="F737" i="41"/>
  <c r="E1009" i="41"/>
  <c r="E909" i="41"/>
  <c r="F815" i="41"/>
  <c r="E815" i="41"/>
  <c r="E715" i="41"/>
  <c r="F715" i="41"/>
  <c r="E977" i="41"/>
  <c r="E1245" i="41"/>
  <c r="E1008" i="41"/>
  <c r="E808" i="41"/>
  <c r="F808" i="41"/>
  <c r="E1308" i="41"/>
  <c r="E1125" i="41"/>
  <c r="E1247" i="41"/>
  <c r="E895" i="41"/>
  <c r="E886" i="41"/>
  <c r="E1121" i="41"/>
  <c r="E1073" i="41"/>
  <c r="F335" i="29"/>
  <c r="E335" i="29"/>
  <c r="F329" i="29"/>
  <c r="E351" i="29"/>
  <c r="J55" i="11"/>
  <c r="J32" i="11"/>
  <c r="E340" i="29"/>
  <c r="F356" i="29"/>
  <c r="H50" i="11"/>
  <c r="J44" i="11"/>
  <c r="J24" i="11"/>
  <c r="E1122" i="41"/>
  <c r="E838" i="41"/>
  <c r="F838" i="41"/>
  <c r="E1062" i="41"/>
  <c r="F722" i="41"/>
  <c r="E722" i="41"/>
  <c r="E876" i="41"/>
  <c r="E1202" i="41"/>
  <c r="E965" i="41"/>
  <c r="E816" i="41"/>
  <c r="F816" i="41"/>
  <c r="E1077" i="41"/>
  <c r="E1018" i="41"/>
  <c r="E821" i="41"/>
  <c r="F821" i="41"/>
  <c r="E924" i="41"/>
  <c r="E954" i="41"/>
  <c r="E1304" i="41"/>
  <c r="E1262" i="41"/>
  <c r="E1246" i="41"/>
  <c r="E1138" i="41"/>
  <c r="E883" i="41"/>
  <c r="E1005" i="41"/>
  <c r="E262" i="29"/>
  <c r="F262" i="29"/>
  <c r="F225" i="29"/>
  <c r="E225" i="29"/>
  <c r="E295" i="29"/>
  <c r="F295" i="29"/>
  <c r="E326" i="29"/>
  <c r="F326" i="29"/>
  <c r="E255" i="29"/>
  <c r="F255" i="29"/>
  <c r="E57" i="39"/>
  <c r="F57" i="39" s="1"/>
  <c r="E277" i="29"/>
  <c r="F277" i="29"/>
  <c r="E267" i="29"/>
  <c r="F267" i="29"/>
  <c r="F279" i="29"/>
  <c r="E279" i="29"/>
  <c r="F244" i="29"/>
  <c r="E244" i="29"/>
  <c r="F300" i="29"/>
  <c r="E300" i="29"/>
  <c r="F292" i="29"/>
  <c r="E292" i="29"/>
  <c r="E344" i="29"/>
  <c r="F226" i="29"/>
  <c r="E226" i="29"/>
  <c r="F231" i="29"/>
  <c r="E231" i="29"/>
  <c r="E746" i="41"/>
  <c r="E1137" i="41"/>
  <c r="E269" i="29"/>
  <c r="F269" i="29"/>
  <c r="E339" i="29"/>
  <c r="E336" i="29"/>
  <c r="E258" i="29"/>
  <c r="F259" i="29"/>
  <c r="I43" i="11"/>
  <c r="I15" i="11"/>
  <c r="I51" i="11"/>
  <c r="J61" i="11"/>
  <c r="J48" i="11"/>
  <c r="F330" i="29"/>
  <c r="F237" i="29"/>
  <c r="F297" i="29"/>
  <c r="E257" i="29"/>
  <c r="F320" i="29"/>
  <c r="E241" i="29"/>
  <c r="I40" i="11"/>
  <c r="H53" i="11"/>
  <c r="I61" i="11"/>
  <c r="I48" i="11"/>
  <c r="E314" i="29"/>
  <c r="J69" i="11"/>
  <c r="J51" i="11"/>
  <c r="H64" i="11"/>
  <c r="H62" i="11"/>
  <c r="I50" i="11"/>
  <c r="H67" i="11"/>
  <c r="J28" i="11"/>
  <c r="F342" i="29"/>
  <c r="F334" i="29"/>
  <c r="F310" i="29"/>
  <c r="E317" i="29"/>
  <c r="H15" i="11"/>
  <c r="J26" i="11"/>
  <c r="E854" i="41"/>
  <c r="F854" i="41"/>
  <c r="E1185" i="41"/>
  <c r="F839" i="41"/>
  <c r="E839" i="41"/>
  <c r="E972" i="41"/>
  <c r="E1020" i="41"/>
  <c r="E1037" i="41"/>
  <c r="E870" i="41"/>
  <c r="F750" i="41"/>
  <c r="E750" i="41"/>
  <c r="E1119" i="41"/>
  <c r="E1230" i="41"/>
  <c r="E1034" i="41"/>
  <c r="E864" i="41"/>
  <c r="F864" i="41"/>
  <c r="E937" i="41"/>
  <c r="E884" i="41"/>
  <c r="E1010" i="41"/>
  <c r="E1266" i="41"/>
  <c r="E1307" i="41"/>
  <c r="E1063" i="41"/>
  <c r="E1193" i="41"/>
  <c r="E833" i="41"/>
  <c r="F833" i="41"/>
  <c r="F814" i="41"/>
  <c r="E814" i="41"/>
  <c r="E1214" i="41"/>
  <c r="E976" i="41"/>
  <c r="E1049" i="41"/>
  <c r="E1237" i="41"/>
  <c r="E1189" i="41"/>
  <c r="F812" i="41"/>
  <c r="E812" i="41"/>
  <c r="E820" i="41"/>
  <c r="F820" i="41"/>
  <c r="E1091" i="41"/>
  <c r="E930" i="41"/>
  <c r="E1318" i="41"/>
  <c r="E983" i="41"/>
  <c r="E981" i="41"/>
  <c r="E1161" i="41"/>
  <c r="F790" i="41"/>
  <c r="E790" i="41"/>
  <c r="E1184" i="41"/>
  <c r="E1143" i="41"/>
  <c r="E1156" i="41"/>
  <c r="E843" i="41"/>
  <c r="F843" i="41"/>
  <c r="E773" i="41"/>
  <c r="F773" i="41"/>
  <c r="E1260" i="41"/>
  <c r="E1025" i="41"/>
  <c r="F855" i="41"/>
  <c r="E855" i="41"/>
  <c r="F779" i="41"/>
  <c r="E749" i="41"/>
  <c r="E242" i="29"/>
  <c r="F242" i="29"/>
  <c r="E368" i="29"/>
  <c r="F275" i="29"/>
  <c r="E275" i="29"/>
  <c r="F243" i="29"/>
  <c r="E243" i="29"/>
  <c r="E254" i="29"/>
  <c r="F254" i="29"/>
  <c r="F285" i="29"/>
  <c r="E285" i="29"/>
  <c r="E306" i="29"/>
  <c r="F306" i="29"/>
  <c r="F60" i="39"/>
  <c r="E250" i="29"/>
  <c r="F250" i="29"/>
  <c r="F252" i="29"/>
  <c r="E252" i="29"/>
  <c r="F302" i="29"/>
  <c r="E302" i="29"/>
  <c r="E75" i="39"/>
  <c r="F263" i="29"/>
  <c r="E263" i="29"/>
  <c r="E270" i="29"/>
  <c r="F270" i="29"/>
  <c r="F278" i="29"/>
  <c r="E278" i="29"/>
  <c r="F227" i="29"/>
  <c r="E227" i="29"/>
  <c r="E280" i="29"/>
  <c r="F280" i="29"/>
  <c r="E274" i="29"/>
  <c r="F274" i="29"/>
  <c r="I20" i="11"/>
  <c r="H76" i="11"/>
  <c r="F61" i="39"/>
  <c r="J20" i="11"/>
  <c r="H19" i="11"/>
  <c r="J57" i="11"/>
  <c r="H47" i="11"/>
  <c r="J42" i="11"/>
  <c r="J74" i="11"/>
  <c r="H33" i="11"/>
  <c r="F287" i="29"/>
  <c r="H16" i="11"/>
  <c r="J73" i="11"/>
  <c r="J23" i="11"/>
  <c r="I31" i="11"/>
  <c r="E1021" i="41"/>
  <c r="E1295" i="41"/>
  <c r="E974" i="41"/>
  <c r="E818" i="41"/>
  <c r="F818" i="41"/>
  <c r="E1208" i="41"/>
  <c r="E994" i="41"/>
  <c r="E922" i="41"/>
  <c r="E1041" i="41"/>
  <c r="E1129" i="41"/>
  <c r="E1094" i="41"/>
  <c r="E894" i="41"/>
  <c r="E1003" i="41"/>
  <c r="E1271" i="41"/>
  <c r="E1140" i="41"/>
  <c r="E785" i="41"/>
  <c r="F785" i="41"/>
  <c r="F844" i="41"/>
  <c r="E844" i="41"/>
  <c r="F755" i="41"/>
  <c r="E755" i="41"/>
  <c r="E725" i="41"/>
  <c r="F725" i="41"/>
  <c r="E1186" i="41"/>
  <c r="E1211" i="41"/>
  <c r="E1139" i="41"/>
  <c r="E1100" i="41"/>
  <c r="E889" i="41"/>
  <c r="E1148" i="41"/>
  <c r="E1081" i="41"/>
  <c r="E846" i="41"/>
  <c r="F846" i="41"/>
  <c r="E931" i="41"/>
  <c r="E1301" i="41"/>
  <c r="E1267" i="41"/>
  <c r="E832" i="41"/>
  <c r="F832" i="41"/>
  <c r="E718" i="41"/>
  <c r="E928" i="41"/>
  <c r="E873" i="41"/>
  <c r="E1124" i="41"/>
  <c r="E878" i="41"/>
  <c r="E778" i="41"/>
  <c r="F778" i="41"/>
  <c r="E912" i="41"/>
  <c r="E1179" i="41"/>
  <c r="E1300" i="41"/>
  <c r="F772" i="41"/>
  <c r="E772" i="41"/>
  <c r="E953" i="41"/>
  <c r="F730" i="41"/>
  <c r="E730" i="41"/>
  <c r="E1158" i="41"/>
  <c r="E1259" i="41"/>
  <c r="E1083" i="41"/>
  <c r="E1200" i="41"/>
  <c r="E962" i="41"/>
  <c r="E1320" i="41"/>
  <c r="E1297" i="41"/>
  <c r="E1225" i="41"/>
  <c r="E1177" i="41"/>
  <c r="E1033" i="41"/>
  <c r="E742" i="41"/>
  <c r="F742" i="41"/>
  <c r="E1251" i="41"/>
  <c r="E991" i="41"/>
  <c r="E1012" i="41"/>
  <c r="E1064" i="41"/>
  <c r="E996" i="41"/>
  <c r="E910" i="41"/>
  <c r="E956" i="41"/>
  <c r="E774" i="41"/>
  <c r="F774" i="41"/>
  <c r="E776" i="41"/>
  <c r="F776" i="41"/>
  <c r="E848" i="41"/>
  <c r="F848" i="41"/>
  <c r="E888" i="41"/>
  <c r="E1168" i="41"/>
  <c r="E1016" i="41"/>
  <c r="E1111" i="41"/>
  <c r="E1286" i="41"/>
  <c r="E801" i="41"/>
  <c r="E1052" i="41"/>
  <c r="E925" i="41"/>
  <c r="E1166" i="41"/>
  <c r="F807" i="41"/>
  <c r="E1151" i="41"/>
  <c r="E783" i="41"/>
  <c r="E1076" i="41"/>
  <c r="E741" i="41"/>
  <c r="E903" i="41"/>
  <c r="E1172" i="41"/>
  <c r="E720" i="41"/>
  <c r="F994" i="41" s="1"/>
  <c r="F826" i="41"/>
  <c r="E777" i="41"/>
  <c r="E760" i="41"/>
  <c r="E69" i="39"/>
  <c r="F324" i="29"/>
  <c r="E324" i="29"/>
  <c r="F261" i="29"/>
  <c r="E261" i="29"/>
  <c r="F299" i="29"/>
  <c r="E299" i="29"/>
  <c r="E286" i="29"/>
  <c r="F286" i="29"/>
  <c r="E234" i="29"/>
  <c r="F234" i="29"/>
  <c r="F265" i="29"/>
  <c r="E265" i="29"/>
  <c r="F260" i="29"/>
  <c r="E260" i="29"/>
  <c r="F311" i="29"/>
  <c r="E311" i="29"/>
  <c r="E233" i="29"/>
  <c r="E232" i="29"/>
  <c r="F232" i="29"/>
  <c r="F63" i="39"/>
  <c r="E63" i="39"/>
  <c r="E346" i="29"/>
  <c r="E331" i="29"/>
  <c r="F331" i="29"/>
  <c r="E328" i="29"/>
  <c r="F328" i="29"/>
  <c r="F341" i="29"/>
  <c r="E341" i="29"/>
  <c r="E345" i="29"/>
  <c r="F345" i="29"/>
  <c r="E349" i="29"/>
  <c r="F349" i="29"/>
  <c r="E70" i="39"/>
  <c r="E357" i="29"/>
  <c r="F357" i="29"/>
  <c r="E338" i="29"/>
  <c r="E347" i="29"/>
  <c r="F360" i="29"/>
  <c r="E360" i="29"/>
  <c r="E355" i="29"/>
  <c r="E364" i="29"/>
  <c r="E362" i="29"/>
  <c r="E293" i="29"/>
  <c r="F293" i="29"/>
  <c r="F264" i="29"/>
  <c r="E264" i="29"/>
  <c r="E74" i="39"/>
  <c r="E325" i="29"/>
  <c r="E333" i="29"/>
  <c r="F333" i="29"/>
  <c r="E373" i="29"/>
  <c r="E323" i="29"/>
  <c r="F323" i="29"/>
  <c r="F251" i="29"/>
  <c r="E251" i="29"/>
  <c r="E66" i="39"/>
  <c r="F66" i="39" s="1"/>
  <c r="E337" i="29"/>
  <c r="F337" i="29"/>
  <c r="F321" i="29"/>
  <c r="E321" i="29"/>
  <c r="E298" i="29"/>
  <c r="F298" i="29"/>
  <c r="E305" i="29"/>
  <c r="F305" i="29"/>
  <c r="F315" i="29"/>
  <c r="E282" i="29"/>
  <c r="E283" i="29"/>
  <c r="F283" i="29"/>
  <c r="F281" i="29"/>
  <c r="E281" i="29"/>
  <c r="E229" i="29"/>
  <c r="F229" i="29"/>
  <c r="K15" i="29"/>
  <c r="H59" i="11"/>
  <c r="J59" i="11"/>
  <c r="I23" i="11"/>
  <c r="J70" i="11"/>
  <c r="H70" i="11"/>
  <c r="I70" i="11"/>
  <c r="J25" i="11"/>
  <c r="I25" i="11"/>
  <c r="I44" i="11"/>
  <c r="I17" i="11"/>
  <c r="H17" i="11"/>
  <c r="I19" i="11"/>
  <c r="J56" i="11"/>
  <c r="J58" i="11"/>
  <c r="H58" i="11"/>
  <c r="J71" i="11"/>
  <c r="I71" i="11"/>
  <c r="J72" i="11"/>
  <c r="I72" i="11"/>
  <c r="J37" i="11"/>
  <c r="H22" i="11"/>
  <c r="I21" i="11"/>
  <c r="J21" i="11"/>
  <c r="J22" i="11"/>
  <c r="J30" i="11"/>
  <c r="H30" i="11"/>
  <c r="J80" i="11"/>
  <c r="K78" i="11" l="1"/>
  <c r="F344" i="29"/>
  <c r="F834" i="41"/>
  <c r="F718" i="41"/>
  <c r="K80" i="11"/>
  <c r="K56" i="11"/>
  <c r="K27" i="11"/>
  <c r="K34" i="11"/>
  <c r="F313" i="29"/>
  <c r="F803" i="41"/>
  <c r="F781" i="41"/>
  <c r="F291" i="29"/>
  <c r="F228" i="29"/>
  <c r="F67" i="39"/>
  <c r="F75" i="39"/>
  <c r="F904" i="41"/>
  <c r="F371" i="29"/>
  <c r="F362" i="29"/>
  <c r="F368" i="29"/>
  <c r="F370" i="29"/>
  <c r="F69" i="39"/>
  <c r="F1245" i="41"/>
  <c r="K73" i="11"/>
  <c r="K57" i="11"/>
  <c r="K36" i="11"/>
  <c r="K18" i="11"/>
  <c r="K45" i="11"/>
  <c r="K47" i="11"/>
  <c r="K35" i="11"/>
  <c r="K41" i="11"/>
  <c r="K49" i="11"/>
  <c r="K67" i="11"/>
  <c r="K77" i="11"/>
  <c r="K68" i="11"/>
  <c r="K54" i="11"/>
  <c r="K64" i="11"/>
  <c r="K33" i="11"/>
  <c r="K24" i="11"/>
  <c r="K26" i="11"/>
  <c r="K66" i="11"/>
  <c r="K44" i="11"/>
  <c r="K29" i="11"/>
  <c r="K55" i="11"/>
  <c r="K39" i="11"/>
  <c r="K32" i="11"/>
  <c r="K60" i="11"/>
  <c r="K36" i="39"/>
  <c r="K81" i="11"/>
  <c r="H8" i="54"/>
  <c r="I8" i="54"/>
  <c r="D8" i="54"/>
  <c r="C9" i="54"/>
  <c r="L7" i="54"/>
  <c r="M7" i="54" s="1"/>
  <c r="K16" i="11"/>
  <c r="K62" i="11"/>
  <c r="K79" i="11"/>
  <c r="K38" i="11"/>
  <c r="K28" i="11"/>
  <c r="K53" i="11"/>
  <c r="K37" i="11"/>
  <c r="K42" i="11"/>
  <c r="K51" i="11"/>
  <c r="K46" i="11"/>
  <c r="K63" i="11"/>
  <c r="K52" i="11"/>
  <c r="K23" i="11"/>
  <c r="K31" i="11"/>
  <c r="K65" i="11"/>
  <c r="K50" i="11"/>
  <c r="K40" i="11"/>
  <c r="K84" i="11"/>
  <c r="K75" i="11"/>
  <c r="K74" i="11"/>
  <c r="K69" i="11"/>
  <c r="K43" i="11"/>
  <c r="K82" i="11"/>
  <c r="K19" i="11"/>
  <c r="K76" i="11"/>
  <c r="F852" i="41"/>
  <c r="F804" i="41"/>
  <c r="F885" i="41"/>
  <c r="F784" i="41"/>
  <c r="F822" i="41"/>
  <c r="F836" i="41"/>
  <c r="F817" i="41"/>
  <c r="F346" i="29"/>
  <c r="F720" i="41"/>
  <c r="F327" i="29"/>
  <c r="F332" i="29"/>
  <c r="F294" i="29"/>
  <c r="F314" i="29"/>
  <c r="F230" i="29"/>
  <c r="K61" i="11"/>
  <c r="F373" i="29"/>
  <c r="F903" i="41"/>
  <c r="F1282" i="41"/>
  <c r="F1171" i="41"/>
  <c r="F1298" i="41"/>
  <c r="F1268" i="41"/>
  <c r="F1179" i="41"/>
  <c r="F1267" i="41"/>
  <c r="F931" i="41"/>
  <c r="F1081" i="41"/>
  <c r="F889" i="41"/>
  <c r="F1271" i="41"/>
  <c r="F894" i="41"/>
  <c r="F922" i="41"/>
  <c r="F974" i="41"/>
  <c r="F1021" i="41"/>
  <c r="F1025" i="41"/>
  <c r="F1184" i="41"/>
  <c r="F930" i="41"/>
  <c r="F1294" i="41"/>
  <c r="F1010" i="41"/>
  <c r="F870" i="41"/>
  <c r="F1020" i="41"/>
  <c r="F72" i="39"/>
  <c r="F1005" i="41"/>
  <c r="F1262" i="41"/>
  <c r="F965" i="41"/>
  <c r="F1062" i="41"/>
  <c r="F1122" i="41"/>
  <c r="F1073" i="41"/>
  <c r="F886" i="41"/>
  <c r="F1247" i="41"/>
  <c r="F1308" i="41"/>
  <c r="F1008" i="41"/>
  <c r="F977" i="41"/>
  <c r="F1009" i="41"/>
  <c r="F892" i="41"/>
  <c r="F1114" i="41"/>
  <c r="F982" i="41"/>
  <c r="F1060" i="41"/>
  <c r="F998" i="41"/>
  <c r="F959" i="41"/>
  <c r="F1128" i="41"/>
  <c r="F1290" i="41"/>
  <c r="F913" i="41"/>
  <c r="F947" i="41"/>
  <c r="F963" i="41"/>
  <c r="F1110" i="41"/>
  <c r="F1142" i="41"/>
  <c r="F1233" i="41"/>
  <c r="F1040" i="41"/>
  <c r="F901" i="41"/>
  <c r="F1006" i="41"/>
  <c r="F1150" i="41"/>
  <c r="F1137" i="41"/>
  <c r="F917" i="41"/>
  <c r="F1291" i="41"/>
  <c r="F1221" i="41"/>
  <c r="F1149" i="41"/>
  <c r="F1072" i="41"/>
  <c r="F898" i="41"/>
  <c r="F910" i="41"/>
  <c r="F991" i="41"/>
  <c r="F1177" i="41"/>
  <c r="F1297" i="41"/>
  <c r="F962" i="41"/>
  <c r="F1083" i="41"/>
  <c r="F1300" i="41"/>
  <c r="F912" i="41"/>
  <c r="F878" i="41"/>
  <c r="F873" i="41"/>
  <c r="F1236" i="41"/>
  <c r="F1139" i="41"/>
  <c r="F1186" i="41"/>
  <c r="F1129" i="41"/>
  <c r="F1208" i="41"/>
  <c r="F1190" i="41"/>
  <c r="F1156" i="41"/>
  <c r="F1161" i="41"/>
  <c r="F983" i="41"/>
  <c r="F1189" i="41"/>
  <c r="F1049" i="41"/>
  <c r="F1063" i="41"/>
  <c r="F937" i="41"/>
  <c r="F1034" i="41"/>
  <c r="F1119" i="41"/>
  <c r="F369" i="29"/>
  <c r="F1240" i="41"/>
  <c r="F1138" i="41"/>
  <c r="F954" i="41"/>
  <c r="F1077" i="41"/>
  <c r="F876" i="41"/>
  <c r="F366" i="29"/>
  <c r="F893" i="41"/>
  <c r="F1244" i="41"/>
  <c r="F890" i="41"/>
  <c r="F1159" i="41"/>
  <c r="F1084" i="41"/>
  <c r="F1134" i="41"/>
  <c r="F1283" i="41"/>
  <c r="F1054" i="41"/>
  <c r="F933" i="41"/>
  <c r="F975" i="41"/>
  <c r="F1071" i="41"/>
  <c r="F1050" i="41"/>
  <c r="F1000" i="41"/>
  <c r="F1047" i="41"/>
  <c r="F1309" i="41"/>
  <c r="F925" i="41"/>
  <c r="F1199" i="41"/>
  <c r="F1132" i="41"/>
  <c r="F1151" i="41"/>
  <c r="F1019" i="41"/>
  <c r="F1070" i="41"/>
  <c r="F891" i="41"/>
  <c r="F1254" i="41"/>
  <c r="F995" i="41"/>
  <c r="F65" i="39"/>
  <c r="F73" i="39"/>
  <c r="F934" i="41"/>
  <c r="F1172" i="41"/>
  <c r="F944" i="41"/>
  <c r="F906" i="41"/>
  <c r="F1178" i="41"/>
  <c r="F1147" i="41"/>
  <c r="F1064" i="41"/>
  <c r="F1158" i="41"/>
  <c r="F953" i="41"/>
  <c r="F1032" i="41"/>
  <c r="F1301" i="41"/>
  <c r="F1148" i="41"/>
  <c r="F1100" i="41"/>
  <c r="F1211" i="41"/>
  <c r="F1140" i="41"/>
  <c r="F1094" i="41"/>
  <c r="F1295" i="41"/>
  <c r="F1260" i="41"/>
  <c r="F981" i="41"/>
  <c r="F1091" i="41"/>
  <c r="F1214" i="41"/>
  <c r="F1266" i="41"/>
  <c r="F884" i="41"/>
  <c r="F1230" i="41"/>
  <c r="F972" i="41"/>
  <c r="F1185" i="41"/>
  <c r="F367" i="29"/>
  <c r="F978" i="41"/>
  <c r="F365" i="29"/>
  <c r="F883" i="41"/>
  <c r="F924" i="41"/>
  <c r="F1018" i="41"/>
  <c r="F1202" i="41"/>
  <c r="F76" i="39"/>
  <c r="F1121" i="41"/>
  <c r="F895" i="41"/>
  <c r="F1125" i="41"/>
  <c r="F1154" i="41"/>
  <c r="F1133" i="41"/>
  <c r="F1053" i="41"/>
  <c r="F361" i="29"/>
  <c r="F919" i="41"/>
  <c r="F1198" i="41"/>
  <c r="F1210" i="41"/>
  <c r="F1087" i="41"/>
  <c r="F1229" i="41"/>
  <c r="F1066" i="41"/>
  <c r="F71" i="39"/>
  <c r="F1106" i="41"/>
  <c r="F911" i="41"/>
  <c r="F364" i="29"/>
  <c r="F1011" i="41"/>
  <c r="F948" i="41"/>
  <c r="F1101" i="41"/>
  <c r="F1166" i="41"/>
  <c r="F1299" i="41"/>
  <c r="F1016" i="41"/>
  <c r="F74" i="39"/>
  <c r="F1273" i="41"/>
  <c r="F1076" i="41"/>
  <c r="F1035" i="41"/>
  <c r="F1292" i="41"/>
  <c r="F1286" i="41"/>
  <c r="F70" i="39"/>
  <c r="F980" i="41"/>
  <c r="F1146" i="41"/>
  <c r="F881" i="41"/>
  <c r="F877" i="41"/>
  <c r="F1023" i="41"/>
  <c r="F888" i="41"/>
  <c r="F956" i="41"/>
  <c r="F996" i="41"/>
  <c r="F1012" i="41"/>
  <c r="F1251" i="41"/>
  <c r="F1033" i="41"/>
  <c r="F1225" i="41"/>
  <c r="F1320" i="41"/>
  <c r="F1200" i="41"/>
  <c r="F1259" i="41"/>
  <c r="F1124" i="41"/>
  <c r="F928" i="41"/>
  <c r="F971" i="41"/>
  <c r="F1003" i="41"/>
  <c r="F1041" i="41"/>
  <c r="F1143" i="41"/>
  <c r="F1318" i="41"/>
  <c r="F1237" i="41"/>
  <c r="F976" i="41"/>
  <c r="F1193" i="41"/>
  <c r="F1307" i="41"/>
  <c r="F1037" i="41"/>
  <c r="F1092" i="41"/>
  <c r="F64" i="39"/>
  <c r="F1246" i="41"/>
  <c r="F1304" i="41"/>
  <c r="F1109" i="41"/>
  <c r="F372" i="29"/>
  <c r="F920" i="41"/>
  <c r="F1048" i="41"/>
  <c r="F882" i="41"/>
  <c r="F1306" i="41"/>
  <c r="F1296" i="41"/>
  <c r="F1203" i="41"/>
  <c r="F1115" i="41"/>
  <c r="F1217" i="41"/>
  <c r="F1257" i="41"/>
  <c r="F1131" i="41"/>
  <c r="F1278" i="41"/>
  <c r="F945" i="41"/>
  <c r="F1192" i="41"/>
  <c r="F949" i="41"/>
  <c r="F905" i="41"/>
  <c r="F1130" i="41"/>
  <c r="F1174" i="41"/>
  <c r="F1017" i="41"/>
  <c r="F868" i="41"/>
  <c r="F932" i="41"/>
  <c r="F1118" i="41"/>
  <c r="F1028" i="41"/>
  <c r="F916" i="41"/>
  <c r="F1024" i="41"/>
  <c r="F1167" i="41"/>
  <c r="F880" i="41"/>
  <c r="F900" i="41"/>
  <c r="F1102" i="41"/>
  <c r="F1215" i="41"/>
  <c r="F1068" i="41"/>
  <c r="F1219" i="41"/>
  <c r="F1086" i="41"/>
  <c r="F1207" i="41"/>
  <c r="F871" i="41"/>
  <c r="F1204" i="41"/>
  <c r="F1264" i="41"/>
  <c r="F874" i="41"/>
  <c r="F1095" i="41"/>
  <c r="F1157" i="41"/>
  <c r="F914" i="41"/>
  <c r="F1074" i="41"/>
  <c r="F1212" i="41"/>
  <c r="F896" i="41"/>
  <c r="F1220" i="41"/>
  <c r="F1279" i="41"/>
  <c r="F936" i="41"/>
  <c r="F927" i="41"/>
  <c r="F1036" i="41"/>
  <c r="F1213" i="41"/>
  <c r="F1099" i="41"/>
  <c r="F935" i="41"/>
  <c r="F1250" i="41"/>
  <c r="F1277" i="41"/>
  <c r="F1269" i="41"/>
  <c r="F1082" i="41"/>
  <c r="F1044" i="41"/>
  <c r="F923" i="41"/>
  <c r="F879" i="41"/>
  <c r="F1284" i="41"/>
  <c r="F992" i="41"/>
  <c r="F869" i="41"/>
  <c r="F989" i="41"/>
  <c r="F1239" i="41"/>
  <c r="F997" i="41"/>
  <c r="F1222" i="41"/>
  <c r="F1029" i="41"/>
  <c r="F1187" i="41"/>
  <c r="F1165" i="41"/>
  <c r="F1280" i="41"/>
  <c r="F985" i="41"/>
  <c r="F968" i="41"/>
  <c r="F1191" i="41"/>
  <c r="F970" i="41"/>
  <c r="F1183" i="41"/>
  <c r="F1046" i="41"/>
  <c r="F1097" i="41"/>
  <c r="F1315" i="41"/>
  <c r="F1270" i="41"/>
  <c r="F1022" i="41"/>
  <c r="F1015" i="41"/>
  <c r="F1089" i="41"/>
  <c r="F986" i="41"/>
  <c r="F1238" i="41"/>
  <c r="F867" i="41"/>
  <c r="F1274" i="41"/>
  <c r="F939" i="41"/>
  <c r="F1228" i="41"/>
  <c r="F1173" i="41"/>
  <c r="F990" i="41"/>
  <c r="F961" i="41"/>
  <c r="F1067" i="41"/>
  <c r="F1085" i="41"/>
  <c r="F940" i="41"/>
  <c r="F1163" i="41"/>
  <c r="F1248" i="41"/>
  <c r="F1313" i="41"/>
  <c r="F1026" i="41"/>
  <c r="F1169" i="41"/>
  <c r="F1231" i="41"/>
  <c r="F1227" i="41"/>
  <c r="F1153" i="41"/>
  <c r="F902" i="41"/>
  <c r="F973" i="41"/>
  <c r="F969" i="41"/>
  <c r="F999" i="41"/>
  <c r="F988" i="41"/>
  <c r="F1031" i="41"/>
  <c r="F1108" i="41"/>
  <c r="F987" i="41"/>
  <c r="F957" i="41"/>
  <c r="F1057" i="41"/>
  <c r="F1289" i="41"/>
  <c r="F1258" i="41"/>
  <c r="F1319" i="41"/>
  <c r="F1014" i="41"/>
  <c r="F1249" i="41"/>
  <c r="F964" i="41"/>
  <c r="F1155" i="41"/>
  <c r="F1059" i="41"/>
  <c r="F1127" i="41"/>
  <c r="F921" i="41"/>
  <c r="F1293" i="41"/>
  <c r="F1065" i="41"/>
  <c r="F915" i="41"/>
  <c r="F943" i="41"/>
  <c r="F1196" i="41"/>
  <c r="F1232" i="41"/>
  <c r="F1275" i="41"/>
  <c r="F1216" i="41"/>
  <c r="F1058" i="41"/>
  <c r="F952" i="41"/>
  <c r="F1312" i="41"/>
  <c r="F1061" i="41"/>
  <c r="F1311" i="41"/>
  <c r="F955" i="41"/>
  <c r="F872" i="41"/>
  <c r="F966" i="41"/>
  <c r="F1144" i="41"/>
  <c r="F1243" i="41"/>
  <c r="F1104" i="41"/>
  <c r="F1093" i="41"/>
  <c r="F951" i="41"/>
  <c r="F1080" i="41"/>
  <c r="F1314" i="41"/>
  <c r="F1242" i="41"/>
  <c r="F1209" i="41"/>
  <c r="F1256" i="41"/>
  <c r="F1112" i="41"/>
  <c r="F1223" i="41"/>
  <c r="F1001" i="41"/>
  <c r="F941" i="41"/>
  <c r="F1027" i="41"/>
  <c r="F1069" i="41"/>
  <c r="F875" i="41"/>
  <c r="F1055" i="41"/>
  <c r="F907" i="41"/>
  <c r="F1194" i="41"/>
  <c r="F899" i="41"/>
  <c r="F1305" i="41"/>
  <c r="F960" i="41"/>
  <c r="F1235" i="41"/>
  <c r="F1117" i="41"/>
  <c r="F1181" i="41"/>
  <c r="F1164" i="41"/>
  <c r="F1288" i="41"/>
  <c r="F1224" i="41"/>
  <c r="F1162" i="41"/>
  <c r="F1317" i="41"/>
  <c r="F1078" i="41"/>
  <c r="F1107" i="41"/>
  <c r="F1113" i="41"/>
  <c r="F1079" i="41"/>
  <c r="F908" i="41"/>
  <c r="F1002" i="41"/>
  <c r="F1042" i="41"/>
  <c r="F1206" i="41"/>
  <c r="F1226" i="41"/>
  <c r="F1195" i="41"/>
  <c r="F1287" i="41"/>
  <c r="F1141" i="41"/>
  <c r="F984" i="41"/>
  <c r="F1088" i="41"/>
  <c r="F1056" i="41"/>
  <c r="F1255" i="41"/>
  <c r="F942" i="41"/>
  <c r="F938" i="41"/>
  <c r="F967" i="41"/>
  <c r="F1116" i="41"/>
  <c r="F958" i="41"/>
  <c r="F1051" i="41"/>
  <c r="F1205" i="41"/>
  <c r="F1302" i="41"/>
  <c r="F1105" i="41"/>
  <c r="F1241" i="41"/>
  <c r="F1234" i="41"/>
  <c r="F1263" i="41"/>
  <c r="F1160" i="41"/>
  <c r="F926" i="41"/>
  <c r="F1252" i="41"/>
  <c r="F1188" i="41"/>
  <c r="F1013" i="41"/>
  <c r="F1170" i="41"/>
  <c r="F1310" i="41"/>
  <c r="F1281" i="41"/>
  <c r="F1045" i="41"/>
  <c r="F1039" i="41"/>
  <c r="F1218" i="41"/>
  <c r="F1253" i="41"/>
  <c r="F993" i="41"/>
  <c r="F1103" i="41"/>
  <c r="F1197" i="41"/>
  <c r="F1276" i="41"/>
  <c r="F1303" i="41"/>
  <c r="F1201" i="41"/>
  <c r="F897" i="41"/>
  <c r="F1120" i="41"/>
  <c r="F1098" i="41"/>
  <c r="F1180" i="41"/>
  <c r="F1007" i="41"/>
  <c r="F1145" i="41"/>
  <c r="F1075" i="41"/>
  <c r="F946" i="41"/>
  <c r="F929" i="41"/>
  <c r="F1135" i="41"/>
  <c r="F950" i="41"/>
  <c r="F1182" i="41"/>
  <c r="F909" i="41"/>
  <c r="F979" i="41"/>
  <c r="F1285" i="41"/>
  <c r="F1090" i="41"/>
  <c r="F1265" i="41"/>
  <c r="F1176" i="41"/>
  <c r="F1096" i="41"/>
  <c r="F1272" i="41"/>
  <c r="F1004" i="41"/>
  <c r="F887" i="41"/>
  <c r="F1123" i="41"/>
  <c r="F1043" i="41"/>
  <c r="F68" i="39"/>
  <c r="F1136" i="41"/>
  <c r="F363" i="29"/>
  <c r="F1152" i="41"/>
  <c r="F1126" i="41"/>
  <c r="F1052" i="41"/>
  <c r="F918" i="41"/>
  <c r="F1261" i="41"/>
  <c r="F1030" i="41"/>
  <c r="F1175" i="41"/>
  <c r="F1316" i="41"/>
  <c r="F1168" i="41"/>
  <c r="F1038" i="41"/>
  <c r="F1111" i="41"/>
  <c r="F36" i="39"/>
  <c r="K15" i="11"/>
  <c r="K59" i="11"/>
  <c r="K48" i="11"/>
  <c r="K20" i="11"/>
  <c r="F338" i="29"/>
  <c r="K21" i="11"/>
  <c r="K71" i="11"/>
  <c r="F347" i="29"/>
  <c r="K25" i="11"/>
  <c r="K72" i="11"/>
  <c r="K30" i="11"/>
  <c r="F312" i="29"/>
  <c r="F837" i="41"/>
  <c r="F233" i="29"/>
  <c r="K22" i="11"/>
  <c r="K58" i="11"/>
  <c r="K17" i="11"/>
  <c r="H86" i="11"/>
  <c r="F802" i="41"/>
  <c r="F723" i="41"/>
  <c r="F828" i="41"/>
  <c r="I86" i="11"/>
  <c r="K70" i="11"/>
  <c r="F16" i="39" l="1"/>
  <c r="F16" i="29"/>
  <c r="E8" i="54"/>
  <c r="L8" i="54" s="1"/>
  <c r="M8" i="54" s="1"/>
  <c r="I9" i="54"/>
  <c r="H9" i="54"/>
  <c r="C10" i="54"/>
  <c r="D9" i="54"/>
  <c r="E9" i="54" s="1"/>
  <c r="L9" i="54" s="1"/>
  <c r="M9" i="54" s="1"/>
  <c r="C20" i="29"/>
  <c r="B20" i="29" s="1"/>
  <c r="E20" i="29" s="1"/>
  <c r="F59" i="29"/>
  <c r="F32" i="39"/>
  <c r="F19" i="29"/>
  <c r="F22" i="39"/>
  <c r="F26" i="39"/>
  <c r="C22" i="39"/>
  <c r="D22" i="39" s="1"/>
  <c r="C29" i="39"/>
  <c r="F35" i="39"/>
  <c r="C19" i="29"/>
  <c r="D19" i="29" s="1"/>
  <c r="F24" i="39"/>
  <c r="F33" i="39"/>
  <c r="F70" i="29"/>
  <c r="C19" i="39"/>
  <c r="D19" i="39" s="1"/>
  <c r="C17" i="39"/>
  <c r="B17" i="39" s="1"/>
  <c r="E17" i="39" s="1"/>
  <c r="F135" i="29"/>
  <c r="F23" i="39"/>
  <c r="C32" i="39"/>
  <c r="G32" i="39" s="1"/>
  <c r="C21" i="39"/>
  <c r="B21" i="39" s="1"/>
  <c r="E21" i="39" s="1"/>
  <c r="C18" i="39"/>
  <c r="F67" i="29"/>
  <c r="C23" i="39"/>
  <c r="G23" i="39" s="1"/>
  <c r="C33" i="39"/>
  <c r="C20" i="39"/>
  <c r="C25" i="39"/>
  <c r="G25" i="39" s="1"/>
  <c r="F27" i="39"/>
  <c r="F34" i="39"/>
  <c r="F25" i="39"/>
  <c r="F163" i="29"/>
  <c r="C155" i="29"/>
  <c r="G155" i="29" s="1"/>
  <c r="F127" i="29"/>
  <c r="F20" i="39"/>
  <c r="C27" i="39"/>
  <c r="D27" i="39" s="1"/>
  <c r="H27" i="39" s="1"/>
  <c r="F31" i="39"/>
  <c r="F21" i="39"/>
  <c r="F29" i="39"/>
  <c r="F115" i="29"/>
  <c r="F160" i="29"/>
  <c r="F30" i="39"/>
  <c r="F19" i="39"/>
  <c r="C28" i="39"/>
  <c r="B28" i="39" s="1"/>
  <c r="E28" i="39" s="1"/>
  <c r="F18" i="29"/>
  <c r="C31" i="39"/>
  <c r="B31" i="39" s="1"/>
  <c r="E31" i="39" s="1"/>
  <c r="F28" i="39"/>
  <c r="C35" i="39"/>
  <c r="G35" i="39" s="1"/>
  <c r="F150" i="29"/>
  <c r="C26" i="39"/>
  <c r="B26" i="39" s="1"/>
  <c r="E26" i="39" s="1"/>
  <c r="C34" i="39"/>
  <c r="G34" i="39" s="1"/>
  <c r="C149" i="29"/>
  <c r="B149" i="29" s="1"/>
  <c r="E149" i="29" s="1"/>
  <c r="C110" i="29"/>
  <c r="B110" i="29" s="1"/>
  <c r="E110" i="29" s="1"/>
  <c r="F87" i="29"/>
  <c r="F44" i="29"/>
  <c r="C52" i="29"/>
  <c r="G52" i="29" s="1"/>
  <c r="F112" i="29"/>
  <c r="F24" i="29"/>
  <c r="F96" i="29"/>
  <c r="F91" i="29"/>
  <c r="F77" i="29"/>
  <c r="C148" i="29"/>
  <c r="F152" i="29"/>
  <c r="F101" i="29"/>
  <c r="F57" i="29"/>
  <c r="C140" i="29"/>
  <c r="C95" i="29"/>
  <c r="C29" i="29"/>
  <c r="D29" i="29" s="1"/>
  <c r="F89" i="29"/>
  <c r="F110" i="29"/>
  <c r="F50" i="29"/>
  <c r="C150" i="29"/>
  <c r="G150" i="29" s="1"/>
  <c r="C104" i="29"/>
  <c r="G104" i="29" s="1"/>
  <c r="C158" i="29"/>
  <c r="C40" i="29"/>
  <c r="C55" i="29"/>
  <c r="G55" i="29" s="1"/>
  <c r="F86" i="29"/>
  <c r="F134" i="29"/>
  <c r="C105" i="29"/>
  <c r="C50" i="29"/>
  <c r="D50" i="29" s="1"/>
  <c r="C37" i="29"/>
  <c r="G37" i="29" s="1"/>
  <c r="F75" i="29"/>
  <c r="F137" i="29"/>
  <c r="C113" i="29"/>
  <c r="G113" i="29" s="1"/>
  <c r="F12" i="41"/>
  <c r="C119" i="29"/>
  <c r="C162" i="29"/>
  <c r="F45" i="29"/>
  <c r="F88" i="29"/>
  <c r="C16" i="39"/>
  <c r="G16" i="39" s="1"/>
  <c r="C692" i="41"/>
  <c r="C206" i="41"/>
  <c r="B206" i="41" s="1"/>
  <c r="F413" i="41"/>
  <c r="C24" i="39"/>
  <c r="F17" i="39"/>
  <c r="C449" i="41"/>
  <c r="G449" i="41" s="1"/>
  <c r="F18" i="39"/>
  <c r="C30" i="39"/>
  <c r="F109" i="29"/>
  <c r="C12" i="41"/>
  <c r="G12" i="41" s="1"/>
  <c r="C618" i="41"/>
  <c r="L618" i="41" s="1"/>
  <c r="C47" i="29"/>
  <c r="F124" i="29"/>
  <c r="C16" i="29"/>
  <c r="F430" i="41"/>
  <c r="F153" i="41"/>
  <c r="C488" i="41"/>
  <c r="F182" i="41"/>
  <c r="F256" i="41"/>
  <c r="C56" i="29"/>
  <c r="C98" i="29"/>
  <c r="F39" i="29"/>
  <c r="C160" i="29"/>
  <c r="D160" i="29" s="1"/>
  <c r="F53" i="29"/>
  <c r="F78" i="29"/>
  <c r="F106" i="29"/>
  <c r="F40" i="29"/>
  <c r="C48" i="29"/>
  <c r="F129" i="29"/>
  <c r="F49" i="29"/>
  <c r="C87" i="29"/>
  <c r="D87" i="29" s="1"/>
  <c r="F139" i="29"/>
  <c r="F34" i="29"/>
  <c r="F22" i="29"/>
  <c r="C135" i="29"/>
  <c r="G135" i="29" s="1"/>
  <c r="C125" i="29"/>
  <c r="F111" i="29"/>
  <c r="C24" i="29"/>
  <c r="B24" i="29" s="1"/>
  <c r="E24" i="29" s="1"/>
  <c r="F119" i="29"/>
  <c r="F104" i="29"/>
  <c r="F117" i="29"/>
  <c r="F140" i="29"/>
  <c r="C137" i="29"/>
  <c r="B137" i="29" s="1"/>
  <c r="E137" i="29" s="1"/>
  <c r="F27" i="29"/>
  <c r="C535" i="41"/>
  <c r="F489" i="41"/>
  <c r="C20" i="41"/>
  <c r="G20" i="41" s="1"/>
  <c r="C476" i="41"/>
  <c r="D476" i="41" s="1"/>
  <c r="C235" i="41"/>
  <c r="F56" i="29"/>
  <c r="C62" i="29"/>
  <c r="B62" i="29" s="1"/>
  <c r="E62" i="29" s="1"/>
  <c r="C136" i="29"/>
  <c r="G136" i="29" s="1"/>
  <c r="C84" i="29"/>
  <c r="F81" i="29"/>
  <c r="C79" i="29"/>
  <c r="G79" i="29" s="1"/>
  <c r="C26" i="29"/>
  <c r="D26" i="29" s="1"/>
  <c r="C78" i="29"/>
  <c r="C63" i="29"/>
  <c r="B63" i="29" s="1"/>
  <c r="E63" i="29" s="1"/>
  <c r="F146" i="29"/>
  <c r="C117" i="29"/>
  <c r="B117" i="29" s="1"/>
  <c r="E117" i="29" s="1"/>
  <c r="F147" i="29"/>
  <c r="F128" i="29"/>
  <c r="C96" i="29"/>
  <c r="D96" i="29" s="1"/>
  <c r="F54" i="29"/>
  <c r="C36" i="29"/>
  <c r="C27" i="29"/>
  <c r="G27" i="29" s="1"/>
  <c r="F136" i="29"/>
  <c r="F126" i="29"/>
  <c r="F72" i="29"/>
  <c r="F32" i="29"/>
  <c r="F161" i="29"/>
  <c r="F73" i="29"/>
  <c r="C44" i="29"/>
  <c r="C60" i="29"/>
  <c r="B60" i="29" s="1"/>
  <c r="E60" i="29" s="1"/>
  <c r="F686" i="41"/>
  <c r="F602" i="41"/>
  <c r="C98" i="41"/>
  <c r="G98" i="41" s="1"/>
  <c r="C650" i="41"/>
  <c r="B650" i="41" s="1"/>
  <c r="F261" i="41"/>
  <c r="C525" i="41"/>
  <c r="B525" i="41" s="1"/>
  <c r="C484" i="41"/>
  <c r="D484" i="41" s="1"/>
  <c r="F121" i="41"/>
  <c r="C165" i="29"/>
  <c r="D165" i="29" s="1"/>
  <c r="F83" i="29"/>
  <c r="C139" i="29"/>
  <c r="D139" i="29" s="1"/>
  <c r="F60" i="29"/>
  <c r="C83" i="29"/>
  <c r="D83" i="29" s="1"/>
  <c r="C53" i="29"/>
  <c r="F100" i="29"/>
  <c r="F164" i="29"/>
  <c r="C131" i="29"/>
  <c r="D131" i="29" s="1"/>
  <c r="F108" i="29"/>
  <c r="C66" i="29"/>
  <c r="D66" i="29" s="1"/>
  <c r="F97" i="29"/>
  <c r="C68" i="29"/>
  <c r="B68" i="29" s="1"/>
  <c r="E68" i="29" s="1"/>
  <c r="F509" i="41"/>
  <c r="C665" i="41"/>
  <c r="F230" i="41"/>
  <c r="F533" i="41"/>
  <c r="F532" i="41"/>
  <c r="F603" i="41"/>
  <c r="F604" i="41"/>
  <c r="F186" i="41"/>
  <c r="C74" i="29"/>
  <c r="G74" i="29" s="1"/>
  <c r="C99" i="29"/>
  <c r="F36" i="29"/>
  <c r="C31" i="29"/>
  <c r="D31" i="29" s="1"/>
  <c r="F122" i="29"/>
  <c r="F159" i="29"/>
  <c r="F93" i="29"/>
  <c r="C154" i="29"/>
  <c r="D154" i="29" s="1"/>
  <c r="C143" i="29"/>
  <c r="D143" i="29" s="1"/>
  <c r="C65" i="29"/>
  <c r="C164" i="29"/>
  <c r="D164" i="29" s="1"/>
  <c r="C69" i="29"/>
  <c r="B69" i="29" s="1"/>
  <c r="E69" i="29" s="1"/>
  <c r="C86" i="29"/>
  <c r="F232" i="41"/>
  <c r="F134" i="41"/>
  <c r="C273" i="41"/>
  <c r="B273" i="41" s="1"/>
  <c r="C568" i="41"/>
  <c r="G568" i="41" s="1"/>
  <c r="C97" i="41"/>
  <c r="F504" i="41"/>
  <c r="F563" i="41"/>
  <c r="C358" i="41"/>
  <c r="B358" i="41" s="1"/>
  <c r="F551" i="41"/>
  <c r="C426" i="41"/>
  <c r="L426" i="41" s="1"/>
  <c r="F195" i="41"/>
  <c r="C87" i="41"/>
  <c r="G87" i="41" s="1"/>
  <c r="C256" i="41"/>
  <c r="F379" i="41"/>
  <c r="C255" i="41"/>
  <c r="B255" i="41" s="1"/>
  <c r="F241" i="41"/>
  <c r="C278" i="41"/>
  <c r="F155" i="29"/>
  <c r="C147" i="29"/>
  <c r="G147" i="29" s="1"/>
  <c r="F153" i="29"/>
  <c r="F156" i="29"/>
  <c r="F133" i="29"/>
  <c r="C126" i="29"/>
  <c r="B126" i="29" s="1"/>
  <c r="E126" i="29" s="1"/>
  <c r="C93" i="29"/>
  <c r="B93" i="29" s="1"/>
  <c r="E93" i="29" s="1"/>
  <c r="C30" i="29"/>
  <c r="F125" i="29"/>
  <c r="F142" i="29"/>
  <c r="F162" i="29"/>
  <c r="C64" i="29"/>
  <c r="C42" i="29"/>
  <c r="D42" i="29" s="1"/>
  <c r="F47" i="29"/>
  <c r="F94" i="29"/>
  <c r="F116" i="29"/>
  <c r="C22" i="29"/>
  <c r="B22" i="29" s="1"/>
  <c r="E22" i="29" s="1"/>
  <c r="F105" i="29"/>
  <c r="C101" i="29"/>
  <c r="G101" i="29" s="1"/>
  <c r="C32" i="29"/>
  <c r="F138" i="29"/>
  <c r="C116" i="29"/>
  <c r="G116" i="29" s="1"/>
  <c r="C157" i="29"/>
  <c r="G157" i="29" s="1"/>
  <c r="F52" i="29"/>
  <c r="F43" i="29"/>
  <c r="C73" i="29"/>
  <c r="G73" i="29" s="1"/>
  <c r="F143" i="29"/>
  <c r="F433" i="41"/>
  <c r="C166" i="41"/>
  <c r="L166" i="41" s="1"/>
  <c r="F707" i="41"/>
  <c r="C105" i="41"/>
  <c r="L105" i="41" s="1"/>
  <c r="C116" i="41"/>
  <c r="F537" i="41"/>
  <c r="F408" i="41"/>
  <c r="F484" i="41"/>
  <c r="C591" i="41"/>
  <c r="L591" i="41" s="1"/>
  <c r="F534" i="41"/>
  <c r="C149" i="41"/>
  <c r="B149" i="41" s="1"/>
  <c r="F63" i="41"/>
  <c r="F631" i="41"/>
  <c r="F438" i="41"/>
  <c r="C352" i="41"/>
  <c r="L352" i="41" s="1"/>
  <c r="C280" i="41"/>
  <c r="G280" i="41" s="1"/>
  <c r="C373" i="41"/>
  <c r="G373" i="41" s="1"/>
  <c r="C654" i="41"/>
  <c r="D654" i="41" s="1"/>
  <c r="F600" i="41"/>
  <c r="F554" i="41"/>
  <c r="C632" i="41"/>
  <c r="L632" i="41" s="1"/>
  <c r="C593" i="41"/>
  <c r="L593" i="41" s="1"/>
  <c r="F209" i="41"/>
  <c r="C543" i="41"/>
  <c r="D543" i="41" s="1"/>
  <c r="F122" i="41"/>
  <c r="F388" i="41"/>
  <c r="F639" i="41"/>
  <c r="C656" i="41"/>
  <c r="B656" i="41" s="1"/>
  <c r="F648" i="41"/>
  <c r="F188" i="41"/>
  <c r="F297" i="41"/>
  <c r="F649" i="41"/>
  <c r="F615" i="41"/>
  <c r="F555" i="41"/>
  <c r="C645" i="41"/>
  <c r="G645" i="41" s="1"/>
  <c r="C598" i="41"/>
  <c r="L598" i="41" s="1"/>
  <c r="C400" i="41"/>
  <c r="D400" i="41" s="1"/>
  <c r="C284" i="41"/>
  <c r="G284" i="41" s="1"/>
  <c r="C88" i="29"/>
  <c r="G88" i="29" s="1"/>
  <c r="C114" i="29"/>
  <c r="F92" i="29"/>
  <c r="F46" i="29"/>
  <c r="F58" i="29"/>
  <c r="F55" i="29"/>
  <c r="F130" i="29"/>
  <c r="F26" i="29"/>
  <c r="C161" i="29"/>
  <c r="D161" i="29" s="1"/>
  <c r="C49" i="29"/>
  <c r="F63" i="29"/>
  <c r="C156" i="29"/>
  <c r="D156" i="29" s="1"/>
  <c r="F35" i="29"/>
  <c r="C85" i="29"/>
  <c r="F103" i="29"/>
  <c r="C61" i="29"/>
  <c r="B61" i="29" s="1"/>
  <c r="E61" i="29" s="1"/>
  <c r="F114" i="29"/>
  <c r="F95" i="29"/>
  <c r="C89" i="29"/>
  <c r="C152" i="29"/>
  <c r="D152" i="29" s="1"/>
  <c r="C107" i="29"/>
  <c r="D107" i="29" s="1"/>
  <c r="C59" i="29"/>
  <c r="F29" i="29"/>
  <c r="F90" i="29"/>
  <c r="C72" i="29"/>
  <c r="D72" i="29" s="1"/>
  <c r="C127" i="29"/>
  <c r="C112" i="29"/>
  <c r="F141" i="29"/>
  <c r="C134" i="29"/>
  <c r="B134" i="29" s="1"/>
  <c r="E134" i="29" s="1"/>
  <c r="F42" i="29"/>
  <c r="F151" i="29"/>
  <c r="F30" i="29"/>
  <c r="C80" i="29"/>
  <c r="D80" i="29" s="1"/>
  <c r="C33" i="29"/>
  <c r="C90" i="29"/>
  <c r="C92" i="29"/>
  <c r="B92" i="29" s="1"/>
  <c r="E92" i="29" s="1"/>
  <c r="C77" i="29"/>
  <c r="B77" i="29" s="1"/>
  <c r="E77" i="29" s="1"/>
  <c r="C97" i="29"/>
  <c r="G97" i="29" s="1"/>
  <c r="F148" i="29"/>
  <c r="C120" i="29"/>
  <c r="D120" i="29" s="1"/>
  <c r="C129" i="29"/>
  <c r="D129" i="29" s="1"/>
  <c r="C638" i="41"/>
  <c r="D638" i="41" s="1"/>
  <c r="F638" i="41"/>
  <c r="F244" i="41"/>
  <c r="F428" i="41"/>
  <c r="F668" i="41"/>
  <c r="C340" i="41"/>
  <c r="C294" i="41"/>
  <c r="B294" i="41" s="1"/>
  <c r="C204" i="41"/>
  <c r="B204" i="41" s="1"/>
  <c r="F613" i="41"/>
  <c r="F180" i="41"/>
  <c r="F218" i="41"/>
  <c r="C502" i="41"/>
  <c r="L502" i="41" s="1"/>
  <c r="F684" i="41"/>
  <c r="C526" i="41"/>
  <c r="G526" i="41" s="1"/>
  <c r="F523" i="41"/>
  <c r="C497" i="41"/>
  <c r="D497" i="41" s="1"/>
  <c r="C19" i="41"/>
  <c r="B19" i="41" s="1"/>
  <c r="C572" i="41"/>
  <c r="C339" i="41"/>
  <c r="G339" i="41" s="1"/>
  <c r="C205" i="41"/>
  <c r="L205" i="41" s="1"/>
  <c r="C318" i="41"/>
  <c r="D318" i="41" s="1"/>
  <c r="C668" i="41"/>
  <c r="C419" i="41"/>
  <c r="G419" i="41" s="1"/>
  <c r="C319" i="41"/>
  <c r="D319" i="41" s="1"/>
  <c r="F229" i="41"/>
  <c r="C141" i="41"/>
  <c r="C16" i="41"/>
  <c r="D16" i="41" s="1"/>
  <c r="F340" i="41"/>
  <c r="C193" i="41"/>
  <c r="D193" i="41" s="1"/>
  <c r="F472" i="41"/>
  <c r="F591" i="41"/>
  <c r="F34" i="41"/>
  <c r="C694" i="41"/>
  <c r="L694" i="41" s="1"/>
  <c r="F354" i="41"/>
  <c r="F83" i="41"/>
  <c r="C190" i="41"/>
  <c r="G190" i="41" s="1"/>
  <c r="C687" i="41"/>
  <c r="D687" i="41" s="1"/>
  <c r="F499" i="41"/>
  <c r="C350" i="41"/>
  <c r="G350" i="41" s="1"/>
  <c r="F80" i="29"/>
  <c r="C122" i="29"/>
  <c r="D122" i="29" s="1"/>
  <c r="C21" i="29"/>
  <c r="F154" i="29"/>
  <c r="F149" i="29"/>
  <c r="F131" i="29"/>
  <c r="C34" i="29"/>
  <c r="F118" i="29"/>
  <c r="C102" i="29"/>
  <c r="C103" i="29"/>
  <c r="B103" i="29" s="1"/>
  <c r="E103" i="29" s="1"/>
  <c r="C145" i="29"/>
  <c r="C46" i="29"/>
  <c r="D46" i="29" s="1"/>
  <c r="C35" i="29"/>
  <c r="F71" i="29"/>
  <c r="F69" i="29"/>
  <c r="F48" i="29"/>
  <c r="C94" i="29"/>
  <c r="F145" i="29"/>
  <c r="F23" i="29"/>
  <c r="C108" i="29"/>
  <c r="D108" i="29" s="1"/>
  <c r="F102" i="29"/>
  <c r="C159" i="29"/>
  <c r="D159" i="29" s="1"/>
  <c r="C76" i="29"/>
  <c r="C91" i="29"/>
  <c r="D91" i="29" s="1"/>
  <c r="F37" i="29"/>
  <c r="C106" i="29"/>
  <c r="G106" i="29" s="1"/>
  <c r="F157" i="29"/>
  <c r="C41" i="29"/>
  <c r="B41" i="29" s="1"/>
  <c r="E41" i="29" s="1"/>
  <c r="F165" i="29"/>
  <c r="F62" i="29"/>
  <c r="C25" i="29"/>
  <c r="C115" i="29"/>
  <c r="B115" i="29" s="1"/>
  <c r="E115" i="29" s="1"/>
  <c r="C118" i="29"/>
  <c r="F61" i="29"/>
  <c r="F38" i="29"/>
  <c r="C123" i="29"/>
  <c r="D123" i="29" s="1"/>
  <c r="C18" i="29"/>
  <c r="F33" i="29"/>
  <c r="F66" i="29"/>
  <c r="F41" i="29"/>
  <c r="C75" i="29"/>
  <c r="C124" i="41"/>
  <c r="D124" i="41" s="1"/>
  <c r="C314" i="41"/>
  <c r="B314" i="41" s="1"/>
  <c r="F485" i="41"/>
  <c r="F21" i="29"/>
  <c r="F64" i="29"/>
  <c r="C89" i="41"/>
  <c r="F663" i="41"/>
  <c r="C566" i="41"/>
  <c r="D566" i="41" s="1"/>
  <c r="C163" i="29"/>
  <c r="G163" i="29" s="1"/>
  <c r="F65" i="29"/>
  <c r="C141" i="29"/>
  <c r="B141" i="29" s="1"/>
  <c r="E141" i="29" s="1"/>
  <c r="C132" i="29"/>
  <c r="C121" i="29"/>
  <c r="G121" i="29" s="1"/>
  <c r="F123" i="29"/>
  <c r="F31" i="29"/>
  <c r="C23" i="29"/>
  <c r="F113" i="29"/>
  <c r="C146" i="29"/>
  <c r="C71" i="29"/>
  <c r="D71" i="29" s="1"/>
  <c r="F68" i="29"/>
  <c r="C58" i="29"/>
  <c r="G58" i="29" s="1"/>
  <c r="F51" i="29"/>
  <c r="C151" i="29"/>
  <c r="G151" i="29" s="1"/>
  <c r="C82" i="29"/>
  <c r="C110" i="41"/>
  <c r="L110" i="41" s="1"/>
  <c r="F337" i="41"/>
  <c r="C113" i="41"/>
  <c r="D113" i="41" s="1"/>
  <c r="C124" i="29"/>
  <c r="G124" i="29" s="1"/>
  <c r="C144" i="29"/>
  <c r="D144" i="29" s="1"/>
  <c r="C153" i="29"/>
  <c r="F144" i="29"/>
  <c r="C39" i="29"/>
  <c r="G39" i="29" s="1"/>
  <c r="C109" i="29"/>
  <c r="G109" i="29" s="1"/>
  <c r="F158" i="29"/>
  <c r="F85" i="29"/>
  <c r="F121" i="29"/>
  <c r="C51" i="29"/>
  <c r="D51" i="29" s="1"/>
  <c r="F84" i="29"/>
  <c r="C100" i="29"/>
  <c r="D100" i="29" s="1"/>
  <c r="C28" i="29"/>
  <c r="B28" i="29" s="1"/>
  <c r="E28" i="29" s="1"/>
  <c r="F98" i="29"/>
  <c r="C43" i="29"/>
  <c r="C142" i="29"/>
  <c r="B142" i="29" s="1"/>
  <c r="E142" i="29" s="1"/>
  <c r="F74" i="29"/>
  <c r="F28" i="29"/>
  <c r="C67" i="29"/>
  <c r="B67" i="29" s="1"/>
  <c r="E67" i="29" s="1"/>
  <c r="F76" i="29"/>
  <c r="C81" i="29"/>
  <c r="D81" i="29" s="1"/>
  <c r="C111" i="29"/>
  <c r="C70" i="29"/>
  <c r="B70" i="29" s="1"/>
  <c r="E70" i="29" s="1"/>
  <c r="C57" i="29"/>
  <c r="B57" i="29" s="1"/>
  <c r="E57" i="29" s="1"/>
  <c r="C133" i="29"/>
  <c r="D133" i="29" s="1"/>
  <c r="F107" i="29"/>
  <c r="F79" i="29"/>
  <c r="F25" i="29"/>
  <c r="C38" i="29"/>
  <c r="G38" i="29" s="1"/>
  <c r="C317" i="41"/>
  <c r="G317" i="41" s="1"/>
  <c r="F664" i="41"/>
  <c r="F622" i="41"/>
  <c r="F276" i="41"/>
  <c r="C54" i="29"/>
  <c r="G54" i="29" s="1"/>
  <c r="F132" i="29"/>
  <c r="F661" i="41"/>
  <c r="F682" i="41"/>
  <c r="F18" i="41"/>
  <c r="C163" i="41"/>
  <c r="G163" i="41" s="1"/>
  <c r="C691" i="41"/>
  <c r="B691" i="41" s="1"/>
  <c r="C578" i="41"/>
  <c r="C138" i="29"/>
  <c r="B138" i="29" s="1"/>
  <c r="E138" i="29" s="1"/>
  <c r="F120" i="29"/>
  <c r="C128" i="29"/>
  <c r="D128" i="29" s="1"/>
  <c r="C45" i="29"/>
  <c r="B45" i="29" s="1"/>
  <c r="E45" i="29" s="1"/>
  <c r="C179" i="41"/>
  <c r="B179" i="41" s="1"/>
  <c r="C621" i="41"/>
  <c r="D621" i="41" s="1"/>
  <c r="C181" i="41"/>
  <c r="L181" i="41" s="1"/>
  <c r="C321" i="41"/>
  <c r="G321" i="41" s="1"/>
  <c r="C682" i="41"/>
  <c r="D682" i="41" s="1"/>
  <c r="F694" i="41"/>
  <c r="C624" i="41"/>
  <c r="D624" i="41" s="1"/>
  <c r="C130" i="29"/>
  <c r="F99" i="29"/>
  <c r="F82" i="29"/>
  <c r="F274" i="41"/>
  <c r="C308" i="41"/>
  <c r="D308" i="41" s="1"/>
  <c r="C517" i="41"/>
  <c r="B517" i="41" s="1"/>
  <c r="F265" i="41"/>
  <c r="F167" i="41"/>
  <c r="C258" i="41"/>
  <c r="F151" i="41"/>
  <c r="C286" i="41"/>
  <c r="L286" i="41" s="1"/>
  <c r="C38" i="41"/>
  <c r="D38" i="41" s="1"/>
  <c r="F553" i="41"/>
  <c r="L535" i="41"/>
  <c r="D535" i="41"/>
  <c r="B535" i="41"/>
  <c r="G535" i="41"/>
  <c r="D650" i="41"/>
  <c r="D373" i="41"/>
  <c r="B618" i="41"/>
  <c r="D426" i="41"/>
  <c r="B484" i="41"/>
  <c r="L206" i="41"/>
  <c r="D278" i="41"/>
  <c r="G278" i="41"/>
  <c r="L278" i="41"/>
  <c r="B278" i="41"/>
  <c r="C658" i="41"/>
  <c r="C596" i="41"/>
  <c r="C221" i="41"/>
  <c r="C391" i="41"/>
  <c r="C290" i="41"/>
  <c r="F458" i="41"/>
  <c r="F171" i="41"/>
  <c r="C332" i="41"/>
  <c r="F578" i="41"/>
  <c r="C202" i="41"/>
  <c r="F39" i="41"/>
  <c r="C326" i="41"/>
  <c r="F503" i="41"/>
  <c r="C240" i="41"/>
  <c r="C337" i="41"/>
  <c r="C30" i="41"/>
  <c r="C104" i="41"/>
  <c r="C557" i="41"/>
  <c r="F288" i="41"/>
  <c r="C199" i="41"/>
  <c r="F637" i="41"/>
  <c r="C157" i="41"/>
  <c r="F706" i="41"/>
  <c r="F143" i="41"/>
  <c r="F700" i="41"/>
  <c r="C575" i="41"/>
  <c r="F91" i="41"/>
  <c r="C619" i="41"/>
  <c r="C151" i="41"/>
  <c r="F677" i="41"/>
  <c r="F420" i="41"/>
  <c r="F113" i="41"/>
  <c r="C261" i="41"/>
  <c r="C335" i="41"/>
  <c r="F252" i="41"/>
  <c r="F462" i="41"/>
  <c r="C615" i="41"/>
  <c r="C355" i="41"/>
  <c r="C361" i="41"/>
  <c r="C224" i="41"/>
  <c r="C312" i="41"/>
  <c r="F146" i="41"/>
  <c r="C565" i="41"/>
  <c r="F646" i="41"/>
  <c r="F93" i="41"/>
  <c r="C452" i="41"/>
  <c r="F371" i="41"/>
  <c r="C431" i="41"/>
  <c r="C643" i="41"/>
  <c r="C67" i="41"/>
  <c r="C265" i="41"/>
  <c r="F211" i="41"/>
  <c r="C57" i="41"/>
  <c r="C331" i="41"/>
  <c r="F242" i="41"/>
  <c r="F711" i="41"/>
  <c r="C52" i="41"/>
  <c r="F128" i="41"/>
  <c r="F80" i="41"/>
  <c r="C345" i="41"/>
  <c r="C291" i="41"/>
  <c r="C611" i="41"/>
  <c r="C536" i="41"/>
  <c r="F607" i="41"/>
  <c r="C571" i="41"/>
  <c r="C191" i="41"/>
  <c r="C245" i="41"/>
  <c r="F358" i="41"/>
  <c r="F214" i="41"/>
  <c r="C442" i="41"/>
  <c r="F290" i="41"/>
  <c r="F106" i="41"/>
  <c r="C676" i="41"/>
  <c r="F132" i="41"/>
  <c r="F685" i="41"/>
  <c r="C283" i="41"/>
  <c r="F120" i="41"/>
  <c r="C64" i="41"/>
  <c r="F549" i="41"/>
  <c r="C482" i="41"/>
  <c r="C215" i="41"/>
  <c r="C472" i="41"/>
  <c r="C259" i="41"/>
  <c r="F670" i="41"/>
  <c r="C406" i="41"/>
  <c r="C553" i="41"/>
  <c r="C94" i="41"/>
  <c r="C474" i="41"/>
  <c r="F304" i="41"/>
  <c r="F239" i="41"/>
  <c r="C138" i="41"/>
  <c r="C435" i="41"/>
  <c r="F475" i="41"/>
  <c r="F496" i="41"/>
  <c r="C580" i="41"/>
  <c r="F103" i="41"/>
  <c r="F279" i="41"/>
  <c r="F69" i="41"/>
  <c r="C156" i="41"/>
  <c r="C296" i="41"/>
  <c r="F594" i="41"/>
  <c r="F59" i="41"/>
  <c r="C445" i="41"/>
  <c r="C554" i="41"/>
  <c r="F432" i="41"/>
  <c r="F234" i="41"/>
  <c r="C271" i="41"/>
  <c r="C516" i="41"/>
  <c r="F45" i="41"/>
  <c r="C416" i="41"/>
  <c r="C680" i="41"/>
  <c r="F260" i="41"/>
  <c r="C469" i="41"/>
  <c r="F43" i="41"/>
  <c r="C251" i="41"/>
  <c r="C26" i="41"/>
  <c r="F25" i="41"/>
  <c r="C695" i="41"/>
  <c r="C82" i="41"/>
  <c r="F94" i="41"/>
  <c r="C493" i="41"/>
  <c r="F457" i="41"/>
  <c r="C479" i="41"/>
  <c r="F479" i="41"/>
  <c r="C697" i="41"/>
  <c r="F312" i="41"/>
  <c r="F688" i="41"/>
  <c r="C185" i="41"/>
  <c r="C134" i="41"/>
  <c r="F54" i="41"/>
  <c r="F634" i="41"/>
  <c r="F109" i="41"/>
  <c r="F123" i="41"/>
  <c r="F524" i="41"/>
  <c r="F545" i="41"/>
  <c r="C53" i="41"/>
  <c r="F673" i="41"/>
  <c r="C282" i="41"/>
  <c r="F236" i="41"/>
  <c r="F693" i="41"/>
  <c r="C264" i="41"/>
  <c r="C424" i="41"/>
  <c r="F235" i="41"/>
  <c r="F552" i="41"/>
  <c r="F556" i="41"/>
  <c r="F164" i="41"/>
  <c r="C688" i="41"/>
  <c r="F385" i="41"/>
  <c r="C160" i="41"/>
  <c r="F501" i="41"/>
  <c r="F473" i="41"/>
  <c r="F614" i="41"/>
  <c r="C165" i="41"/>
  <c r="F672" i="41"/>
  <c r="F245" i="41"/>
  <c r="F336" i="41"/>
  <c r="F89" i="41"/>
  <c r="C494" i="41"/>
  <c r="C169" i="41"/>
  <c r="F37" i="41"/>
  <c r="F414" i="41"/>
  <c r="C511" i="41"/>
  <c r="F335" i="41"/>
  <c r="C672" i="41"/>
  <c r="C342" i="41"/>
  <c r="F284" i="41"/>
  <c r="C513" i="41"/>
  <c r="C628" i="41"/>
  <c r="C159" i="41"/>
  <c r="F665" i="41"/>
  <c r="C599" i="41"/>
  <c r="F246" i="41"/>
  <c r="C491" i="41"/>
  <c r="C277" i="41"/>
  <c r="F587" i="41"/>
  <c r="F502" i="41"/>
  <c r="F418" i="41"/>
  <c r="F226" i="41"/>
  <c r="C470" i="41"/>
  <c r="F612" i="41"/>
  <c r="F540" i="41"/>
  <c r="C458" i="41"/>
  <c r="F398" i="41"/>
  <c r="C496" i="41"/>
  <c r="C322" i="41"/>
  <c r="F463" i="41"/>
  <c r="C135" i="41"/>
  <c r="F90" i="41"/>
  <c r="C453" i="41"/>
  <c r="F299" i="41"/>
  <c r="F348" i="41"/>
  <c r="F71" i="41"/>
  <c r="C429" i="41"/>
  <c r="C74" i="41"/>
  <c r="F110" i="41"/>
  <c r="F550" i="41"/>
  <c r="C71" i="41"/>
  <c r="C563" i="41"/>
  <c r="F338" i="41"/>
  <c r="F179" i="41"/>
  <c r="C310" i="41"/>
  <c r="C272" i="41"/>
  <c r="C325" i="41"/>
  <c r="F316" i="41"/>
  <c r="C211" i="41"/>
  <c r="B35" i="39"/>
  <c r="E35" i="39" s="1"/>
  <c r="B84" i="29"/>
  <c r="E84" i="29" s="1"/>
  <c r="G84" i="29"/>
  <c r="D84" i="29"/>
  <c r="B79" i="29"/>
  <c r="E79" i="29" s="1"/>
  <c r="G78" i="29"/>
  <c r="D78" i="29"/>
  <c r="B78" i="29"/>
  <c r="E78" i="29" s="1"/>
  <c r="G162" i="29"/>
  <c r="D162" i="29"/>
  <c r="B162" i="29"/>
  <c r="E162" i="29" s="1"/>
  <c r="G154" i="29"/>
  <c r="B66" i="29"/>
  <c r="E66" i="29" s="1"/>
  <c r="C99" i="41"/>
  <c r="F633" i="41"/>
  <c r="C592" i="41"/>
  <c r="F512" i="41"/>
  <c r="F483" i="41"/>
  <c r="C209" i="41"/>
  <c r="F531" i="41"/>
  <c r="F303" i="41"/>
  <c r="C387" i="41"/>
  <c r="C432" i="41"/>
  <c r="C279" i="41"/>
  <c r="F487" i="41"/>
  <c r="C43" i="41"/>
  <c r="C666" i="41"/>
  <c r="F507" i="41"/>
  <c r="F270" i="41"/>
  <c r="F187" i="41"/>
  <c r="F139" i="41"/>
  <c r="C276" i="41"/>
  <c r="F444" i="41"/>
  <c r="C633" i="41"/>
  <c r="C369" i="41"/>
  <c r="C125" i="41"/>
  <c r="F215" i="41"/>
  <c r="F623" i="41"/>
  <c r="C223" i="41"/>
  <c r="F627" i="41"/>
  <c r="F308" i="41"/>
  <c r="C709" i="41"/>
  <c r="F264" i="41"/>
  <c r="F85" i="41"/>
  <c r="F544" i="41"/>
  <c r="C174" i="41"/>
  <c r="F652" i="41"/>
  <c r="C17" i="41"/>
  <c r="C40" i="41"/>
  <c r="C623" i="41"/>
  <c r="F581" i="41"/>
  <c r="F98" i="41"/>
  <c r="F190" i="41"/>
  <c r="C348" i="41"/>
  <c r="C36" i="41"/>
  <c r="F369" i="41"/>
  <c r="C28" i="41"/>
  <c r="F107" i="41"/>
  <c r="F142" i="41"/>
  <c r="C162" i="41"/>
  <c r="F658" i="41"/>
  <c r="C660" i="41"/>
  <c r="F511" i="41"/>
  <c r="C467" i="41"/>
  <c r="C460" i="41"/>
  <c r="F441" i="41"/>
  <c r="F699" i="41"/>
  <c r="C47" i="41"/>
  <c r="F655" i="41"/>
  <c r="F194" i="41"/>
  <c r="C167" i="41"/>
  <c r="F88" i="41"/>
  <c r="C533" i="41"/>
  <c r="C189" i="41"/>
  <c r="C117" i="41"/>
  <c r="C434" i="41"/>
  <c r="F267" i="41"/>
  <c r="F394" i="41"/>
  <c r="C362" i="41"/>
  <c r="C50" i="41"/>
  <c r="F84" i="41"/>
  <c r="F212" i="41"/>
  <c r="C490" i="41"/>
  <c r="F96" i="41"/>
  <c r="C78" i="41"/>
  <c r="F183" i="41"/>
  <c r="F364" i="41"/>
  <c r="C500" i="41"/>
  <c r="C642" i="41"/>
  <c r="F213" i="41"/>
  <c r="F645" i="41"/>
  <c r="F453" i="41"/>
  <c r="F349" i="41"/>
  <c r="F567" i="41"/>
  <c r="F528" i="41"/>
  <c r="F64" i="41"/>
  <c r="F302" i="41"/>
  <c r="C130" i="41"/>
  <c r="F585" i="41"/>
  <c r="C229" i="41"/>
  <c r="F112" i="41"/>
  <c r="F282" i="41"/>
  <c r="F415" i="41"/>
  <c r="F362" i="41"/>
  <c r="C531" i="41"/>
  <c r="F382" i="41"/>
  <c r="C360" i="41"/>
  <c r="F79" i="41"/>
  <c r="F557" i="41"/>
  <c r="F491" i="41"/>
  <c r="F220" i="41"/>
  <c r="F692" i="41"/>
  <c r="C674" i="41"/>
  <c r="C637" i="41"/>
  <c r="F280" i="41"/>
  <c r="C33" i="41"/>
  <c r="F426" i="41"/>
  <c r="F357" i="41"/>
  <c r="F709" i="41"/>
  <c r="F105" i="41"/>
  <c r="C679" i="41"/>
  <c r="F374" i="41"/>
  <c r="C504" i="41"/>
  <c r="C634" i="41"/>
  <c r="F470" i="41"/>
  <c r="C122" i="41"/>
  <c r="F689" i="41"/>
  <c r="F298" i="41"/>
  <c r="F332" i="41"/>
  <c r="C77" i="41"/>
  <c r="D20" i="29"/>
  <c r="B25" i="39"/>
  <c r="E25" i="39" s="1"/>
  <c r="C374" i="41"/>
  <c r="C425" i="41"/>
  <c r="F58" i="41"/>
  <c r="C420" i="41"/>
  <c r="C243" i="41"/>
  <c r="C613" i="41"/>
  <c r="F562" i="41"/>
  <c r="C95" i="41"/>
  <c r="F500" i="41"/>
  <c r="C328" i="41"/>
  <c r="F61" i="41"/>
  <c r="C661" i="41"/>
  <c r="C436" i="41"/>
  <c r="C384" i="41"/>
  <c r="F227" i="41"/>
  <c r="C197" i="41"/>
  <c r="F368" i="41"/>
  <c r="F192" i="41"/>
  <c r="C365" i="41"/>
  <c r="C270" i="41"/>
  <c r="C137" i="41"/>
  <c r="C380" i="41"/>
  <c r="F301" i="41"/>
  <c r="F14" i="41"/>
  <c r="F363" i="41"/>
  <c r="C418" i="41"/>
  <c r="C485" i="41"/>
  <c r="F492" i="41"/>
  <c r="C498" i="41"/>
  <c r="C242" i="41"/>
  <c r="C323" i="41"/>
  <c r="F341" i="41"/>
  <c r="F147" i="41"/>
  <c r="C521" i="41"/>
  <c r="C25" i="41"/>
  <c r="C46" i="41"/>
  <c r="C684" i="41"/>
  <c r="C84" i="41"/>
  <c r="F111" i="41"/>
  <c r="F373" i="41"/>
  <c r="F19" i="41"/>
  <c r="F131" i="41"/>
  <c r="C394" i="41"/>
  <c r="C241" i="41"/>
  <c r="C198" i="41"/>
  <c r="C131" i="41"/>
  <c r="F219" i="41"/>
  <c r="F51" i="41"/>
  <c r="F446" i="41"/>
  <c r="F149" i="41"/>
  <c r="C351" i="41"/>
  <c r="C127" i="41"/>
  <c r="C457" i="41"/>
  <c r="F57" i="41"/>
  <c r="C508" i="41"/>
  <c r="C414" i="41"/>
  <c r="C451" i="41"/>
  <c r="C385" i="41"/>
  <c r="C353" i="41"/>
  <c r="F687" i="41"/>
  <c r="F48" i="41"/>
  <c r="C21" i="41"/>
  <c r="C320" i="41"/>
  <c r="C444" i="41"/>
  <c r="C604" i="41"/>
  <c r="F611" i="41"/>
  <c r="C390" i="41"/>
  <c r="F295" i="41"/>
  <c r="F75" i="41"/>
  <c r="C422" i="41"/>
  <c r="F435" i="41"/>
  <c r="F243" i="41"/>
  <c r="F137" i="41"/>
  <c r="C100" i="41"/>
  <c r="F530" i="41"/>
  <c r="C187" i="41"/>
  <c r="C15" i="41"/>
  <c r="F156" i="41"/>
  <c r="F411" i="41"/>
  <c r="C475" i="41"/>
  <c r="F136" i="41"/>
  <c r="F461" i="41"/>
  <c r="F66" i="41"/>
  <c r="F429" i="41"/>
  <c r="C675" i="41"/>
  <c r="C336" i="41"/>
  <c r="C378" i="41"/>
  <c r="F516" i="41"/>
  <c r="F56" i="41"/>
  <c r="C492" i="41"/>
  <c r="F574" i="41"/>
  <c r="C129" i="41"/>
  <c r="C366" i="41"/>
  <c r="C699" i="41"/>
  <c r="C219" i="41"/>
  <c r="C24" i="41"/>
  <c r="C711" i="41"/>
  <c r="C495" i="41"/>
  <c r="C585" i="41"/>
  <c r="C239" i="41"/>
  <c r="C524" i="41"/>
  <c r="F596" i="41"/>
  <c r="F15" i="41"/>
  <c r="F26" i="41"/>
  <c r="C690" i="41"/>
  <c r="C673" i="41"/>
  <c r="F380" i="41"/>
  <c r="F628" i="41"/>
  <c r="F680" i="41"/>
  <c r="C388" i="41"/>
  <c r="C147" i="41"/>
  <c r="C600" i="41"/>
  <c r="C409" i="41"/>
  <c r="C170" i="41"/>
  <c r="F200" i="41"/>
  <c r="F630" i="41"/>
  <c r="F695" i="41"/>
  <c r="F155" i="41"/>
  <c r="C132" i="41"/>
  <c r="C441" i="41"/>
  <c r="F468" i="41"/>
  <c r="C669" i="41"/>
  <c r="C549" i="41"/>
  <c r="F36" i="41"/>
  <c r="F175" i="41"/>
  <c r="C66" i="41"/>
  <c r="C652" i="41"/>
  <c r="F95" i="41"/>
  <c r="F293" i="41"/>
  <c r="F624" i="41"/>
  <c r="F570" i="41"/>
  <c r="C417" i="41"/>
  <c r="C347" i="41"/>
  <c r="F667" i="41"/>
  <c r="C363" i="41"/>
  <c r="F124" i="41"/>
  <c r="C315" i="41"/>
  <c r="C213" i="41"/>
  <c r="C298" i="41"/>
  <c r="F217" i="41"/>
  <c r="C262" i="41"/>
  <c r="F582" i="41"/>
  <c r="C22" i="41"/>
  <c r="F168" i="41"/>
  <c r="F690" i="41"/>
  <c r="F272" i="41"/>
  <c r="C27" i="41"/>
  <c r="F181" i="41"/>
  <c r="F210" i="41"/>
  <c r="C573" i="41"/>
  <c r="F675" i="41"/>
  <c r="F334" i="41"/>
  <c r="C548" i="41"/>
  <c r="C154" i="41"/>
  <c r="F204" i="41"/>
  <c r="F410" i="41"/>
  <c r="F642" i="41"/>
  <c r="F412" i="41"/>
  <c r="F266" i="41"/>
  <c r="F196" i="41"/>
  <c r="C464" i="41"/>
  <c r="C63" i="41"/>
  <c r="C56" i="41"/>
  <c r="F620" i="41"/>
  <c r="C706" i="41"/>
  <c r="F65" i="41"/>
  <c r="F361" i="41"/>
  <c r="F231" i="41"/>
  <c r="C389" i="41"/>
  <c r="C247" i="41"/>
  <c r="F370" i="41"/>
  <c r="C522" i="41"/>
  <c r="F659" i="41"/>
  <c r="F176" i="41"/>
  <c r="C503" i="41"/>
  <c r="C538" i="41"/>
  <c r="C542" i="41"/>
  <c r="C186" i="41"/>
  <c r="F27" i="41"/>
  <c r="F233" i="41"/>
  <c r="F676" i="41"/>
  <c r="C519" i="41"/>
  <c r="C588" i="41"/>
  <c r="C196" i="41"/>
  <c r="C371" i="41"/>
  <c r="C233" i="41"/>
  <c r="C428" i="41"/>
  <c r="I87" i="11"/>
  <c r="I88" i="11" s="1"/>
  <c r="C532" i="41"/>
  <c r="C343" i="41"/>
  <c r="C246" i="41"/>
  <c r="F608" i="41"/>
  <c r="F330" i="41"/>
  <c r="F431" i="41"/>
  <c r="C177" i="41"/>
  <c r="F547" i="41"/>
  <c r="F193" i="41"/>
  <c r="C678" i="41"/>
  <c r="C473" i="41"/>
  <c r="F292" i="41"/>
  <c r="F447" i="41"/>
  <c r="F400" i="41"/>
  <c r="F165" i="41"/>
  <c r="F381" i="41"/>
  <c r="C364" i="41"/>
  <c r="C253" i="41"/>
  <c r="F163" i="41"/>
  <c r="F145" i="41"/>
  <c r="F157" i="41"/>
  <c r="F189" i="41"/>
  <c r="C403" i="41"/>
  <c r="C407" i="41"/>
  <c r="F258" i="41"/>
  <c r="C507" i="41"/>
  <c r="F617" i="41"/>
  <c r="F366" i="41"/>
  <c r="F365" i="41"/>
  <c r="C295" i="41"/>
  <c r="F561" i="41"/>
  <c r="C103" i="41"/>
  <c r="F141" i="41"/>
  <c r="C612" i="41"/>
  <c r="C18" i="41"/>
  <c r="F402" i="41"/>
  <c r="C481" i="41"/>
  <c r="C703" i="41"/>
  <c r="F481" i="41"/>
  <c r="C248" i="41"/>
  <c r="C708" i="41"/>
  <c r="F47" i="41"/>
  <c r="C644" i="41"/>
  <c r="C461" i="41"/>
  <c r="F185" i="41"/>
  <c r="C586" i="41"/>
  <c r="F454" i="41"/>
  <c r="C501" i="41"/>
  <c r="C622" i="41"/>
  <c r="C614" i="41"/>
  <c r="F253" i="41"/>
  <c r="C274" i="41"/>
  <c r="F325" i="41"/>
  <c r="F240" i="41"/>
  <c r="C309" i="41"/>
  <c r="C29" i="41"/>
  <c r="F152" i="41"/>
  <c r="C686" i="41"/>
  <c r="C330" i="41"/>
  <c r="C579" i="41"/>
  <c r="C62" i="41"/>
  <c r="C145" i="41"/>
  <c r="C415" i="41"/>
  <c r="C401" i="41"/>
  <c r="C257" i="41"/>
  <c r="F322" i="41"/>
  <c r="F328" i="41"/>
  <c r="C630" i="41"/>
  <c r="F392" i="41"/>
  <c r="F318" i="41"/>
  <c r="C101" i="41"/>
  <c r="C527" i="41"/>
  <c r="C80" i="41"/>
  <c r="C121" i="41"/>
  <c r="C208" i="41"/>
  <c r="F643" i="41"/>
  <c r="F597" i="41"/>
  <c r="C85" i="41"/>
  <c r="F161" i="41"/>
  <c r="F539" i="41"/>
  <c r="F314" i="41"/>
  <c r="C359" i="41"/>
  <c r="C659" i="41"/>
  <c r="C539" i="41"/>
  <c r="C180" i="41"/>
  <c r="C152" i="41"/>
  <c r="F514" i="41"/>
  <c r="F133" i="41"/>
  <c r="F285" i="41"/>
  <c r="C354" i="41"/>
  <c r="C564" i="41"/>
  <c r="C49" i="41"/>
  <c r="F263" i="41"/>
  <c r="F569" i="41"/>
  <c r="C73" i="41"/>
  <c r="F203" i="41"/>
  <c r="F67" i="41"/>
  <c r="F327" i="41"/>
  <c r="C126" i="41"/>
  <c r="C338" i="41"/>
  <c r="F456" i="41"/>
  <c r="F510" i="41"/>
  <c r="D488" i="41"/>
  <c r="L488" i="41"/>
  <c r="B488" i="41"/>
  <c r="G488" i="41"/>
  <c r="B591" i="41"/>
  <c r="G591" i="41"/>
  <c r="B20" i="41"/>
  <c r="D449" i="41"/>
  <c r="B98" i="41"/>
  <c r="G665" i="41"/>
  <c r="L665" i="41"/>
  <c r="B665" i="41"/>
  <c r="D665" i="41"/>
  <c r="B497" i="41"/>
  <c r="G273" i="41"/>
  <c r="G19" i="41"/>
  <c r="B572" i="41"/>
  <c r="D572" i="41"/>
  <c r="L572" i="41"/>
  <c r="G572" i="41"/>
  <c r="D205" i="41"/>
  <c r="B105" i="41"/>
  <c r="G318" i="41"/>
  <c r="G668" i="41"/>
  <c r="B668" i="41"/>
  <c r="D668" i="41"/>
  <c r="L668" i="41"/>
  <c r="B97" i="41"/>
  <c r="G97" i="41"/>
  <c r="D97" i="41"/>
  <c r="L97" i="41"/>
  <c r="G319" i="41"/>
  <c r="L116" i="41"/>
  <c r="D116" i="41"/>
  <c r="G116" i="41"/>
  <c r="B116" i="41"/>
  <c r="G340" i="41"/>
  <c r="D340" i="41"/>
  <c r="B340" i="41"/>
  <c r="L340" i="41"/>
  <c r="B141" i="41"/>
  <c r="G141" i="41"/>
  <c r="L141" i="41"/>
  <c r="D141" i="41"/>
  <c r="L235" i="41"/>
  <c r="G235" i="41"/>
  <c r="D235" i="41"/>
  <c r="B235" i="41"/>
  <c r="G692" i="41"/>
  <c r="D692" i="41"/>
  <c r="L692" i="41"/>
  <c r="B692" i="41"/>
  <c r="B20" i="39"/>
  <c r="E20" i="39" s="1"/>
  <c r="G20" i="39"/>
  <c r="D20" i="39"/>
  <c r="D694" i="41"/>
  <c r="D256" i="41"/>
  <c r="B256" i="41"/>
  <c r="L256" i="41"/>
  <c r="G256" i="41"/>
  <c r="L190" i="41"/>
  <c r="G204" i="41"/>
  <c r="B687" i="41"/>
  <c r="G255" i="41"/>
  <c r="L400" i="41"/>
  <c r="G400" i="41"/>
  <c r="G124" i="41"/>
  <c r="B89" i="41"/>
  <c r="G89" i="41"/>
  <c r="L89" i="41"/>
  <c r="D89" i="41"/>
  <c r="D179" i="41"/>
  <c r="L566" i="41"/>
  <c r="G691" i="41"/>
  <c r="B578" i="41"/>
  <c r="L578" i="41"/>
  <c r="D578" i="41"/>
  <c r="G578" i="41"/>
  <c r="L258" i="41"/>
  <c r="D258" i="41"/>
  <c r="B258" i="41"/>
  <c r="G258" i="41"/>
  <c r="D136" i="29"/>
  <c r="D63" i="29"/>
  <c r="G117" i="29"/>
  <c r="D36" i="29"/>
  <c r="B36" i="29"/>
  <c r="E36" i="29" s="1"/>
  <c r="G36" i="29"/>
  <c r="D99" i="29"/>
  <c r="B99" i="29"/>
  <c r="E99" i="29" s="1"/>
  <c r="G99" i="29"/>
  <c r="G31" i="29"/>
  <c r="D105" i="29"/>
  <c r="B105" i="29"/>
  <c r="E105" i="29" s="1"/>
  <c r="G105" i="29"/>
  <c r="G65" i="29"/>
  <c r="B65" i="29"/>
  <c r="E65" i="29" s="1"/>
  <c r="D65" i="29"/>
  <c r="D44" i="29"/>
  <c r="B44" i="29"/>
  <c r="E44" i="29" s="1"/>
  <c r="G44" i="29"/>
  <c r="G69" i="29"/>
  <c r="G153" i="29"/>
  <c r="B153" i="29"/>
  <c r="E153" i="29" s="1"/>
  <c r="D153" i="29"/>
  <c r="D39" i="29"/>
  <c r="G28" i="29"/>
  <c r="D43" i="29"/>
  <c r="B43" i="29"/>
  <c r="E43" i="29" s="1"/>
  <c r="G43" i="29"/>
  <c r="G128" i="29"/>
  <c r="C396" i="41"/>
  <c r="F442" i="41"/>
  <c r="C327" i="41"/>
  <c r="F577" i="41"/>
  <c r="F629" i="41"/>
  <c r="F296" i="41"/>
  <c r="C51" i="41"/>
  <c r="F466" i="41"/>
  <c r="F331" i="41"/>
  <c r="F275" i="41"/>
  <c r="F324" i="41"/>
  <c r="F586" i="41"/>
  <c r="F616" i="41"/>
  <c r="F17" i="41"/>
  <c r="C194" i="41"/>
  <c r="C54" i="41"/>
  <c r="F583" i="41"/>
  <c r="C75" i="41"/>
  <c r="F305" i="41"/>
  <c r="C486" i="41"/>
  <c r="C23" i="41"/>
  <c r="F681" i="41"/>
  <c r="C34" i="41"/>
  <c r="C303" i="41"/>
  <c r="C72" i="41"/>
  <c r="F102" i="41"/>
  <c r="F529" i="41"/>
  <c r="F482" i="41"/>
  <c r="C269" i="41"/>
  <c r="C520" i="41"/>
  <c r="F460" i="41"/>
  <c r="C161" i="41"/>
  <c r="F70" i="41"/>
  <c r="F255" i="41"/>
  <c r="C92" i="41"/>
  <c r="C313" i="41"/>
  <c r="C631" i="41"/>
  <c r="C663" i="41"/>
  <c r="F249" i="41"/>
  <c r="C106" i="41"/>
  <c r="C404" i="41"/>
  <c r="C605" i="41"/>
  <c r="C561" i="41"/>
  <c r="F495" i="41"/>
  <c r="C627" i="41"/>
  <c r="F508" i="41"/>
  <c r="F465" i="41"/>
  <c r="F130" i="41"/>
  <c r="F50" i="41"/>
  <c r="C483" i="41"/>
  <c r="F696" i="41"/>
  <c r="F610" i="41"/>
  <c r="F201" i="41"/>
  <c r="C267" i="41"/>
  <c r="F360" i="41"/>
  <c r="C683" i="41"/>
  <c r="C178" i="41"/>
  <c r="F221" i="41"/>
  <c r="F520" i="41"/>
  <c r="F250" i="41"/>
  <c r="F46" i="41"/>
  <c r="C562" i="41"/>
  <c r="C583" i="41"/>
  <c r="F294" i="41"/>
  <c r="F286" i="41"/>
  <c r="F169" i="41"/>
  <c r="F53" i="41"/>
  <c r="C86" i="41"/>
  <c r="F228" i="41"/>
  <c r="C462" i="41"/>
  <c r="F216" i="41"/>
  <c r="F144" i="41"/>
  <c r="F708" i="41"/>
  <c r="C399" i="41"/>
  <c r="F666" i="41"/>
  <c r="C324" i="41"/>
  <c r="F344" i="41"/>
  <c r="C625" i="41"/>
  <c r="D33" i="39"/>
  <c r="G33" i="39"/>
  <c r="B33" i="39"/>
  <c r="E33" i="39" s="1"/>
  <c r="D21" i="39"/>
  <c r="G21" i="39"/>
  <c r="F306" i="41"/>
  <c r="F654" i="41"/>
  <c r="F104" i="41"/>
  <c r="C297" i="41"/>
  <c r="C120" i="41"/>
  <c r="F671" i="41"/>
  <c r="C107" i="41"/>
  <c r="C183" i="41"/>
  <c r="C81" i="41"/>
  <c r="F541" i="41"/>
  <c r="F497" i="41"/>
  <c r="C705" i="41"/>
  <c r="F436" i="41"/>
  <c r="F329" i="41"/>
  <c r="F127" i="41"/>
  <c r="C450" i="41"/>
  <c r="C195" i="41"/>
  <c r="F352" i="41"/>
  <c r="C128" i="41"/>
  <c r="F674" i="41"/>
  <c r="C173" i="41"/>
  <c r="F651" i="41"/>
  <c r="C244" i="41"/>
  <c r="C288" i="41"/>
  <c r="C545" i="41"/>
  <c r="C289" i="41"/>
  <c r="C653" i="41"/>
  <c r="F493" i="41"/>
  <c r="F73" i="41"/>
  <c r="F118" i="41"/>
  <c r="F609" i="41"/>
  <c r="F515" i="41"/>
  <c r="F397" i="41"/>
  <c r="F434" i="41"/>
  <c r="F159" i="41"/>
  <c r="C175" i="41"/>
  <c r="C307" i="41"/>
  <c r="F417" i="41"/>
  <c r="C41" i="41"/>
  <c r="C466" i="41"/>
  <c r="F445" i="41"/>
  <c r="F580" i="41"/>
  <c r="C569" i="41"/>
  <c r="F277" i="41"/>
  <c r="C108" i="41"/>
  <c r="C109" i="41"/>
  <c r="F173" i="41"/>
  <c r="F49" i="41"/>
  <c r="F119" i="41"/>
  <c r="F635" i="41"/>
  <c r="C148" i="41"/>
  <c r="C376" i="41"/>
  <c r="F494" i="41"/>
  <c r="C382" i="41"/>
  <c r="C629" i="41"/>
  <c r="C375" i="41"/>
  <c r="C707" i="41"/>
  <c r="F326" i="41"/>
  <c r="F390" i="41"/>
  <c r="C530" i="41"/>
  <c r="C456" i="41"/>
  <c r="C201" i="41"/>
  <c r="C96" i="41"/>
  <c r="F248" i="41"/>
  <c r="C111" i="41"/>
  <c r="F568" i="41"/>
  <c r="F439" i="41"/>
  <c r="F35" i="41"/>
  <c r="F669" i="41"/>
  <c r="C76" i="41"/>
  <c r="F703" i="41"/>
  <c r="F197" i="41"/>
  <c r="C537" i="41"/>
  <c r="C552" i="41"/>
  <c r="F564" i="41"/>
  <c r="F191" i="41"/>
  <c r="F177" i="41"/>
  <c r="D155" i="29"/>
  <c r="B104" i="29"/>
  <c r="E104" i="29" s="1"/>
  <c r="D158" i="29"/>
  <c r="B158" i="29"/>
  <c r="E158" i="29" s="1"/>
  <c r="G158" i="29"/>
  <c r="D40" i="29"/>
  <c r="G40" i="29"/>
  <c r="B40" i="29"/>
  <c r="E40" i="29" s="1"/>
  <c r="G148" i="29"/>
  <c r="D148" i="29"/>
  <c r="B148" i="29"/>
  <c r="E148" i="29" s="1"/>
  <c r="B50" i="29"/>
  <c r="E50" i="29" s="1"/>
  <c r="D24" i="29"/>
  <c r="G165" i="29"/>
  <c r="B83" i="29"/>
  <c r="E83" i="29" s="1"/>
  <c r="D47" i="29"/>
  <c r="B47" i="29"/>
  <c r="E47" i="29" s="1"/>
  <c r="G47" i="29"/>
  <c r="G53" i="29"/>
  <c r="D53" i="29"/>
  <c r="B53" i="29"/>
  <c r="E53" i="29" s="1"/>
  <c r="D147" i="29"/>
  <c r="D126" i="29"/>
  <c r="G93" i="29"/>
  <c r="D30" i="29"/>
  <c r="G30" i="29"/>
  <c r="B30" i="29"/>
  <c r="E30" i="29" s="1"/>
  <c r="G64" i="29"/>
  <c r="D64" i="29"/>
  <c r="B64" i="29"/>
  <c r="E64" i="29" s="1"/>
  <c r="B42" i="29"/>
  <c r="E42" i="29" s="1"/>
  <c r="D22" i="29"/>
  <c r="B101" i="29"/>
  <c r="E101" i="29" s="1"/>
  <c r="B32" i="29"/>
  <c r="E32" i="29" s="1"/>
  <c r="G32" i="29"/>
  <c r="D32" i="29"/>
  <c r="D116" i="29"/>
  <c r="B157" i="29"/>
  <c r="E157" i="29" s="1"/>
  <c r="D97" i="29"/>
  <c r="B97" i="29"/>
  <c r="E97" i="29" s="1"/>
  <c r="B81" i="29"/>
  <c r="E81" i="29" s="1"/>
  <c r="G111" i="29"/>
  <c r="B111" i="29"/>
  <c r="E111" i="29" s="1"/>
  <c r="D111" i="29"/>
  <c r="D57" i="29"/>
  <c r="G57" i="29"/>
  <c r="B133" i="29"/>
  <c r="E133" i="29" s="1"/>
  <c r="B38" i="29"/>
  <c r="E38" i="29" s="1"/>
  <c r="H87" i="11"/>
  <c r="H88" i="11" s="1"/>
  <c r="C252" i="41"/>
  <c r="F135" i="41"/>
  <c r="F605" i="41"/>
  <c r="F16" i="41"/>
  <c r="F278" i="41"/>
  <c r="F87" i="41"/>
  <c r="F409" i="41"/>
  <c r="F448" i="41"/>
  <c r="C266" i="41"/>
  <c r="C214" i="41"/>
  <c r="F100" i="41"/>
  <c r="F640" i="41"/>
  <c r="F559" i="41"/>
  <c r="C142" i="41"/>
  <c r="F469" i="41"/>
  <c r="C305" i="41"/>
  <c r="C395" i="41"/>
  <c r="C316" i="41"/>
  <c r="C509" i="41"/>
  <c r="F391" i="41"/>
  <c r="F202" i="41"/>
  <c r="C582" i="41"/>
  <c r="F427" i="41"/>
  <c r="F657" i="41"/>
  <c r="F166" i="41"/>
  <c r="F315" i="41"/>
  <c r="F599" i="41"/>
  <c r="C560" i="41"/>
  <c r="C647" i="41"/>
  <c r="F21" i="41"/>
  <c r="F386" i="41"/>
  <c r="F162" i="41"/>
  <c r="C534" i="41"/>
  <c r="F486" i="41"/>
  <c r="C559" i="41"/>
  <c r="C640" i="41"/>
  <c r="C168" i="41"/>
  <c r="C90" i="41"/>
  <c r="C412" i="41"/>
  <c r="C58" i="41"/>
  <c r="C646" i="41"/>
  <c r="F310" i="41"/>
  <c r="C381" i="41"/>
  <c r="F488" i="41"/>
  <c r="F44" i="41"/>
  <c r="F443" i="41"/>
  <c r="F372" i="41"/>
  <c r="C540" i="41"/>
  <c r="F589" i="41"/>
  <c r="F207" i="41"/>
  <c r="C547" i="41"/>
  <c r="C112" i="41"/>
  <c r="F154" i="41"/>
  <c r="F662" i="41"/>
  <c r="F455" i="41"/>
  <c r="F450" i="41"/>
  <c r="C392" i="41"/>
  <c r="F404" i="41"/>
  <c r="F28" i="41"/>
  <c r="C300" i="41"/>
  <c r="C610" i="41"/>
  <c r="C225" i="41"/>
  <c r="C237" i="41"/>
  <c r="F393" i="41"/>
  <c r="C35" i="41"/>
  <c r="F387" i="41"/>
  <c r="C567" i="41"/>
  <c r="C402" i="41"/>
  <c r="C188" i="41"/>
  <c r="F474" i="41"/>
  <c r="F273" i="41"/>
  <c r="C506" i="41"/>
  <c r="F317" i="41"/>
  <c r="F679" i="41"/>
  <c r="F480" i="41"/>
  <c r="F452" i="41"/>
  <c r="C377" i="41"/>
  <c r="C55" i="41"/>
  <c r="F518" i="41"/>
  <c r="C590" i="41"/>
  <c r="F536" i="41"/>
  <c r="F313" i="41"/>
  <c r="F158" i="41"/>
  <c r="C480" i="41"/>
  <c r="C430" i="41"/>
  <c r="F262" i="41"/>
  <c r="C60" i="41"/>
  <c r="C293" i="41"/>
  <c r="C514" i="41"/>
  <c r="F396" i="41"/>
  <c r="C550" i="41"/>
  <c r="C641" i="41"/>
  <c r="C558" i="41"/>
  <c r="F115" i="41"/>
  <c r="C13" i="41"/>
  <c r="F300" i="41"/>
  <c r="C102" i="41"/>
  <c r="C212" i="41"/>
  <c r="C523" i="41"/>
  <c r="F644" i="41"/>
  <c r="F527" i="41"/>
  <c r="F247" i="41"/>
  <c r="C681" i="41"/>
  <c r="F42" i="41"/>
  <c r="F506" i="41"/>
  <c r="F543" i="41"/>
  <c r="F542" i="41"/>
  <c r="C518" i="41"/>
  <c r="F522" i="41"/>
  <c r="C231" i="41"/>
  <c r="F108" i="41"/>
  <c r="F33" i="41"/>
  <c r="C398" i="41"/>
  <c r="C510" i="41"/>
  <c r="F632" i="41"/>
  <c r="C608" i="41"/>
  <c r="C333" i="41"/>
  <c r="F172" i="41"/>
  <c r="F101" i="41"/>
  <c r="F650" i="41"/>
  <c r="C260" i="41"/>
  <c r="F323" i="41"/>
  <c r="F13" i="41"/>
  <c r="C589" i="41"/>
  <c r="C31" i="41"/>
  <c r="F174" i="41"/>
  <c r="C220" i="41"/>
  <c r="C443" i="41"/>
  <c r="C172" i="41"/>
  <c r="C617" i="41"/>
  <c r="C413" i="41"/>
  <c r="F283" i="41"/>
  <c r="C93" i="41"/>
  <c r="F259" i="41"/>
  <c r="C607" i="41"/>
  <c r="C133" i="41"/>
  <c r="C302" i="41"/>
  <c r="C411" i="41"/>
  <c r="F405" i="41"/>
  <c r="F311" i="41"/>
  <c r="F353" i="41"/>
  <c r="F592" i="41"/>
  <c r="F150" i="41"/>
  <c r="C609" i="41"/>
  <c r="F546" i="41"/>
  <c r="C192" i="41"/>
  <c r="F343" i="41"/>
  <c r="F350" i="41"/>
  <c r="F97" i="41"/>
  <c r="F579" i="41"/>
  <c r="C249" i="41"/>
  <c r="F60" i="41"/>
  <c r="C44" i="41"/>
  <c r="F525" i="41"/>
  <c r="F691" i="41"/>
  <c r="F521" i="41"/>
  <c r="C287" i="41"/>
  <c r="C144" i="41"/>
  <c r="C292" i="41"/>
  <c r="C465" i="41"/>
  <c r="C349" i="41"/>
  <c r="C427" i="41"/>
  <c r="F704" i="41"/>
  <c r="C693" i="41"/>
  <c r="F647" i="41"/>
  <c r="F99" i="41"/>
  <c r="C386" i="41"/>
  <c r="C123" i="41"/>
  <c r="F205" i="41"/>
  <c r="C489" i="41"/>
  <c r="F359" i="41"/>
  <c r="C667" i="41"/>
  <c r="C379" i="41"/>
  <c r="F254" i="41"/>
  <c r="C576" i="41"/>
  <c r="F307" i="41"/>
  <c r="C440" i="41"/>
  <c r="F319" i="41"/>
  <c r="C254" i="41"/>
  <c r="C584" i="41"/>
  <c r="F125" i="41"/>
  <c r="F40" i="41"/>
  <c r="C689" i="41"/>
  <c r="F140" i="41"/>
  <c r="C512" i="41"/>
  <c r="F490" i="41"/>
  <c r="C150" i="41"/>
  <c r="F701" i="41"/>
  <c r="C226" i="41"/>
  <c r="C79" i="41"/>
  <c r="F32" i="41"/>
  <c r="C346" i="41"/>
  <c r="C59" i="41"/>
  <c r="C372" i="41"/>
  <c r="F467" i="41"/>
  <c r="C118" i="41"/>
  <c r="C357" i="41"/>
  <c r="C639" i="41"/>
  <c r="C454" i="41"/>
  <c r="F320" i="41"/>
  <c r="C626" i="41"/>
  <c r="F224" i="41"/>
  <c r="F356" i="41"/>
  <c r="F20" i="41"/>
  <c r="C234" i="41"/>
  <c r="F257" i="41"/>
  <c r="C620" i="41"/>
  <c r="C546" i="41"/>
  <c r="C91" i="41"/>
  <c r="F625" i="41"/>
  <c r="C176" i="41"/>
  <c r="F575" i="41"/>
  <c r="C210" i="41"/>
  <c r="C478" i="41"/>
  <c r="C437" i="41"/>
  <c r="C367" i="41"/>
  <c r="F636" i="41"/>
  <c r="C143" i="41"/>
  <c r="F464" i="41"/>
  <c r="C594" i="41"/>
  <c r="F384" i="41"/>
  <c r="C696" i="41"/>
  <c r="C299" i="41"/>
  <c r="F281" i="41"/>
  <c r="F401" i="41"/>
  <c r="C136" i="41"/>
  <c r="F424" i="41"/>
  <c r="F238" i="41"/>
  <c r="C471" i="41"/>
  <c r="F74" i="41"/>
  <c r="C228" i="41"/>
  <c r="F287" i="41"/>
  <c r="C268" i="41"/>
  <c r="F697" i="41"/>
  <c r="F590" i="41"/>
  <c r="C200" i="41"/>
  <c r="C487" i="41"/>
  <c r="C423" i="41"/>
  <c r="F476" i="41"/>
  <c r="F440" i="41"/>
  <c r="F355" i="41"/>
  <c r="F571" i="41"/>
  <c r="C701" i="41"/>
  <c r="F78" i="41"/>
  <c r="C670" i="41"/>
  <c r="C555" i="41"/>
  <c r="F710" i="41"/>
  <c r="C581" i="41"/>
  <c r="C217" i="41"/>
  <c r="F376" i="41"/>
  <c r="C155" i="41"/>
  <c r="C222" i="41"/>
  <c r="F291" i="41"/>
  <c r="F68" i="41"/>
  <c r="F198" i="41"/>
  <c r="C164" i="41"/>
  <c r="C698" i="41"/>
  <c r="C311" i="41"/>
  <c r="F548" i="41"/>
  <c r="C477" i="41"/>
  <c r="F389" i="41"/>
  <c r="F269" i="41"/>
  <c r="F505" i="41"/>
  <c r="F573" i="41"/>
  <c r="C662" i="41"/>
  <c r="C408" i="41"/>
  <c r="F519" i="41"/>
  <c r="F237" i="41"/>
  <c r="F333" i="41"/>
  <c r="F223" i="41"/>
  <c r="F268" i="41"/>
  <c r="F199" i="41"/>
  <c r="C68" i="41"/>
  <c r="F566" i="41"/>
  <c r="C218" i="41"/>
  <c r="F395" i="41"/>
  <c r="C48" i="41"/>
  <c r="C32" i="41"/>
  <c r="F289" i="41"/>
  <c r="F52" i="41"/>
  <c r="F184" i="41"/>
  <c r="C119" i="41"/>
  <c r="C153" i="41"/>
  <c r="C301" i="41"/>
  <c r="F572" i="41"/>
  <c r="F606" i="41"/>
  <c r="C171" i="41"/>
  <c r="C616" i="41"/>
  <c r="F407" i="41"/>
  <c r="C704" i="41"/>
  <c r="F208" i="41"/>
  <c r="C182" i="41"/>
  <c r="C505" i="41"/>
  <c r="F641" i="41"/>
  <c r="C606" i="41"/>
  <c r="C468" i="41"/>
  <c r="C602" i="41"/>
  <c r="F347" i="41"/>
  <c r="F225" i="41"/>
  <c r="C304" i="41"/>
  <c r="C664" i="41"/>
  <c r="F565" i="41"/>
  <c r="F656" i="41"/>
  <c r="F148" i="41"/>
  <c r="F399" i="41"/>
  <c r="F423" i="41"/>
  <c r="C61" i="41"/>
  <c r="F126" i="41"/>
  <c r="C433" i="41"/>
  <c r="C438" i="41"/>
  <c r="F375" i="41"/>
  <c r="C685" i="41"/>
  <c r="C232" i="41"/>
  <c r="F178" i="41"/>
  <c r="C410" i="41"/>
  <c r="C556" i="41"/>
  <c r="F30" i="41"/>
  <c r="F471" i="41"/>
  <c r="F117" i="41"/>
  <c r="C42" i="41"/>
  <c r="C655" i="41"/>
  <c r="F705" i="41"/>
  <c r="C648" i="41"/>
  <c r="C39" i="41"/>
  <c r="F678" i="41"/>
  <c r="C710" i="41"/>
  <c r="F77" i="41"/>
  <c r="F601" i="41"/>
  <c r="F138" i="41"/>
  <c r="C515" i="41"/>
  <c r="F419" i="41"/>
  <c r="C184" i="41"/>
  <c r="C230" i="41"/>
  <c r="F425" i="41"/>
  <c r="F449" i="41"/>
  <c r="F29" i="41"/>
  <c r="F621" i="41"/>
  <c r="C657" i="41"/>
  <c r="C439" i="41"/>
  <c r="F593" i="41"/>
  <c r="C329" i="41"/>
  <c r="C281" i="41"/>
  <c r="C421" i="41"/>
  <c r="F560" i="41"/>
  <c r="C114" i="41"/>
  <c r="F271" i="41"/>
  <c r="F72" i="41"/>
  <c r="C158" i="41"/>
  <c r="C45" i="41"/>
  <c r="C595" i="41"/>
  <c r="F170" i="41"/>
  <c r="C587" i="41"/>
  <c r="F339" i="41"/>
  <c r="C603" i="41"/>
  <c r="F526" i="41"/>
  <c r="C139" i="41"/>
  <c r="F595" i="41"/>
  <c r="F31" i="41"/>
  <c r="F23" i="41"/>
  <c r="C529" i="41"/>
  <c r="C69" i="41"/>
  <c r="C447" i="41"/>
  <c r="C146" i="41"/>
  <c r="C140" i="41"/>
  <c r="C250" i="41"/>
  <c r="C393" i="41"/>
  <c r="G56" i="29"/>
  <c r="D56" i="29"/>
  <c r="B56" i="29"/>
  <c r="E56" i="29" s="1"/>
  <c r="D98" i="29"/>
  <c r="B98" i="29"/>
  <c r="E98" i="29" s="1"/>
  <c r="G98" i="29"/>
  <c r="G160" i="29"/>
  <c r="G48" i="29"/>
  <c r="D48" i="29"/>
  <c r="B48" i="29"/>
  <c r="E48" i="29" s="1"/>
  <c r="B87" i="29"/>
  <c r="E87" i="29" s="1"/>
  <c r="B125" i="29"/>
  <c r="E125" i="29" s="1"/>
  <c r="G125" i="29"/>
  <c r="D125" i="29"/>
  <c r="G122" i="29"/>
  <c r="G21" i="29"/>
  <c r="B21" i="29"/>
  <c r="E21" i="29" s="1"/>
  <c r="D21" i="29"/>
  <c r="D34" i="29"/>
  <c r="G34" i="29"/>
  <c r="B34" i="29"/>
  <c r="E34" i="29" s="1"/>
  <c r="D102" i="29"/>
  <c r="G102" i="29"/>
  <c r="B102" i="29"/>
  <c r="E102" i="29" s="1"/>
  <c r="D103" i="29"/>
  <c r="B145" i="29"/>
  <c r="E145" i="29" s="1"/>
  <c r="D145" i="29"/>
  <c r="G145" i="29"/>
  <c r="G35" i="29"/>
  <c r="D35" i="29"/>
  <c r="B35" i="29"/>
  <c r="E35" i="29" s="1"/>
  <c r="D94" i="29"/>
  <c r="B94" i="29"/>
  <c r="E94" i="29" s="1"/>
  <c r="G94" i="29"/>
  <c r="G159" i="29"/>
  <c r="G76" i="29"/>
  <c r="D76" i="29"/>
  <c r="B76" i="29"/>
  <c r="E76" i="29" s="1"/>
  <c r="D106" i="29"/>
  <c r="G25" i="29"/>
  <c r="D25" i="29"/>
  <c r="B25" i="29"/>
  <c r="E25" i="29" s="1"/>
  <c r="D118" i="29"/>
  <c r="G118" i="29"/>
  <c r="B118" i="29"/>
  <c r="E118" i="29" s="1"/>
  <c r="G18" i="29"/>
  <c r="B18" i="29"/>
  <c r="E18" i="29" s="1"/>
  <c r="D18" i="29"/>
  <c r="D163" i="29"/>
  <c r="D132" i="29"/>
  <c r="G132" i="29"/>
  <c r="B132" i="29"/>
  <c r="E132" i="29" s="1"/>
  <c r="D121" i="29"/>
  <c r="B23" i="29"/>
  <c r="E23" i="29" s="1"/>
  <c r="D23" i="29"/>
  <c r="G23" i="29"/>
  <c r="B146" i="29"/>
  <c r="E146" i="29" s="1"/>
  <c r="G146" i="29"/>
  <c r="D146" i="29"/>
  <c r="D58" i="29"/>
  <c r="D75" i="29"/>
  <c r="B75" i="29"/>
  <c r="E75" i="29" s="1"/>
  <c r="G75" i="29"/>
  <c r="D142" i="29"/>
  <c r="B54" i="29"/>
  <c r="E54" i="29" s="1"/>
  <c r="F618" i="41"/>
  <c r="F406" i="41"/>
  <c r="F403" i="41"/>
  <c r="F321" i="41"/>
  <c r="C344" i="41"/>
  <c r="C636" i="41"/>
  <c r="C203" i="41"/>
  <c r="F55" i="41"/>
  <c r="F513" i="41"/>
  <c r="F558" i="41"/>
  <c r="F588" i="41"/>
  <c r="F24" i="41"/>
  <c r="C227" i="41"/>
  <c r="C285" i="41"/>
  <c r="C649" i="41"/>
  <c r="C14" i="41"/>
  <c r="C455" i="41"/>
  <c r="C216" i="41"/>
  <c r="F698" i="41"/>
  <c r="C356" i="41"/>
  <c r="C341" i="41"/>
  <c r="C115" i="41"/>
  <c r="F702" i="41"/>
  <c r="C334" i="41"/>
  <c r="C238" i="41"/>
  <c r="C574" i="41"/>
  <c r="C236" i="41"/>
  <c r="C207" i="41"/>
  <c r="C405" i="41"/>
  <c r="F517" i="41"/>
  <c r="F378" i="41"/>
  <c r="F584" i="41"/>
  <c r="F653" i="41"/>
  <c r="C597" i="41"/>
  <c r="F82" i="41"/>
  <c r="F251" i="41"/>
  <c r="C446" i="41"/>
  <c r="F421" i="41"/>
  <c r="F38" i="41"/>
  <c r="F86" i="41"/>
  <c r="F660" i="41"/>
  <c r="C65" i="41"/>
  <c r="C570" i="41"/>
  <c r="C528" i="41"/>
  <c r="C306" i="41"/>
  <c r="F377" i="41"/>
  <c r="C459" i="41"/>
  <c r="C88" i="41"/>
  <c r="F81" i="41"/>
  <c r="F383" i="41"/>
  <c r="F222" i="41"/>
  <c r="F422" i="41"/>
  <c r="F20" i="29"/>
  <c r="C17" i="29"/>
  <c r="F17" i="29"/>
  <c r="D18" i="39"/>
  <c r="G18" i="39"/>
  <c r="B18" i="39"/>
  <c r="E18" i="39" s="1"/>
  <c r="D149" i="29"/>
  <c r="G110" i="29"/>
  <c r="D110" i="29"/>
  <c r="D140" i="29"/>
  <c r="G140" i="29"/>
  <c r="B140" i="29"/>
  <c r="E140" i="29" s="1"/>
  <c r="D95" i="29"/>
  <c r="B95" i="29"/>
  <c r="E95" i="29" s="1"/>
  <c r="G95" i="29"/>
  <c r="G29" i="29"/>
  <c r="B52" i="29"/>
  <c r="E52" i="29" s="1"/>
  <c r="D119" i="29"/>
  <c r="G119" i="29"/>
  <c r="B119" i="29"/>
  <c r="E119" i="29" s="1"/>
  <c r="G114" i="29"/>
  <c r="B114" i="29"/>
  <c r="E114" i="29" s="1"/>
  <c r="D114" i="29"/>
  <c r="G161" i="29"/>
  <c r="G49" i="29"/>
  <c r="B49" i="29"/>
  <c r="E49" i="29" s="1"/>
  <c r="D49" i="29"/>
  <c r="G156" i="29"/>
  <c r="B85" i="29"/>
  <c r="E85" i="29" s="1"/>
  <c r="D85" i="29"/>
  <c r="G85" i="29"/>
  <c r="G89" i="29"/>
  <c r="D89" i="29"/>
  <c r="B89" i="29"/>
  <c r="E89" i="29" s="1"/>
  <c r="G152" i="29"/>
  <c r="G59" i="29"/>
  <c r="D59" i="29"/>
  <c r="B59" i="29"/>
  <c r="E59" i="29" s="1"/>
  <c r="B127" i="29"/>
  <c r="E127" i="29" s="1"/>
  <c r="G127" i="29"/>
  <c r="D127" i="29"/>
  <c r="B112" i="29"/>
  <c r="E112" i="29" s="1"/>
  <c r="D112" i="29"/>
  <c r="G112" i="29"/>
  <c r="G33" i="29"/>
  <c r="B33" i="29"/>
  <c r="E33" i="29" s="1"/>
  <c r="D33" i="29"/>
  <c r="D90" i="29"/>
  <c r="B90" i="29"/>
  <c r="E90" i="29" s="1"/>
  <c r="G90" i="29"/>
  <c r="D60" i="29"/>
  <c r="G68" i="29"/>
  <c r="B73" i="29"/>
  <c r="E73" i="29" s="1"/>
  <c r="D73" i="29"/>
  <c r="B120" i="29"/>
  <c r="E120" i="29" s="1"/>
  <c r="B86" i="29"/>
  <c r="E86" i="29" s="1"/>
  <c r="G86" i="29"/>
  <c r="D86" i="29"/>
  <c r="B130" i="29"/>
  <c r="E130" i="29" s="1"/>
  <c r="G130" i="29"/>
  <c r="D130" i="29"/>
  <c r="D82" i="29"/>
  <c r="G82" i="29"/>
  <c r="B82" i="29"/>
  <c r="E82" i="29" s="1"/>
  <c r="J83" i="11"/>
  <c r="F477" i="41"/>
  <c r="C541" i="41"/>
  <c r="C37" i="41"/>
  <c r="F626" i="41"/>
  <c r="C83" i="41"/>
  <c r="F160" i="41"/>
  <c r="C544" i="41"/>
  <c r="C70" i="41"/>
  <c r="C397" i="41"/>
  <c r="F41" i="41"/>
  <c r="F683" i="41"/>
  <c r="C651" i="41"/>
  <c r="C263" i="41"/>
  <c r="C635" i="41"/>
  <c r="C551" i="41"/>
  <c r="F538" i="41"/>
  <c r="C499" i="41"/>
  <c r="F76" i="41"/>
  <c r="F129" i="41"/>
  <c r="F367" i="41"/>
  <c r="F92" i="41"/>
  <c r="F345" i="41"/>
  <c r="C677" i="41"/>
  <c r="F498" i="41"/>
  <c r="F437" i="41"/>
  <c r="F451" i="41"/>
  <c r="F114" i="41"/>
  <c r="F206" i="41"/>
  <c r="C601" i="41"/>
  <c r="C368" i="41"/>
  <c r="F22" i="41"/>
  <c r="F459" i="41"/>
  <c r="F576" i="41"/>
  <c r="F62" i="41"/>
  <c r="F416" i="41"/>
  <c r="F478" i="41"/>
  <c r="C370" i="41"/>
  <c r="F309" i="41"/>
  <c r="C383" i="41"/>
  <c r="F535" i="41"/>
  <c r="C702" i="41"/>
  <c r="F619" i="41"/>
  <c r="F116" i="41"/>
  <c r="C275" i="41"/>
  <c r="F342" i="41"/>
  <c r="F346" i="41"/>
  <c r="F598" i="41"/>
  <c r="C671" i="41"/>
  <c r="C463" i="41"/>
  <c r="F351" i="41"/>
  <c r="C448" i="41"/>
  <c r="C700" i="41"/>
  <c r="C577" i="41"/>
  <c r="I22" i="39"/>
  <c r="H22" i="39"/>
  <c r="J22" i="39"/>
  <c r="J27" i="39"/>
  <c r="G632" i="41" l="1"/>
  <c r="B526" i="41"/>
  <c r="B156" i="29"/>
  <c r="E156" i="29" s="1"/>
  <c r="D52" i="29"/>
  <c r="B29" i="29"/>
  <c r="E29" i="29" s="1"/>
  <c r="G22" i="29"/>
  <c r="H22" i="29" s="1"/>
  <c r="G42" i="29"/>
  <c r="G24" i="29"/>
  <c r="D55" i="29"/>
  <c r="B164" i="29"/>
  <c r="E164" i="29" s="1"/>
  <c r="B150" i="29"/>
  <c r="E150" i="29" s="1"/>
  <c r="G63" i="29"/>
  <c r="L449" i="41"/>
  <c r="D25" i="39"/>
  <c r="J25" i="39" s="1"/>
  <c r="D28" i="39"/>
  <c r="B113" i="29"/>
  <c r="E113" i="29" s="1"/>
  <c r="B27" i="29"/>
  <c r="E27" i="29" s="1"/>
  <c r="D35" i="39"/>
  <c r="H35" i="39" s="1"/>
  <c r="G206" i="41"/>
  <c r="B426" i="41"/>
  <c r="G650" i="41"/>
  <c r="I27" i="39"/>
  <c r="D61" i="29"/>
  <c r="G91" i="29"/>
  <c r="G50" i="29"/>
  <c r="B55" i="29"/>
  <c r="E55" i="29" s="1"/>
  <c r="G164" i="29"/>
  <c r="D150" i="29"/>
  <c r="B449" i="41"/>
  <c r="G20" i="29"/>
  <c r="H20" i="29" s="1"/>
  <c r="G28" i="39"/>
  <c r="D113" i="29"/>
  <c r="D27" i="29"/>
  <c r="D206" i="41"/>
  <c r="L650" i="41"/>
  <c r="G120" i="29"/>
  <c r="D92" i="29"/>
  <c r="B152" i="29"/>
  <c r="E152" i="29" s="1"/>
  <c r="G61" i="29"/>
  <c r="G60" i="29"/>
  <c r="G92" i="29"/>
  <c r="G149" i="29"/>
  <c r="G27" i="39"/>
  <c r="B638" i="41"/>
  <c r="E638" i="41" s="1"/>
  <c r="G286" i="41"/>
  <c r="B621" i="41"/>
  <c r="J621" i="41" s="1"/>
  <c r="B166" i="41"/>
  <c r="E166" i="41" s="1"/>
  <c r="D163" i="41"/>
  <c r="B419" i="41"/>
  <c r="L339" i="41"/>
  <c r="L654" i="41"/>
  <c r="G67" i="29"/>
  <c r="B593" i="41"/>
  <c r="D68" i="29"/>
  <c r="I68" i="29" s="1"/>
  <c r="G80" i="29"/>
  <c r="B72" i="29"/>
  <c r="E72" i="29" s="1"/>
  <c r="B107" i="29"/>
  <c r="E107" i="29" s="1"/>
  <c r="G108" i="29"/>
  <c r="B135" i="29"/>
  <c r="E135" i="29" s="1"/>
  <c r="G87" i="29"/>
  <c r="B116" i="29"/>
  <c r="E116" i="29" s="1"/>
  <c r="G126" i="29"/>
  <c r="B147" i="29"/>
  <c r="E147" i="29" s="1"/>
  <c r="G83" i="29"/>
  <c r="B165" i="29"/>
  <c r="E165" i="29" s="1"/>
  <c r="D37" i="29"/>
  <c r="H37" i="29" s="1"/>
  <c r="D104" i="29"/>
  <c r="J104" i="29" s="1"/>
  <c r="G131" i="29"/>
  <c r="B31" i="29"/>
  <c r="E31" i="29" s="1"/>
  <c r="B19" i="29"/>
  <c r="E19" i="29" s="1"/>
  <c r="B286" i="41"/>
  <c r="H286" i="41" s="1"/>
  <c r="L163" i="41"/>
  <c r="G621" i="41"/>
  <c r="L255" i="41"/>
  <c r="D273" i="41"/>
  <c r="D20" i="41"/>
  <c r="B32" i="39"/>
  <c r="E32" i="39" s="1"/>
  <c r="D137" i="29"/>
  <c r="H137" i="29" s="1"/>
  <c r="B154" i="29"/>
  <c r="E154" i="29" s="1"/>
  <c r="B96" i="29"/>
  <c r="E96" i="29" s="1"/>
  <c r="D79" i="29"/>
  <c r="I79" i="29" s="1"/>
  <c r="D62" i="29"/>
  <c r="I62" i="29" s="1"/>
  <c r="D618" i="41"/>
  <c r="D134" i="29"/>
  <c r="I134" i="29" s="1"/>
  <c r="D135" i="29"/>
  <c r="I135" i="29" s="1"/>
  <c r="B160" i="29"/>
  <c r="E160" i="29" s="1"/>
  <c r="D151" i="29"/>
  <c r="J151" i="29" s="1"/>
  <c r="B37" i="29"/>
  <c r="E37" i="29" s="1"/>
  <c r="B155" i="29"/>
  <c r="E155" i="29" s="1"/>
  <c r="D69" i="29"/>
  <c r="H69" i="29" s="1"/>
  <c r="B131" i="29"/>
  <c r="E131" i="29" s="1"/>
  <c r="G19" i="29"/>
  <c r="H19" i="29" s="1"/>
  <c r="D286" i="41"/>
  <c r="B163" i="41"/>
  <c r="K163" i="41" s="1"/>
  <c r="L621" i="41"/>
  <c r="D255" i="41"/>
  <c r="L294" i="41"/>
  <c r="B16" i="41"/>
  <c r="J16" i="41" s="1"/>
  <c r="L273" i="41"/>
  <c r="L20" i="41"/>
  <c r="D32" i="39"/>
  <c r="J32" i="39" s="1"/>
  <c r="G137" i="29"/>
  <c r="G96" i="29"/>
  <c r="G62" i="29"/>
  <c r="G618" i="41"/>
  <c r="B129" i="29"/>
  <c r="E129" i="29" s="1"/>
  <c r="D77" i="29"/>
  <c r="H77" i="29" s="1"/>
  <c r="G141" i="29"/>
  <c r="G115" i="29"/>
  <c r="D70" i="29"/>
  <c r="H70" i="29" s="1"/>
  <c r="B23" i="39"/>
  <c r="E23" i="39" s="1"/>
  <c r="D124" i="29"/>
  <c r="I124" i="29" s="1"/>
  <c r="D598" i="41"/>
  <c r="B543" i="41"/>
  <c r="K543" i="41" s="1"/>
  <c r="L656" i="41"/>
  <c r="B280" i="41"/>
  <c r="J280" i="41" s="1"/>
  <c r="D28" i="29"/>
  <c r="H28" i="29" s="1"/>
  <c r="D117" i="29"/>
  <c r="J117" i="29" s="1"/>
  <c r="G26" i="29"/>
  <c r="B136" i="29"/>
  <c r="E136" i="29" s="1"/>
  <c r="B566" i="41"/>
  <c r="H566" i="41" s="1"/>
  <c r="D204" i="41"/>
  <c r="D190" i="41"/>
  <c r="B319" i="41"/>
  <c r="E319" i="41" s="1"/>
  <c r="G105" i="41"/>
  <c r="G205" i="41"/>
  <c r="L497" i="41"/>
  <c r="G31" i="39"/>
  <c r="G598" i="41"/>
  <c r="G656" i="41"/>
  <c r="L543" i="41"/>
  <c r="L280" i="41"/>
  <c r="G17" i="39"/>
  <c r="B39" i="29"/>
  <c r="E39" i="29" s="1"/>
  <c r="B26" i="29"/>
  <c r="E26" i="29" s="1"/>
  <c r="D517" i="41"/>
  <c r="G566" i="41"/>
  <c r="L204" i="41"/>
  <c r="B190" i="41"/>
  <c r="E190" i="41" s="1"/>
  <c r="L319" i="41"/>
  <c r="D105" i="41"/>
  <c r="B205" i="41"/>
  <c r="H205" i="41" s="1"/>
  <c r="G497" i="41"/>
  <c r="D31" i="39"/>
  <c r="I31" i="39" s="1"/>
  <c r="B598" i="41"/>
  <c r="J598" i="41" s="1"/>
  <c r="D656" i="41"/>
  <c r="G543" i="41"/>
  <c r="L476" i="41"/>
  <c r="D280" i="41"/>
  <c r="D17" i="39"/>
  <c r="I17" i="39" s="1"/>
  <c r="B74" i="29"/>
  <c r="E74" i="29" s="1"/>
  <c r="L525" i="41"/>
  <c r="G476" i="41"/>
  <c r="D23" i="39"/>
  <c r="D26" i="39"/>
  <c r="G22" i="39"/>
  <c r="D314" i="41"/>
  <c r="G352" i="41"/>
  <c r="L12" i="41"/>
  <c r="L314" i="41"/>
  <c r="L526" i="41"/>
  <c r="L284" i="41"/>
  <c r="G525" i="41"/>
  <c r="D593" i="41"/>
  <c r="B476" i="41"/>
  <c r="I476" i="41" s="1"/>
  <c r="G654" i="41"/>
  <c r="G166" i="41"/>
  <c r="B12" i="41"/>
  <c r="H12" i="41" s="1"/>
  <c r="B22" i="39"/>
  <c r="E22" i="39" s="1"/>
  <c r="G26" i="39"/>
  <c r="B284" i="41"/>
  <c r="H284" i="41" s="1"/>
  <c r="D525" i="41"/>
  <c r="D166" i="41"/>
  <c r="G502" i="41"/>
  <c r="B16" i="39"/>
  <c r="E16" i="39" s="1"/>
  <c r="D284" i="41"/>
  <c r="G593" i="41"/>
  <c r="B654" i="41"/>
  <c r="I654" i="41" s="1"/>
  <c r="G77" i="29"/>
  <c r="B161" i="29"/>
  <c r="E161" i="29" s="1"/>
  <c r="D88" i="29"/>
  <c r="J88" i="29" s="1"/>
  <c r="D54" i="29"/>
  <c r="I54" i="29" s="1"/>
  <c r="B121" i="29"/>
  <c r="E121" i="29" s="1"/>
  <c r="B106" i="29"/>
  <c r="E106" i="29" s="1"/>
  <c r="B122" i="29"/>
  <c r="E122" i="29" s="1"/>
  <c r="D38" i="29"/>
  <c r="I38" i="29" s="1"/>
  <c r="G81" i="29"/>
  <c r="D157" i="29"/>
  <c r="J157" i="29" s="1"/>
  <c r="D101" i="29"/>
  <c r="I101" i="29" s="1"/>
  <c r="D93" i="29"/>
  <c r="I93" i="29" s="1"/>
  <c r="B139" i="29"/>
  <c r="E139" i="29" s="1"/>
  <c r="G179" i="41"/>
  <c r="B124" i="41"/>
  <c r="K124" i="41" s="1"/>
  <c r="G687" i="41"/>
  <c r="D568" i="41"/>
  <c r="L98" i="41"/>
  <c r="D149" i="41"/>
  <c r="G138" i="29"/>
  <c r="G66" i="29"/>
  <c r="B143" i="29"/>
  <c r="E143" i="29" s="1"/>
  <c r="L484" i="41"/>
  <c r="B80" i="29"/>
  <c r="E80" i="29" s="1"/>
  <c r="G103" i="29"/>
  <c r="G72" i="29"/>
  <c r="B88" i="29"/>
  <c r="E88" i="29" s="1"/>
  <c r="B58" i="29"/>
  <c r="E58" i="29" s="1"/>
  <c r="B163" i="29"/>
  <c r="E163" i="29" s="1"/>
  <c r="B159" i="29"/>
  <c r="E159" i="29" s="1"/>
  <c r="G133" i="29"/>
  <c r="G139" i="29"/>
  <c r="D74" i="29"/>
  <c r="J74" i="29" s="1"/>
  <c r="G682" i="41"/>
  <c r="G110" i="41"/>
  <c r="B87" i="41"/>
  <c r="H87" i="41" s="1"/>
  <c r="D98" i="41"/>
  <c r="B51" i="29"/>
  <c r="E51" i="29" s="1"/>
  <c r="G143" i="29"/>
  <c r="G484" i="41"/>
  <c r="G134" i="29"/>
  <c r="G129" i="29"/>
  <c r="G107" i="29"/>
  <c r="L517" i="41"/>
  <c r="B682" i="41"/>
  <c r="E682" i="41" s="1"/>
  <c r="D110" i="41"/>
  <c r="B694" i="41"/>
  <c r="E694" i="41" s="1"/>
  <c r="B318" i="41"/>
  <c r="H318" i="41" s="1"/>
  <c r="L19" i="41"/>
  <c r="G358" i="41"/>
  <c r="B100" i="29"/>
  <c r="E100" i="29" s="1"/>
  <c r="D109" i="29"/>
  <c r="J109" i="29" s="1"/>
  <c r="D317" i="41"/>
  <c r="B645" i="41"/>
  <c r="E645" i="41" s="1"/>
  <c r="B27" i="39"/>
  <c r="E27" i="39" s="1"/>
  <c r="B193" i="41"/>
  <c r="H193" i="41" s="1"/>
  <c r="B124" i="29"/>
  <c r="E124" i="29" s="1"/>
  <c r="D45" i="29"/>
  <c r="H45" i="29" s="1"/>
  <c r="L321" i="41"/>
  <c r="G45" i="29"/>
  <c r="I10" i="54"/>
  <c r="D10" i="54"/>
  <c r="E10" i="54" s="1"/>
  <c r="H10" i="54"/>
  <c r="C11" i="54"/>
  <c r="G517" i="41"/>
  <c r="L682" i="41"/>
  <c r="L179" i="41"/>
  <c r="B110" i="41"/>
  <c r="J110" i="41" s="1"/>
  <c r="L124" i="41"/>
  <c r="B400" i="41"/>
  <c r="H400" i="41" s="1"/>
  <c r="L687" i="41"/>
  <c r="G694" i="41"/>
  <c r="L318" i="41"/>
  <c r="D19" i="41"/>
  <c r="D591" i="41"/>
  <c r="D138" i="29"/>
  <c r="J138" i="29" s="1"/>
  <c r="G51" i="29"/>
  <c r="B144" i="29"/>
  <c r="E144" i="29" s="1"/>
  <c r="G426" i="41"/>
  <c r="L193" i="41"/>
  <c r="B632" i="41"/>
  <c r="H632" i="41" s="1"/>
  <c r="B373" i="41"/>
  <c r="K373" i="41" s="1"/>
  <c r="G638" i="41"/>
  <c r="D12" i="41"/>
  <c r="D34" i="39"/>
  <c r="B109" i="29"/>
  <c r="E109" i="29" s="1"/>
  <c r="G144" i="29"/>
  <c r="L317" i="41"/>
  <c r="G193" i="41"/>
  <c r="D632" i="41"/>
  <c r="L373" i="41"/>
  <c r="L638" i="41"/>
  <c r="D350" i="41"/>
  <c r="B317" i="41"/>
  <c r="I317" i="41" s="1"/>
  <c r="B34" i="39"/>
  <c r="E34" i="39" s="1"/>
  <c r="G308" i="41"/>
  <c r="B321" i="41"/>
  <c r="J321" i="41" s="1"/>
  <c r="B502" i="41"/>
  <c r="H502" i="41" s="1"/>
  <c r="D502" i="41"/>
  <c r="J19" i="39"/>
  <c r="H19" i="39"/>
  <c r="I19" i="39"/>
  <c r="G29" i="39"/>
  <c r="D29" i="39"/>
  <c r="L308" i="41"/>
  <c r="G314" i="41"/>
  <c r="D321" i="41"/>
  <c r="D526" i="41"/>
  <c r="B29" i="39"/>
  <c r="E29" i="39" s="1"/>
  <c r="B308" i="41"/>
  <c r="I308" i="41" s="1"/>
  <c r="G19" i="39"/>
  <c r="B19" i="39"/>
  <c r="E19" i="39" s="1"/>
  <c r="B71" i="29"/>
  <c r="E71" i="29" s="1"/>
  <c r="B123" i="29"/>
  <c r="E123" i="29" s="1"/>
  <c r="D115" i="29"/>
  <c r="I115" i="29" s="1"/>
  <c r="D41" i="29"/>
  <c r="H41" i="29" s="1"/>
  <c r="B91" i="29"/>
  <c r="E91" i="29" s="1"/>
  <c r="G46" i="29"/>
  <c r="B151" i="29"/>
  <c r="E151" i="29" s="1"/>
  <c r="G70" i="29"/>
  <c r="D67" i="29"/>
  <c r="J67" i="29" s="1"/>
  <c r="D691" i="41"/>
  <c r="L87" i="41"/>
  <c r="G294" i="41"/>
  <c r="L16" i="41"/>
  <c r="L419" i="41"/>
  <c r="B568" i="41"/>
  <c r="J568" i="41" s="1"/>
  <c r="D339" i="41"/>
  <c r="G149" i="41"/>
  <c r="L350" i="41"/>
  <c r="L113" i="41"/>
  <c r="D645" i="41"/>
  <c r="L358" i="41"/>
  <c r="D352" i="41"/>
  <c r="G142" i="29"/>
  <c r="G71" i="29"/>
  <c r="D141" i="29"/>
  <c r="I141" i="29" s="1"/>
  <c r="G123" i="29"/>
  <c r="G41" i="29"/>
  <c r="B108" i="29"/>
  <c r="E108" i="29" s="1"/>
  <c r="B46" i="29"/>
  <c r="E46" i="29" s="1"/>
  <c r="B128" i="29"/>
  <c r="E128" i="29" s="1"/>
  <c r="L691" i="41"/>
  <c r="D87" i="41"/>
  <c r="D294" i="41"/>
  <c r="G16" i="41"/>
  <c r="D419" i="41"/>
  <c r="L568" i="41"/>
  <c r="B339" i="41"/>
  <c r="I339" i="41" s="1"/>
  <c r="L149" i="41"/>
  <c r="G100" i="29"/>
  <c r="B350" i="41"/>
  <c r="J350" i="41" s="1"/>
  <c r="L645" i="41"/>
  <c r="D358" i="41"/>
  <c r="B352" i="41"/>
  <c r="E352" i="41" s="1"/>
  <c r="L624" i="41"/>
  <c r="G113" i="41"/>
  <c r="G181" i="41"/>
  <c r="D16" i="39"/>
  <c r="G38" i="41"/>
  <c r="G624" i="41"/>
  <c r="B113" i="41"/>
  <c r="E113" i="41" s="1"/>
  <c r="D181" i="41"/>
  <c r="B624" i="41"/>
  <c r="I624" i="41" s="1"/>
  <c r="B181" i="41"/>
  <c r="J181" i="41" s="1"/>
  <c r="B30" i="39"/>
  <c r="E30" i="39" s="1"/>
  <c r="D30" i="39"/>
  <c r="G30" i="39"/>
  <c r="D24" i="39"/>
  <c r="G24" i="39"/>
  <c r="B24" i="39"/>
  <c r="E24" i="39" s="1"/>
  <c r="D16" i="29"/>
  <c r="G16" i="29"/>
  <c r="B16" i="29"/>
  <c r="E16" i="29" s="1"/>
  <c r="J17" i="39"/>
  <c r="B38" i="41"/>
  <c r="E38" i="41" s="1"/>
  <c r="L38" i="41"/>
  <c r="K27" i="39"/>
  <c r="L275" i="41"/>
  <c r="B275" i="41"/>
  <c r="D275" i="41"/>
  <c r="G275" i="41"/>
  <c r="H82" i="29"/>
  <c r="I82" i="29"/>
  <c r="J82" i="29"/>
  <c r="H68" i="29"/>
  <c r="K22" i="39"/>
  <c r="D448" i="41"/>
  <c r="G448" i="41"/>
  <c r="B448" i="41"/>
  <c r="L448" i="41"/>
  <c r="D383" i="41"/>
  <c r="L383" i="41"/>
  <c r="G383" i="41"/>
  <c r="B383" i="41"/>
  <c r="D677" i="41"/>
  <c r="L677" i="41"/>
  <c r="G677" i="41"/>
  <c r="B677" i="41"/>
  <c r="B551" i="41"/>
  <c r="L551" i="41"/>
  <c r="D551" i="41"/>
  <c r="G551" i="41"/>
  <c r="G544" i="41"/>
  <c r="D544" i="41"/>
  <c r="B544" i="41"/>
  <c r="L544" i="41"/>
  <c r="D37" i="41"/>
  <c r="B37" i="41"/>
  <c r="G37" i="41"/>
  <c r="L37" i="41"/>
  <c r="K83" i="11"/>
  <c r="K86" i="11" s="1"/>
  <c r="J86" i="11"/>
  <c r="I130" i="29"/>
  <c r="J130" i="29"/>
  <c r="H130" i="29"/>
  <c r="J129" i="29"/>
  <c r="H129" i="29"/>
  <c r="I129" i="29"/>
  <c r="I60" i="29"/>
  <c r="H60" i="29"/>
  <c r="J60" i="29"/>
  <c r="H92" i="29"/>
  <c r="I92" i="29"/>
  <c r="J92" i="29"/>
  <c r="J112" i="29"/>
  <c r="H112" i="29"/>
  <c r="I112" i="29"/>
  <c r="H107" i="29"/>
  <c r="J107" i="29"/>
  <c r="I107" i="29"/>
  <c r="H85" i="29"/>
  <c r="J85" i="29"/>
  <c r="I85" i="29"/>
  <c r="H161" i="29"/>
  <c r="J161" i="29"/>
  <c r="I161" i="29"/>
  <c r="J95" i="29"/>
  <c r="I95" i="29"/>
  <c r="H95" i="29"/>
  <c r="J110" i="29"/>
  <c r="I110" i="29"/>
  <c r="H110" i="29"/>
  <c r="H18" i="39"/>
  <c r="I18" i="39"/>
  <c r="J18" i="39"/>
  <c r="G306" i="41"/>
  <c r="L306" i="41"/>
  <c r="B306" i="41"/>
  <c r="D306" i="41"/>
  <c r="D446" i="41"/>
  <c r="L446" i="41"/>
  <c r="G446" i="41"/>
  <c r="B446" i="41"/>
  <c r="L405" i="41"/>
  <c r="G405" i="41"/>
  <c r="D405" i="41"/>
  <c r="B405" i="41"/>
  <c r="L238" i="41"/>
  <c r="B238" i="41"/>
  <c r="G238" i="41"/>
  <c r="D238" i="41"/>
  <c r="D341" i="41"/>
  <c r="B341" i="41"/>
  <c r="L341" i="41"/>
  <c r="G341" i="41"/>
  <c r="L455" i="41"/>
  <c r="G455" i="41"/>
  <c r="D455" i="41"/>
  <c r="B455" i="41"/>
  <c r="L227" i="41"/>
  <c r="D227" i="41"/>
  <c r="B227" i="41"/>
  <c r="G227" i="41"/>
  <c r="D344" i="41"/>
  <c r="B344" i="41"/>
  <c r="L344" i="41"/>
  <c r="G344" i="41"/>
  <c r="H142" i="29"/>
  <c r="J142" i="29"/>
  <c r="I142" i="29"/>
  <c r="H58" i="29"/>
  <c r="J58" i="29"/>
  <c r="I58" i="29"/>
  <c r="I146" i="29"/>
  <c r="J146" i="29"/>
  <c r="H146" i="29"/>
  <c r="J23" i="29"/>
  <c r="H23" i="29"/>
  <c r="I23" i="29"/>
  <c r="H103" i="29"/>
  <c r="I103" i="29"/>
  <c r="J103" i="29"/>
  <c r="H102" i="29"/>
  <c r="J102" i="29"/>
  <c r="I102" i="29"/>
  <c r="J21" i="29"/>
  <c r="I21" i="29"/>
  <c r="H21" i="29"/>
  <c r="H48" i="29"/>
  <c r="J48" i="29"/>
  <c r="I48" i="29"/>
  <c r="L250" i="41"/>
  <c r="D250" i="41"/>
  <c r="B250" i="41"/>
  <c r="G250" i="41"/>
  <c r="L69" i="41"/>
  <c r="B69" i="41"/>
  <c r="G69" i="41"/>
  <c r="D69" i="41"/>
  <c r="B45" i="41"/>
  <c r="G45" i="41"/>
  <c r="D45" i="41"/>
  <c r="L45" i="41"/>
  <c r="B114" i="41"/>
  <c r="D114" i="41"/>
  <c r="L114" i="41"/>
  <c r="G114" i="41"/>
  <c r="G329" i="41"/>
  <c r="B329" i="41"/>
  <c r="L329" i="41"/>
  <c r="D329" i="41"/>
  <c r="L230" i="41"/>
  <c r="B230" i="41"/>
  <c r="G230" i="41"/>
  <c r="D230" i="41"/>
  <c r="D655" i="41"/>
  <c r="L655" i="41"/>
  <c r="G655" i="41"/>
  <c r="B655" i="41"/>
  <c r="L232" i="41"/>
  <c r="B232" i="41"/>
  <c r="G232" i="41"/>
  <c r="D232" i="41"/>
  <c r="D433" i="41"/>
  <c r="B433" i="41"/>
  <c r="L433" i="41"/>
  <c r="G433" i="41"/>
  <c r="L664" i="41"/>
  <c r="D664" i="41"/>
  <c r="G664" i="41"/>
  <c r="B664" i="41"/>
  <c r="D602" i="41"/>
  <c r="L602" i="41"/>
  <c r="B602" i="41"/>
  <c r="G602" i="41"/>
  <c r="L505" i="41"/>
  <c r="B505" i="41"/>
  <c r="G505" i="41"/>
  <c r="D505" i="41"/>
  <c r="L48" i="41"/>
  <c r="D48" i="41"/>
  <c r="B48" i="41"/>
  <c r="G48" i="41"/>
  <c r="D68" i="41"/>
  <c r="G68" i="41"/>
  <c r="L68" i="41"/>
  <c r="B68" i="41"/>
  <c r="G662" i="41"/>
  <c r="L662" i="41"/>
  <c r="D662" i="41"/>
  <c r="B662" i="41"/>
  <c r="L698" i="41"/>
  <c r="G698" i="41"/>
  <c r="B698" i="41"/>
  <c r="D698" i="41"/>
  <c r="L217" i="41"/>
  <c r="B217" i="41"/>
  <c r="G217" i="41"/>
  <c r="D217" i="41"/>
  <c r="D670" i="41"/>
  <c r="B670" i="41"/>
  <c r="G670" i="41"/>
  <c r="L670" i="41"/>
  <c r="B487" i="41"/>
  <c r="D487" i="41"/>
  <c r="L487" i="41"/>
  <c r="G487" i="41"/>
  <c r="B268" i="41"/>
  <c r="D268" i="41"/>
  <c r="L268" i="41"/>
  <c r="G268" i="41"/>
  <c r="B471" i="41"/>
  <c r="L471" i="41"/>
  <c r="G471" i="41"/>
  <c r="D471" i="41"/>
  <c r="B210" i="41"/>
  <c r="G210" i="41"/>
  <c r="D210" i="41"/>
  <c r="L210" i="41"/>
  <c r="D91" i="41"/>
  <c r="L91" i="41"/>
  <c r="G91" i="41"/>
  <c r="B91" i="41"/>
  <c r="D234" i="41"/>
  <c r="B234" i="41"/>
  <c r="G234" i="41"/>
  <c r="L234" i="41"/>
  <c r="G626" i="41"/>
  <c r="L626" i="41"/>
  <c r="B626" i="41"/>
  <c r="D626" i="41"/>
  <c r="B357" i="41"/>
  <c r="L357" i="41"/>
  <c r="D357" i="41"/>
  <c r="G357" i="41"/>
  <c r="G59" i="41"/>
  <c r="B59" i="41"/>
  <c r="L59" i="41"/>
  <c r="D59" i="41"/>
  <c r="D226" i="41"/>
  <c r="L226" i="41"/>
  <c r="G226" i="41"/>
  <c r="B226" i="41"/>
  <c r="L512" i="41"/>
  <c r="G512" i="41"/>
  <c r="B512" i="41"/>
  <c r="D512" i="41"/>
  <c r="L440" i="41"/>
  <c r="D440" i="41"/>
  <c r="G440" i="41"/>
  <c r="B440" i="41"/>
  <c r="D379" i="41"/>
  <c r="B379" i="41"/>
  <c r="G379" i="41"/>
  <c r="L379" i="41"/>
  <c r="B349" i="41"/>
  <c r="G349" i="41"/>
  <c r="D349" i="41"/>
  <c r="L349" i="41"/>
  <c r="B287" i="41"/>
  <c r="L287" i="41"/>
  <c r="D287" i="41"/>
  <c r="G287" i="41"/>
  <c r="G44" i="41"/>
  <c r="B44" i="41"/>
  <c r="D44" i="41"/>
  <c r="L44" i="41"/>
  <c r="L302" i="41"/>
  <c r="D302" i="41"/>
  <c r="B302" i="41"/>
  <c r="G302" i="41"/>
  <c r="B93" i="41"/>
  <c r="D93" i="41"/>
  <c r="G93" i="41"/>
  <c r="L93" i="41"/>
  <c r="B172" i="41"/>
  <c r="D172" i="41"/>
  <c r="L172" i="41"/>
  <c r="G172" i="41"/>
  <c r="G31" i="41"/>
  <c r="D31" i="41"/>
  <c r="L31" i="41"/>
  <c r="B31" i="41"/>
  <c r="D260" i="41"/>
  <c r="L260" i="41"/>
  <c r="G260" i="41"/>
  <c r="B260" i="41"/>
  <c r="B333" i="41"/>
  <c r="L333" i="41"/>
  <c r="G333" i="41"/>
  <c r="D333" i="41"/>
  <c r="D398" i="41"/>
  <c r="L398" i="41"/>
  <c r="B398" i="41"/>
  <c r="G398" i="41"/>
  <c r="L102" i="41"/>
  <c r="B102" i="41"/>
  <c r="G102" i="41"/>
  <c r="D102" i="41"/>
  <c r="B558" i="41"/>
  <c r="G558" i="41"/>
  <c r="L558" i="41"/>
  <c r="D558" i="41"/>
  <c r="D514" i="41"/>
  <c r="B514" i="41"/>
  <c r="G514" i="41"/>
  <c r="L514" i="41"/>
  <c r="B430" i="41"/>
  <c r="D430" i="41"/>
  <c r="L430" i="41"/>
  <c r="G430" i="41"/>
  <c r="L377" i="41"/>
  <c r="G377" i="41"/>
  <c r="D377" i="41"/>
  <c r="B377" i="41"/>
  <c r="G188" i="41"/>
  <c r="L188" i="41"/>
  <c r="B188" i="41"/>
  <c r="D188" i="41"/>
  <c r="L35" i="41"/>
  <c r="D35" i="41"/>
  <c r="B35" i="41"/>
  <c r="G35" i="41"/>
  <c r="D610" i="41"/>
  <c r="B610" i="41"/>
  <c r="G610" i="41"/>
  <c r="L610" i="41"/>
  <c r="L392" i="41"/>
  <c r="G392" i="41"/>
  <c r="B392" i="41"/>
  <c r="D392" i="41"/>
  <c r="L646" i="41"/>
  <c r="B646" i="41"/>
  <c r="G646" i="41"/>
  <c r="D646" i="41"/>
  <c r="D168" i="41"/>
  <c r="B168" i="41"/>
  <c r="G168" i="41"/>
  <c r="L168" i="41"/>
  <c r="D534" i="41"/>
  <c r="B534" i="41"/>
  <c r="G534" i="41"/>
  <c r="L534" i="41"/>
  <c r="D647" i="41"/>
  <c r="L647" i="41"/>
  <c r="G647" i="41"/>
  <c r="B647" i="41"/>
  <c r="L395" i="41"/>
  <c r="G395" i="41"/>
  <c r="B395" i="41"/>
  <c r="D395" i="41"/>
  <c r="D266" i="41"/>
  <c r="B266" i="41"/>
  <c r="G266" i="41"/>
  <c r="L266" i="41"/>
  <c r="L252" i="41"/>
  <c r="G252" i="41"/>
  <c r="B252" i="41"/>
  <c r="D252" i="41"/>
  <c r="J38" i="29"/>
  <c r="H32" i="29"/>
  <c r="J32" i="29"/>
  <c r="I32" i="29"/>
  <c r="I53" i="29"/>
  <c r="H53" i="29"/>
  <c r="J53" i="29"/>
  <c r="I47" i="29"/>
  <c r="J47" i="29"/>
  <c r="H47" i="29"/>
  <c r="J155" i="29"/>
  <c r="I155" i="29"/>
  <c r="H155" i="29"/>
  <c r="D552" i="41"/>
  <c r="G552" i="41"/>
  <c r="L552" i="41"/>
  <c r="B552" i="41"/>
  <c r="L76" i="41"/>
  <c r="B76" i="41"/>
  <c r="G76" i="41"/>
  <c r="D76" i="41"/>
  <c r="G201" i="41"/>
  <c r="L201" i="41"/>
  <c r="B201" i="41"/>
  <c r="D201" i="41"/>
  <c r="G382" i="41"/>
  <c r="L382" i="41"/>
  <c r="B382" i="41"/>
  <c r="D382" i="41"/>
  <c r="G109" i="41"/>
  <c r="L109" i="41"/>
  <c r="D109" i="41"/>
  <c r="B109" i="41"/>
  <c r="G289" i="41"/>
  <c r="B289" i="41"/>
  <c r="D289" i="41"/>
  <c r="L289" i="41"/>
  <c r="I33" i="39"/>
  <c r="J33" i="39"/>
  <c r="H33" i="39"/>
  <c r="B583" i="41"/>
  <c r="L583" i="41"/>
  <c r="G583" i="41"/>
  <c r="D583" i="41"/>
  <c r="D561" i="41"/>
  <c r="B561" i="41"/>
  <c r="L561" i="41"/>
  <c r="G561" i="41"/>
  <c r="L92" i="41"/>
  <c r="D92" i="41"/>
  <c r="B92" i="41"/>
  <c r="G92" i="41"/>
  <c r="L34" i="41"/>
  <c r="D34" i="41"/>
  <c r="G34" i="41"/>
  <c r="B34" i="41"/>
  <c r="L194" i="41"/>
  <c r="G194" i="41"/>
  <c r="B194" i="41"/>
  <c r="D194" i="41"/>
  <c r="H128" i="29"/>
  <c r="I128" i="29"/>
  <c r="J128" i="29"/>
  <c r="H150" i="29"/>
  <c r="J150" i="29"/>
  <c r="I150" i="29"/>
  <c r="I117" i="29"/>
  <c r="J19" i="29"/>
  <c r="I19" i="29"/>
  <c r="K578" i="41"/>
  <c r="E578" i="41"/>
  <c r="I578" i="41"/>
  <c r="J578" i="41"/>
  <c r="H578" i="41"/>
  <c r="H691" i="41"/>
  <c r="I691" i="41"/>
  <c r="E691" i="41"/>
  <c r="K691" i="41"/>
  <c r="J691" i="41"/>
  <c r="H89" i="41"/>
  <c r="K89" i="41"/>
  <c r="E89" i="41"/>
  <c r="J89" i="41"/>
  <c r="I89" i="41"/>
  <c r="H294" i="41"/>
  <c r="J294" i="41"/>
  <c r="K294" i="41"/>
  <c r="I294" i="41"/>
  <c r="E294" i="41"/>
  <c r="K141" i="41"/>
  <c r="I141" i="41"/>
  <c r="E141" i="41"/>
  <c r="H141" i="41"/>
  <c r="J141" i="41"/>
  <c r="K97" i="41"/>
  <c r="J97" i="41"/>
  <c r="I97" i="41"/>
  <c r="H97" i="41"/>
  <c r="E97" i="41"/>
  <c r="J105" i="41"/>
  <c r="E105" i="41"/>
  <c r="H105" i="41"/>
  <c r="I105" i="41"/>
  <c r="K105" i="41"/>
  <c r="E572" i="41"/>
  <c r="I572" i="41"/>
  <c r="H572" i="41"/>
  <c r="J572" i="41"/>
  <c r="K572" i="41"/>
  <c r="I98" i="41"/>
  <c r="E98" i="41"/>
  <c r="K98" i="41"/>
  <c r="J98" i="41"/>
  <c r="H98" i="41"/>
  <c r="D354" i="41"/>
  <c r="B354" i="41"/>
  <c r="L354" i="41"/>
  <c r="G354" i="41"/>
  <c r="L152" i="41"/>
  <c r="D152" i="41"/>
  <c r="B152" i="41"/>
  <c r="G152" i="41"/>
  <c r="L359" i="41"/>
  <c r="B359" i="41"/>
  <c r="G359" i="41"/>
  <c r="D359" i="41"/>
  <c r="D85" i="41"/>
  <c r="B85" i="41"/>
  <c r="G85" i="41"/>
  <c r="L85" i="41"/>
  <c r="B121" i="41"/>
  <c r="D121" i="41"/>
  <c r="L121" i="41"/>
  <c r="G121" i="41"/>
  <c r="B145" i="41"/>
  <c r="D145" i="41"/>
  <c r="G145" i="41"/>
  <c r="L145" i="41"/>
  <c r="G686" i="41"/>
  <c r="L686" i="41"/>
  <c r="B686" i="41"/>
  <c r="D686" i="41"/>
  <c r="D614" i="41"/>
  <c r="B614" i="41"/>
  <c r="G614" i="41"/>
  <c r="L614" i="41"/>
  <c r="L586" i="41"/>
  <c r="B586" i="41"/>
  <c r="G586" i="41"/>
  <c r="D586" i="41"/>
  <c r="G703" i="41"/>
  <c r="L703" i="41"/>
  <c r="D703" i="41"/>
  <c r="B703" i="41"/>
  <c r="G364" i="41"/>
  <c r="L364" i="41"/>
  <c r="B364" i="41"/>
  <c r="D364" i="41"/>
  <c r="G532" i="41"/>
  <c r="D532" i="41"/>
  <c r="L532" i="41"/>
  <c r="B532" i="41"/>
  <c r="L196" i="41"/>
  <c r="G196" i="41"/>
  <c r="B196" i="41"/>
  <c r="D196" i="41"/>
  <c r="G538" i="41"/>
  <c r="L538" i="41"/>
  <c r="D538" i="41"/>
  <c r="B538" i="41"/>
  <c r="D522" i="41"/>
  <c r="G522" i="41"/>
  <c r="L522" i="41"/>
  <c r="B522" i="41"/>
  <c r="B417" i="41"/>
  <c r="L417" i="41"/>
  <c r="D417" i="41"/>
  <c r="G417" i="41"/>
  <c r="G441" i="41"/>
  <c r="B441" i="41"/>
  <c r="L441" i="41"/>
  <c r="D441" i="41"/>
  <c r="G600" i="41"/>
  <c r="D600" i="41"/>
  <c r="B600" i="41"/>
  <c r="L600" i="41"/>
  <c r="L239" i="41"/>
  <c r="D239" i="41"/>
  <c r="B239" i="41"/>
  <c r="G239" i="41"/>
  <c r="D24" i="41"/>
  <c r="B24" i="41"/>
  <c r="G24" i="41"/>
  <c r="L24" i="41"/>
  <c r="L129" i="41"/>
  <c r="B129" i="41"/>
  <c r="G129" i="41"/>
  <c r="D129" i="41"/>
  <c r="L475" i="41"/>
  <c r="B475" i="41"/>
  <c r="G475" i="41"/>
  <c r="D475" i="41"/>
  <c r="L187" i="41"/>
  <c r="G187" i="41"/>
  <c r="B187" i="41"/>
  <c r="D187" i="41"/>
  <c r="B444" i="41"/>
  <c r="L444" i="41"/>
  <c r="D444" i="41"/>
  <c r="G444" i="41"/>
  <c r="B414" i="41"/>
  <c r="G414" i="41"/>
  <c r="D414" i="41"/>
  <c r="L414" i="41"/>
  <c r="L127" i="41"/>
  <c r="G127" i="41"/>
  <c r="D127" i="41"/>
  <c r="B127" i="41"/>
  <c r="L241" i="41"/>
  <c r="B241" i="41"/>
  <c r="D241" i="41"/>
  <c r="G241" i="41"/>
  <c r="G46" i="41"/>
  <c r="B46" i="41"/>
  <c r="D46" i="41"/>
  <c r="L46" i="41"/>
  <c r="B323" i="41"/>
  <c r="L323" i="41"/>
  <c r="D323" i="41"/>
  <c r="G323" i="41"/>
  <c r="B485" i="41"/>
  <c r="L485" i="41"/>
  <c r="G485" i="41"/>
  <c r="D485" i="41"/>
  <c r="L365" i="41"/>
  <c r="B365" i="41"/>
  <c r="G365" i="41"/>
  <c r="D365" i="41"/>
  <c r="J20" i="29"/>
  <c r="I20" i="29"/>
  <c r="B77" i="41"/>
  <c r="D77" i="41"/>
  <c r="G77" i="41"/>
  <c r="L77" i="41"/>
  <c r="G122" i="41"/>
  <c r="B122" i="41"/>
  <c r="D122" i="41"/>
  <c r="L122" i="41"/>
  <c r="B637" i="41"/>
  <c r="G637" i="41"/>
  <c r="D637" i="41"/>
  <c r="L637" i="41"/>
  <c r="L130" i="41"/>
  <c r="D130" i="41"/>
  <c r="G130" i="41"/>
  <c r="B130" i="41"/>
  <c r="D189" i="41"/>
  <c r="B189" i="41"/>
  <c r="G189" i="41"/>
  <c r="L189" i="41"/>
  <c r="G660" i="41"/>
  <c r="L660" i="41"/>
  <c r="B660" i="41"/>
  <c r="D660" i="41"/>
  <c r="L348" i="41"/>
  <c r="B348" i="41"/>
  <c r="G348" i="41"/>
  <c r="D348" i="41"/>
  <c r="G623" i="41"/>
  <c r="B623" i="41"/>
  <c r="D623" i="41"/>
  <c r="L623" i="41"/>
  <c r="D174" i="41"/>
  <c r="B174" i="41"/>
  <c r="L174" i="41"/>
  <c r="G174" i="41"/>
  <c r="B709" i="41"/>
  <c r="G709" i="41"/>
  <c r="D709" i="41"/>
  <c r="L709" i="41"/>
  <c r="B633" i="41"/>
  <c r="G633" i="41"/>
  <c r="D633" i="41"/>
  <c r="L633" i="41"/>
  <c r="B43" i="41"/>
  <c r="L43" i="41"/>
  <c r="G43" i="41"/>
  <c r="D43" i="41"/>
  <c r="G387" i="41"/>
  <c r="D387" i="41"/>
  <c r="L387" i="41"/>
  <c r="B387" i="41"/>
  <c r="B99" i="41"/>
  <c r="L99" i="41"/>
  <c r="G99" i="41"/>
  <c r="D99" i="41"/>
  <c r="I137" i="29"/>
  <c r="I154" i="29"/>
  <c r="J154" i="29"/>
  <c r="H154" i="29"/>
  <c r="H84" i="29"/>
  <c r="I84" i="29"/>
  <c r="J84" i="29"/>
  <c r="G272" i="41"/>
  <c r="L272" i="41"/>
  <c r="D272" i="41"/>
  <c r="B272" i="41"/>
  <c r="G563" i="41"/>
  <c r="D563" i="41"/>
  <c r="L563" i="41"/>
  <c r="B563" i="41"/>
  <c r="G74" i="41"/>
  <c r="L74" i="41"/>
  <c r="D74" i="41"/>
  <c r="B74" i="41"/>
  <c r="G458" i="41"/>
  <c r="L458" i="41"/>
  <c r="D458" i="41"/>
  <c r="B458" i="41"/>
  <c r="B277" i="41"/>
  <c r="L277" i="41"/>
  <c r="G277" i="41"/>
  <c r="D277" i="41"/>
  <c r="G511" i="41"/>
  <c r="D511" i="41"/>
  <c r="B511" i="41"/>
  <c r="L511" i="41"/>
  <c r="G494" i="41"/>
  <c r="D494" i="41"/>
  <c r="L494" i="41"/>
  <c r="B494" i="41"/>
  <c r="B424" i="41"/>
  <c r="L424" i="41"/>
  <c r="D424" i="41"/>
  <c r="G424" i="41"/>
  <c r="G282" i="41"/>
  <c r="L282" i="41"/>
  <c r="D282" i="41"/>
  <c r="B282" i="41"/>
  <c r="G695" i="41"/>
  <c r="D695" i="41"/>
  <c r="L695" i="41"/>
  <c r="B695" i="41"/>
  <c r="B416" i="41"/>
  <c r="L416" i="41"/>
  <c r="G416" i="41"/>
  <c r="D416" i="41"/>
  <c r="B553" i="41"/>
  <c r="L553" i="41"/>
  <c r="D553" i="41"/>
  <c r="G553" i="41"/>
  <c r="L472" i="41"/>
  <c r="B472" i="41"/>
  <c r="D472" i="41"/>
  <c r="G472" i="41"/>
  <c r="L64" i="41"/>
  <c r="B64" i="41"/>
  <c r="G64" i="41"/>
  <c r="D64" i="41"/>
  <c r="B442" i="41"/>
  <c r="L442" i="41"/>
  <c r="G442" i="41"/>
  <c r="D442" i="41"/>
  <c r="G191" i="41"/>
  <c r="B191" i="41"/>
  <c r="D191" i="41"/>
  <c r="L191" i="41"/>
  <c r="D611" i="41"/>
  <c r="G611" i="41"/>
  <c r="L611" i="41"/>
  <c r="B611" i="41"/>
  <c r="L331" i="41"/>
  <c r="G331" i="41"/>
  <c r="B331" i="41"/>
  <c r="D331" i="41"/>
  <c r="G67" i="41"/>
  <c r="D67" i="41"/>
  <c r="B67" i="41"/>
  <c r="L67" i="41"/>
  <c r="L452" i="41"/>
  <c r="D452" i="41"/>
  <c r="G452" i="41"/>
  <c r="B452" i="41"/>
  <c r="G355" i="41"/>
  <c r="L355" i="41"/>
  <c r="D355" i="41"/>
  <c r="B355" i="41"/>
  <c r="L335" i="41"/>
  <c r="G335" i="41"/>
  <c r="D335" i="41"/>
  <c r="B335" i="41"/>
  <c r="G575" i="41"/>
  <c r="D575" i="41"/>
  <c r="L575" i="41"/>
  <c r="B575" i="41"/>
  <c r="D157" i="41"/>
  <c r="L157" i="41"/>
  <c r="G157" i="41"/>
  <c r="B157" i="41"/>
  <c r="L557" i="41"/>
  <c r="G557" i="41"/>
  <c r="D557" i="41"/>
  <c r="B557" i="41"/>
  <c r="B240" i="41"/>
  <c r="G240" i="41"/>
  <c r="L240" i="41"/>
  <c r="D240" i="41"/>
  <c r="G202" i="41"/>
  <c r="B202" i="41"/>
  <c r="D202" i="41"/>
  <c r="L202" i="41"/>
  <c r="D596" i="41"/>
  <c r="L596" i="41"/>
  <c r="G596" i="41"/>
  <c r="B596" i="41"/>
  <c r="J314" i="41"/>
  <c r="H314" i="41"/>
  <c r="E314" i="41"/>
  <c r="K314" i="41"/>
  <c r="I314" i="41"/>
  <c r="I598" i="41"/>
  <c r="I656" i="41"/>
  <c r="J656" i="41"/>
  <c r="H656" i="41"/>
  <c r="K656" i="41"/>
  <c r="E656" i="41"/>
  <c r="E426" i="41"/>
  <c r="H426" i="41"/>
  <c r="K426" i="41"/>
  <c r="I426" i="41"/>
  <c r="J426" i="41"/>
  <c r="K193" i="41"/>
  <c r="E593" i="41"/>
  <c r="H593" i="41"/>
  <c r="K593" i="41"/>
  <c r="I593" i="41"/>
  <c r="J593" i="41"/>
  <c r="J476" i="41"/>
  <c r="I650" i="41"/>
  <c r="J650" i="41"/>
  <c r="H650" i="41"/>
  <c r="K650" i="41"/>
  <c r="E650" i="41"/>
  <c r="I280" i="41"/>
  <c r="I352" i="41"/>
  <c r="K352" i="41"/>
  <c r="L70" i="41"/>
  <c r="D70" i="41"/>
  <c r="B70" i="41"/>
  <c r="G70" i="41"/>
  <c r="I80" i="29"/>
  <c r="J80" i="29"/>
  <c r="H80" i="29"/>
  <c r="L635" i="41"/>
  <c r="G635" i="41"/>
  <c r="B635" i="41"/>
  <c r="D635" i="41"/>
  <c r="I77" i="29"/>
  <c r="I90" i="29"/>
  <c r="H90" i="29"/>
  <c r="J90" i="29"/>
  <c r="I59" i="29"/>
  <c r="J59" i="29"/>
  <c r="H59" i="29"/>
  <c r="I61" i="29"/>
  <c r="H61" i="29"/>
  <c r="J61" i="29"/>
  <c r="J49" i="29"/>
  <c r="H49" i="29"/>
  <c r="I49" i="29"/>
  <c r="I52" i="29"/>
  <c r="J52" i="29"/>
  <c r="H52" i="29"/>
  <c r="I149" i="29"/>
  <c r="H149" i="29"/>
  <c r="J149" i="29"/>
  <c r="D88" i="41"/>
  <c r="B88" i="41"/>
  <c r="L88" i="41"/>
  <c r="G88" i="41"/>
  <c r="B528" i="41"/>
  <c r="L528" i="41"/>
  <c r="G528" i="41"/>
  <c r="D528" i="41"/>
  <c r="L207" i="41"/>
  <c r="G207" i="41"/>
  <c r="D207" i="41"/>
  <c r="B207" i="41"/>
  <c r="G334" i="41"/>
  <c r="B334" i="41"/>
  <c r="D334" i="41"/>
  <c r="L334" i="41"/>
  <c r="L356" i="41"/>
  <c r="G356" i="41"/>
  <c r="B356" i="41"/>
  <c r="D356" i="41"/>
  <c r="G14" i="41"/>
  <c r="L14" i="41"/>
  <c r="B14" i="41"/>
  <c r="D14" i="41"/>
  <c r="I75" i="29"/>
  <c r="H75" i="29"/>
  <c r="J75" i="29"/>
  <c r="H163" i="29"/>
  <c r="I163" i="29"/>
  <c r="J163" i="29"/>
  <c r="I106" i="29"/>
  <c r="H106" i="29"/>
  <c r="J106" i="29"/>
  <c r="J91" i="29"/>
  <c r="H91" i="29"/>
  <c r="I91" i="29"/>
  <c r="I94" i="29"/>
  <c r="J94" i="29"/>
  <c r="H94" i="29"/>
  <c r="J145" i="29"/>
  <c r="H145" i="29"/>
  <c r="I145" i="29"/>
  <c r="J56" i="29"/>
  <c r="H56" i="29"/>
  <c r="I56" i="29"/>
  <c r="B140" i="41"/>
  <c r="L140" i="41"/>
  <c r="G140" i="41"/>
  <c r="D140" i="41"/>
  <c r="B529" i="41"/>
  <c r="L529" i="41"/>
  <c r="D529" i="41"/>
  <c r="G529" i="41"/>
  <c r="D139" i="41"/>
  <c r="L139" i="41"/>
  <c r="B139" i="41"/>
  <c r="G139" i="41"/>
  <c r="G587" i="41"/>
  <c r="B587" i="41"/>
  <c r="D587" i="41"/>
  <c r="L587" i="41"/>
  <c r="D158" i="41"/>
  <c r="B158" i="41"/>
  <c r="L158" i="41"/>
  <c r="G158" i="41"/>
  <c r="B184" i="41"/>
  <c r="G184" i="41"/>
  <c r="L184" i="41"/>
  <c r="D184" i="41"/>
  <c r="G39" i="41"/>
  <c r="L39" i="41"/>
  <c r="B39" i="41"/>
  <c r="D39" i="41"/>
  <c r="D42" i="41"/>
  <c r="B42" i="41"/>
  <c r="L42" i="41"/>
  <c r="G42" i="41"/>
  <c r="L556" i="41"/>
  <c r="D556" i="41"/>
  <c r="B556" i="41"/>
  <c r="G556" i="41"/>
  <c r="D685" i="41"/>
  <c r="G685" i="41"/>
  <c r="B685" i="41"/>
  <c r="L685" i="41"/>
  <c r="B304" i="41"/>
  <c r="L304" i="41"/>
  <c r="G304" i="41"/>
  <c r="D304" i="41"/>
  <c r="G468" i="41"/>
  <c r="B468" i="41"/>
  <c r="D468" i="41"/>
  <c r="L468" i="41"/>
  <c r="B182" i="41"/>
  <c r="G182" i="41"/>
  <c r="D182" i="41"/>
  <c r="L182" i="41"/>
  <c r="L616" i="41"/>
  <c r="G616" i="41"/>
  <c r="B616" i="41"/>
  <c r="D616" i="41"/>
  <c r="G301" i="41"/>
  <c r="B301" i="41"/>
  <c r="L301" i="41"/>
  <c r="D301" i="41"/>
  <c r="D477" i="41"/>
  <c r="B477" i="41"/>
  <c r="G477" i="41"/>
  <c r="L477" i="41"/>
  <c r="B164" i="41"/>
  <c r="L164" i="41"/>
  <c r="G164" i="41"/>
  <c r="D164" i="41"/>
  <c r="L222" i="41"/>
  <c r="G222" i="41"/>
  <c r="D222" i="41"/>
  <c r="B222" i="41"/>
  <c r="G581" i="41"/>
  <c r="D581" i="41"/>
  <c r="L581" i="41"/>
  <c r="B581" i="41"/>
  <c r="L200" i="41"/>
  <c r="D200" i="41"/>
  <c r="B200" i="41"/>
  <c r="G200" i="41"/>
  <c r="G594" i="41"/>
  <c r="D594" i="41"/>
  <c r="L594" i="41"/>
  <c r="B594" i="41"/>
  <c r="G367" i="41"/>
  <c r="D367" i="41"/>
  <c r="B367" i="41"/>
  <c r="L367" i="41"/>
  <c r="B546" i="41"/>
  <c r="L546" i="41"/>
  <c r="D546" i="41"/>
  <c r="G546" i="41"/>
  <c r="G118" i="41"/>
  <c r="L118" i="41"/>
  <c r="B118" i="41"/>
  <c r="D118" i="41"/>
  <c r="B346" i="41"/>
  <c r="G346" i="41"/>
  <c r="L346" i="41"/>
  <c r="D346" i="41"/>
  <c r="D584" i="41"/>
  <c r="G584" i="41"/>
  <c r="L584" i="41"/>
  <c r="B584" i="41"/>
  <c r="L667" i="41"/>
  <c r="D667" i="41"/>
  <c r="B667" i="41"/>
  <c r="G667" i="41"/>
  <c r="D123" i="41"/>
  <c r="B123" i="41"/>
  <c r="G123" i="41"/>
  <c r="L123" i="41"/>
  <c r="B693" i="41"/>
  <c r="D693" i="41"/>
  <c r="L693" i="41"/>
  <c r="G693" i="41"/>
  <c r="L465" i="41"/>
  <c r="D465" i="41"/>
  <c r="G465" i="41"/>
  <c r="B465" i="41"/>
  <c r="G609" i="41"/>
  <c r="L609" i="41"/>
  <c r="D609" i="41"/>
  <c r="B609" i="41"/>
  <c r="D133" i="41"/>
  <c r="B133" i="41"/>
  <c r="L133" i="41"/>
  <c r="G133" i="41"/>
  <c r="G443" i="41"/>
  <c r="D443" i="41"/>
  <c r="B443" i="41"/>
  <c r="L443" i="41"/>
  <c r="L589" i="41"/>
  <c r="G589" i="41"/>
  <c r="D589" i="41"/>
  <c r="B589" i="41"/>
  <c r="G608" i="41"/>
  <c r="B608" i="41"/>
  <c r="D608" i="41"/>
  <c r="L608" i="41"/>
  <c r="G518" i="41"/>
  <c r="L518" i="41"/>
  <c r="B518" i="41"/>
  <c r="D518" i="41"/>
  <c r="L641" i="41"/>
  <c r="D641" i="41"/>
  <c r="B641" i="41"/>
  <c r="G641" i="41"/>
  <c r="L293" i="41"/>
  <c r="G293" i="41"/>
  <c r="D293" i="41"/>
  <c r="B293" i="41"/>
  <c r="L480" i="41"/>
  <c r="G480" i="41"/>
  <c r="D480" i="41"/>
  <c r="B480" i="41"/>
  <c r="D590" i="41"/>
  <c r="L590" i="41"/>
  <c r="B590" i="41"/>
  <c r="G590" i="41"/>
  <c r="B506" i="41"/>
  <c r="L506" i="41"/>
  <c r="G506" i="41"/>
  <c r="D506" i="41"/>
  <c r="D402" i="41"/>
  <c r="B402" i="41"/>
  <c r="L402" i="41"/>
  <c r="G402" i="41"/>
  <c r="G300" i="41"/>
  <c r="D300" i="41"/>
  <c r="B300" i="41"/>
  <c r="L300" i="41"/>
  <c r="G112" i="41"/>
  <c r="B112" i="41"/>
  <c r="D112" i="41"/>
  <c r="L112" i="41"/>
  <c r="B540" i="41"/>
  <c r="G540" i="41"/>
  <c r="D540" i="41"/>
  <c r="L540" i="41"/>
  <c r="L58" i="41"/>
  <c r="G58" i="41"/>
  <c r="D58" i="41"/>
  <c r="B58" i="41"/>
  <c r="B640" i="41"/>
  <c r="D640" i="41"/>
  <c r="L640" i="41"/>
  <c r="G640" i="41"/>
  <c r="L560" i="41"/>
  <c r="B560" i="41"/>
  <c r="G560" i="41"/>
  <c r="D560" i="41"/>
  <c r="B305" i="41"/>
  <c r="L305" i="41"/>
  <c r="G305" i="41"/>
  <c r="D305" i="41"/>
  <c r="I70" i="29"/>
  <c r="H97" i="29"/>
  <c r="I97" i="29"/>
  <c r="J97" i="29"/>
  <c r="J116" i="29"/>
  <c r="H116" i="29"/>
  <c r="I116" i="29"/>
  <c r="J42" i="29"/>
  <c r="H42" i="29"/>
  <c r="I42" i="29"/>
  <c r="H64" i="29"/>
  <c r="I64" i="29"/>
  <c r="J64" i="29"/>
  <c r="J30" i="29"/>
  <c r="H30" i="29"/>
  <c r="I30" i="29"/>
  <c r="H126" i="29"/>
  <c r="I126" i="29"/>
  <c r="J126" i="29"/>
  <c r="H147" i="29"/>
  <c r="J147" i="29"/>
  <c r="I147" i="29"/>
  <c r="J37" i="29"/>
  <c r="H50" i="29"/>
  <c r="I50" i="29"/>
  <c r="J50" i="29"/>
  <c r="H104" i="29"/>
  <c r="B537" i="41"/>
  <c r="L537" i="41"/>
  <c r="G537" i="41"/>
  <c r="D537" i="41"/>
  <c r="B111" i="41"/>
  <c r="D111" i="41"/>
  <c r="G111" i="41"/>
  <c r="L111" i="41"/>
  <c r="L456" i="41"/>
  <c r="D456" i="41"/>
  <c r="G456" i="41"/>
  <c r="B456" i="41"/>
  <c r="G707" i="41"/>
  <c r="B707" i="41"/>
  <c r="L707" i="41"/>
  <c r="D707" i="41"/>
  <c r="B108" i="41"/>
  <c r="D108" i="41"/>
  <c r="L108" i="41"/>
  <c r="G108" i="41"/>
  <c r="L307" i="41"/>
  <c r="G307" i="41"/>
  <c r="D307" i="41"/>
  <c r="B307" i="41"/>
  <c r="D545" i="41"/>
  <c r="B545" i="41"/>
  <c r="L545" i="41"/>
  <c r="G545" i="41"/>
  <c r="G173" i="41"/>
  <c r="D173" i="41"/>
  <c r="L173" i="41"/>
  <c r="B173" i="41"/>
  <c r="D195" i="41"/>
  <c r="B195" i="41"/>
  <c r="L195" i="41"/>
  <c r="G195" i="41"/>
  <c r="B81" i="41"/>
  <c r="D81" i="41"/>
  <c r="L81" i="41"/>
  <c r="G81" i="41"/>
  <c r="L120" i="41"/>
  <c r="G120" i="41"/>
  <c r="D120" i="41"/>
  <c r="B120" i="41"/>
  <c r="D625" i="41"/>
  <c r="B625" i="41"/>
  <c r="L625" i="41"/>
  <c r="G625" i="41"/>
  <c r="B399" i="41"/>
  <c r="L399" i="41"/>
  <c r="D399" i="41"/>
  <c r="G399" i="41"/>
  <c r="G462" i="41"/>
  <c r="L462" i="41"/>
  <c r="B462" i="41"/>
  <c r="D462" i="41"/>
  <c r="D562" i="41"/>
  <c r="G562" i="41"/>
  <c r="B562" i="41"/>
  <c r="L562" i="41"/>
  <c r="G267" i="41"/>
  <c r="D267" i="41"/>
  <c r="L267" i="41"/>
  <c r="B267" i="41"/>
  <c r="L483" i="41"/>
  <c r="G483" i="41"/>
  <c r="D483" i="41"/>
  <c r="B483" i="41"/>
  <c r="L605" i="41"/>
  <c r="G605" i="41"/>
  <c r="B605" i="41"/>
  <c r="D605" i="41"/>
  <c r="B663" i="41"/>
  <c r="D663" i="41"/>
  <c r="G663" i="41"/>
  <c r="L663" i="41"/>
  <c r="G520" i="41"/>
  <c r="B520" i="41"/>
  <c r="D520" i="41"/>
  <c r="L520" i="41"/>
  <c r="B75" i="41"/>
  <c r="L75" i="41"/>
  <c r="D75" i="41"/>
  <c r="G75" i="41"/>
  <c r="B396" i="41"/>
  <c r="D396" i="41"/>
  <c r="G396" i="41"/>
  <c r="L396" i="41"/>
  <c r="H39" i="29"/>
  <c r="J39" i="29"/>
  <c r="I39" i="29"/>
  <c r="J44" i="29"/>
  <c r="H44" i="29"/>
  <c r="I44" i="29"/>
  <c r="J36" i="29"/>
  <c r="I36" i="29"/>
  <c r="H36" i="29"/>
  <c r="I63" i="29"/>
  <c r="J63" i="29"/>
  <c r="H63" i="29"/>
  <c r="H687" i="41"/>
  <c r="I687" i="41"/>
  <c r="J687" i="41"/>
  <c r="K687" i="41"/>
  <c r="E687" i="41"/>
  <c r="J692" i="41"/>
  <c r="K692" i="41"/>
  <c r="I692" i="41"/>
  <c r="H692" i="41"/>
  <c r="E692" i="41"/>
  <c r="E235" i="41"/>
  <c r="K235" i="41"/>
  <c r="J235" i="41"/>
  <c r="I235" i="41"/>
  <c r="H235" i="41"/>
  <c r="I116" i="41"/>
  <c r="J116" i="41"/>
  <c r="H116" i="41"/>
  <c r="E116" i="41"/>
  <c r="K116" i="41"/>
  <c r="I19" i="41"/>
  <c r="J19" i="41"/>
  <c r="K19" i="41"/>
  <c r="H19" i="41"/>
  <c r="E19" i="41"/>
  <c r="H449" i="41"/>
  <c r="K449" i="41"/>
  <c r="E449" i="41"/>
  <c r="J449" i="41"/>
  <c r="I449" i="41"/>
  <c r="E149" i="41"/>
  <c r="H149" i="41"/>
  <c r="K149" i="41"/>
  <c r="I149" i="41"/>
  <c r="J149" i="41"/>
  <c r="E20" i="41"/>
  <c r="K20" i="41"/>
  <c r="I20" i="41"/>
  <c r="H20" i="41"/>
  <c r="J20" i="41"/>
  <c r="L180" i="41"/>
  <c r="G180" i="41"/>
  <c r="B180" i="41"/>
  <c r="D180" i="41"/>
  <c r="L80" i="41"/>
  <c r="D80" i="41"/>
  <c r="G80" i="41"/>
  <c r="B80" i="41"/>
  <c r="B257" i="41"/>
  <c r="L257" i="41"/>
  <c r="G257" i="41"/>
  <c r="D257" i="41"/>
  <c r="G62" i="41"/>
  <c r="B62" i="41"/>
  <c r="D62" i="41"/>
  <c r="L62" i="41"/>
  <c r="B622" i="41"/>
  <c r="L622" i="41"/>
  <c r="G622" i="41"/>
  <c r="D622" i="41"/>
  <c r="D708" i="41"/>
  <c r="L708" i="41"/>
  <c r="B708" i="41"/>
  <c r="G708" i="41"/>
  <c r="L481" i="41"/>
  <c r="B481" i="41"/>
  <c r="G481" i="41"/>
  <c r="D481" i="41"/>
  <c r="G103" i="41"/>
  <c r="L103" i="41"/>
  <c r="B103" i="41"/>
  <c r="D103" i="41"/>
  <c r="B407" i="41"/>
  <c r="D407" i="41"/>
  <c r="G407" i="41"/>
  <c r="L407" i="41"/>
  <c r="L428" i="41"/>
  <c r="D428" i="41"/>
  <c r="G428" i="41"/>
  <c r="B428" i="41"/>
  <c r="G588" i="41"/>
  <c r="B588" i="41"/>
  <c r="D588" i="41"/>
  <c r="L588" i="41"/>
  <c r="G503" i="41"/>
  <c r="B503" i="41"/>
  <c r="L503" i="41"/>
  <c r="D503" i="41"/>
  <c r="L56" i="41"/>
  <c r="D56" i="41"/>
  <c r="G56" i="41"/>
  <c r="B56" i="41"/>
  <c r="G27" i="41"/>
  <c r="L27" i="41"/>
  <c r="D27" i="41"/>
  <c r="B27" i="41"/>
  <c r="B22" i="41"/>
  <c r="G22" i="41"/>
  <c r="D22" i="41"/>
  <c r="L22" i="41"/>
  <c r="B298" i="41"/>
  <c r="D298" i="41"/>
  <c r="L298" i="41"/>
  <c r="G298" i="41"/>
  <c r="B363" i="41"/>
  <c r="L363" i="41"/>
  <c r="G363" i="41"/>
  <c r="D363" i="41"/>
  <c r="L652" i="41"/>
  <c r="D652" i="41"/>
  <c r="B652" i="41"/>
  <c r="G652" i="41"/>
  <c r="B549" i="41"/>
  <c r="D549" i="41"/>
  <c r="L549" i="41"/>
  <c r="G549" i="41"/>
  <c r="B132" i="41"/>
  <c r="D132" i="41"/>
  <c r="L132" i="41"/>
  <c r="G132" i="41"/>
  <c r="B147" i="41"/>
  <c r="D147" i="41"/>
  <c r="G147" i="41"/>
  <c r="L147" i="41"/>
  <c r="L585" i="41"/>
  <c r="B585" i="41"/>
  <c r="G585" i="41"/>
  <c r="D585" i="41"/>
  <c r="D219" i="41"/>
  <c r="L219" i="41"/>
  <c r="G219" i="41"/>
  <c r="B219" i="41"/>
  <c r="D378" i="41"/>
  <c r="G378" i="41"/>
  <c r="B378" i="41"/>
  <c r="L378" i="41"/>
  <c r="B390" i="41"/>
  <c r="L390" i="41"/>
  <c r="G390" i="41"/>
  <c r="D390" i="41"/>
  <c r="G320" i="41"/>
  <c r="L320" i="41"/>
  <c r="D320" i="41"/>
  <c r="B320" i="41"/>
  <c r="L353" i="41"/>
  <c r="B353" i="41"/>
  <c r="D353" i="41"/>
  <c r="G353" i="41"/>
  <c r="B508" i="41"/>
  <c r="G508" i="41"/>
  <c r="L508" i="41"/>
  <c r="D508" i="41"/>
  <c r="G351" i="41"/>
  <c r="B351" i="41"/>
  <c r="L351" i="41"/>
  <c r="D351" i="41"/>
  <c r="B394" i="41"/>
  <c r="G394" i="41"/>
  <c r="D394" i="41"/>
  <c r="L394" i="41"/>
  <c r="D25" i="41"/>
  <c r="L25" i="41"/>
  <c r="G25" i="41"/>
  <c r="B25" i="41"/>
  <c r="L521" i="41"/>
  <c r="B521" i="41"/>
  <c r="D521" i="41"/>
  <c r="G521" i="41"/>
  <c r="B242" i="41"/>
  <c r="D242" i="41"/>
  <c r="G242" i="41"/>
  <c r="L242" i="41"/>
  <c r="G418" i="41"/>
  <c r="D418" i="41"/>
  <c r="B418" i="41"/>
  <c r="L418" i="41"/>
  <c r="D380" i="41"/>
  <c r="B380" i="41"/>
  <c r="L380" i="41"/>
  <c r="G380" i="41"/>
  <c r="D384" i="41"/>
  <c r="L384" i="41"/>
  <c r="G384" i="41"/>
  <c r="B384" i="41"/>
  <c r="B328" i="41"/>
  <c r="D328" i="41"/>
  <c r="L328" i="41"/>
  <c r="G328" i="41"/>
  <c r="G613" i="41"/>
  <c r="L613" i="41"/>
  <c r="B613" i="41"/>
  <c r="D613" i="41"/>
  <c r="L425" i="41"/>
  <c r="D425" i="41"/>
  <c r="B425" i="41"/>
  <c r="G425" i="41"/>
  <c r="J28" i="39"/>
  <c r="H28" i="39"/>
  <c r="I28" i="39"/>
  <c r="D679" i="41"/>
  <c r="G679" i="41"/>
  <c r="L679" i="41"/>
  <c r="B679" i="41"/>
  <c r="L674" i="41"/>
  <c r="G674" i="41"/>
  <c r="B674" i="41"/>
  <c r="D674" i="41"/>
  <c r="B531" i="41"/>
  <c r="D531" i="41"/>
  <c r="L531" i="41"/>
  <c r="G531" i="41"/>
  <c r="G642" i="41"/>
  <c r="D642" i="41"/>
  <c r="B642" i="41"/>
  <c r="L642" i="41"/>
  <c r="G78" i="41"/>
  <c r="B78" i="41"/>
  <c r="L78" i="41"/>
  <c r="D78" i="41"/>
  <c r="D533" i="41"/>
  <c r="B533" i="41"/>
  <c r="G533" i="41"/>
  <c r="L533" i="41"/>
  <c r="L460" i="41"/>
  <c r="B460" i="41"/>
  <c r="G460" i="41"/>
  <c r="D460" i="41"/>
  <c r="G28" i="41"/>
  <c r="D28" i="41"/>
  <c r="B28" i="41"/>
  <c r="L28" i="41"/>
  <c r="G40" i="41"/>
  <c r="D40" i="41"/>
  <c r="B40" i="41"/>
  <c r="L40" i="41"/>
  <c r="J100" i="29"/>
  <c r="H100" i="29"/>
  <c r="I100" i="29"/>
  <c r="I66" i="29"/>
  <c r="H66" i="29"/>
  <c r="J66" i="29"/>
  <c r="I143" i="29"/>
  <c r="J143" i="29"/>
  <c r="H143" i="29"/>
  <c r="H27" i="29"/>
  <c r="J27" i="29"/>
  <c r="I27" i="29"/>
  <c r="J96" i="29"/>
  <c r="H96" i="29"/>
  <c r="I96" i="29"/>
  <c r="L211" i="41"/>
  <c r="G211" i="41"/>
  <c r="B211" i="41"/>
  <c r="D211" i="41"/>
  <c r="G310" i="41"/>
  <c r="L310" i="41"/>
  <c r="B310" i="41"/>
  <c r="D310" i="41"/>
  <c r="G71" i="41"/>
  <c r="B71" i="41"/>
  <c r="L71" i="41"/>
  <c r="D71" i="41"/>
  <c r="L429" i="41"/>
  <c r="D429" i="41"/>
  <c r="G429" i="41"/>
  <c r="B429" i="41"/>
  <c r="B453" i="41"/>
  <c r="D453" i="41"/>
  <c r="L453" i="41"/>
  <c r="G453" i="41"/>
  <c r="L322" i="41"/>
  <c r="D322" i="41"/>
  <c r="B322" i="41"/>
  <c r="G322" i="41"/>
  <c r="B491" i="41"/>
  <c r="L491" i="41"/>
  <c r="G491" i="41"/>
  <c r="D491" i="41"/>
  <c r="L159" i="41"/>
  <c r="G159" i="41"/>
  <c r="D159" i="41"/>
  <c r="B159" i="41"/>
  <c r="L342" i="41"/>
  <c r="B342" i="41"/>
  <c r="D342" i="41"/>
  <c r="G342" i="41"/>
  <c r="L165" i="41"/>
  <c r="D165" i="41"/>
  <c r="B165" i="41"/>
  <c r="G165" i="41"/>
  <c r="D160" i="41"/>
  <c r="G160" i="41"/>
  <c r="L160" i="41"/>
  <c r="B160" i="41"/>
  <c r="G264" i="41"/>
  <c r="D264" i="41"/>
  <c r="B264" i="41"/>
  <c r="L264" i="41"/>
  <c r="G134" i="41"/>
  <c r="L134" i="41"/>
  <c r="D134" i="41"/>
  <c r="B134" i="41"/>
  <c r="D697" i="41"/>
  <c r="B697" i="41"/>
  <c r="L697" i="41"/>
  <c r="G697" i="41"/>
  <c r="L493" i="41"/>
  <c r="D493" i="41"/>
  <c r="G493" i="41"/>
  <c r="B493" i="41"/>
  <c r="G469" i="41"/>
  <c r="B469" i="41"/>
  <c r="L469" i="41"/>
  <c r="D469" i="41"/>
  <c r="L406" i="41"/>
  <c r="D406" i="41"/>
  <c r="B406" i="41"/>
  <c r="G406" i="41"/>
  <c r="L215" i="41"/>
  <c r="G215" i="41"/>
  <c r="B215" i="41"/>
  <c r="D215" i="41"/>
  <c r="G676" i="41"/>
  <c r="B676" i="41"/>
  <c r="D676" i="41"/>
  <c r="L676" i="41"/>
  <c r="B571" i="41"/>
  <c r="L571" i="41"/>
  <c r="G571" i="41"/>
  <c r="D571" i="41"/>
  <c r="D291" i="41"/>
  <c r="B291" i="41"/>
  <c r="L291" i="41"/>
  <c r="G291" i="41"/>
  <c r="B52" i="41"/>
  <c r="L52" i="41"/>
  <c r="D52" i="41"/>
  <c r="G52" i="41"/>
  <c r="D57" i="41"/>
  <c r="B57" i="41"/>
  <c r="L57" i="41"/>
  <c r="G57" i="41"/>
  <c r="L643" i="41"/>
  <c r="B643" i="41"/>
  <c r="G643" i="41"/>
  <c r="D643" i="41"/>
  <c r="B312" i="41"/>
  <c r="D312" i="41"/>
  <c r="L312" i="41"/>
  <c r="G312" i="41"/>
  <c r="G615" i="41"/>
  <c r="B615" i="41"/>
  <c r="L615" i="41"/>
  <c r="D615" i="41"/>
  <c r="B261" i="41"/>
  <c r="L261" i="41"/>
  <c r="G261" i="41"/>
  <c r="D261" i="41"/>
  <c r="G151" i="41"/>
  <c r="B151" i="41"/>
  <c r="D151" i="41"/>
  <c r="L151" i="41"/>
  <c r="B104" i="41"/>
  <c r="G104" i="41"/>
  <c r="D104" i="41"/>
  <c r="L104" i="41"/>
  <c r="L290" i="41"/>
  <c r="B290" i="41"/>
  <c r="D290" i="41"/>
  <c r="G290" i="41"/>
  <c r="G658" i="41"/>
  <c r="L658" i="41"/>
  <c r="B658" i="41"/>
  <c r="D658" i="41"/>
  <c r="E308" i="41"/>
  <c r="H350" i="41"/>
  <c r="K321" i="41"/>
  <c r="K181" i="41"/>
  <c r="J484" i="41"/>
  <c r="H484" i="41"/>
  <c r="E484" i="41"/>
  <c r="K484" i="41"/>
  <c r="I484" i="41"/>
  <c r="K358" i="41"/>
  <c r="E358" i="41"/>
  <c r="H358" i="41"/>
  <c r="I358" i="41"/>
  <c r="J358" i="41"/>
  <c r="J632" i="41"/>
  <c r="K632" i="41"/>
  <c r="H618" i="41"/>
  <c r="E618" i="41"/>
  <c r="J618" i="41"/>
  <c r="K618" i="41"/>
  <c r="I618" i="41"/>
  <c r="K638" i="41"/>
  <c r="L700" i="41"/>
  <c r="D700" i="41"/>
  <c r="G700" i="41"/>
  <c r="B700" i="41"/>
  <c r="G368" i="41"/>
  <c r="D368" i="41"/>
  <c r="B368" i="41"/>
  <c r="L368" i="41"/>
  <c r="D541" i="41"/>
  <c r="B541" i="41"/>
  <c r="G541" i="41"/>
  <c r="L541" i="41"/>
  <c r="J73" i="29"/>
  <c r="I73" i="29"/>
  <c r="H73" i="29"/>
  <c r="D577" i="41"/>
  <c r="B577" i="41"/>
  <c r="G577" i="41"/>
  <c r="L577" i="41"/>
  <c r="B463" i="41"/>
  <c r="L463" i="41"/>
  <c r="D463" i="41"/>
  <c r="G463" i="41"/>
  <c r="G702" i="41"/>
  <c r="L702" i="41"/>
  <c r="B702" i="41"/>
  <c r="D702" i="41"/>
  <c r="L370" i="41"/>
  <c r="B370" i="41"/>
  <c r="D370" i="41"/>
  <c r="G370" i="41"/>
  <c r="L601" i="41"/>
  <c r="D601" i="41"/>
  <c r="B601" i="41"/>
  <c r="G601" i="41"/>
  <c r="G499" i="41"/>
  <c r="L499" i="41"/>
  <c r="B499" i="41"/>
  <c r="D499" i="41"/>
  <c r="B263" i="41"/>
  <c r="D263" i="41"/>
  <c r="G263" i="41"/>
  <c r="L263" i="41"/>
  <c r="L397" i="41"/>
  <c r="D397" i="41"/>
  <c r="G397" i="41"/>
  <c r="B397" i="41"/>
  <c r="D83" i="41"/>
  <c r="L83" i="41"/>
  <c r="B83" i="41"/>
  <c r="G83" i="41"/>
  <c r="I86" i="29"/>
  <c r="H86" i="29"/>
  <c r="J86" i="29"/>
  <c r="I33" i="29"/>
  <c r="H33" i="29"/>
  <c r="J33" i="29"/>
  <c r="J127" i="29"/>
  <c r="H127" i="29"/>
  <c r="I127" i="29"/>
  <c r="J72" i="29"/>
  <c r="I72" i="29"/>
  <c r="H72" i="29"/>
  <c r="H152" i="29"/>
  <c r="I152" i="29"/>
  <c r="J152" i="29"/>
  <c r="H89" i="29"/>
  <c r="I89" i="29"/>
  <c r="J89" i="29"/>
  <c r="I156" i="29"/>
  <c r="J156" i="29"/>
  <c r="H156" i="29"/>
  <c r="L459" i="41"/>
  <c r="D459" i="41"/>
  <c r="B459" i="41"/>
  <c r="G459" i="41"/>
  <c r="D570" i="41"/>
  <c r="B570" i="41"/>
  <c r="L570" i="41"/>
  <c r="G570" i="41"/>
  <c r="L236" i="41"/>
  <c r="G236" i="41"/>
  <c r="D236" i="41"/>
  <c r="B236" i="41"/>
  <c r="B649" i="41"/>
  <c r="G649" i="41"/>
  <c r="L649" i="41"/>
  <c r="D649" i="41"/>
  <c r="B203" i="41"/>
  <c r="L203" i="41"/>
  <c r="G203" i="41"/>
  <c r="D203" i="41"/>
  <c r="J71" i="29"/>
  <c r="I71" i="29"/>
  <c r="H71" i="29"/>
  <c r="I18" i="29"/>
  <c r="J18" i="29"/>
  <c r="H18" i="29"/>
  <c r="J123" i="29"/>
  <c r="H123" i="29"/>
  <c r="I123" i="29"/>
  <c r="I118" i="29"/>
  <c r="J118" i="29"/>
  <c r="H118" i="29"/>
  <c r="I159" i="29"/>
  <c r="J159" i="29"/>
  <c r="H159" i="29"/>
  <c r="H108" i="29"/>
  <c r="I108" i="29"/>
  <c r="J108" i="29"/>
  <c r="J46" i="29"/>
  <c r="I46" i="29"/>
  <c r="H46" i="29"/>
  <c r="H125" i="29"/>
  <c r="J125" i="29"/>
  <c r="I125" i="29"/>
  <c r="H135" i="29"/>
  <c r="J87" i="29"/>
  <c r="I87" i="29"/>
  <c r="H87" i="29"/>
  <c r="G146" i="41"/>
  <c r="D146" i="41"/>
  <c r="B146" i="41"/>
  <c r="L146" i="41"/>
  <c r="G421" i="41"/>
  <c r="L421" i="41"/>
  <c r="B421" i="41"/>
  <c r="D421" i="41"/>
  <c r="G439" i="41"/>
  <c r="L439" i="41"/>
  <c r="D439" i="41"/>
  <c r="B439" i="41"/>
  <c r="D648" i="41"/>
  <c r="L648" i="41"/>
  <c r="B648" i="41"/>
  <c r="G648" i="41"/>
  <c r="B410" i="41"/>
  <c r="D410" i="41"/>
  <c r="L410" i="41"/>
  <c r="G410" i="41"/>
  <c r="L61" i="41"/>
  <c r="B61" i="41"/>
  <c r="D61" i="41"/>
  <c r="G61" i="41"/>
  <c r="L606" i="41"/>
  <c r="G606" i="41"/>
  <c r="B606" i="41"/>
  <c r="D606" i="41"/>
  <c r="G171" i="41"/>
  <c r="D171" i="41"/>
  <c r="L171" i="41"/>
  <c r="B171" i="41"/>
  <c r="L153" i="41"/>
  <c r="B153" i="41"/>
  <c r="D153" i="41"/>
  <c r="G153" i="41"/>
  <c r="L218" i="41"/>
  <c r="G218" i="41"/>
  <c r="B218" i="41"/>
  <c r="D218" i="41"/>
  <c r="B155" i="41"/>
  <c r="L155" i="41"/>
  <c r="G155" i="41"/>
  <c r="D155" i="41"/>
  <c r="G701" i="41"/>
  <c r="D701" i="41"/>
  <c r="B701" i="41"/>
  <c r="L701" i="41"/>
  <c r="D228" i="41"/>
  <c r="L228" i="41"/>
  <c r="G228" i="41"/>
  <c r="B228" i="41"/>
  <c r="G299" i="41"/>
  <c r="D299" i="41"/>
  <c r="B299" i="41"/>
  <c r="L299" i="41"/>
  <c r="L437" i="41"/>
  <c r="B437" i="41"/>
  <c r="G437" i="41"/>
  <c r="D437" i="41"/>
  <c r="B176" i="41"/>
  <c r="G176" i="41"/>
  <c r="D176" i="41"/>
  <c r="L176" i="41"/>
  <c r="L620" i="41"/>
  <c r="D620" i="41"/>
  <c r="G620" i="41"/>
  <c r="B620" i="41"/>
  <c r="B454" i="41"/>
  <c r="D454" i="41"/>
  <c r="L454" i="41"/>
  <c r="G454" i="41"/>
  <c r="L150" i="41"/>
  <c r="D150" i="41"/>
  <c r="B150" i="41"/>
  <c r="G150" i="41"/>
  <c r="L689" i="41"/>
  <c r="G689" i="41"/>
  <c r="D689" i="41"/>
  <c r="B689" i="41"/>
  <c r="L254" i="41"/>
  <c r="D254" i="41"/>
  <c r="G254" i="41"/>
  <c r="B254" i="41"/>
  <c r="B576" i="41"/>
  <c r="G576" i="41"/>
  <c r="D576" i="41"/>
  <c r="L576" i="41"/>
  <c r="G386" i="41"/>
  <c r="D386" i="41"/>
  <c r="B386" i="41"/>
  <c r="L386" i="41"/>
  <c r="D292" i="41"/>
  <c r="G292" i="41"/>
  <c r="B292" i="41"/>
  <c r="L292" i="41"/>
  <c r="B249" i="41"/>
  <c r="D249" i="41"/>
  <c r="G249" i="41"/>
  <c r="L249" i="41"/>
  <c r="B607" i="41"/>
  <c r="L607" i="41"/>
  <c r="D607" i="41"/>
  <c r="G607" i="41"/>
  <c r="L413" i="41"/>
  <c r="B413" i="41"/>
  <c r="D413" i="41"/>
  <c r="G413" i="41"/>
  <c r="G220" i="41"/>
  <c r="L220" i="41"/>
  <c r="B220" i="41"/>
  <c r="D220" i="41"/>
  <c r="L681" i="41"/>
  <c r="B681" i="41"/>
  <c r="G681" i="41"/>
  <c r="D681" i="41"/>
  <c r="B523" i="41"/>
  <c r="G523" i="41"/>
  <c r="L523" i="41"/>
  <c r="D523" i="41"/>
  <c r="G13" i="41"/>
  <c r="L13" i="41"/>
  <c r="D13" i="41"/>
  <c r="B13" i="41"/>
  <c r="D550" i="41"/>
  <c r="B550" i="41"/>
  <c r="G550" i="41"/>
  <c r="L550" i="41"/>
  <c r="G60" i="41"/>
  <c r="L60" i="41"/>
  <c r="B60" i="41"/>
  <c r="D60" i="41"/>
  <c r="B567" i="41"/>
  <c r="G567" i="41"/>
  <c r="L567" i="41"/>
  <c r="D567" i="41"/>
  <c r="B237" i="41"/>
  <c r="L237" i="41"/>
  <c r="G237" i="41"/>
  <c r="D237" i="41"/>
  <c r="B547" i="41"/>
  <c r="G547" i="41"/>
  <c r="L547" i="41"/>
  <c r="D547" i="41"/>
  <c r="B381" i="41"/>
  <c r="L381" i="41"/>
  <c r="G381" i="41"/>
  <c r="D381" i="41"/>
  <c r="D412" i="41"/>
  <c r="B412" i="41"/>
  <c r="G412" i="41"/>
  <c r="L412" i="41"/>
  <c r="B559" i="41"/>
  <c r="G559" i="41"/>
  <c r="D559" i="41"/>
  <c r="L559" i="41"/>
  <c r="L509" i="41"/>
  <c r="G509" i="41"/>
  <c r="D509" i="41"/>
  <c r="B509" i="41"/>
  <c r="I133" i="29"/>
  <c r="H133" i="29"/>
  <c r="J133" i="29"/>
  <c r="H57" i="29"/>
  <c r="I57" i="29"/>
  <c r="J57" i="29"/>
  <c r="J111" i="29"/>
  <c r="H111" i="29"/>
  <c r="I111" i="29"/>
  <c r="I22" i="29"/>
  <c r="J22" i="29"/>
  <c r="H139" i="29"/>
  <c r="J139" i="29"/>
  <c r="I139" i="29"/>
  <c r="J158" i="29"/>
  <c r="H158" i="29"/>
  <c r="I158" i="29"/>
  <c r="G530" i="41"/>
  <c r="D530" i="41"/>
  <c r="L530" i="41"/>
  <c r="B530" i="41"/>
  <c r="D375" i="41"/>
  <c r="L375" i="41"/>
  <c r="B375" i="41"/>
  <c r="G375" i="41"/>
  <c r="L376" i="41"/>
  <c r="G376" i="41"/>
  <c r="D376" i="41"/>
  <c r="B376" i="41"/>
  <c r="B466" i="41"/>
  <c r="G466" i="41"/>
  <c r="L466" i="41"/>
  <c r="D466" i="41"/>
  <c r="L175" i="41"/>
  <c r="D175" i="41"/>
  <c r="G175" i="41"/>
  <c r="B175" i="41"/>
  <c r="G288" i="41"/>
  <c r="D288" i="41"/>
  <c r="B288" i="41"/>
  <c r="L288" i="41"/>
  <c r="D450" i="41"/>
  <c r="B450" i="41"/>
  <c r="L450" i="41"/>
  <c r="G450" i="41"/>
  <c r="G705" i="41"/>
  <c r="L705" i="41"/>
  <c r="D705" i="41"/>
  <c r="B705" i="41"/>
  <c r="D183" i="41"/>
  <c r="L183" i="41"/>
  <c r="G183" i="41"/>
  <c r="B183" i="41"/>
  <c r="G297" i="41"/>
  <c r="L297" i="41"/>
  <c r="D297" i="41"/>
  <c r="B297" i="41"/>
  <c r="B178" i="41"/>
  <c r="D178" i="41"/>
  <c r="G178" i="41"/>
  <c r="L178" i="41"/>
  <c r="B627" i="41"/>
  <c r="D627" i="41"/>
  <c r="G627" i="41"/>
  <c r="L627" i="41"/>
  <c r="L404" i="41"/>
  <c r="B404" i="41"/>
  <c r="G404" i="41"/>
  <c r="D404" i="41"/>
  <c r="B631" i="41"/>
  <c r="L631" i="41"/>
  <c r="D631" i="41"/>
  <c r="G631" i="41"/>
  <c r="D269" i="41"/>
  <c r="L269" i="41"/>
  <c r="G269" i="41"/>
  <c r="B269" i="41"/>
  <c r="L72" i="41"/>
  <c r="B72" i="41"/>
  <c r="G72" i="41"/>
  <c r="D72" i="41"/>
  <c r="D23" i="41"/>
  <c r="B23" i="41"/>
  <c r="L23" i="41"/>
  <c r="G23" i="41"/>
  <c r="I28" i="29"/>
  <c r="I153" i="29"/>
  <c r="H153" i="29"/>
  <c r="J153" i="29"/>
  <c r="H164" i="29"/>
  <c r="I164" i="29"/>
  <c r="J164" i="29"/>
  <c r="I65" i="29"/>
  <c r="H65" i="29"/>
  <c r="J65" i="29"/>
  <c r="I131" i="29"/>
  <c r="H131" i="29"/>
  <c r="J131" i="29"/>
  <c r="J31" i="29"/>
  <c r="I31" i="29"/>
  <c r="H31" i="29"/>
  <c r="J26" i="29"/>
  <c r="I26" i="29"/>
  <c r="H26" i="29"/>
  <c r="H258" i="41"/>
  <c r="I258" i="41"/>
  <c r="J258" i="41"/>
  <c r="E258" i="41"/>
  <c r="K258" i="41"/>
  <c r="J286" i="41"/>
  <c r="I163" i="41"/>
  <c r="E566" i="41"/>
  <c r="J566" i="41"/>
  <c r="H179" i="41"/>
  <c r="J179" i="41"/>
  <c r="K179" i="41"/>
  <c r="E179" i="41"/>
  <c r="I179" i="41"/>
  <c r="E255" i="41"/>
  <c r="I255" i="41"/>
  <c r="K255" i="41"/>
  <c r="H255" i="41"/>
  <c r="J255" i="41"/>
  <c r="I190" i="41"/>
  <c r="J87" i="41"/>
  <c r="K694" i="41"/>
  <c r="H20" i="39"/>
  <c r="J20" i="39"/>
  <c r="I20" i="39"/>
  <c r="J340" i="41"/>
  <c r="K340" i="41"/>
  <c r="I340" i="41"/>
  <c r="E340" i="41"/>
  <c r="H340" i="41"/>
  <c r="E318" i="41"/>
  <c r="K205" i="41"/>
  <c r="E205" i="41"/>
  <c r="K568" i="41"/>
  <c r="E568" i="41"/>
  <c r="I273" i="41"/>
  <c r="E273" i="41"/>
  <c r="H273" i="41"/>
  <c r="K273" i="41"/>
  <c r="J273" i="41"/>
  <c r="J497" i="41"/>
  <c r="E497" i="41"/>
  <c r="K497" i="41"/>
  <c r="H497" i="41"/>
  <c r="I497" i="41"/>
  <c r="I665" i="41"/>
  <c r="E665" i="41"/>
  <c r="K665" i="41"/>
  <c r="J665" i="41"/>
  <c r="H665" i="41"/>
  <c r="H488" i="41"/>
  <c r="J488" i="41"/>
  <c r="I488" i="41"/>
  <c r="K488" i="41"/>
  <c r="E488" i="41"/>
  <c r="D338" i="41"/>
  <c r="B338" i="41"/>
  <c r="L338" i="41"/>
  <c r="G338" i="41"/>
  <c r="B49" i="41"/>
  <c r="D49" i="41"/>
  <c r="L49" i="41"/>
  <c r="G49" i="41"/>
  <c r="L539" i="41"/>
  <c r="D539" i="41"/>
  <c r="G539" i="41"/>
  <c r="B539" i="41"/>
  <c r="G527" i="41"/>
  <c r="B527" i="41"/>
  <c r="D527" i="41"/>
  <c r="L527" i="41"/>
  <c r="G630" i="41"/>
  <c r="B630" i="41"/>
  <c r="D630" i="41"/>
  <c r="L630" i="41"/>
  <c r="B401" i="41"/>
  <c r="G401" i="41"/>
  <c r="L401" i="41"/>
  <c r="D401" i="41"/>
  <c r="D579" i="41"/>
  <c r="B579" i="41"/>
  <c r="G579" i="41"/>
  <c r="L579" i="41"/>
  <c r="B29" i="41"/>
  <c r="L29" i="41"/>
  <c r="D29" i="41"/>
  <c r="G29" i="41"/>
  <c r="B274" i="41"/>
  <c r="G274" i="41"/>
  <c r="L274" i="41"/>
  <c r="D274" i="41"/>
  <c r="B501" i="41"/>
  <c r="D501" i="41"/>
  <c r="L501" i="41"/>
  <c r="G501" i="41"/>
  <c r="B461" i="41"/>
  <c r="L461" i="41"/>
  <c r="G461" i="41"/>
  <c r="D461" i="41"/>
  <c r="L248" i="41"/>
  <c r="B248" i="41"/>
  <c r="G248" i="41"/>
  <c r="D248" i="41"/>
  <c r="L403" i="41"/>
  <c r="G403" i="41"/>
  <c r="B403" i="41"/>
  <c r="D403" i="41"/>
  <c r="B473" i="41"/>
  <c r="D473" i="41"/>
  <c r="L473" i="41"/>
  <c r="G473" i="41"/>
  <c r="D177" i="41"/>
  <c r="L177" i="41"/>
  <c r="B177" i="41"/>
  <c r="G177" i="41"/>
  <c r="L246" i="41"/>
  <c r="B246" i="41"/>
  <c r="G246" i="41"/>
  <c r="D246" i="41"/>
  <c r="L233" i="41"/>
  <c r="B233" i="41"/>
  <c r="G233" i="41"/>
  <c r="D233" i="41"/>
  <c r="D519" i="41"/>
  <c r="L519" i="41"/>
  <c r="B519" i="41"/>
  <c r="G519" i="41"/>
  <c r="G186" i="41"/>
  <c r="L186" i="41"/>
  <c r="B186" i="41"/>
  <c r="D186" i="41"/>
  <c r="L247" i="41"/>
  <c r="B247" i="41"/>
  <c r="G247" i="41"/>
  <c r="D247" i="41"/>
  <c r="D63" i="41"/>
  <c r="L63" i="41"/>
  <c r="G63" i="41"/>
  <c r="B63" i="41"/>
  <c r="D154" i="41"/>
  <c r="B154" i="41"/>
  <c r="L154" i="41"/>
  <c r="G154" i="41"/>
  <c r="D573" i="41"/>
  <c r="L573" i="41"/>
  <c r="B573" i="41"/>
  <c r="G573" i="41"/>
  <c r="D213" i="41"/>
  <c r="L213" i="41"/>
  <c r="B213" i="41"/>
  <c r="G213" i="41"/>
  <c r="D66" i="41"/>
  <c r="B66" i="41"/>
  <c r="L66" i="41"/>
  <c r="G66" i="41"/>
  <c r="D669" i="41"/>
  <c r="B669" i="41"/>
  <c r="G669" i="41"/>
  <c r="L669" i="41"/>
  <c r="B170" i="41"/>
  <c r="L170" i="41"/>
  <c r="G170" i="41"/>
  <c r="D170" i="41"/>
  <c r="G388" i="41"/>
  <c r="D388" i="41"/>
  <c r="L388" i="41"/>
  <c r="B388" i="41"/>
  <c r="G673" i="41"/>
  <c r="B673" i="41"/>
  <c r="L673" i="41"/>
  <c r="D673" i="41"/>
  <c r="L495" i="41"/>
  <c r="G495" i="41"/>
  <c r="B495" i="41"/>
  <c r="D495" i="41"/>
  <c r="G699" i="41"/>
  <c r="L699" i="41"/>
  <c r="B699" i="41"/>
  <c r="D699" i="41"/>
  <c r="G492" i="41"/>
  <c r="B492" i="41"/>
  <c r="D492" i="41"/>
  <c r="L492" i="41"/>
  <c r="L336" i="41"/>
  <c r="G336" i="41"/>
  <c r="B336" i="41"/>
  <c r="D336" i="41"/>
  <c r="G100" i="41"/>
  <c r="L100" i="41"/>
  <c r="D100" i="41"/>
  <c r="B100" i="41"/>
  <c r="B422" i="41"/>
  <c r="L422" i="41"/>
  <c r="D422" i="41"/>
  <c r="G422" i="41"/>
  <c r="G21" i="41"/>
  <c r="D21" i="41"/>
  <c r="L21" i="41"/>
  <c r="B21" i="41"/>
  <c r="D385" i="41"/>
  <c r="L385" i="41"/>
  <c r="G385" i="41"/>
  <c r="B385" i="41"/>
  <c r="B131" i="41"/>
  <c r="D131" i="41"/>
  <c r="L131" i="41"/>
  <c r="G131" i="41"/>
  <c r="D84" i="41"/>
  <c r="B84" i="41"/>
  <c r="G84" i="41"/>
  <c r="L84" i="41"/>
  <c r="G498" i="41"/>
  <c r="B498" i="41"/>
  <c r="D498" i="41"/>
  <c r="L498" i="41"/>
  <c r="D137" i="41"/>
  <c r="L137" i="41"/>
  <c r="B137" i="41"/>
  <c r="G137" i="41"/>
  <c r="D436" i="41"/>
  <c r="G436" i="41"/>
  <c r="L436" i="41"/>
  <c r="B436" i="41"/>
  <c r="D243" i="41"/>
  <c r="B243" i="41"/>
  <c r="L243" i="41"/>
  <c r="G243" i="41"/>
  <c r="G374" i="41"/>
  <c r="B374" i="41"/>
  <c r="D374" i="41"/>
  <c r="L374" i="41"/>
  <c r="L634" i="41"/>
  <c r="D634" i="41"/>
  <c r="G634" i="41"/>
  <c r="B634" i="41"/>
  <c r="B33" i="41"/>
  <c r="G33" i="41"/>
  <c r="D33" i="41"/>
  <c r="L33" i="41"/>
  <c r="G229" i="41"/>
  <c r="B229" i="41"/>
  <c r="D229" i="41"/>
  <c r="L229" i="41"/>
  <c r="B500" i="41"/>
  <c r="D500" i="41"/>
  <c r="L500" i="41"/>
  <c r="G500" i="41"/>
  <c r="D50" i="41"/>
  <c r="G50" i="41"/>
  <c r="B50" i="41"/>
  <c r="L50" i="41"/>
  <c r="G434" i="41"/>
  <c r="L434" i="41"/>
  <c r="D434" i="41"/>
  <c r="B434" i="41"/>
  <c r="D47" i="41"/>
  <c r="G47" i="41"/>
  <c r="L47" i="41"/>
  <c r="B47" i="41"/>
  <c r="G467" i="41"/>
  <c r="L467" i="41"/>
  <c r="B467" i="41"/>
  <c r="D467" i="41"/>
  <c r="D162" i="41"/>
  <c r="L162" i="41"/>
  <c r="G162" i="41"/>
  <c r="B162" i="41"/>
  <c r="L17" i="41"/>
  <c r="D17" i="41"/>
  <c r="B17" i="41"/>
  <c r="G17" i="41"/>
  <c r="D125" i="41"/>
  <c r="B125" i="41"/>
  <c r="G125" i="41"/>
  <c r="L125" i="41"/>
  <c r="B276" i="41"/>
  <c r="G276" i="41"/>
  <c r="D276" i="41"/>
  <c r="L276" i="41"/>
  <c r="G279" i="41"/>
  <c r="D279" i="41"/>
  <c r="B279" i="41"/>
  <c r="L279" i="41"/>
  <c r="D592" i="41"/>
  <c r="B592" i="41"/>
  <c r="G592" i="41"/>
  <c r="L592" i="41"/>
  <c r="J45" i="29"/>
  <c r="I138" i="29"/>
  <c r="H51" i="29"/>
  <c r="I51" i="29"/>
  <c r="J51" i="29"/>
  <c r="I144" i="29"/>
  <c r="J144" i="29"/>
  <c r="H144" i="29"/>
  <c r="H162" i="29"/>
  <c r="I162" i="29"/>
  <c r="J162" i="29"/>
  <c r="B496" i="41"/>
  <c r="L496" i="41"/>
  <c r="D496" i="41"/>
  <c r="G496" i="41"/>
  <c r="G628" i="41"/>
  <c r="B628" i="41"/>
  <c r="D628" i="41"/>
  <c r="L628" i="41"/>
  <c r="G672" i="41"/>
  <c r="D672" i="41"/>
  <c r="L672" i="41"/>
  <c r="B672" i="41"/>
  <c r="D53" i="41"/>
  <c r="B53" i="41"/>
  <c r="L53" i="41"/>
  <c r="G53" i="41"/>
  <c r="D185" i="41"/>
  <c r="G185" i="41"/>
  <c r="L185" i="41"/>
  <c r="B185" i="41"/>
  <c r="D26" i="41"/>
  <c r="B26" i="41"/>
  <c r="G26" i="41"/>
  <c r="L26" i="41"/>
  <c r="B516" i="41"/>
  <c r="L516" i="41"/>
  <c r="G516" i="41"/>
  <c r="D516" i="41"/>
  <c r="B554" i="41"/>
  <c r="L554" i="41"/>
  <c r="D554" i="41"/>
  <c r="G554" i="41"/>
  <c r="B296" i="41"/>
  <c r="L296" i="41"/>
  <c r="D296" i="41"/>
  <c r="G296" i="41"/>
  <c r="G435" i="41"/>
  <c r="L435" i="41"/>
  <c r="B435" i="41"/>
  <c r="D435" i="41"/>
  <c r="B474" i="41"/>
  <c r="G474" i="41"/>
  <c r="D474" i="41"/>
  <c r="L474" i="41"/>
  <c r="L482" i="41"/>
  <c r="G482" i="41"/>
  <c r="B482" i="41"/>
  <c r="D482" i="41"/>
  <c r="D283" i="41"/>
  <c r="L283" i="41"/>
  <c r="B283" i="41"/>
  <c r="G283" i="41"/>
  <c r="G345" i="41"/>
  <c r="D345" i="41"/>
  <c r="B345" i="41"/>
  <c r="L345" i="41"/>
  <c r="L431" i="41"/>
  <c r="G431" i="41"/>
  <c r="B431" i="41"/>
  <c r="D431" i="41"/>
  <c r="D224" i="41"/>
  <c r="G224" i="41"/>
  <c r="B224" i="41"/>
  <c r="L224" i="41"/>
  <c r="L619" i="41"/>
  <c r="D619" i="41"/>
  <c r="B619" i="41"/>
  <c r="G619" i="41"/>
  <c r="B199" i="41"/>
  <c r="L199" i="41"/>
  <c r="G199" i="41"/>
  <c r="D199" i="41"/>
  <c r="B30" i="41"/>
  <c r="G30" i="41"/>
  <c r="L30" i="41"/>
  <c r="D30" i="41"/>
  <c r="B326" i="41"/>
  <c r="D326" i="41"/>
  <c r="G326" i="41"/>
  <c r="L326" i="41"/>
  <c r="D332" i="41"/>
  <c r="L332" i="41"/>
  <c r="G332" i="41"/>
  <c r="B332" i="41"/>
  <c r="B391" i="41"/>
  <c r="L391" i="41"/>
  <c r="G391" i="41"/>
  <c r="D391" i="41"/>
  <c r="J624" i="41"/>
  <c r="H624" i="41"/>
  <c r="J113" i="41"/>
  <c r="I278" i="41"/>
  <c r="J278" i="41"/>
  <c r="E278" i="41"/>
  <c r="H278" i="41"/>
  <c r="K278" i="41"/>
  <c r="E206" i="41"/>
  <c r="K206" i="41"/>
  <c r="J206" i="41"/>
  <c r="I206" i="41"/>
  <c r="H206" i="41"/>
  <c r="K525" i="41"/>
  <c r="I525" i="41"/>
  <c r="E525" i="41"/>
  <c r="J525" i="41"/>
  <c r="H525" i="41"/>
  <c r="E543" i="41"/>
  <c r="H373" i="41"/>
  <c r="E373" i="41"/>
  <c r="K166" i="41"/>
  <c r="H166" i="41"/>
  <c r="K526" i="41"/>
  <c r="E526" i="41"/>
  <c r="J526" i="41"/>
  <c r="I526" i="41"/>
  <c r="H526" i="41"/>
  <c r="D671" i="41"/>
  <c r="L671" i="41"/>
  <c r="G671" i="41"/>
  <c r="B671" i="41"/>
  <c r="B651" i="41"/>
  <c r="L651" i="41"/>
  <c r="G651" i="41"/>
  <c r="D651" i="41"/>
  <c r="H120" i="29"/>
  <c r="J120" i="29"/>
  <c r="I120" i="29"/>
  <c r="J114" i="29"/>
  <c r="H114" i="29"/>
  <c r="I114" i="29"/>
  <c r="I119" i="29"/>
  <c r="J119" i="29"/>
  <c r="H119" i="29"/>
  <c r="J29" i="29"/>
  <c r="H29" i="29"/>
  <c r="I29" i="29"/>
  <c r="J140" i="29"/>
  <c r="I140" i="29"/>
  <c r="H140" i="29"/>
  <c r="G17" i="29"/>
  <c r="D17" i="29"/>
  <c r="B17" i="29"/>
  <c r="E17" i="29" s="1"/>
  <c r="D65" i="41"/>
  <c r="B65" i="41"/>
  <c r="L65" i="41"/>
  <c r="G65" i="41"/>
  <c r="L597" i="41"/>
  <c r="G597" i="41"/>
  <c r="D597" i="41"/>
  <c r="B597" i="41"/>
  <c r="L574" i="41"/>
  <c r="B574" i="41"/>
  <c r="G574" i="41"/>
  <c r="D574" i="41"/>
  <c r="G115" i="41"/>
  <c r="L115" i="41"/>
  <c r="D115" i="41"/>
  <c r="B115" i="41"/>
  <c r="G216" i="41"/>
  <c r="D216" i="41"/>
  <c r="B216" i="41"/>
  <c r="L216" i="41"/>
  <c r="G285" i="41"/>
  <c r="D285" i="41"/>
  <c r="L285" i="41"/>
  <c r="B285" i="41"/>
  <c r="B636" i="41"/>
  <c r="G636" i="41"/>
  <c r="D636" i="41"/>
  <c r="L636" i="41"/>
  <c r="H121" i="29"/>
  <c r="J121" i="29"/>
  <c r="I121" i="29"/>
  <c r="J132" i="29"/>
  <c r="I132" i="29"/>
  <c r="H132" i="29"/>
  <c r="J115" i="29"/>
  <c r="I25" i="29"/>
  <c r="J25" i="29"/>
  <c r="H25" i="29"/>
  <c r="J41" i="29"/>
  <c r="H76" i="29"/>
  <c r="I76" i="29"/>
  <c r="J76" i="29"/>
  <c r="H35" i="29"/>
  <c r="I35" i="29"/>
  <c r="J35" i="29"/>
  <c r="J34" i="29"/>
  <c r="H34" i="29"/>
  <c r="I34" i="29"/>
  <c r="I122" i="29"/>
  <c r="H122" i="29"/>
  <c r="J122" i="29"/>
  <c r="I160" i="29"/>
  <c r="H160" i="29"/>
  <c r="J160" i="29"/>
  <c r="J98" i="29"/>
  <c r="H98" i="29"/>
  <c r="I98" i="29"/>
  <c r="D393" i="41"/>
  <c r="B393" i="41"/>
  <c r="G393" i="41"/>
  <c r="L393" i="41"/>
  <c r="B447" i="41"/>
  <c r="L447" i="41"/>
  <c r="D447" i="41"/>
  <c r="G447" i="41"/>
  <c r="D603" i="41"/>
  <c r="B603" i="41"/>
  <c r="G603" i="41"/>
  <c r="L603" i="41"/>
  <c r="D595" i="41"/>
  <c r="L595" i="41"/>
  <c r="B595" i="41"/>
  <c r="G595" i="41"/>
  <c r="D281" i="41"/>
  <c r="L281" i="41"/>
  <c r="B281" i="41"/>
  <c r="G281" i="41"/>
  <c r="L657" i="41"/>
  <c r="G657" i="41"/>
  <c r="D657" i="41"/>
  <c r="B657" i="41"/>
  <c r="B515" i="41"/>
  <c r="L515" i="41"/>
  <c r="G515" i="41"/>
  <c r="D515" i="41"/>
  <c r="G710" i="41"/>
  <c r="D710" i="41"/>
  <c r="L710" i="41"/>
  <c r="B710" i="41"/>
  <c r="G438" i="41"/>
  <c r="B438" i="41"/>
  <c r="L438" i="41"/>
  <c r="D438" i="41"/>
  <c r="B704" i="41"/>
  <c r="L704" i="41"/>
  <c r="D704" i="41"/>
  <c r="G704" i="41"/>
  <c r="G119" i="41"/>
  <c r="B119" i="41"/>
  <c r="L119" i="41"/>
  <c r="D119" i="41"/>
  <c r="L32" i="41"/>
  <c r="G32" i="41"/>
  <c r="D32" i="41"/>
  <c r="B32" i="41"/>
  <c r="B408" i="41"/>
  <c r="G408" i="41"/>
  <c r="D408" i="41"/>
  <c r="L408" i="41"/>
  <c r="B311" i="41"/>
  <c r="G311" i="41"/>
  <c r="D311" i="41"/>
  <c r="L311" i="41"/>
  <c r="B555" i="41"/>
  <c r="G555" i="41"/>
  <c r="L555" i="41"/>
  <c r="D555" i="41"/>
  <c r="G423" i="41"/>
  <c r="B423" i="41"/>
  <c r="L423" i="41"/>
  <c r="D423" i="41"/>
  <c r="L136" i="41"/>
  <c r="G136" i="41"/>
  <c r="D136" i="41"/>
  <c r="B136" i="41"/>
  <c r="L696" i="41"/>
  <c r="G696" i="41"/>
  <c r="D696" i="41"/>
  <c r="B696" i="41"/>
  <c r="D143" i="41"/>
  <c r="G143" i="41"/>
  <c r="L143" i="41"/>
  <c r="B143" i="41"/>
  <c r="D478" i="41"/>
  <c r="B478" i="41"/>
  <c r="L478" i="41"/>
  <c r="G478" i="41"/>
  <c r="L639" i="41"/>
  <c r="D639" i="41"/>
  <c r="G639" i="41"/>
  <c r="B639" i="41"/>
  <c r="G372" i="41"/>
  <c r="B372" i="41"/>
  <c r="L372" i="41"/>
  <c r="D372" i="41"/>
  <c r="G79" i="41"/>
  <c r="L79" i="41"/>
  <c r="D79" i="41"/>
  <c r="B79" i="41"/>
  <c r="D489" i="41"/>
  <c r="G489" i="41"/>
  <c r="L489" i="41"/>
  <c r="B489" i="41"/>
  <c r="D427" i="41"/>
  <c r="B427" i="41"/>
  <c r="G427" i="41"/>
  <c r="L427" i="41"/>
  <c r="G144" i="41"/>
  <c r="B144" i="41"/>
  <c r="L144" i="41"/>
  <c r="D144" i="41"/>
  <c r="B192" i="41"/>
  <c r="G192" i="41"/>
  <c r="D192" i="41"/>
  <c r="L192" i="41"/>
  <c r="G411" i="41"/>
  <c r="B411" i="41"/>
  <c r="L411" i="41"/>
  <c r="D411" i="41"/>
  <c r="B617" i="41"/>
  <c r="D617" i="41"/>
  <c r="L617" i="41"/>
  <c r="G617" i="41"/>
  <c r="B510" i="41"/>
  <c r="L510" i="41"/>
  <c r="G510" i="41"/>
  <c r="D510" i="41"/>
  <c r="G231" i="41"/>
  <c r="D231" i="41"/>
  <c r="L231" i="41"/>
  <c r="B231" i="41"/>
  <c r="B212" i="41"/>
  <c r="D212" i="41"/>
  <c r="G212" i="41"/>
  <c r="L212" i="41"/>
  <c r="G55" i="41"/>
  <c r="D55" i="41"/>
  <c r="L55" i="41"/>
  <c r="B55" i="41"/>
  <c r="L225" i="41"/>
  <c r="B225" i="41"/>
  <c r="G225" i="41"/>
  <c r="D225" i="41"/>
  <c r="B90" i="41"/>
  <c r="L90" i="41"/>
  <c r="G90" i="41"/>
  <c r="D90" i="41"/>
  <c r="G582" i="41"/>
  <c r="L582" i="41"/>
  <c r="D582" i="41"/>
  <c r="B582" i="41"/>
  <c r="B316" i="41"/>
  <c r="D316" i="41"/>
  <c r="G316" i="41"/>
  <c r="L316" i="41"/>
  <c r="B142" i="41"/>
  <c r="G142" i="41"/>
  <c r="D142" i="41"/>
  <c r="L142" i="41"/>
  <c r="B214" i="41"/>
  <c r="L214" i="41"/>
  <c r="G214" i="41"/>
  <c r="D214" i="41"/>
  <c r="J81" i="29"/>
  <c r="H81" i="29"/>
  <c r="I81" i="29"/>
  <c r="H83" i="29"/>
  <c r="I83" i="29"/>
  <c r="J83" i="29"/>
  <c r="I165" i="29"/>
  <c r="J165" i="29"/>
  <c r="H165" i="29"/>
  <c r="H24" i="29"/>
  <c r="J24" i="29"/>
  <c r="I24" i="29"/>
  <c r="H55" i="29"/>
  <c r="J55" i="29"/>
  <c r="I55" i="29"/>
  <c r="J148" i="29"/>
  <c r="H148" i="29"/>
  <c r="I148" i="29"/>
  <c r="H40" i="29"/>
  <c r="J40" i="29"/>
  <c r="I40" i="29"/>
  <c r="L96" i="41"/>
  <c r="B96" i="41"/>
  <c r="G96" i="41"/>
  <c r="D96" i="41"/>
  <c r="L629" i="41"/>
  <c r="B629" i="41"/>
  <c r="G629" i="41"/>
  <c r="D629" i="41"/>
  <c r="L148" i="41"/>
  <c r="G148" i="41"/>
  <c r="D148" i="41"/>
  <c r="B148" i="41"/>
  <c r="L569" i="41"/>
  <c r="B569" i="41"/>
  <c r="G569" i="41"/>
  <c r="D569" i="41"/>
  <c r="B41" i="41"/>
  <c r="G41" i="41"/>
  <c r="D41" i="41"/>
  <c r="L41" i="41"/>
  <c r="D653" i="41"/>
  <c r="B653" i="41"/>
  <c r="L653" i="41"/>
  <c r="G653" i="41"/>
  <c r="B244" i="41"/>
  <c r="G244" i="41"/>
  <c r="D244" i="41"/>
  <c r="L244" i="41"/>
  <c r="B128" i="41"/>
  <c r="D128" i="41"/>
  <c r="L128" i="41"/>
  <c r="G128" i="41"/>
  <c r="B107" i="41"/>
  <c r="L107" i="41"/>
  <c r="G107" i="41"/>
  <c r="D107" i="41"/>
  <c r="H21" i="39"/>
  <c r="I21" i="39"/>
  <c r="J21" i="39"/>
  <c r="B324" i="41"/>
  <c r="L324" i="41"/>
  <c r="D324" i="41"/>
  <c r="G324" i="41"/>
  <c r="L86" i="41"/>
  <c r="D86" i="41"/>
  <c r="B86" i="41"/>
  <c r="G86" i="41"/>
  <c r="G683" i="41"/>
  <c r="B683" i="41"/>
  <c r="D683" i="41"/>
  <c r="L683" i="41"/>
  <c r="L106" i="41"/>
  <c r="G106" i="41"/>
  <c r="D106" i="41"/>
  <c r="B106" i="41"/>
  <c r="G313" i="41"/>
  <c r="B313" i="41"/>
  <c r="L313" i="41"/>
  <c r="D313" i="41"/>
  <c r="B161" i="41"/>
  <c r="G161" i="41"/>
  <c r="D161" i="41"/>
  <c r="L161" i="41"/>
  <c r="G303" i="41"/>
  <c r="L303" i="41"/>
  <c r="B303" i="41"/>
  <c r="D303" i="41"/>
  <c r="L486" i="41"/>
  <c r="G486" i="41"/>
  <c r="B486" i="41"/>
  <c r="D486" i="41"/>
  <c r="B54" i="41"/>
  <c r="G54" i="41"/>
  <c r="D54" i="41"/>
  <c r="L54" i="41"/>
  <c r="D51" i="41"/>
  <c r="B51" i="41"/>
  <c r="L51" i="41"/>
  <c r="G51" i="41"/>
  <c r="B327" i="41"/>
  <c r="D327" i="41"/>
  <c r="L327" i="41"/>
  <c r="G327" i="41"/>
  <c r="I43" i="29"/>
  <c r="J43" i="29"/>
  <c r="H43" i="29"/>
  <c r="I105" i="29"/>
  <c r="H105" i="29"/>
  <c r="J105" i="29"/>
  <c r="J99" i="29"/>
  <c r="H99" i="29"/>
  <c r="I99" i="29"/>
  <c r="H136" i="29"/>
  <c r="J136" i="29"/>
  <c r="I136" i="29"/>
  <c r="I517" i="41"/>
  <c r="K517" i="41"/>
  <c r="J517" i="41"/>
  <c r="H517" i="41"/>
  <c r="E517" i="41"/>
  <c r="I682" i="41"/>
  <c r="K621" i="41"/>
  <c r="H621" i="41"/>
  <c r="E621" i="41"/>
  <c r="I124" i="41"/>
  <c r="E204" i="41"/>
  <c r="K204" i="41"/>
  <c r="H204" i="41"/>
  <c r="J204" i="41"/>
  <c r="I204" i="41"/>
  <c r="H256" i="41"/>
  <c r="E256" i="41"/>
  <c r="I256" i="41"/>
  <c r="K256" i="41"/>
  <c r="J256" i="41"/>
  <c r="I16" i="41"/>
  <c r="E16" i="41"/>
  <c r="H16" i="41"/>
  <c r="H319" i="41"/>
  <c r="I419" i="41"/>
  <c r="E419" i="41"/>
  <c r="K419" i="41"/>
  <c r="H419" i="41"/>
  <c r="J419" i="41"/>
  <c r="I668" i="41"/>
  <c r="J668" i="41"/>
  <c r="H668" i="41"/>
  <c r="K668" i="41"/>
  <c r="E668" i="41"/>
  <c r="E591" i="41"/>
  <c r="I591" i="41"/>
  <c r="K591" i="41"/>
  <c r="H591" i="41"/>
  <c r="J591" i="41"/>
  <c r="G126" i="41"/>
  <c r="B126" i="41"/>
  <c r="L126" i="41"/>
  <c r="D126" i="41"/>
  <c r="D73" i="41"/>
  <c r="G73" i="41"/>
  <c r="L73" i="41"/>
  <c r="B73" i="41"/>
  <c r="G564" i="41"/>
  <c r="D564" i="41"/>
  <c r="B564" i="41"/>
  <c r="L564" i="41"/>
  <c r="B659" i="41"/>
  <c r="L659" i="41"/>
  <c r="D659" i="41"/>
  <c r="G659" i="41"/>
  <c r="B208" i="41"/>
  <c r="G208" i="41"/>
  <c r="D208" i="41"/>
  <c r="L208" i="41"/>
  <c r="B101" i="41"/>
  <c r="L101" i="41"/>
  <c r="G101" i="41"/>
  <c r="D101" i="41"/>
  <c r="D415" i="41"/>
  <c r="B415" i="41"/>
  <c r="L415" i="41"/>
  <c r="G415" i="41"/>
  <c r="G330" i="41"/>
  <c r="B330" i="41"/>
  <c r="D330" i="41"/>
  <c r="L330" i="41"/>
  <c r="L309" i="41"/>
  <c r="B309" i="41"/>
  <c r="G309" i="41"/>
  <c r="D309" i="41"/>
  <c r="L644" i="41"/>
  <c r="D644" i="41"/>
  <c r="B644" i="41"/>
  <c r="G644" i="41"/>
  <c r="B18" i="41"/>
  <c r="D18" i="41"/>
  <c r="G18" i="41"/>
  <c r="L18" i="41"/>
  <c r="B612" i="41"/>
  <c r="D612" i="41"/>
  <c r="L612" i="41"/>
  <c r="G612" i="41"/>
  <c r="L295" i="41"/>
  <c r="G295" i="41"/>
  <c r="D295" i="41"/>
  <c r="B295" i="41"/>
  <c r="B507" i="41"/>
  <c r="G507" i="41"/>
  <c r="D507" i="41"/>
  <c r="L507" i="41"/>
  <c r="B253" i="41"/>
  <c r="D253" i="41"/>
  <c r="G253" i="41"/>
  <c r="L253" i="41"/>
  <c r="L678" i="41"/>
  <c r="B678" i="41"/>
  <c r="G678" i="41"/>
  <c r="D678" i="41"/>
  <c r="D343" i="41"/>
  <c r="L343" i="41"/>
  <c r="B343" i="41"/>
  <c r="G343" i="41"/>
  <c r="H32" i="39"/>
  <c r="L371" i="41"/>
  <c r="B371" i="41"/>
  <c r="G371" i="41"/>
  <c r="D371" i="41"/>
  <c r="L542" i="41"/>
  <c r="G542" i="41"/>
  <c r="D542" i="41"/>
  <c r="B542" i="41"/>
  <c r="D389" i="41"/>
  <c r="L389" i="41"/>
  <c r="G389" i="41"/>
  <c r="B389" i="41"/>
  <c r="B706" i="41"/>
  <c r="L706" i="41"/>
  <c r="D706" i="41"/>
  <c r="G706" i="41"/>
  <c r="L464" i="41"/>
  <c r="D464" i="41"/>
  <c r="B464" i="41"/>
  <c r="G464" i="41"/>
  <c r="B548" i="41"/>
  <c r="G548" i="41"/>
  <c r="L548" i="41"/>
  <c r="D548" i="41"/>
  <c r="L262" i="41"/>
  <c r="B262" i="41"/>
  <c r="G262" i="41"/>
  <c r="D262" i="41"/>
  <c r="D315" i="41"/>
  <c r="B315" i="41"/>
  <c r="L315" i="41"/>
  <c r="G315" i="41"/>
  <c r="G347" i="41"/>
  <c r="L347" i="41"/>
  <c r="D347" i="41"/>
  <c r="B347" i="41"/>
  <c r="L409" i="41"/>
  <c r="D409" i="41"/>
  <c r="B409" i="41"/>
  <c r="G409" i="41"/>
  <c r="B690" i="41"/>
  <c r="L690" i="41"/>
  <c r="G690" i="41"/>
  <c r="D690" i="41"/>
  <c r="G524" i="41"/>
  <c r="B524" i="41"/>
  <c r="D524" i="41"/>
  <c r="L524" i="41"/>
  <c r="G711" i="41"/>
  <c r="L711" i="41"/>
  <c r="B711" i="41"/>
  <c r="G366" i="41"/>
  <c r="B366" i="41"/>
  <c r="L366" i="41"/>
  <c r="D366" i="41"/>
  <c r="G675" i="41"/>
  <c r="D675" i="41"/>
  <c r="B675" i="41"/>
  <c r="L675" i="41"/>
  <c r="D15" i="41"/>
  <c r="G15" i="41"/>
  <c r="L15" i="41"/>
  <c r="B15" i="41"/>
  <c r="L604" i="41"/>
  <c r="D604" i="41"/>
  <c r="G604" i="41"/>
  <c r="B604" i="41"/>
  <c r="B451" i="41"/>
  <c r="D451" i="41"/>
  <c r="L451" i="41"/>
  <c r="G451" i="41"/>
  <c r="D457" i="41"/>
  <c r="L457" i="41"/>
  <c r="G457" i="41"/>
  <c r="B457" i="41"/>
  <c r="L198" i="41"/>
  <c r="G198" i="41"/>
  <c r="D198" i="41"/>
  <c r="B198" i="41"/>
  <c r="G684" i="41"/>
  <c r="L684" i="41"/>
  <c r="B684" i="41"/>
  <c r="D684" i="41"/>
  <c r="B270" i="41"/>
  <c r="L270" i="41"/>
  <c r="D270" i="41"/>
  <c r="G270" i="41"/>
  <c r="D197" i="41"/>
  <c r="B197" i="41"/>
  <c r="G197" i="41"/>
  <c r="L197" i="41"/>
  <c r="D661" i="41"/>
  <c r="G661" i="41"/>
  <c r="L661" i="41"/>
  <c r="B661" i="41"/>
  <c r="B95" i="41"/>
  <c r="L95" i="41"/>
  <c r="D95" i="41"/>
  <c r="G95" i="41"/>
  <c r="L420" i="41"/>
  <c r="B420" i="41"/>
  <c r="G420" i="41"/>
  <c r="D420" i="41"/>
  <c r="B504" i="41"/>
  <c r="G504" i="41"/>
  <c r="D504" i="41"/>
  <c r="L504" i="41"/>
  <c r="B360" i="41"/>
  <c r="L360" i="41"/>
  <c r="G360" i="41"/>
  <c r="D360" i="41"/>
  <c r="G490" i="41"/>
  <c r="L490" i="41"/>
  <c r="D490" i="41"/>
  <c r="B490" i="41"/>
  <c r="B362" i="41"/>
  <c r="D362" i="41"/>
  <c r="L362" i="41"/>
  <c r="G362" i="41"/>
  <c r="B117" i="41"/>
  <c r="L117" i="41"/>
  <c r="G117" i="41"/>
  <c r="D117" i="41"/>
  <c r="L167" i="41"/>
  <c r="D167" i="41"/>
  <c r="G167" i="41"/>
  <c r="B167" i="41"/>
  <c r="D36" i="41"/>
  <c r="L36" i="41"/>
  <c r="G36" i="41"/>
  <c r="B36" i="41"/>
  <c r="D223" i="41"/>
  <c r="L223" i="41"/>
  <c r="G223" i="41"/>
  <c r="B223" i="41"/>
  <c r="D369" i="41"/>
  <c r="G369" i="41"/>
  <c r="B369" i="41"/>
  <c r="L369" i="41"/>
  <c r="G666" i="41"/>
  <c r="L666" i="41"/>
  <c r="D666" i="41"/>
  <c r="B666" i="41"/>
  <c r="B432" i="41"/>
  <c r="L432" i="41"/>
  <c r="G432" i="41"/>
  <c r="D432" i="41"/>
  <c r="G209" i="41"/>
  <c r="D209" i="41"/>
  <c r="L209" i="41"/>
  <c r="B209" i="41"/>
  <c r="I109" i="29"/>
  <c r="H124" i="29"/>
  <c r="H113" i="29"/>
  <c r="I113" i="29"/>
  <c r="J113" i="29"/>
  <c r="J78" i="29"/>
  <c r="H78" i="29"/>
  <c r="I78" i="29"/>
  <c r="J79" i="29"/>
  <c r="J62" i="29"/>
  <c r="G325" i="41"/>
  <c r="L325" i="41"/>
  <c r="D325" i="41"/>
  <c r="B325" i="41"/>
  <c r="B135" i="41"/>
  <c r="G135" i="41"/>
  <c r="L135" i="41"/>
  <c r="D135" i="41"/>
  <c r="G470" i="41"/>
  <c r="D470" i="41"/>
  <c r="B470" i="41"/>
  <c r="L470" i="41"/>
  <c r="D599" i="41"/>
  <c r="B599" i="41"/>
  <c r="L599" i="41"/>
  <c r="G599" i="41"/>
  <c r="L513" i="41"/>
  <c r="B513" i="41"/>
  <c r="G513" i="41"/>
  <c r="D513" i="41"/>
  <c r="D169" i="41"/>
  <c r="G169" i="41"/>
  <c r="L169" i="41"/>
  <c r="B169" i="41"/>
  <c r="G688" i="41"/>
  <c r="B688" i="41"/>
  <c r="D688" i="41"/>
  <c r="L688" i="41"/>
  <c r="L479" i="41"/>
  <c r="G479" i="41"/>
  <c r="B479" i="41"/>
  <c r="D479" i="41"/>
  <c r="D82" i="41"/>
  <c r="B82" i="41"/>
  <c r="G82" i="41"/>
  <c r="L82" i="41"/>
  <c r="B251" i="41"/>
  <c r="G251" i="41"/>
  <c r="D251" i="41"/>
  <c r="L251" i="41"/>
  <c r="L680" i="41"/>
  <c r="G680" i="41"/>
  <c r="D680" i="41"/>
  <c r="B680" i="41"/>
  <c r="L271" i="41"/>
  <c r="G271" i="41"/>
  <c r="D271" i="41"/>
  <c r="B271" i="41"/>
  <c r="B445" i="41"/>
  <c r="D445" i="41"/>
  <c r="G445" i="41"/>
  <c r="L445" i="41"/>
  <c r="G156" i="41"/>
  <c r="B156" i="41"/>
  <c r="L156" i="41"/>
  <c r="D156" i="41"/>
  <c r="D580" i="41"/>
  <c r="L580" i="41"/>
  <c r="G580" i="41"/>
  <c r="B580" i="41"/>
  <c r="D138" i="41"/>
  <c r="G138" i="41"/>
  <c r="B138" i="41"/>
  <c r="L138" i="41"/>
  <c r="B94" i="41"/>
  <c r="L94" i="41"/>
  <c r="G94" i="41"/>
  <c r="D94" i="41"/>
  <c r="G259" i="41"/>
  <c r="B259" i="41"/>
  <c r="L259" i="41"/>
  <c r="D259" i="41"/>
  <c r="D245" i="41"/>
  <c r="L245" i="41"/>
  <c r="G245" i="41"/>
  <c r="B245" i="41"/>
  <c r="L536" i="41"/>
  <c r="B536" i="41"/>
  <c r="D536" i="41"/>
  <c r="G536" i="41"/>
  <c r="L265" i="41"/>
  <c r="G265" i="41"/>
  <c r="D265" i="41"/>
  <c r="B265" i="41"/>
  <c r="L565" i="41"/>
  <c r="B565" i="41"/>
  <c r="G565" i="41"/>
  <c r="D565" i="41"/>
  <c r="B361" i="41"/>
  <c r="L361" i="41"/>
  <c r="G361" i="41"/>
  <c r="D361" i="41"/>
  <c r="B337" i="41"/>
  <c r="D337" i="41"/>
  <c r="L337" i="41"/>
  <c r="G337" i="41"/>
  <c r="L221" i="41"/>
  <c r="G221" i="41"/>
  <c r="D221" i="41"/>
  <c r="B221" i="41"/>
  <c r="J284" i="41"/>
  <c r="J645" i="41"/>
  <c r="K645" i="41"/>
  <c r="H645" i="41"/>
  <c r="K654" i="41"/>
  <c r="H654" i="41"/>
  <c r="J654" i="41"/>
  <c r="K535" i="41"/>
  <c r="I535" i="41"/>
  <c r="J535" i="41"/>
  <c r="H535" i="41"/>
  <c r="E535" i="41"/>
  <c r="E502" i="41"/>
  <c r="J502" i="41"/>
  <c r="E654" i="41" l="1"/>
  <c r="H109" i="29"/>
  <c r="K16" i="41"/>
  <c r="I41" i="29"/>
  <c r="K41" i="29" s="1"/>
  <c r="H54" i="29"/>
  <c r="J543" i="41"/>
  <c r="E624" i="41"/>
  <c r="I205" i="41"/>
  <c r="I318" i="41"/>
  <c r="J318" i="41"/>
  <c r="I87" i="41"/>
  <c r="H163" i="41"/>
  <c r="J163" i="41"/>
  <c r="K350" i="41"/>
  <c r="I350" i="41"/>
  <c r="H25" i="39"/>
  <c r="I69" i="29"/>
  <c r="I37" i="29"/>
  <c r="J70" i="29"/>
  <c r="I35" i="39"/>
  <c r="H117" i="29"/>
  <c r="H93" i="29"/>
  <c r="H38" i="29"/>
  <c r="H17" i="39"/>
  <c r="H62" i="29"/>
  <c r="I621" i="41"/>
  <c r="J54" i="29"/>
  <c r="H543" i="41"/>
  <c r="K624" i="41"/>
  <c r="H138" i="29"/>
  <c r="J205" i="41"/>
  <c r="K318" i="41"/>
  <c r="K87" i="41"/>
  <c r="E163" i="41"/>
  <c r="E350" i="41"/>
  <c r="I25" i="39"/>
  <c r="J69" i="29"/>
  <c r="J35" i="39"/>
  <c r="J137" i="29"/>
  <c r="J93" i="29"/>
  <c r="K93" i="29" s="1"/>
  <c r="J68" i="29"/>
  <c r="I543" i="41"/>
  <c r="E87" i="41"/>
  <c r="I193" i="41"/>
  <c r="E110" i="41"/>
  <c r="K502" i="41"/>
  <c r="I502" i="41"/>
  <c r="I645" i="41"/>
  <c r="K319" i="41"/>
  <c r="J319" i="41"/>
  <c r="I373" i="41"/>
  <c r="H113" i="41"/>
  <c r="K113" i="41"/>
  <c r="I45" i="29"/>
  <c r="I638" i="41"/>
  <c r="H638" i="41"/>
  <c r="J308" i="41"/>
  <c r="E280" i="41"/>
  <c r="H31" i="39"/>
  <c r="J124" i="29"/>
  <c r="K124" i="29" s="1"/>
  <c r="I319" i="41"/>
  <c r="J373" i="41"/>
  <c r="I113" i="41"/>
  <c r="J638" i="41"/>
  <c r="K308" i="41"/>
  <c r="H308" i="41"/>
  <c r="H134" i="29"/>
  <c r="H280" i="41"/>
  <c r="J134" i="29"/>
  <c r="K280" i="41"/>
  <c r="I284" i="41"/>
  <c r="K682" i="41"/>
  <c r="H682" i="41"/>
  <c r="I166" i="41"/>
  <c r="H190" i="41"/>
  <c r="K190" i="41"/>
  <c r="K286" i="41"/>
  <c r="I632" i="41"/>
  <c r="I321" i="41"/>
  <c r="E321" i="41"/>
  <c r="I104" i="29"/>
  <c r="K104" i="29" s="1"/>
  <c r="H151" i="29"/>
  <c r="E339" i="41"/>
  <c r="K284" i="41"/>
  <c r="J682" i="41"/>
  <c r="J166" i="41"/>
  <c r="J190" i="41"/>
  <c r="I286" i="41"/>
  <c r="E632" i="41"/>
  <c r="H321" i="41"/>
  <c r="I151" i="29"/>
  <c r="K151" i="29" s="1"/>
  <c r="H141" i="29"/>
  <c r="J77" i="29"/>
  <c r="E284" i="41"/>
  <c r="E286" i="41"/>
  <c r="E181" i="41"/>
  <c r="I74" i="29"/>
  <c r="J400" i="41"/>
  <c r="H74" i="29"/>
  <c r="I67" i="29"/>
  <c r="J317" i="41"/>
  <c r="E317" i="41"/>
  <c r="H157" i="29"/>
  <c r="J31" i="39"/>
  <c r="I12" i="41"/>
  <c r="H568" i="41"/>
  <c r="H694" i="41"/>
  <c r="K566" i="41"/>
  <c r="H88" i="29"/>
  <c r="J352" i="41"/>
  <c r="K476" i="41"/>
  <c r="H598" i="41"/>
  <c r="E598" i="41"/>
  <c r="H79" i="29"/>
  <c r="K79" i="29" s="1"/>
  <c r="I32" i="39"/>
  <c r="H124" i="41"/>
  <c r="J124" i="41"/>
  <c r="H115" i="29"/>
  <c r="I568" i="41"/>
  <c r="J694" i="41"/>
  <c r="I566" i="41"/>
  <c r="J28" i="29"/>
  <c r="K28" i="29" s="1"/>
  <c r="J135" i="29"/>
  <c r="K135" i="29" s="1"/>
  <c r="I88" i="29"/>
  <c r="J38" i="41"/>
  <c r="H352" i="41"/>
  <c r="H476" i="41"/>
  <c r="K598" i="41"/>
  <c r="E124" i="41"/>
  <c r="I694" i="41"/>
  <c r="E476" i="41"/>
  <c r="H317" i="41"/>
  <c r="E400" i="41"/>
  <c r="I157" i="29"/>
  <c r="J12" i="41"/>
  <c r="K400" i="41"/>
  <c r="I400" i="41"/>
  <c r="E12" i="41"/>
  <c r="K317" i="41"/>
  <c r="K12" i="41"/>
  <c r="J26" i="39"/>
  <c r="H26" i="39"/>
  <c r="I26" i="39"/>
  <c r="H23" i="39"/>
  <c r="I23" i="39"/>
  <c r="J23" i="39"/>
  <c r="H101" i="29"/>
  <c r="J101" i="29"/>
  <c r="E193" i="41"/>
  <c r="H110" i="41"/>
  <c r="J193" i="41"/>
  <c r="K110" i="41"/>
  <c r="I110" i="41"/>
  <c r="L10" i="54"/>
  <c r="M10" i="54" s="1"/>
  <c r="D11" i="54"/>
  <c r="E11" i="54" s="1"/>
  <c r="L11" i="54" s="1"/>
  <c r="M11" i="54" s="1"/>
  <c r="C12" i="54"/>
  <c r="H11" i="54"/>
  <c r="I11" i="54"/>
  <c r="H34" i="39"/>
  <c r="J34" i="39"/>
  <c r="I34" i="39"/>
  <c r="K19" i="39"/>
  <c r="H181" i="41"/>
  <c r="J339" i="41"/>
  <c r="H67" i="29"/>
  <c r="I181" i="41"/>
  <c r="J141" i="29"/>
  <c r="K339" i="41"/>
  <c r="H339" i="41"/>
  <c r="I29" i="39"/>
  <c r="H29" i="39"/>
  <c r="J29" i="39"/>
  <c r="J16" i="39"/>
  <c r="I16" i="39"/>
  <c r="H16" i="39"/>
  <c r="H38" i="41"/>
  <c r="I38" i="41"/>
  <c r="K38" i="41"/>
  <c r="I24" i="39"/>
  <c r="J24" i="39"/>
  <c r="H24" i="39"/>
  <c r="J30" i="39"/>
  <c r="H30" i="39"/>
  <c r="I30" i="39"/>
  <c r="I16" i="29"/>
  <c r="H16" i="29"/>
  <c r="J16" i="29"/>
  <c r="K17" i="39"/>
  <c r="K78" i="29"/>
  <c r="K99" i="29"/>
  <c r="K160" i="29"/>
  <c r="K83" i="29"/>
  <c r="K115" i="29"/>
  <c r="K121" i="29"/>
  <c r="K140" i="29"/>
  <c r="K45" i="29"/>
  <c r="K118" i="29"/>
  <c r="K52" i="29"/>
  <c r="K49" i="29"/>
  <c r="K90" i="29"/>
  <c r="K155" i="29"/>
  <c r="K129" i="29"/>
  <c r="K113" i="29"/>
  <c r="K62" i="29"/>
  <c r="K43" i="29"/>
  <c r="K25" i="29"/>
  <c r="K54" i="29"/>
  <c r="K23" i="29"/>
  <c r="K86" i="29"/>
  <c r="K28" i="39"/>
  <c r="K36" i="29"/>
  <c r="K44" i="29"/>
  <c r="K69" i="29"/>
  <c r="K30" i="29"/>
  <c r="K64" i="29"/>
  <c r="K145" i="29"/>
  <c r="K59" i="29"/>
  <c r="K80" i="29"/>
  <c r="K154" i="29"/>
  <c r="K33" i="39"/>
  <c r="K107" i="29"/>
  <c r="K82" i="29"/>
  <c r="K144" i="29"/>
  <c r="K26" i="29"/>
  <c r="K153" i="29"/>
  <c r="K46" i="29"/>
  <c r="K156" i="29"/>
  <c r="K63" i="29"/>
  <c r="K84" i="29"/>
  <c r="K128" i="29"/>
  <c r="J337" i="41"/>
  <c r="I337" i="41"/>
  <c r="K337" i="41"/>
  <c r="E337" i="41"/>
  <c r="H337" i="41"/>
  <c r="E135" i="41"/>
  <c r="J135" i="41"/>
  <c r="K135" i="41"/>
  <c r="H135" i="41"/>
  <c r="I135" i="41"/>
  <c r="J253" i="41"/>
  <c r="I253" i="41"/>
  <c r="E253" i="41"/>
  <c r="H253" i="41"/>
  <c r="K253" i="41"/>
  <c r="J245" i="41"/>
  <c r="H245" i="41"/>
  <c r="I245" i="41"/>
  <c r="E245" i="41"/>
  <c r="K245" i="41"/>
  <c r="J271" i="41"/>
  <c r="H271" i="41"/>
  <c r="E271" i="41"/>
  <c r="I271" i="41"/>
  <c r="K271" i="41"/>
  <c r="H690" i="41"/>
  <c r="I690" i="41"/>
  <c r="J690" i="41"/>
  <c r="K690" i="41"/>
  <c r="E690" i="41"/>
  <c r="I565" i="41"/>
  <c r="E565" i="41"/>
  <c r="K565" i="41"/>
  <c r="J565" i="41"/>
  <c r="H565" i="41"/>
  <c r="E536" i="41"/>
  <c r="K536" i="41"/>
  <c r="J536" i="41"/>
  <c r="I536" i="41"/>
  <c r="H536" i="41"/>
  <c r="K259" i="41"/>
  <c r="E259" i="41"/>
  <c r="I259" i="41"/>
  <c r="H259" i="41"/>
  <c r="J259" i="41"/>
  <c r="E156" i="41"/>
  <c r="K156" i="41"/>
  <c r="H156" i="41"/>
  <c r="I156" i="41"/>
  <c r="J156" i="41"/>
  <c r="E82" i="41"/>
  <c r="J82" i="41"/>
  <c r="K82" i="41"/>
  <c r="I82" i="41"/>
  <c r="H82" i="41"/>
  <c r="K688" i="41"/>
  <c r="I688" i="41"/>
  <c r="H688" i="41"/>
  <c r="J688" i="41"/>
  <c r="E688" i="41"/>
  <c r="E513" i="41"/>
  <c r="K513" i="41"/>
  <c r="I513" i="41"/>
  <c r="J513" i="41"/>
  <c r="H513" i="41"/>
  <c r="H599" i="41"/>
  <c r="E599" i="41"/>
  <c r="I599" i="41"/>
  <c r="K599" i="41"/>
  <c r="J599" i="41"/>
  <c r="I209" i="41"/>
  <c r="E209" i="41"/>
  <c r="H209" i="41"/>
  <c r="J209" i="41"/>
  <c r="K209" i="41"/>
  <c r="H666" i="41"/>
  <c r="J666" i="41"/>
  <c r="I666" i="41"/>
  <c r="E666" i="41"/>
  <c r="K666" i="41"/>
  <c r="E223" i="41"/>
  <c r="H223" i="41"/>
  <c r="J223" i="41"/>
  <c r="K223" i="41"/>
  <c r="I223" i="41"/>
  <c r="E36" i="41"/>
  <c r="K36" i="41"/>
  <c r="H36" i="41"/>
  <c r="J36" i="41"/>
  <c r="I36" i="41"/>
  <c r="H167" i="41"/>
  <c r="E167" i="41"/>
  <c r="K167" i="41"/>
  <c r="I167" i="41"/>
  <c r="J167" i="41"/>
  <c r="H490" i="41"/>
  <c r="J490" i="41"/>
  <c r="K490" i="41"/>
  <c r="I490" i="41"/>
  <c r="E490" i="41"/>
  <c r="K661" i="41"/>
  <c r="E661" i="41"/>
  <c r="H661" i="41"/>
  <c r="J661" i="41"/>
  <c r="I661" i="41"/>
  <c r="E198" i="41"/>
  <c r="I198" i="41"/>
  <c r="J198" i="41"/>
  <c r="H198" i="41"/>
  <c r="K198" i="41"/>
  <c r="E457" i="41"/>
  <c r="K457" i="41"/>
  <c r="I457" i="41"/>
  <c r="H457" i="41"/>
  <c r="J457" i="41"/>
  <c r="J604" i="41"/>
  <c r="K604" i="41"/>
  <c r="E604" i="41"/>
  <c r="I604" i="41"/>
  <c r="H604" i="41"/>
  <c r="K15" i="41"/>
  <c r="I15" i="41"/>
  <c r="J15" i="41"/>
  <c r="H15" i="41"/>
  <c r="E15" i="41"/>
  <c r="K711" i="41"/>
  <c r="I711" i="41"/>
  <c r="J711" i="41"/>
  <c r="H711" i="41"/>
  <c r="I409" i="41"/>
  <c r="J409" i="41"/>
  <c r="K409" i="41"/>
  <c r="H409" i="41"/>
  <c r="E409" i="41"/>
  <c r="I464" i="41"/>
  <c r="E464" i="41"/>
  <c r="J464" i="41"/>
  <c r="H464" i="41"/>
  <c r="K464" i="41"/>
  <c r="I678" i="41"/>
  <c r="H678" i="41"/>
  <c r="K678" i="41"/>
  <c r="E678" i="41"/>
  <c r="J678" i="41"/>
  <c r="H309" i="41"/>
  <c r="E309" i="41"/>
  <c r="K309" i="41"/>
  <c r="J309" i="41"/>
  <c r="I309" i="41"/>
  <c r="J330" i="41"/>
  <c r="H330" i="41"/>
  <c r="I330" i="41"/>
  <c r="K330" i="41"/>
  <c r="E330" i="41"/>
  <c r="E415" i="41"/>
  <c r="K415" i="41"/>
  <c r="I415" i="41"/>
  <c r="J415" i="41"/>
  <c r="H415" i="41"/>
  <c r="K126" i="41"/>
  <c r="E126" i="41"/>
  <c r="I126" i="41"/>
  <c r="H126" i="41"/>
  <c r="J126" i="41"/>
  <c r="K105" i="29"/>
  <c r="E327" i="41"/>
  <c r="J327" i="41"/>
  <c r="I327" i="41"/>
  <c r="H327" i="41"/>
  <c r="K327" i="41"/>
  <c r="E54" i="41"/>
  <c r="J54" i="41"/>
  <c r="H54" i="41"/>
  <c r="I54" i="41"/>
  <c r="K54" i="41"/>
  <c r="J161" i="41"/>
  <c r="K161" i="41"/>
  <c r="E161" i="41"/>
  <c r="H161" i="41"/>
  <c r="I161" i="41"/>
  <c r="I324" i="41"/>
  <c r="H324" i="41"/>
  <c r="J324" i="41"/>
  <c r="K324" i="41"/>
  <c r="E324" i="41"/>
  <c r="H148" i="41"/>
  <c r="I148" i="41"/>
  <c r="E148" i="41"/>
  <c r="K148" i="41"/>
  <c r="J148" i="41"/>
  <c r="K148" i="29"/>
  <c r="K55" i="29"/>
  <c r="K165" i="29"/>
  <c r="J214" i="41"/>
  <c r="K214" i="41"/>
  <c r="E214" i="41"/>
  <c r="I214" i="41"/>
  <c r="H214" i="41"/>
  <c r="H142" i="41"/>
  <c r="J142" i="41"/>
  <c r="E142" i="41"/>
  <c r="I142" i="41"/>
  <c r="K142" i="41"/>
  <c r="K316" i="41"/>
  <c r="E316" i="41"/>
  <c r="J316" i="41"/>
  <c r="H316" i="41"/>
  <c r="I316" i="41"/>
  <c r="K90" i="41"/>
  <c r="H90" i="41"/>
  <c r="I90" i="41"/>
  <c r="E90" i="41"/>
  <c r="J90" i="41"/>
  <c r="I212" i="41"/>
  <c r="J212" i="41"/>
  <c r="H212" i="41"/>
  <c r="E212" i="41"/>
  <c r="K212" i="41"/>
  <c r="H510" i="41"/>
  <c r="E510" i="41"/>
  <c r="K510" i="41"/>
  <c r="I510" i="41"/>
  <c r="J510" i="41"/>
  <c r="H617" i="41"/>
  <c r="J617" i="41"/>
  <c r="K617" i="41"/>
  <c r="I617" i="41"/>
  <c r="E617" i="41"/>
  <c r="H192" i="41"/>
  <c r="J192" i="41"/>
  <c r="K192" i="41"/>
  <c r="I192" i="41"/>
  <c r="E192" i="41"/>
  <c r="K555" i="41"/>
  <c r="J555" i="41"/>
  <c r="E555" i="41"/>
  <c r="I555" i="41"/>
  <c r="H555" i="41"/>
  <c r="K311" i="41"/>
  <c r="I311" i="41"/>
  <c r="H311" i="41"/>
  <c r="J311" i="41"/>
  <c r="E311" i="41"/>
  <c r="H408" i="41"/>
  <c r="K408" i="41"/>
  <c r="J408" i="41"/>
  <c r="I408" i="41"/>
  <c r="E408" i="41"/>
  <c r="H704" i="41"/>
  <c r="K704" i="41"/>
  <c r="E704" i="41"/>
  <c r="I704" i="41"/>
  <c r="J704" i="41"/>
  <c r="H515" i="41"/>
  <c r="J515" i="41"/>
  <c r="K515" i="41"/>
  <c r="I515" i="41"/>
  <c r="E515" i="41"/>
  <c r="I447" i="41"/>
  <c r="H447" i="41"/>
  <c r="J447" i="41"/>
  <c r="E447" i="41"/>
  <c r="K447" i="41"/>
  <c r="K122" i="29"/>
  <c r="K132" i="29"/>
  <c r="J636" i="41"/>
  <c r="H636" i="41"/>
  <c r="I636" i="41"/>
  <c r="E636" i="41"/>
  <c r="K636" i="41"/>
  <c r="K119" i="29"/>
  <c r="K114" i="29"/>
  <c r="K120" i="29"/>
  <c r="H651" i="41"/>
  <c r="J651" i="41"/>
  <c r="E651" i="41"/>
  <c r="I651" i="41"/>
  <c r="K651" i="41"/>
  <c r="E26" i="41"/>
  <c r="I26" i="41"/>
  <c r="H26" i="41"/>
  <c r="J26" i="41"/>
  <c r="K26" i="41"/>
  <c r="I53" i="41"/>
  <c r="K53" i="41"/>
  <c r="H53" i="41"/>
  <c r="J53" i="41"/>
  <c r="E53" i="41"/>
  <c r="E628" i="41"/>
  <c r="J628" i="41"/>
  <c r="H628" i="41"/>
  <c r="I628" i="41"/>
  <c r="K628" i="41"/>
  <c r="K162" i="29"/>
  <c r="I276" i="41"/>
  <c r="H276" i="41"/>
  <c r="J276" i="41"/>
  <c r="E276" i="41"/>
  <c r="K276" i="41"/>
  <c r="I500" i="41"/>
  <c r="K500" i="41"/>
  <c r="E500" i="41"/>
  <c r="H500" i="41"/>
  <c r="J500" i="41"/>
  <c r="E33" i="41"/>
  <c r="J33" i="41"/>
  <c r="K33" i="41"/>
  <c r="H33" i="41"/>
  <c r="I33" i="41"/>
  <c r="K131" i="41"/>
  <c r="I131" i="41"/>
  <c r="J131" i="41"/>
  <c r="E131" i="41"/>
  <c r="H131" i="41"/>
  <c r="J422" i="41"/>
  <c r="E422" i="41"/>
  <c r="K422" i="41"/>
  <c r="I422" i="41"/>
  <c r="H422" i="41"/>
  <c r="H170" i="41"/>
  <c r="K170" i="41"/>
  <c r="E170" i="41"/>
  <c r="J170" i="41"/>
  <c r="I170" i="41"/>
  <c r="K473" i="41"/>
  <c r="I473" i="41"/>
  <c r="J473" i="41"/>
  <c r="E473" i="41"/>
  <c r="H473" i="41"/>
  <c r="H461" i="41"/>
  <c r="J461" i="41"/>
  <c r="I461" i="41"/>
  <c r="E461" i="41"/>
  <c r="K461" i="41"/>
  <c r="K501" i="41"/>
  <c r="J501" i="41"/>
  <c r="E501" i="41"/>
  <c r="I501" i="41"/>
  <c r="H501" i="41"/>
  <c r="I274" i="41"/>
  <c r="K274" i="41"/>
  <c r="J274" i="41"/>
  <c r="H274" i="41"/>
  <c r="E274" i="41"/>
  <c r="K29" i="41"/>
  <c r="E29" i="41"/>
  <c r="J29" i="41"/>
  <c r="I29" i="41"/>
  <c r="H29" i="41"/>
  <c r="I401" i="41"/>
  <c r="J401" i="41"/>
  <c r="E401" i="41"/>
  <c r="H401" i="41"/>
  <c r="K401" i="41"/>
  <c r="I49" i="41"/>
  <c r="J49" i="41"/>
  <c r="H49" i="41"/>
  <c r="K49" i="41"/>
  <c r="E49" i="41"/>
  <c r="K31" i="29"/>
  <c r="K131" i="29"/>
  <c r="H23" i="41"/>
  <c r="K23" i="41"/>
  <c r="I23" i="41"/>
  <c r="J23" i="41"/>
  <c r="E23" i="41"/>
  <c r="K72" i="41"/>
  <c r="I72" i="41"/>
  <c r="E72" i="41"/>
  <c r="J72" i="41"/>
  <c r="H72" i="41"/>
  <c r="I404" i="41"/>
  <c r="H404" i="41"/>
  <c r="E404" i="41"/>
  <c r="J404" i="41"/>
  <c r="K404" i="41"/>
  <c r="H450" i="41"/>
  <c r="E450" i="41"/>
  <c r="I450" i="41"/>
  <c r="J450" i="41"/>
  <c r="K450" i="41"/>
  <c r="K111" i="29"/>
  <c r="K57" i="29"/>
  <c r="E509" i="41"/>
  <c r="K509" i="41"/>
  <c r="I509" i="41"/>
  <c r="H509" i="41"/>
  <c r="J509" i="41"/>
  <c r="K13" i="41"/>
  <c r="I13" i="41"/>
  <c r="H13" i="41"/>
  <c r="J13" i="41"/>
  <c r="E13" i="41"/>
  <c r="E254" i="41"/>
  <c r="I254" i="41"/>
  <c r="K254" i="41"/>
  <c r="H254" i="41"/>
  <c r="J254" i="41"/>
  <c r="I689" i="41"/>
  <c r="H689" i="41"/>
  <c r="K689" i="41"/>
  <c r="E689" i="41"/>
  <c r="J689" i="41"/>
  <c r="E620" i="41"/>
  <c r="H620" i="41"/>
  <c r="I620" i="41"/>
  <c r="J620" i="41"/>
  <c r="K620" i="41"/>
  <c r="E228" i="41"/>
  <c r="I228" i="41"/>
  <c r="J228" i="41"/>
  <c r="H228" i="41"/>
  <c r="K228" i="41"/>
  <c r="E171" i="41"/>
  <c r="K171" i="41"/>
  <c r="H171" i="41"/>
  <c r="I171" i="41"/>
  <c r="J171" i="41"/>
  <c r="H439" i="41"/>
  <c r="K439" i="41"/>
  <c r="I439" i="41"/>
  <c r="E439" i="41"/>
  <c r="J439" i="41"/>
  <c r="K87" i="29"/>
  <c r="K125" i="29"/>
  <c r="K18" i="29"/>
  <c r="J570" i="41"/>
  <c r="I570" i="41"/>
  <c r="E570" i="41"/>
  <c r="H570" i="41"/>
  <c r="K570" i="41"/>
  <c r="H83" i="41"/>
  <c r="E83" i="41"/>
  <c r="K83" i="41"/>
  <c r="I83" i="41"/>
  <c r="J83" i="41"/>
  <c r="H499" i="41"/>
  <c r="J499" i="41"/>
  <c r="I499" i="41"/>
  <c r="E499" i="41"/>
  <c r="K499" i="41"/>
  <c r="E601" i="41"/>
  <c r="J601" i="41"/>
  <c r="K601" i="41"/>
  <c r="I601" i="41"/>
  <c r="H601" i="41"/>
  <c r="K702" i="41"/>
  <c r="I702" i="41"/>
  <c r="E702" i="41"/>
  <c r="H702" i="41"/>
  <c r="J702" i="41"/>
  <c r="I541" i="41"/>
  <c r="K541" i="41"/>
  <c r="J541" i="41"/>
  <c r="E541" i="41"/>
  <c r="H541" i="41"/>
  <c r="I104" i="41"/>
  <c r="K104" i="41"/>
  <c r="J104" i="41"/>
  <c r="E104" i="41"/>
  <c r="H104" i="41"/>
  <c r="H261" i="41"/>
  <c r="J261" i="41"/>
  <c r="K261" i="41"/>
  <c r="E261" i="41"/>
  <c r="I261" i="41"/>
  <c r="J312" i="41"/>
  <c r="I312" i="41"/>
  <c r="H312" i="41"/>
  <c r="E312" i="41"/>
  <c r="K312" i="41"/>
  <c r="K52" i="41"/>
  <c r="H52" i="41"/>
  <c r="J52" i="41"/>
  <c r="E52" i="41"/>
  <c r="I52" i="41"/>
  <c r="I571" i="41"/>
  <c r="H571" i="41"/>
  <c r="J571" i="41"/>
  <c r="E571" i="41"/>
  <c r="K571" i="41"/>
  <c r="H491" i="41"/>
  <c r="I491" i="41"/>
  <c r="E491" i="41"/>
  <c r="K491" i="41"/>
  <c r="J491" i="41"/>
  <c r="H453" i="41"/>
  <c r="E453" i="41"/>
  <c r="K453" i="41"/>
  <c r="J453" i="41"/>
  <c r="I453" i="41"/>
  <c r="K679" i="41"/>
  <c r="I679" i="41"/>
  <c r="H679" i="41"/>
  <c r="J679" i="41"/>
  <c r="E679" i="41"/>
  <c r="K380" i="41"/>
  <c r="E380" i="41"/>
  <c r="I380" i="41"/>
  <c r="H380" i="41"/>
  <c r="J380" i="41"/>
  <c r="J521" i="41"/>
  <c r="I521" i="41"/>
  <c r="K521" i="41"/>
  <c r="E521" i="41"/>
  <c r="H521" i="41"/>
  <c r="H351" i="41"/>
  <c r="I351" i="41"/>
  <c r="E351" i="41"/>
  <c r="K351" i="41"/>
  <c r="J351" i="41"/>
  <c r="H353" i="41"/>
  <c r="E353" i="41"/>
  <c r="K353" i="41"/>
  <c r="J353" i="41"/>
  <c r="I353" i="41"/>
  <c r="E585" i="41"/>
  <c r="K585" i="41"/>
  <c r="I585" i="41"/>
  <c r="H585" i="41"/>
  <c r="J585" i="41"/>
  <c r="E503" i="41"/>
  <c r="H503" i="41"/>
  <c r="K503" i="41"/>
  <c r="I503" i="41"/>
  <c r="J503" i="41"/>
  <c r="E588" i="41"/>
  <c r="K588" i="41"/>
  <c r="I588" i="41"/>
  <c r="J588" i="41"/>
  <c r="H588" i="41"/>
  <c r="H481" i="41"/>
  <c r="J481" i="41"/>
  <c r="I481" i="41"/>
  <c r="E481" i="41"/>
  <c r="K481" i="41"/>
  <c r="E62" i="41"/>
  <c r="J62" i="41"/>
  <c r="I62" i="41"/>
  <c r="K62" i="41"/>
  <c r="H62" i="41"/>
  <c r="K39" i="29"/>
  <c r="I396" i="41"/>
  <c r="H396" i="41"/>
  <c r="J396" i="41"/>
  <c r="K396" i="41"/>
  <c r="E396" i="41"/>
  <c r="H75" i="41"/>
  <c r="J75" i="41"/>
  <c r="E75" i="41"/>
  <c r="K75" i="41"/>
  <c r="I75" i="41"/>
  <c r="I663" i="41"/>
  <c r="K663" i="41"/>
  <c r="J663" i="41"/>
  <c r="E663" i="41"/>
  <c r="H663" i="41"/>
  <c r="J399" i="41"/>
  <c r="H399" i="41"/>
  <c r="K399" i="41"/>
  <c r="I399" i="41"/>
  <c r="E399" i="41"/>
  <c r="J81" i="41"/>
  <c r="I81" i="41"/>
  <c r="E81" i="41"/>
  <c r="K81" i="41"/>
  <c r="H81" i="41"/>
  <c r="I108" i="41"/>
  <c r="E108" i="41"/>
  <c r="K108" i="41"/>
  <c r="J108" i="41"/>
  <c r="H108" i="41"/>
  <c r="J111" i="41"/>
  <c r="E111" i="41"/>
  <c r="K111" i="41"/>
  <c r="I111" i="41"/>
  <c r="H111" i="41"/>
  <c r="H537" i="41"/>
  <c r="K537" i="41"/>
  <c r="I537" i="41"/>
  <c r="J537" i="41"/>
  <c r="E537" i="41"/>
  <c r="K147" i="29"/>
  <c r="E305" i="41"/>
  <c r="I305" i="41"/>
  <c r="J305" i="41"/>
  <c r="H305" i="41"/>
  <c r="K305" i="41"/>
  <c r="H640" i="41"/>
  <c r="I640" i="41"/>
  <c r="K640" i="41"/>
  <c r="E640" i="41"/>
  <c r="J640" i="41"/>
  <c r="I540" i="41"/>
  <c r="H540" i="41"/>
  <c r="K540" i="41"/>
  <c r="J540" i="41"/>
  <c r="E540" i="41"/>
  <c r="K506" i="41"/>
  <c r="E506" i="41"/>
  <c r="H506" i="41"/>
  <c r="I506" i="41"/>
  <c r="J506" i="41"/>
  <c r="I693" i="41"/>
  <c r="H693" i="41"/>
  <c r="E693" i="41"/>
  <c r="K693" i="41"/>
  <c r="J693" i="41"/>
  <c r="E346" i="41"/>
  <c r="K346" i="41"/>
  <c r="I346" i="41"/>
  <c r="H346" i="41"/>
  <c r="J346" i="41"/>
  <c r="I546" i="41"/>
  <c r="H546" i="41"/>
  <c r="K546" i="41"/>
  <c r="J546" i="41"/>
  <c r="E546" i="41"/>
  <c r="K164" i="41"/>
  <c r="E164" i="41"/>
  <c r="H164" i="41"/>
  <c r="J164" i="41"/>
  <c r="I164" i="41"/>
  <c r="E182" i="41"/>
  <c r="I182" i="41"/>
  <c r="J182" i="41"/>
  <c r="K182" i="41"/>
  <c r="H182" i="41"/>
  <c r="E304" i="41"/>
  <c r="K304" i="41"/>
  <c r="I304" i="41"/>
  <c r="H304" i="41"/>
  <c r="J304" i="41"/>
  <c r="H184" i="41"/>
  <c r="J184" i="41"/>
  <c r="E184" i="41"/>
  <c r="I184" i="41"/>
  <c r="K184" i="41"/>
  <c r="I529" i="41"/>
  <c r="K529" i="41"/>
  <c r="E529" i="41"/>
  <c r="J529" i="41"/>
  <c r="H529" i="41"/>
  <c r="E140" i="41"/>
  <c r="I140" i="41"/>
  <c r="J140" i="41"/>
  <c r="K140" i="41"/>
  <c r="H140" i="41"/>
  <c r="I528" i="41"/>
  <c r="J528" i="41"/>
  <c r="K528" i="41"/>
  <c r="E528" i="41"/>
  <c r="H528" i="41"/>
  <c r="K61" i="29"/>
  <c r="K77" i="29"/>
  <c r="H596" i="41"/>
  <c r="E596" i="41"/>
  <c r="I596" i="41"/>
  <c r="J596" i="41"/>
  <c r="K596" i="41"/>
  <c r="K557" i="41"/>
  <c r="E557" i="41"/>
  <c r="I557" i="41"/>
  <c r="J557" i="41"/>
  <c r="H557" i="41"/>
  <c r="I157" i="41"/>
  <c r="K157" i="41"/>
  <c r="J157" i="41"/>
  <c r="E157" i="41"/>
  <c r="H157" i="41"/>
  <c r="K575" i="41"/>
  <c r="E575" i="41"/>
  <c r="I575" i="41"/>
  <c r="H575" i="41"/>
  <c r="J575" i="41"/>
  <c r="H335" i="41"/>
  <c r="J335" i="41"/>
  <c r="I335" i="41"/>
  <c r="K335" i="41"/>
  <c r="E335" i="41"/>
  <c r="I355" i="41"/>
  <c r="E355" i="41"/>
  <c r="J355" i="41"/>
  <c r="K355" i="41"/>
  <c r="H355" i="41"/>
  <c r="E452" i="41"/>
  <c r="J452" i="41"/>
  <c r="I452" i="41"/>
  <c r="K452" i="41"/>
  <c r="H452" i="41"/>
  <c r="K611" i="41"/>
  <c r="H611" i="41"/>
  <c r="I611" i="41"/>
  <c r="E611" i="41"/>
  <c r="J611" i="41"/>
  <c r="H695" i="41"/>
  <c r="E695" i="41"/>
  <c r="I695" i="41"/>
  <c r="K695" i="41"/>
  <c r="J695" i="41"/>
  <c r="H282" i="41"/>
  <c r="E282" i="41"/>
  <c r="I282" i="41"/>
  <c r="K282" i="41"/>
  <c r="J282" i="41"/>
  <c r="K494" i="41"/>
  <c r="E494" i="41"/>
  <c r="H494" i="41"/>
  <c r="I494" i="41"/>
  <c r="J494" i="41"/>
  <c r="K458" i="41"/>
  <c r="J458" i="41"/>
  <c r="E458" i="41"/>
  <c r="I458" i="41"/>
  <c r="H458" i="41"/>
  <c r="I74" i="41"/>
  <c r="J74" i="41"/>
  <c r="E74" i="41"/>
  <c r="K74" i="41"/>
  <c r="H74" i="41"/>
  <c r="I563" i="41"/>
  <c r="J563" i="41"/>
  <c r="H563" i="41"/>
  <c r="E563" i="41"/>
  <c r="K563" i="41"/>
  <c r="H272" i="41"/>
  <c r="J272" i="41"/>
  <c r="E272" i="41"/>
  <c r="K272" i="41"/>
  <c r="I272" i="41"/>
  <c r="K387" i="41"/>
  <c r="E387" i="41"/>
  <c r="H387" i="41"/>
  <c r="J387" i="41"/>
  <c r="I387" i="41"/>
  <c r="J130" i="41"/>
  <c r="K130" i="41"/>
  <c r="E130" i="41"/>
  <c r="H130" i="41"/>
  <c r="I130" i="41"/>
  <c r="K187" i="41"/>
  <c r="E187" i="41"/>
  <c r="I187" i="41"/>
  <c r="J187" i="41"/>
  <c r="H187" i="41"/>
  <c r="I239" i="41"/>
  <c r="H239" i="41"/>
  <c r="E239" i="41"/>
  <c r="J239" i="41"/>
  <c r="K239" i="41"/>
  <c r="I600" i="41"/>
  <c r="E600" i="41"/>
  <c r="H600" i="41"/>
  <c r="K600" i="41"/>
  <c r="J600" i="41"/>
  <c r="K196" i="41"/>
  <c r="H196" i="41"/>
  <c r="J196" i="41"/>
  <c r="E196" i="41"/>
  <c r="I196" i="41"/>
  <c r="I686" i="41"/>
  <c r="E686" i="41"/>
  <c r="K686" i="41"/>
  <c r="J686" i="41"/>
  <c r="H686" i="41"/>
  <c r="K152" i="41"/>
  <c r="I152" i="41"/>
  <c r="E152" i="41"/>
  <c r="J152" i="41"/>
  <c r="H152" i="41"/>
  <c r="K561" i="41"/>
  <c r="H561" i="41"/>
  <c r="E561" i="41"/>
  <c r="I561" i="41"/>
  <c r="J561" i="41"/>
  <c r="K47" i="29"/>
  <c r="K53" i="29"/>
  <c r="I647" i="41"/>
  <c r="E647" i="41"/>
  <c r="J647" i="41"/>
  <c r="K647" i="41"/>
  <c r="H647" i="41"/>
  <c r="I377" i="41"/>
  <c r="K377" i="41"/>
  <c r="H377" i="41"/>
  <c r="J377" i="41"/>
  <c r="E377" i="41"/>
  <c r="J260" i="41"/>
  <c r="H260" i="41"/>
  <c r="K260" i="41"/>
  <c r="I260" i="41"/>
  <c r="E260" i="41"/>
  <c r="J31" i="41"/>
  <c r="K31" i="41"/>
  <c r="E31" i="41"/>
  <c r="I31" i="41"/>
  <c r="H31" i="41"/>
  <c r="H440" i="41"/>
  <c r="I440" i="41"/>
  <c r="E440" i="41"/>
  <c r="J440" i="41"/>
  <c r="K440" i="41"/>
  <c r="J226" i="41"/>
  <c r="E226" i="41"/>
  <c r="K226" i="41"/>
  <c r="H226" i="41"/>
  <c r="I226" i="41"/>
  <c r="J91" i="41"/>
  <c r="H91" i="41"/>
  <c r="K91" i="41"/>
  <c r="E91" i="41"/>
  <c r="I91" i="41"/>
  <c r="J662" i="41"/>
  <c r="E662" i="41"/>
  <c r="I662" i="41"/>
  <c r="K662" i="41"/>
  <c r="H662" i="41"/>
  <c r="H68" i="41"/>
  <c r="E68" i="41"/>
  <c r="I68" i="41"/>
  <c r="J68" i="41"/>
  <c r="K68" i="41"/>
  <c r="E664" i="41"/>
  <c r="K664" i="41"/>
  <c r="I664" i="41"/>
  <c r="H664" i="41"/>
  <c r="J664" i="41"/>
  <c r="E655" i="41"/>
  <c r="K655" i="41"/>
  <c r="I655" i="41"/>
  <c r="J655" i="41"/>
  <c r="H655" i="41"/>
  <c r="K102" i="29"/>
  <c r="K58" i="29"/>
  <c r="H455" i="41"/>
  <c r="I455" i="41"/>
  <c r="J455" i="41"/>
  <c r="E455" i="41"/>
  <c r="K455" i="41"/>
  <c r="J405" i="41"/>
  <c r="I405" i="41"/>
  <c r="K405" i="41"/>
  <c r="E405" i="41"/>
  <c r="H405" i="41"/>
  <c r="H446" i="41"/>
  <c r="E446" i="41"/>
  <c r="J446" i="41"/>
  <c r="K446" i="41"/>
  <c r="I446" i="41"/>
  <c r="K110" i="29"/>
  <c r="K161" i="29"/>
  <c r="K112" i="29"/>
  <c r="K92" i="29"/>
  <c r="K677" i="41"/>
  <c r="E677" i="41"/>
  <c r="I677" i="41"/>
  <c r="J677" i="41"/>
  <c r="H677" i="41"/>
  <c r="E383" i="41"/>
  <c r="H383" i="41"/>
  <c r="K383" i="41"/>
  <c r="I383" i="41"/>
  <c r="J383" i="41"/>
  <c r="E369" i="41"/>
  <c r="K369" i="41"/>
  <c r="H369" i="41"/>
  <c r="J369" i="41"/>
  <c r="I369" i="41"/>
  <c r="E675" i="41"/>
  <c r="H675" i="41"/>
  <c r="I675" i="41"/>
  <c r="J675" i="41"/>
  <c r="K675" i="41"/>
  <c r="J524" i="41"/>
  <c r="H524" i="41"/>
  <c r="K524" i="41"/>
  <c r="I524" i="41"/>
  <c r="E524" i="41"/>
  <c r="J371" i="41"/>
  <c r="E371" i="41"/>
  <c r="I371" i="41"/>
  <c r="H371" i="41"/>
  <c r="K371" i="41"/>
  <c r="I18" i="41"/>
  <c r="E18" i="41"/>
  <c r="K18" i="41"/>
  <c r="J18" i="41"/>
  <c r="H18" i="41"/>
  <c r="E101" i="41"/>
  <c r="I101" i="41"/>
  <c r="J101" i="41"/>
  <c r="K101" i="41"/>
  <c r="H101" i="41"/>
  <c r="H208" i="41"/>
  <c r="I208" i="41"/>
  <c r="E208" i="41"/>
  <c r="J208" i="41"/>
  <c r="K208" i="41"/>
  <c r="J659" i="41"/>
  <c r="E659" i="41"/>
  <c r="K659" i="41"/>
  <c r="I659" i="41"/>
  <c r="H659" i="41"/>
  <c r="J106" i="41"/>
  <c r="H106" i="41"/>
  <c r="K106" i="41"/>
  <c r="I106" i="41"/>
  <c r="E106" i="41"/>
  <c r="E582" i="41"/>
  <c r="I582" i="41"/>
  <c r="H582" i="41"/>
  <c r="K582" i="41"/>
  <c r="J582" i="41"/>
  <c r="I55" i="41"/>
  <c r="J55" i="41"/>
  <c r="E55" i="41"/>
  <c r="H55" i="41"/>
  <c r="K55" i="41"/>
  <c r="J231" i="41"/>
  <c r="K231" i="41"/>
  <c r="E231" i="41"/>
  <c r="I231" i="41"/>
  <c r="H231" i="41"/>
  <c r="H489" i="41"/>
  <c r="E489" i="41"/>
  <c r="J489" i="41"/>
  <c r="K489" i="41"/>
  <c r="I489" i="41"/>
  <c r="K79" i="41"/>
  <c r="J79" i="41"/>
  <c r="H79" i="41"/>
  <c r="E79" i="41"/>
  <c r="I79" i="41"/>
  <c r="J639" i="41"/>
  <c r="I639" i="41"/>
  <c r="H639" i="41"/>
  <c r="K639" i="41"/>
  <c r="E639" i="41"/>
  <c r="H143" i="41"/>
  <c r="K143" i="41"/>
  <c r="I143" i="41"/>
  <c r="E143" i="41"/>
  <c r="J143" i="41"/>
  <c r="K696" i="41"/>
  <c r="J696" i="41"/>
  <c r="I696" i="41"/>
  <c r="E696" i="41"/>
  <c r="H696" i="41"/>
  <c r="E136" i="41"/>
  <c r="J136" i="41"/>
  <c r="I136" i="41"/>
  <c r="K136" i="41"/>
  <c r="H136" i="41"/>
  <c r="I32" i="41"/>
  <c r="H32" i="41"/>
  <c r="K32" i="41"/>
  <c r="E32" i="41"/>
  <c r="J32" i="41"/>
  <c r="E710" i="41"/>
  <c r="I710" i="41"/>
  <c r="K710" i="41"/>
  <c r="J710" i="41"/>
  <c r="H710" i="41"/>
  <c r="J657" i="41"/>
  <c r="I657" i="41"/>
  <c r="E657" i="41"/>
  <c r="H657" i="41"/>
  <c r="K657" i="41"/>
  <c r="I285" i="41"/>
  <c r="J285" i="41"/>
  <c r="H285" i="41"/>
  <c r="E285" i="41"/>
  <c r="K285" i="41"/>
  <c r="H115" i="41"/>
  <c r="K115" i="41"/>
  <c r="I115" i="41"/>
  <c r="E115" i="41"/>
  <c r="J115" i="41"/>
  <c r="K597" i="41"/>
  <c r="H597" i="41"/>
  <c r="E597" i="41"/>
  <c r="J597" i="41"/>
  <c r="I597" i="41"/>
  <c r="H671" i="41"/>
  <c r="I671" i="41"/>
  <c r="K671" i="41"/>
  <c r="J671" i="41"/>
  <c r="E671" i="41"/>
  <c r="I391" i="41"/>
  <c r="H391" i="41"/>
  <c r="J391" i="41"/>
  <c r="E391" i="41"/>
  <c r="K391" i="41"/>
  <c r="K326" i="41"/>
  <c r="J326" i="41"/>
  <c r="H326" i="41"/>
  <c r="I326" i="41"/>
  <c r="E326" i="41"/>
  <c r="J30" i="41"/>
  <c r="H30" i="41"/>
  <c r="E30" i="41"/>
  <c r="K30" i="41"/>
  <c r="I30" i="41"/>
  <c r="E199" i="41"/>
  <c r="K199" i="41"/>
  <c r="J199" i="41"/>
  <c r="I199" i="41"/>
  <c r="H199" i="41"/>
  <c r="I474" i="41"/>
  <c r="J474" i="41"/>
  <c r="E474" i="41"/>
  <c r="H474" i="41"/>
  <c r="K474" i="41"/>
  <c r="H296" i="41"/>
  <c r="J296" i="41"/>
  <c r="K296" i="41"/>
  <c r="E296" i="41"/>
  <c r="I296" i="41"/>
  <c r="I554" i="41"/>
  <c r="J554" i="41"/>
  <c r="H554" i="41"/>
  <c r="E554" i="41"/>
  <c r="K554" i="41"/>
  <c r="E516" i="41"/>
  <c r="H516" i="41"/>
  <c r="K516" i="41"/>
  <c r="I516" i="41"/>
  <c r="J516" i="41"/>
  <c r="E496" i="41"/>
  <c r="K496" i="41"/>
  <c r="I496" i="41"/>
  <c r="J496" i="41"/>
  <c r="H496" i="41"/>
  <c r="J162" i="41"/>
  <c r="E162" i="41"/>
  <c r="I162" i="41"/>
  <c r="K162" i="41"/>
  <c r="H162" i="41"/>
  <c r="J47" i="41"/>
  <c r="I47" i="41"/>
  <c r="K47" i="41"/>
  <c r="E47" i="41"/>
  <c r="H47" i="41"/>
  <c r="J434" i="41"/>
  <c r="H434" i="41"/>
  <c r="K434" i="41"/>
  <c r="I434" i="41"/>
  <c r="E434" i="41"/>
  <c r="K634" i="41"/>
  <c r="J634" i="41"/>
  <c r="H634" i="41"/>
  <c r="I634" i="41"/>
  <c r="E634" i="41"/>
  <c r="K436" i="41"/>
  <c r="H436" i="41"/>
  <c r="E436" i="41"/>
  <c r="I436" i="41"/>
  <c r="J436" i="41"/>
  <c r="J385" i="41"/>
  <c r="K385" i="41"/>
  <c r="H385" i="41"/>
  <c r="E385" i="41"/>
  <c r="I385" i="41"/>
  <c r="I21" i="41"/>
  <c r="K21" i="41"/>
  <c r="J21" i="41"/>
  <c r="E21" i="41"/>
  <c r="H21" i="41"/>
  <c r="K100" i="41"/>
  <c r="J100" i="41"/>
  <c r="H100" i="41"/>
  <c r="E100" i="41"/>
  <c r="I100" i="41"/>
  <c r="E388" i="41"/>
  <c r="I388" i="41"/>
  <c r="J388" i="41"/>
  <c r="H388" i="41"/>
  <c r="K388" i="41"/>
  <c r="I63" i="41"/>
  <c r="K63" i="41"/>
  <c r="J63" i="41"/>
  <c r="E63" i="41"/>
  <c r="H63" i="41"/>
  <c r="K539" i="41"/>
  <c r="E539" i="41"/>
  <c r="J539" i="41"/>
  <c r="I539" i="41"/>
  <c r="H539" i="41"/>
  <c r="E631" i="41"/>
  <c r="J631" i="41"/>
  <c r="I631" i="41"/>
  <c r="H631" i="41"/>
  <c r="K631" i="41"/>
  <c r="H627" i="41"/>
  <c r="J627" i="41"/>
  <c r="E627" i="41"/>
  <c r="K627" i="41"/>
  <c r="I627" i="41"/>
  <c r="H178" i="41"/>
  <c r="E178" i="41"/>
  <c r="J178" i="41"/>
  <c r="K178" i="41"/>
  <c r="I178" i="41"/>
  <c r="H466" i="41"/>
  <c r="K466" i="41"/>
  <c r="J466" i="41"/>
  <c r="I466" i="41"/>
  <c r="E466" i="41"/>
  <c r="J60" i="41"/>
  <c r="K60" i="41"/>
  <c r="E60" i="41"/>
  <c r="H60" i="41"/>
  <c r="I60" i="41"/>
  <c r="K220" i="41"/>
  <c r="J220" i="41"/>
  <c r="I220" i="41"/>
  <c r="E220" i="41"/>
  <c r="H220" i="41"/>
  <c r="J292" i="41"/>
  <c r="E292" i="41"/>
  <c r="K292" i="41"/>
  <c r="I292" i="41"/>
  <c r="H292" i="41"/>
  <c r="K386" i="41"/>
  <c r="J386" i="41"/>
  <c r="H386" i="41"/>
  <c r="E386" i="41"/>
  <c r="I386" i="41"/>
  <c r="J150" i="41"/>
  <c r="E150" i="41"/>
  <c r="H150" i="41"/>
  <c r="K150" i="41"/>
  <c r="I150" i="41"/>
  <c r="H299" i="41"/>
  <c r="E299" i="41"/>
  <c r="I299" i="41"/>
  <c r="K299" i="41"/>
  <c r="J299" i="41"/>
  <c r="I701" i="41"/>
  <c r="K701" i="41"/>
  <c r="J701" i="41"/>
  <c r="E701" i="41"/>
  <c r="H701" i="41"/>
  <c r="J218" i="41"/>
  <c r="I218" i="41"/>
  <c r="K218" i="41"/>
  <c r="H218" i="41"/>
  <c r="E218" i="41"/>
  <c r="K606" i="41"/>
  <c r="E606" i="41"/>
  <c r="H606" i="41"/>
  <c r="I606" i="41"/>
  <c r="J606" i="41"/>
  <c r="J648" i="41"/>
  <c r="H648" i="41"/>
  <c r="K648" i="41"/>
  <c r="I648" i="41"/>
  <c r="E648" i="41"/>
  <c r="J421" i="41"/>
  <c r="I421" i="41"/>
  <c r="E421" i="41"/>
  <c r="K421" i="41"/>
  <c r="H421" i="41"/>
  <c r="K146" i="41"/>
  <c r="I146" i="41"/>
  <c r="H146" i="41"/>
  <c r="J146" i="41"/>
  <c r="E146" i="41"/>
  <c r="E203" i="41"/>
  <c r="I203" i="41"/>
  <c r="K203" i="41"/>
  <c r="H203" i="41"/>
  <c r="J203" i="41"/>
  <c r="J649" i="41"/>
  <c r="E649" i="41"/>
  <c r="K649" i="41"/>
  <c r="H649" i="41"/>
  <c r="I649" i="41"/>
  <c r="K370" i="41"/>
  <c r="J370" i="41"/>
  <c r="H370" i="41"/>
  <c r="I370" i="41"/>
  <c r="E370" i="41"/>
  <c r="E577" i="41"/>
  <c r="H577" i="41"/>
  <c r="I577" i="41"/>
  <c r="K577" i="41"/>
  <c r="J577" i="41"/>
  <c r="K493" i="41"/>
  <c r="E493" i="41"/>
  <c r="J493" i="41"/>
  <c r="H493" i="41"/>
  <c r="I493" i="41"/>
  <c r="K134" i="41"/>
  <c r="I134" i="41"/>
  <c r="H134" i="41"/>
  <c r="J134" i="41"/>
  <c r="E134" i="41"/>
  <c r="I160" i="41"/>
  <c r="J160" i="41"/>
  <c r="E160" i="41"/>
  <c r="K160" i="41"/>
  <c r="H160" i="41"/>
  <c r="I159" i="41"/>
  <c r="J159" i="41"/>
  <c r="E159" i="41"/>
  <c r="K159" i="41"/>
  <c r="H159" i="41"/>
  <c r="H429" i="41"/>
  <c r="K429" i="41"/>
  <c r="E429" i="41"/>
  <c r="I429" i="41"/>
  <c r="J429" i="41"/>
  <c r="K40" i="41"/>
  <c r="E40" i="41"/>
  <c r="H40" i="41"/>
  <c r="J40" i="41"/>
  <c r="I40" i="41"/>
  <c r="K28" i="41"/>
  <c r="H28" i="41"/>
  <c r="I28" i="41"/>
  <c r="J28" i="41"/>
  <c r="E28" i="41"/>
  <c r="J642" i="41"/>
  <c r="I642" i="41"/>
  <c r="K642" i="41"/>
  <c r="E642" i="41"/>
  <c r="H642" i="41"/>
  <c r="E674" i="41"/>
  <c r="J674" i="41"/>
  <c r="I674" i="41"/>
  <c r="K674" i="41"/>
  <c r="H674" i="41"/>
  <c r="E328" i="41"/>
  <c r="H328" i="41"/>
  <c r="K328" i="41"/>
  <c r="J328" i="41"/>
  <c r="I328" i="41"/>
  <c r="K242" i="41"/>
  <c r="E242" i="41"/>
  <c r="I242" i="41"/>
  <c r="H242" i="41"/>
  <c r="J242" i="41"/>
  <c r="K394" i="41"/>
  <c r="H394" i="41"/>
  <c r="J394" i="41"/>
  <c r="I394" i="41"/>
  <c r="E394" i="41"/>
  <c r="I508" i="41"/>
  <c r="H508" i="41"/>
  <c r="E508" i="41"/>
  <c r="J508" i="41"/>
  <c r="K508" i="41"/>
  <c r="J390" i="41"/>
  <c r="I390" i="41"/>
  <c r="K390" i="41"/>
  <c r="H390" i="41"/>
  <c r="E390" i="41"/>
  <c r="K147" i="41"/>
  <c r="I147" i="41"/>
  <c r="E147" i="41"/>
  <c r="H147" i="41"/>
  <c r="J147" i="41"/>
  <c r="E132" i="41"/>
  <c r="H132" i="41"/>
  <c r="K132" i="41"/>
  <c r="J132" i="41"/>
  <c r="I132" i="41"/>
  <c r="E549" i="41"/>
  <c r="K549" i="41"/>
  <c r="J549" i="41"/>
  <c r="I549" i="41"/>
  <c r="H549" i="41"/>
  <c r="J363" i="41"/>
  <c r="H363" i="41"/>
  <c r="I363" i="41"/>
  <c r="K363" i="41"/>
  <c r="E363" i="41"/>
  <c r="J298" i="41"/>
  <c r="K298" i="41"/>
  <c r="E298" i="41"/>
  <c r="H298" i="41"/>
  <c r="I298" i="41"/>
  <c r="E22" i="41"/>
  <c r="J22" i="41"/>
  <c r="K22" i="41"/>
  <c r="H22" i="41"/>
  <c r="I22" i="41"/>
  <c r="H407" i="41"/>
  <c r="J407" i="41"/>
  <c r="I407" i="41"/>
  <c r="K407" i="41"/>
  <c r="E407" i="41"/>
  <c r="J622" i="41"/>
  <c r="I622" i="41"/>
  <c r="H622" i="41"/>
  <c r="K622" i="41"/>
  <c r="E622" i="41"/>
  <c r="H257" i="41"/>
  <c r="K257" i="41"/>
  <c r="E257" i="41"/>
  <c r="J257" i="41"/>
  <c r="I257" i="41"/>
  <c r="H483" i="41"/>
  <c r="I483" i="41"/>
  <c r="K483" i="41"/>
  <c r="J483" i="41"/>
  <c r="E483" i="41"/>
  <c r="J267" i="41"/>
  <c r="K267" i="41"/>
  <c r="I267" i="41"/>
  <c r="E267" i="41"/>
  <c r="H267" i="41"/>
  <c r="J120" i="41"/>
  <c r="K120" i="41"/>
  <c r="E120" i="41"/>
  <c r="H120" i="41"/>
  <c r="I120" i="41"/>
  <c r="H173" i="41"/>
  <c r="J173" i="41"/>
  <c r="K173" i="41"/>
  <c r="E173" i="41"/>
  <c r="I173" i="41"/>
  <c r="J307" i="41"/>
  <c r="I307" i="41"/>
  <c r="H307" i="41"/>
  <c r="E307" i="41"/>
  <c r="K307" i="41"/>
  <c r="J456" i="41"/>
  <c r="H456" i="41"/>
  <c r="I456" i="41"/>
  <c r="K456" i="41"/>
  <c r="E456" i="41"/>
  <c r="J58" i="41"/>
  <c r="K58" i="41"/>
  <c r="I58" i="41"/>
  <c r="E58" i="41"/>
  <c r="H58" i="41"/>
  <c r="K480" i="41"/>
  <c r="H480" i="41"/>
  <c r="I480" i="41"/>
  <c r="J480" i="41"/>
  <c r="E480" i="41"/>
  <c r="K293" i="41"/>
  <c r="J293" i="41"/>
  <c r="I293" i="41"/>
  <c r="H293" i="41"/>
  <c r="E293" i="41"/>
  <c r="H589" i="41"/>
  <c r="E589" i="41"/>
  <c r="K589" i="41"/>
  <c r="I589" i="41"/>
  <c r="J589" i="41"/>
  <c r="H609" i="41"/>
  <c r="E609" i="41"/>
  <c r="J609" i="41"/>
  <c r="I609" i="41"/>
  <c r="K609" i="41"/>
  <c r="I465" i="41"/>
  <c r="E465" i="41"/>
  <c r="K465" i="41"/>
  <c r="H465" i="41"/>
  <c r="J465" i="41"/>
  <c r="I584" i="41"/>
  <c r="H584" i="41"/>
  <c r="J584" i="41"/>
  <c r="E584" i="41"/>
  <c r="K584" i="41"/>
  <c r="K594" i="41"/>
  <c r="H594" i="41"/>
  <c r="J594" i="41"/>
  <c r="E594" i="41"/>
  <c r="I594" i="41"/>
  <c r="J581" i="41"/>
  <c r="E581" i="41"/>
  <c r="H581" i="41"/>
  <c r="I581" i="41"/>
  <c r="K581" i="41"/>
  <c r="I222" i="41"/>
  <c r="E222" i="41"/>
  <c r="K222" i="41"/>
  <c r="H222" i="41"/>
  <c r="J222" i="41"/>
  <c r="E207" i="41"/>
  <c r="H207" i="41"/>
  <c r="K207" i="41"/>
  <c r="J207" i="41"/>
  <c r="I207" i="41"/>
  <c r="I67" i="41"/>
  <c r="K67" i="41"/>
  <c r="E67" i="41"/>
  <c r="J67" i="41"/>
  <c r="H67" i="41"/>
  <c r="J331" i="41"/>
  <c r="E331" i="41"/>
  <c r="H331" i="41"/>
  <c r="I331" i="41"/>
  <c r="K331" i="41"/>
  <c r="E511" i="41"/>
  <c r="J511" i="41"/>
  <c r="H511" i="41"/>
  <c r="I511" i="41"/>
  <c r="K511" i="41"/>
  <c r="K660" i="41"/>
  <c r="I660" i="41"/>
  <c r="J660" i="41"/>
  <c r="H660" i="41"/>
  <c r="E660" i="41"/>
  <c r="H365" i="41"/>
  <c r="K365" i="41"/>
  <c r="I365" i="41"/>
  <c r="E365" i="41"/>
  <c r="J365" i="41"/>
  <c r="I46" i="41"/>
  <c r="H46" i="41"/>
  <c r="J46" i="41"/>
  <c r="K46" i="41"/>
  <c r="E46" i="41"/>
  <c r="I241" i="41"/>
  <c r="J241" i="41"/>
  <c r="H241" i="41"/>
  <c r="E241" i="41"/>
  <c r="K241" i="41"/>
  <c r="H475" i="41"/>
  <c r="E475" i="41"/>
  <c r="I475" i="41"/>
  <c r="K475" i="41"/>
  <c r="J475" i="41"/>
  <c r="K129" i="41"/>
  <c r="J129" i="41"/>
  <c r="I129" i="41"/>
  <c r="H129" i="41"/>
  <c r="E129" i="41"/>
  <c r="K24" i="41"/>
  <c r="E24" i="41"/>
  <c r="H24" i="41"/>
  <c r="I24" i="41"/>
  <c r="J24" i="41"/>
  <c r="H441" i="41"/>
  <c r="I441" i="41"/>
  <c r="J441" i="41"/>
  <c r="E441" i="41"/>
  <c r="K441" i="41"/>
  <c r="J586" i="41"/>
  <c r="I586" i="41"/>
  <c r="K586" i="41"/>
  <c r="E586" i="41"/>
  <c r="H586" i="41"/>
  <c r="I614" i="41"/>
  <c r="K614" i="41"/>
  <c r="H614" i="41"/>
  <c r="E614" i="41"/>
  <c r="J614" i="41"/>
  <c r="K85" i="41"/>
  <c r="H85" i="41"/>
  <c r="I85" i="41"/>
  <c r="J85" i="41"/>
  <c r="E85" i="41"/>
  <c r="I359" i="41"/>
  <c r="H359" i="41"/>
  <c r="K359" i="41"/>
  <c r="E359" i="41"/>
  <c r="J359" i="41"/>
  <c r="I354" i="41"/>
  <c r="J354" i="41"/>
  <c r="E354" i="41"/>
  <c r="K354" i="41"/>
  <c r="H354" i="41"/>
  <c r="E583" i="41"/>
  <c r="K583" i="41"/>
  <c r="I583" i="41"/>
  <c r="J583" i="41"/>
  <c r="H583" i="41"/>
  <c r="E109" i="41"/>
  <c r="H109" i="41"/>
  <c r="I109" i="41"/>
  <c r="J109" i="41"/>
  <c r="K109" i="41"/>
  <c r="J552" i="41"/>
  <c r="H552" i="41"/>
  <c r="I552" i="41"/>
  <c r="K552" i="41"/>
  <c r="E552" i="41"/>
  <c r="E252" i="41"/>
  <c r="H252" i="41"/>
  <c r="J252" i="41"/>
  <c r="K252" i="41"/>
  <c r="I252" i="41"/>
  <c r="J395" i="41"/>
  <c r="E395" i="41"/>
  <c r="I395" i="41"/>
  <c r="H395" i="41"/>
  <c r="K395" i="41"/>
  <c r="E392" i="41"/>
  <c r="J392" i="41"/>
  <c r="K392" i="41"/>
  <c r="I392" i="41"/>
  <c r="H392" i="41"/>
  <c r="I35" i="41"/>
  <c r="H35" i="41"/>
  <c r="E35" i="41"/>
  <c r="K35" i="41"/>
  <c r="J35" i="41"/>
  <c r="I188" i="41"/>
  <c r="K188" i="41"/>
  <c r="H188" i="41"/>
  <c r="J188" i="41"/>
  <c r="E188" i="41"/>
  <c r="J398" i="41"/>
  <c r="E398" i="41"/>
  <c r="H398" i="41"/>
  <c r="K398" i="41"/>
  <c r="I398" i="41"/>
  <c r="E302" i="41"/>
  <c r="I302" i="41"/>
  <c r="K302" i="41"/>
  <c r="H302" i="41"/>
  <c r="J302" i="41"/>
  <c r="K512" i="41"/>
  <c r="I512" i="41"/>
  <c r="E512" i="41"/>
  <c r="H512" i="41"/>
  <c r="J512" i="41"/>
  <c r="E626" i="41"/>
  <c r="I626" i="41"/>
  <c r="K626" i="41"/>
  <c r="H626" i="41"/>
  <c r="J626" i="41"/>
  <c r="H698" i="41"/>
  <c r="J698" i="41"/>
  <c r="E698" i="41"/>
  <c r="I698" i="41"/>
  <c r="K698" i="41"/>
  <c r="E48" i="41"/>
  <c r="I48" i="41"/>
  <c r="J48" i="41"/>
  <c r="K48" i="41"/>
  <c r="H48" i="41"/>
  <c r="J602" i="41"/>
  <c r="H602" i="41"/>
  <c r="K602" i="41"/>
  <c r="E602" i="41"/>
  <c r="I602" i="41"/>
  <c r="I250" i="41"/>
  <c r="E250" i="41"/>
  <c r="J250" i="41"/>
  <c r="K250" i="41"/>
  <c r="H250" i="41"/>
  <c r="K227" i="41"/>
  <c r="J227" i="41"/>
  <c r="E227" i="41"/>
  <c r="H227" i="41"/>
  <c r="I227" i="41"/>
  <c r="H306" i="41"/>
  <c r="E306" i="41"/>
  <c r="I306" i="41"/>
  <c r="J306" i="41"/>
  <c r="K306" i="41"/>
  <c r="K544" i="41"/>
  <c r="J544" i="41"/>
  <c r="E544" i="41"/>
  <c r="I544" i="41"/>
  <c r="H544" i="41"/>
  <c r="H448" i="41"/>
  <c r="E448" i="41"/>
  <c r="I448" i="41"/>
  <c r="J448" i="41"/>
  <c r="K448" i="41"/>
  <c r="I275" i="41"/>
  <c r="E275" i="41"/>
  <c r="K275" i="41"/>
  <c r="J275" i="41"/>
  <c r="H275" i="41"/>
  <c r="I251" i="41"/>
  <c r="K251" i="41"/>
  <c r="H251" i="41"/>
  <c r="J251" i="41"/>
  <c r="E251" i="41"/>
  <c r="H684" i="41"/>
  <c r="E684" i="41"/>
  <c r="J684" i="41"/>
  <c r="I684" i="41"/>
  <c r="K684" i="41"/>
  <c r="I315" i="41"/>
  <c r="H315" i="41"/>
  <c r="K315" i="41"/>
  <c r="J315" i="41"/>
  <c r="E315" i="41"/>
  <c r="J262" i="41"/>
  <c r="I262" i="41"/>
  <c r="K262" i="41"/>
  <c r="H262" i="41"/>
  <c r="E262" i="41"/>
  <c r="I507" i="41"/>
  <c r="K507" i="41"/>
  <c r="J507" i="41"/>
  <c r="E507" i="41"/>
  <c r="H507" i="41"/>
  <c r="K612" i="41"/>
  <c r="E612" i="41"/>
  <c r="H612" i="41"/>
  <c r="I612" i="41"/>
  <c r="J612" i="41"/>
  <c r="I325" i="41"/>
  <c r="J325" i="41"/>
  <c r="K325" i="41"/>
  <c r="H325" i="41"/>
  <c r="E325" i="41"/>
  <c r="K109" i="29"/>
  <c r="H197" i="41"/>
  <c r="K197" i="41"/>
  <c r="I197" i="41"/>
  <c r="J197" i="41"/>
  <c r="E197" i="41"/>
  <c r="H366" i="41"/>
  <c r="K366" i="41"/>
  <c r="E366" i="41"/>
  <c r="J366" i="41"/>
  <c r="I366" i="41"/>
  <c r="H73" i="41"/>
  <c r="K73" i="41"/>
  <c r="I73" i="41"/>
  <c r="E73" i="41"/>
  <c r="J73" i="41"/>
  <c r="K486" i="41"/>
  <c r="E486" i="41"/>
  <c r="J486" i="41"/>
  <c r="I486" i="41"/>
  <c r="H486" i="41"/>
  <c r="H303" i="41"/>
  <c r="I303" i="41"/>
  <c r="K303" i="41"/>
  <c r="J303" i="41"/>
  <c r="E303" i="41"/>
  <c r="I86" i="41"/>
  <c r="K86" i="41"/>
  <c r="E86" i="41"/>
  <c r="J86" i="41"/>
  <c r="H86" i="41"/>
  <c r="E653" i="41"/>
  <c r="I653" i="41"/>
  <c r="H653" i="41"/>
  <c r="K653" i="41"/>
  <c r="J653" i="41"/>
  <c r="H569" i="41"/>
  <c r="K569" i="41"/>
  <c r="J569" i="41"/>
  <c r="I569" i="41"/>
  <c r="E569" i="41"/>
  <c r="E629" i="41"/>
  <c r="K629" i="41"/>
  <c r="H629" i="41"/>
  <c r="J629" i="41"/>
  <c r="I629" i="41"/>
  <c r="J96" i="41"/>
  <c r="H96" i="41"/>
  <c r="K96" i="41"/>
  <c r="E96" i="41"/>
  <c r="I96" i="41"/>
  <c r="K40" i="29"/>
  <c r="K281" i="41"/>
  <c r="H281" i="41"/>
  <c r="I281" i="41"/>
  <c r="J281" i="41"/>
  <c r="E281" i="41"/>
  <c r="E595" i="41"/>
  <c r="K595" i="41"/>
  <c r="I595" i="41"/>
  <c r="H595" i="41"/>
  <c r="J595" i="41"/>
  <c r="K98" i="29"/>
  <c r="K76" i="29"/>
  <c r="K216" i="41"/>
  <c r="J216" i="41"/>
  <c r="E216" i="41"/>
  <c r="H216" i="41"/>
  <c r="I216" i="41"/>
  <c r="H17" i="29"/>
  <c r="J17" i="29"/>
  <c r="I17" i="29"/>
  <c r="K29" i="29"/>
  <c r="J332" i="41"/>
  <c r="I332" i="41"/>
  <c r="H332" i="41"/>
  <c r="E332" i="41"/>
  <c r="K332" i="41"/>
  <c r="H185" i="41"/>
  <c r="I185" i="41"/>
  <c r="E185" i="41"/>
  <c r="J185" i="41"/>
  <c r="K185" i="41"/>
  <c r="I672" i="41"/>
  <c r="E672" i="41"/>
  <c r="K672" i="41"/>
  <c r="J672" i="41"/>
  <c r="H672" i="41"/>
  <c r="K51" i="29"/>
  <c r="H279" i="41"/>
  <c r="E279" i="41"/>
  <c r="K279" i="41"/>
  <c r="J279" i="41"/>
  <c r="I279" i="41"/>
  <c r="K17" i="41"/>
  <c r="I17" i="41"/>
  <c r="H17" i="41"/>
  <c r="E17" i="41"/>
  <c r="J17" i="41"/>
  <c r="J467" i="41"/>
  <c r="E467" i="41"/>
  <c r="I467" i="41"/>
  <c r="K467" i="41"/>
  <c r="H467" i="41"/>
  <c r="H50" i="41"/>
  <c r="I50" i="41"/>
  <c r="J50" i="41"/>
  <c r="E50" i="41"/>
  <c r="K50" i="41"/>
  <c r="K137" i="41"/>
  <c r="I137" i="41"/>
  <c r="E137" i="41"/>
  <c r="J137" i="41"/>
  <c r="H137" i="41"/>
  <c r="K336" i="41"/>
  <c r="E336" i="41"/>
  <c r="J336" i="41"/>
  <c r="H336" i="41"/>
  <c r="I336" i="41"/>
  <c r="K699" i="41"/>
  <c r="E699" i="41"/>
  <c r="I699" i="41"/>
  <c r="H699" i="41"/>
  <c r="J699" i="41"/>
  <c r="J495" i="41"/>
  <c r="H495" i="41"/>
  <c r="K495" i="41"/>
  <c r="I495" i="41"/>
  <c r="E495" i="41"/>
  <c r="H213" i="41"/>
  <c r="I213" i="41"/>
  <c r="J213" i="41"/>
  <c r="K213" i="41"/>
  <c r="E213" i="41"/>
  <c r="J573" i="41"/>
  <c r="I573" i="41"/>
  <c r="E573" i="41"/>
  <c r="H573" i="41"/>
  <c r="K573" i="41"/>
  <c r="J186" i="41"/>
  <c r="H186" i="41"/>
  <c r="E186" i="41"/>
  <c r="I186" i="41"/>
  <c r="K186" i="41"/>
  <c r="K519" i="41"/>
  <c r="H519" i="41"/>
  <c r="J519" i="41"/>
  <c r="I519" i="41"/>
  <c r="E519" i="41"/>
  <c r="J177" i="41"/>
  <c r="I177" i="41"/>
  <c r="H177" i="41"/>
  <c r="E177" i="41"/>
  <c r="K177" i="41"/>
  <c r="H403" i="41"/>
  <c r="K403" i="41"/>
  <c r="I403" i="41"/>
  <c r="E403" i="41"/>
  <c r="J403" i="41"/>
  <c r="E269" i="41"/>
  <c r="I269" i="41"/>
  <c r="H269" i="41"/>
  <c r="K269" i="41"/>
  <c r="J269" i="41"/>
  <c r="I297" i="41"/>
  <c r="J297" i="41"/>
  <c r="E297" i="41"/>
  <c r="H297" i="41"/>
  <c r="K297" i="41"/>
  <c r="I183" i="41"/>
  <c r="E183" i="41"/>
  <c r="H183" i="41"/>
  <c r="K183" i="41"/>
  <c r="J183" i="41"/>
  <c r="E705" i="41"/>
  <c r="J705" i="41"/>
  <c r="H705" i="41"/>
  <c r="K705" i="41"/>
  <c r="I705" i="41"/>
  <c r="K175" i="41"/>
  <c r="J175" i="41"/>
  <c r="I175" i="41"/>
  <c r="H175" i="41"/>
  <c r="E175" i="41"/>
  <c r="H376" i="41"/>
  <c r="K376" i="41"/>
  <c r="E376" i="41"/>
  <c r="J376" i="41"/>
  <c r="I376" i="41"/>
  <c r="E530" i="41"/>
  <c r="H530" i="41"/>
  <c r="J530" i="41"/>
  <c r="K530" i="41"/>
  <c r="I530" i="41"/>
  <c r="K22" i="29"/>
  <c r="K133" i="29"/>
  <c r="H412" i="41"/>
  <c r="K412" i="41"/>
  <c r="J412" i="41"/>
  <c r="I412" i="41"/>
  <c r="E412" i="41"/>
  <c r="I550" i="41"/>
  <c r="E550" i="41"/>
  <c r="H550" i="41"/>
  <c r="K550" i="41"/>
  <c r="J550" i="41"/>
  <c r="H681" i="41"/>
  <c r="I681" i="41"/>
  <c r="J681" i="41"/>
  <c r="K681" i="41"/>
  <c r="E681" i="41"/>
  <c r="K413" i="41"/>
  <c r="H413" i="41"/>
  <c r="E413" i="41"/>
  <c r="J413" i="41"/>
  <c r="I413" i="41"/>
  <c r="J437" i="41"/>
  <c r="E437" i="41"/>
  <c r="K437" i="41"/>
  <c r="I437" i="41"/>
  <c r="H437" i="41"/>
  <c r="H153" i="41"/>
  <c r="I153" i="41"/>
  <c r="K153" i="41"/>
  <c r="E153" i="41"/>
  <c r="J153" i="41"/>
  <c r="K61" i="41"/>
  <c r="E61" i="41"/>
  <c r="I61" i="41"/>
  <c r="J61" i="41"/>
  <c r="H61" i="41"/>
  <c r="K108" i="29"/>
  <c r="K123" i="29"/>
  <c r="K236" i="41"/>
  <c r="I236" i="41"/>
  <c r="J236" i="41"/>
  <c r="H236" i="41"/>
  <c r="E236" i="41"/>
  <c r="K152" i="29"/>
  <c r="K33" i="29"/>
  <c r="K263" i="41"/>
  <c r="E263" i="41"/>
  <c r="J263" i="41"/>
  <c r="H263" i="41"/>
  <c r="I263" i="41"/>
  <c r="J463" i="41"/>
  <c r="E463" i="41"/>
  <c r="H463" i="41"/>
  <c r="K463" i="41"/>
  <c r="I463" i="41"/>
  <c r="E658" i="41"/>
  <c r="H658" i="41"/>
  <c r="K658" i="41"/>
  <c r="I658" i="41"/>
  <c r="J658" i="41"/>
  <c r="H215" i="41"/>
  <c r="K215" i="41"/>
  <c r="I215" i="41"/>
  <c r="J215" i="41"/>
  <c r="E215" i="41"/>
  <c r="H406" i="41"/>
  <c r="K406" i="41"/>
  <c r="E406" i="41"/>
  <c r="I406" i="41"/>
  <c r="J406" i="41"/>
  <c r="E264" i="41"/>
  <c r="H264" i="41"/>
  <c r="J264" i="41"/>
  <c r="K264" i="41"/>
  <c r="I264" i="41"/>
  <c r="E165" i="41"/>
  <c r="J165" i="41"/>
  <c r="K165" i="41"/>
  <c r="H165" i="41"/>
  <c r="I165" i="41"/>
  <c r="I322" i="41"/>
  <c r="K322" i="41"/>
  <c r="H322" i="41"/>
  <c r="J322" i="41"/>
  <c r="E322" i="41"/>
  <c r="I310" i="41"/>
  <c r="K310" i="41"/>
  <c r="H310" i="41"/>
  <c r="E310" i="41"/>
  <c r="J310" i="41"/>
  <c r="J211" i="41"/>
  <c r="H211" i="41"/>
  <c r="I211" i="41"/>
  <c r="E211" i="41"/>
  <c r="K211" i="41"/>
  <c r="K96" i="29"/>
  <c r="K27" i="29"/>
  <c r="K100" i="29"/>
  <c r="K460" i="41"/>
  <c r="I460" i="41"/>
  <c r="J460" i="41"/>
  <c r="H460" i="41"/>
  <c r="E460" i="41"/>
  <c r="I533" i="41"/>
  <c r="H533" i="41"/>
  <c r="K533" i="41"/>
  <c r="E533" i="41"/>
  <c r="J533" i="41"/>
  <c r="K78" i="41"/>
  <c r="H78" i="41"/>
  <c r="E78" i="41"/>
  <c r="I78" i="41"/>
  <c r="J78" i="41"/>
  <c r="J384" i="41"/>
  <c r="E384" i="41"/>
  <c r="I384" i="41"/>
  <c r="K384" i="41"/>
  <c r="H384" i="41"/>
  <c r="H25" i="41"/>
  <c r="J25" i="41"/>
  <c r="I25" i="41"/>
  <c r="K25" i="41"/>
  <c r="E25" i="41"/>
  <c r="E320" i="41"/>
  <c r="K320" i="41"/>
  <c r="J320" i="41"/>
  <c r="H320" i="41"/>
  <c r="I320" i="41"/>
  <c r="H219" i="41"/>
  <c r="J219" i="41"/>
  <c r="E219" i="41"/>
  <c r="I219" i="41"/>
  <c r="K219" i="41"/>
  <c r="H27" i="41"/>
  <c r="I27" i="41"/>
  <c r="J27" i="41"/>
  <c r="E27" i="41"/>
  <c r="K27" i="41"/>
  <c r="E56" i="41"/>
  <c r="K56" i="41"/>
  <c r="H56" i="41"/>
  <c r="J56" i="41"/>
  <c r="I56" i="41"/>
  <c r="I428" i="41"/>
  <c r="E428" i="41"/>
  <c r="K428" i="41"/>
  <c r="J428" i="41"/>
  <c r="H428" i="41"/>
  <c r="E80" i="41"/>
  <c r="K80" i="41"/>
  <c r="J80" i="41"/>
  <c r="I80" i="41"/>
  <c r="H80" i="41"/>
  <c r="H605" i="41"/>
  <c r="I605" i="41"/>
  <c r="K605" i="41"/>
  <c r="J605" i="41"/>
  <c r="E605" i="41"/>
  <c r="K562" i="41"/>
  <c r="E562" i="41"/>
  <c r="H562" i="41"/>
  <c r="I562" i="41"/>
  <c r="J562" i="41"/>
  <c r="I462" i="41"/>
  <c r="K462" i="41"/>
  <c r="E462" i="41"/>
  <c r="J462" i="41"/>
  <c r="H462" i="41"/>
  <c r="K50" i="29"/>
  <c r="K116" i="29"/>
  <c r="K97" i="29"/>
  <c r="H300" i="41"/>
  <c r="I300" i="41"/>
  <c r="J300" i="41"/>
  <c r="K300" i="41"/>
  <c r="E300" i="41"/>
  <c r="H590" i="41"/>
  <c r="E590" i="41"/>
  <c r="I590" i="41"/>
  <c r="J590" i="41"/>
  <c r="K590" i="41"/>
  <c r="K641" i="41"/>
  <c r="H641" i="41"/>
  <c r="J641" i="41"/>
  <c r="I641" i="41"/>
  <c r="E641" i="41"/>
  <c r="J518" i="41"/>
  <c r="K518" i="41"/>
  <c r="H518" i="41"/>
  <c r="E518" i="41"/>
  <c r="I518" i="41"/>
  <c r="K443" i="41"/>
  <c r="J443" i="41"/>
  <c r="E443" i="41"/>
  <c r="I443" i="41"/>
  <c r="H443" i="41"/>
  <c r="E667" i="41"/>
  <c r="J667" i="41"/>
  <c r="H667" i="41"/>
  <c r="K667" i="41"/>
  <c r="I667" i="41"/>
  <c r="H118" i="41"/>
  <c r="J118" i="41"/>
  <c r="E118" i="41"/>
  <c r="K118" i="41"/>
  <c r="I118" i="41"/>
  <c r="H367" i="41"/>
  <c r="I367" i="41"/>
  <c r="K367" i="41"/>
  <c r="E367" i="41"/>
  <c r="J367" i="41"/>
  <c r="I200" i="41"/>
  <c r="E200" i="41"/>
  <c r="J200" i="41"/>
  <c r="H200" i="41"/>
  <c r="K200" i="41"/>
  <c r="I616" i="41"/>
  <c r="J616" i="41"/>
  <c r="E616" i="41"/>
  <c r="H616" i="41"/>
  <c r="K616" i="41"/>
  <c r="J685" i="41"/>
  <c r="E685" i="41"/>
  <c r="I685" i="41"/>
  <c r="H685" i="41"/>
  <c r="K685" i="41"/>
  <c r="K556" i="41"/>
  <c r="E556" i="41"/>
  <c r="H556" i="41"/>
  <c r="J556" i="41"/>
  <c r="I556" i="41"/>
  <c r="E39" i="41"/>
  <c r="I39" i="41"/>
  <c r="K39" i="41"/>
  <c r="J39" i="41"/>
  <c r="H39" i="41"/>
  <c r="K139" i="41"/>
  <c r="H139" i="41"/>
  <c r="J139" i="41"/>
  <c r="I139" i="41"/>
  <c r="E139" i="41"/>
  <c r="K56" i="29"/>
  <c r="K106" i="29"/>
  <c r="K163" i="29"/>
  <c r="I14" i="41"/>
  <c r="K14" i="41"/>
  <c r="E14" i="41"/>
  <c r="H14" i="41"/>
  <c r="J14" i="41"/>
  <c r="K356" i="41"/>
  <c r="H356" i="41"/>
  <c r="J356" i="41"/>
  <c r="E356" i="41"/>
  <c r="I356" i="41"/>
  <c r="K134" i="29"/>
  <c r="H70" i="41"/>
  <c r="K70" i="41"/>
  <c r="J70" i="41"/>
  <c r="I70" i="41"/>
  <c r="E70" i="41"/>
  <c r="I202" i="41"/>
  <c r="J202" i="41"/>
  <c r="H202" i="41"/>
  <c r="E202" i="41"/>
  <c r="K202" i="41"/>
  <c r="H191" i="41"/>
  <c r="I191" i="41"/>
  <c r="K191" i="41"/>
  <c r="J191" i="41"/>
  <c r="E191" i="41"/>
  <c r="K64" i="41"/>
  <c r="I64" i="41"/>
  <c r="J64" i="41"/>
  <c r="H64" i="41"/>
  <c r="E64" i="41"/>
  <c r="J472" i="41"/>
  <c r="H472" i="41"/>
  <c r="I472" i="41"/>
  <c r="K472" i="41"/>
  <c r="E472" i="41"/>
  <c r="K35" i="39"/>
  <c r="K137" i="29"/>
  <c r="J174" i="41"/>
  <c r="K174" i="41"/>
  <c r="I174" i="41"/>
  <c r="E174" i="41"/>
  <c r="H174" i="41"/>
  <c r="I623" i="41"/>
  <c r="K623" i="41"/>
  <c r="J623" i="41"/>
  <c r="E623" i="41"/>
  <c r="H623" i="41"/>
  <c r="H348" i="41"/>
  <c r="K348" i="41"/>
  <c r="I348" i="41"/>
  <c r="J348" i="41"/>
  <c r="E348" i="41"/>
  <c r="H189" i="41"/>
  <c r="E189" i="41"/>
  <c r="J189" i="41"/>
  <c r="I189" i="41"/>
  <c r="K189" i="41"/>
  <c r="K122" i="41"/>
  <c r="H122" i="41"/>
  <c r="J122" i="41"/>
  <c r="I122" i="41"/>
  <c r="E122" i="41"/>
  <c r="K20" i="29"/>
  <c r="K485" i="41"/>
  <c r="I485" i="41"/>
  <c r="J485" i="41"/>
  <c r="E485" i="41"/>
  <c r="H485" i="41"/>
  <c r="K323" i="41"/>
  <c r="J323" i="41"/>
  <c r="E323" i="41"/>
  <c r="I323" i="41"/>
  <c r="H323" i="41"/>
  <c r="J414" i="41"/>
  <c r="H414" i="41"/>
  <c r="I414" i="41"/>
  <c r="E414" i="41"/>
  <c r="K414" i="41"/>
  <c r="K444" i="41"/>
  <c r="I444" i="41"/>
  <c r="H444" i="41"/>
  <c r="J444" i="41"/>
  <c r="E444" i="41"/>
  <c r="J417" i="41"/>
  <c r="I417" i="41"/>
  <c r="K417" i="41"/>
  <c r="H417" i="41"/>
  <c r="E417" i="41"/>
  <c r="K532" i="41"/>
  <c r="E532" i="41"/>
  <c r="H532" i="41"/>
  <c r="I532" i="41"/>
  <c r="J532" i="41"/>
  <c r="H145" i="41"/>
  <c r="J145" i="41"/>
  <c r="E145" i="41"/>
  <c r="K145" i="41"/>
  <c r="I145" i="41"/>
  <c r="J121" i="41"/>
  <c r="E121" i="41"/>
  <c r="H121" i="41"/>
  <c r="K121" i="41"/>
  <c r="I121" i="41"/>
  <c r="K74" i="29"/>
  <c r="K150" i="29"/>
  <c r="H34" i="41"/>
  <c r="E34" i="41"/>
  <c r="I34" i="41"/>
  <c r="K34" i="41"/>
  <c r="J34" i="41"/>
  <c r="J382" i="41"/>
  <c r="H382" i="41"/>
  <c r="I382" i="41"/>
  <c r="E382" i="41"/>
  <c r="K382" i="41"/>
  <c r="H201" i="41"/>
  <c r="I201" i="41"/>
  <c r="E201" i="41"/>
  <c r="K201" i="41"/>
  <c r="J201" i="41"/>
  <c r="K32" i="29"/>
  <c r="I266" i="41"/>
  <c r="J266" i="41"/>
  <c r="K266" i="41"/>
  <c r="H266" i="41"/>
  <c r="E266" i="41"/>
  <c r="E534" i="41"/>
  <c r="I534" i="41"/>
  <c r="J534" i="41"/>
  <c r="K534" i="41"/>
  <c r="H534" i="41"/>
  <c r="E168" i="41"/>
  <c r="I168" i="41"/>
  <c r="K168" i="41"/>
  <c r="H168" i="41"/>
  <c r="J168" i="41"/>
  <c r="I646" i="41"/>
  <c r="K646" i="41"/>
  <c r="E646" i="41"/>
  <c r="H646" i="41"/>
  <c r="J646" i="41"/>
  <c r="J610" i="41"/>
  <c r="H610" i="41"/>
  <c r="I610" i="41"/>
  <c r="K610" i="41"/>
  <c r="E610" i="41"/>
  <c r="E514" i="41"/>
  <c r="K514" i="41"/>
  <c r="I514" i="41"/>
  <c r="H514" i="41"/>
  <c r="J514" i="41"/>
  <c r="K102" i="41"/>
  <c r="H102" i="41"/>
  <c r="J102" i="41"/>
  <c r="I102" i="41"/>
  <c r="E102" i="41"/>
  <c r="H44" i="41"/>
  <c r="E44" i="41"/>
  <c r="I44" i="41"/>
  <c r="K44" i="41"/>
  <c r="J44" i="41"/>
  <c r="H379" i="41"/>
  <c r="K379" i="41"/>
  <c r="E379" i="41"/>
  <c r="I379" i="41"/>
  <c r="J379" i="41"/>
  <c r="J59" i="41"/>
  <c r="E59" i="41"/>
  <c r="K59" i="41"/>
  <c r="H59" i="41"/>
  <c r="I59" i="41"/>
  <c r="E234" i="41"/>
  <c r="H234" i="41"/>
  <c r="K234" i="41"/>
  <c r="J234" i="41"/>
  <c r="I234" i="41"/>
  <c r="K670" i="41"/>
  <c r="H670" i="41"/>
  <c r="J670" i="41"/>
  <c r="E670" i="41"/>
  <c r="I670" i="41"/>
  <c r="K217" i="41"/>
  <c r="H217" i="41"/>
  <c r="I217" i="41"/>
  <c r="E217" i="41"/>
  <c r="J217" i="41"/>
  <c r="I505" i="41"/>
  <c r="H505" i="41"/>
  <c r="J505" i="41"/>
  <c r="K505" i="41"/>
  <c r="E505" i="41"/>
  <c r="J433" i="41"/>
  <c r="E433" i="41"/>
  <c r="H433" i="41"/>
  <c r="K433" i="41"/>
  <c r="I433" i="41"/>
  <c r="J232" i="41"/>
  <c r="E232" i="41"/>
  <c r="H232" i="41"/>
  <c r="K232" i="41"/>
  <c r="I232" i="41"/>
  <c r="K230" i="41"/>
  <c r="I230" i="41"/>
  <c r="E230" i="41"/>
  <c r="J230" i="41"/>
  <c r="H230" i="41"/>
  <c r="J329" i="41"/>
  <c r="E329" i="41"/>
  <c r="I329" i="41"/>
  <c r="K329" i="41"/>
  <c r="H329" i="41"/>
  <c r="E69" i="41"/>
  <c r="K69" i="41"/>
  <c r="J69" i="41"/>
  <c r="H69" i="41"/>
  <c r="I69" i="41"/>
  <c r="K48" i="29"/>
  <c r="K344" i="41"/>
  <c r="H344" i="41"/>
  <c r="E344" i="41"/>
  <c r="J344" i="41"/>
  <c r="I344" i="41"/>
  <c r="J341" i="41"/>
  <c r="E341" i="41"/>
  <c r="H341" i="41"/>
  <c r="I341" i="41"/>
  <c r="K341" i="41"/>
  <c r="K238" i="41"/>
  <c r="H238" i="41"/>
  <c r="I238" i="41"/>
  <c r="E238" i="41"/>
  <c r="J238" i="41"/>
  <c r="K60" i="29"/>
  <c r="J87" i="11"/>
  <c r="J88" i="11" s="1"/>
  <c r="J37" i="41"/>
  <c r="I37" i="41"/>
  <c r="E37" i="41"/>
  <c r="H37" i="41"/>
  <c r="K37" i="41"/>
  <c r="E361" i="41"/>
  <c r="H361" i="41"/>
  <c r="J361" i="41"/>
  <c r="K361" i="41"/>
  <c r="I361" i="41"/>
  <c r="I94" i="41"/>
  <c r="J94" i="41"/>
  <c r="H94" i="41"/>
  <c r="K94" i="41"/>
  <c r="E94" i="41"/>
  <c r="E445" i="41"/>
  <c r="I445" i="41"/>
  <c r="J445" i="41"/>
  <c r="K445" i="41"/>
  <c r="H445" i="41"/>
  <c r="H221" i="41"/>
  <c r="K221" i="41"/>
  <c r="I221" i="41"/>
  <c r="E221" i="41"/>
  <c r="J221" i="41"/>
  <c r="I265" i="41"/>
  <c r="J265" i="41"/>
  <c r="K265" i="41"/>
  <c r="E265" i="41"/>
  <c r="H265" i="41"/>
  <c r="K580" i="41"/>
  <c r="J580" i="41"/>
  <c r="I580" i="41"/>
  <c r="E580" i="41"/>
  <c r="H580" i="41"/>
  <c r="K680" i="41"/>
  <c r="I680" i="41"/>
  <c r="E680" i="41"/>
  <c r="H680" i="41"/>
  <c r="J680" i="41"/>
  <c r="E169" i="41"/>
  <c r="I169" i="41"/>
  <c r="J169" i="41"/>
  <c r="H169" i="41"/>
  <c r="K169" i="41"/>
  <c r="H420" i="41"/>
  <c r="I420" i="41"/>
  <c r="K420" i="41"/>
  <c r="E420" i="41"/>
  <c r="J420" i="41"/>
  <c r="I548" i="41"/>
  <c r="E548" i="41"/>
  <c r="J548" i="41"/>
  <c r="H548" i="41"/>
  <c r="K548" i="41"/>
  <c r="I706" i="41"/>
  <c r="K706" i="41"/>
  <c r="J706" i="41"/>
  <c r="E706" i="41"/>
  <c r="H706" i="41"/>
  <c r="K295" i="41"/>
  <c r="J295" i="41"/>
  <c r="I295" i="41"/>
  <c r="E295" i="41"/>
  <c r="H295" i="41"/>
  <c r="H138" i="41"/>
  <c r="J138" i="41"/>
  <c r="E138" i="41"/>
  <c r="I138" i="41"/>
  <c r="K138" i="41"/>
  <c r="H479" i="41"/>
  <c r="J479" i="41"/>
  <c r="I479" i="41"/>
  <c r="E479" i="41"/>
  <c r="K479" i="41"/>
  <c r="E470" i="41"/>
  <c r="K470" i="41"/>
  <c r="H470" i="41"/>
  <c r="J470" i="41"/>
  <c r="I470" i="41"/>
  <c r="H432" i="41"/>
  <c r="I432" i="41"/>
  <c r="J432" i="41"/>
  <c r="K432" i="41"/>
  <c r="E432" i="41"/>
  <c r="E117" i="41"/>
  <c r="K117" i="41"/>
  <c r="H117" i="41"/>
  <c r="J117" i="41"/>
  <c r="I117" i="41"/>
  <c r="K362" i="41"/>
  <c r="H362" i="41"/>
  <c r="E362" i="41"/>
  <c r="I362" i="41"/>
  <c r="J362" i="41"/>
  <c r="K360" i="41"/>
  <c r="I360" i="41"/>
  <c r="H360" i="41"/>
  <c r="J360" i="41"/>
  <c r="E360" i="41"/>
  <c r="H504" i="41"/>
  <c r="K504" i="41"/>
  <c r="J504" i="41"/>
  <c r="E504" i="41"/>
  <c r="I504" i="41"/>
  <c r="J95" i="41"/>
  <c r="I95" i="41"/>
  <c r="K95" i="41"/>
  <c r="H95" i="41"/>
  <c r="E95" i="41"/>
  <c r="K270" i="41"/>
  <c r="H270" i="41"/>
  <c r="I270" i="41"/>
  <c r="E270" i="41"/>
  <c r="J270" i="41"/>
  <c r="K451" i="41"/>
  <c r="I451" i="41"/>
  <c r="E451" i="41"/>
  <c r="H451" i="41"/>
  <c r="J451" i="41"/>
  <c r="K347" i="41"/>
  <c r="I347" i="41"/>
  <c r="E347" i="41"/>
  <c r="J347" i="41"/>
  <c r="H347" i="41"/>
  <c r="H389" i="41"/>
  <c r="I389" i="41"/>
  <c r="J389" i="41"/>
  <c r="E389" i="41"/>
  <c r="K389" i="41"/>
  <c r="J542" i="41"/>
  <c r="E542" i="41"/>
  <c r="H542" i="41"/>
  <c r="I542" i="41"/>
  <c r="K542" i="41"/>
  <c r="K32" i="39"/>
  <c r="E343" i="41"/>
  <c r="I343" i="41"/>
  <c r="K343" i="41"/>
  <c r="H343" i="41"/>
  <c r="J343" i="41"/>
  <c r="H644" i="41"/>
  <c r="E644" i="41"/>
  <c r="J644" i="41"/>
  <c r="K644" i="41"/>
  <c r="I644" i="41"/>
  <c r="E564" i="41"/>
  <c r="H564" i="41"/>
  <c r="I564" i="41"/>
  <c r="K564" i="41"/>
  <c r="J564" i="41"/>
  <c r="K136" i="29"/>
  <c r="I51" i="41"/>
  <c r="E51" i="41"/>
  <c r="J51" i="41"/>
  <c r="K51" i="41"/>
  <c r="H51" i="41"/>
  <c r="I313" i="41"/>
  <c r="J313" i="41"/>
  <c r="K313" i="41"/>
  <c r="H313" i="41"/>
  <c r="E313" i="41"/>
  <c r="E683" i="41"/>
  <c r="K683" i="41"/>
  <c r="H683" i="41"/>
  <c r="J683" i="41"/>
  <c r="I683" i="41"/>
  <c r="K21" i="39"/>
  <c r="H107" i="41"/>
  <c r="E107" i="41"/>
  <c r="K107" i="41"/>
  <c r="J107" i="41"/>
  <c r="I107" i="41"/>
  <c r="J128" i="41"/>
  <c r="E128" i="41"/>
  <c r="H128" i="41"/>
  <c r="I128" i="41"/>
  <c r="K128" i="41"/>
  <c r="H244" i="41"/>
  <c r="K244" i="41"/>
  <c r="I244" i="41"/>
  <c r="J244" i="41"/>
  <c r="E244" i="41"/>
  <c r="J41" i="41"/>
  <c r="I41" i="41"/>
  <c r="E41" i="41"/>
  <c r="K41" i="41"/>
  <c r="H41" i="41"/>
  <c r="K24" i="29"/>
  <c r="K81" i="29"/>
  <c r="J225" i="41"/>
  <c r="E225" i="41"/>
  <c r="K225" i="41"/>
  <c r="I225" i="41"/>
  <c r="H225" i="41"/>
  <c r="H411" i="41"/>
  <c r="E411" i="41"/>
  <c r="I411" i="41"/>
  <c r="J411" i="41"/>
  <c r="K411" i="41"/>
  <c r="H144" i="41"/>
  <c r="I144" i="41"/>
  <c r="E144" i="41"/>
  <c r="J144" i="41"/>
  <c r="K144" i="41"/>
  <c r="K427" i="41"/>
  <c r="E427" i="41"/>
  <c r="J427" i="41"/>
  <c r="H427" i="41"/>
  <c r="I427" i="41"/>
  <c r="H372" i="41"/>
  <c r="J372" i="41"/>
  <c r="I372" i="41"/>
  <c r="K372" i="41"/>
  <c r="E372" i="41"/>
  <c r="J478" i="41"/>
  <c r="E478" i="41"/>
  <c r="H478" i="41"/>
  <c r="K478" i="41"/>
  <c r="I478" i="41"/>
  <c r="J423" i="41"/>
  <c r="K423" i="41"/>
  <c r="E423" i="41"/>
  <c r="H423" i="41"/>
  <c r="I423" i="41"/>
  <c r="H119" i="41"/>
  <c r="I119" i="41"/>
  <c r="K119" i="41"/>
  <c r="E119" i="41"/>
  <c r="J119" i="41"/>
  <c r="H438" i="41"/>
  <c r="K438" i="41"/>
  <c r="I438" i="41"/>
  <c r="E438" i="41"/>
  <c r="J438" i="41"/>
  <c r="H603" i="41"/>
  <c r="K603" i="41"/>
  <c r="J603" i="41"/>
  <c r="I603" i="41"/>
  <c r="E603" i="41"/>
  <c r="I393" i="41"/>
  <c r="J393" i="41"/>
  <c r="K393" i="41"/>
  <c r="E393" i="41"/>
  <c r="H393" i="41"/>
  <c r="K34" i="29"/>
  <c r="K35" i="29"/>
  <c r="E574" i="41"/>
  <c r="I574" i="41"/>
  <c r="J574" i="41"/>
  <c r="K574" i="41"/>
  <c r="H574" i="41"/>
  <c r="I65" i="41"/>
  <c r="K65" i="41"/>
  <c r="J65" i="41"/>
  <c r="E65" i="41"/>
  <c r="H65" i="41"/>
  <c r="I619" i="41"/>
  <c r="E619" i="41"/>
  <c r="H619" i="41"/>
  <c r="J619" i="41"/>
  <c r="K619" i="41"/>
  <c r="H224" i="41"/>
  <c r="J224" i="41"/>
  <c r="K224" i="41"/>
  <c r="I224" i="41"/>
  <c r="E224" i="41"/>
  <c r="H431" i="41"/>
  <c r="K431" i="41"/>
  <c r="E431" i="41"/>
  <c r="I431" i="41"/>
  <c r="J431" i="41"/>
  <c r="E345" i="41"/>
  <c r="H345" i="41"/>
  <c r="I345" i="41"/>
  <c r="J345" i="41"/>
  <c r="K345" i="41"/>
  <c r="J283" i="41"/>
  <c r="E283" i="41"/>
  <c r="K283" i="41"/>
  <c r="H283" i="41"/>
  <c r="I283" i="41"/>
  <c r="J482" i="41"/>
  <c r="H482" i="41"/>
  <c r="K482" i="41"/>
  <c r="I482" i="41"/>
  <c r="E482" i="41"/>
  <c r="K435" i="41"/>
  <c r="E435" i="41"/>
  <c r="H435" i="41"/>
  <c r="J435" i="41"/>
  <c r="I435" i="41"/>
  <c r="K138" i="29"/>
  <c r="E592" i="41"/>
  <c r="J592" i="41"/>
  <c r="I592" i="41"/>
  <c r="K592" i="41"/>
  <c r="H592" i="41"/>
  <c r="H125" i="41"/>
  <c r="E125" i="41"/>
  <c r="K125" i="41"/>
  <c r="I125" i="41"/>
  <c r="J125" i="41"/>
  <c r="J229" i="41"/>
  <c r="I229" i="41"/>
  <c r="K229" i="41"/>
  <c r="H229" i="41"/>
  <c r="E229" i="41"/>
  <c r="H374" i="41"/>
  <c r="E374" i="41"/>
  <c r="K374" i="41"/>
  <c r="J374" i="41"/>
  <c r="I374" i="41"/>
  <c r="K243" i="41"/>
  <c r="J243" i="41"/>
  <c r="H243" i="41"/>
  <c r="E243" i="41"/>
  <c r="I243" i="41"/>
  <c r="H498" i="41"/>
  <c r="J498" i="41"/>
  <c r="E498" i="41"/>
  <c r="I498" i="41"/>
  <c r="K498" i="41"/>
  <c r="E84" i="41"/>
  <c r="I84" i="41"/>
  <c r="H84" i="41"/>
  <c r="K84" i="41"/>
  <c r="J84" i="41"/>
  <c r="E492" i="41"/>
  <c r="J492" i="41"/>
  <c r="I492" i="41"/>
  <c r="H492" i="41"/>
  <c r="K492" i="41"/>
  <c r="H673" i="41"/>
  <c r="J673" i="41"/>
  <c r="E673" i="41"/>
  <c r="I673" i="41"/>
  <c r="K673" i="41"/>
  <c r="E669" i="41"/>
  <c r="I669" i="41"/>
  <c r="J669" i="41"/>
  <c r="H669" i="41"/>
  <c r="K669" i="41"/>
  <c r="H66" i="41"/>
  <c r="E66" i="41"/>
  <c r="K66" i="41"/>
  <c r="J66" i="41"/>
  <c r="I66" i="41"/>
  <c r="E154" i="41"/>
  <c r="K154" i="41"/>
  <c r="H154" i="41"/>
  <c r="J154" i="41"/>
  <c r="I154" i="41"/>
  <c r="K247" i="41"/>
  <c r="J247" i="41"/>
  <c r="I247" i="41"/>
  <c r="E247" i="41"/>
  <c r="H247" i="41"/>
  <c r="E233" i="41"/>
  <c r="K233" i="41"/>
  <c r="H233" i="41"/>
  <c r="J233" i="41"/>
  <c r="I233" i="41"/>
  <c r="K246" i="41"/>
  <c r="H246" i="41"/>
  <c r="I246" i="41"/>
  <c r="J246" i="41"/>
  <c r="E246" i="41"/>
  <c r="I248" i="41"/>
  <c r="E248" i="41"/>
  <c r="J248" i="41"/>
  <c r="K248" i="41"/>
  <c r="H248" i="41"/>
  <c r="H579" i="41"/>
  <c r="E579" i="41"/>
  <c r="K579" i="41"/>
  <c r="J579" i="41"/>
  <c r="I579" i="41"/>
  <c r="K630" i="41"/>
  <c r="I630" i="41"/>
  <c r="H630" i="41"/>
  <c r="E630" i="41"/>
  <c r="J630" i="41"/>
  <c r="E527" i="41"/>
  <c r="K527" i="41"/>
  <c r="J527" i="41"/>
  <c r="H527" i="41"/>
  <c r="I527" i="41"/>
  <c r="H338" i="41"/>
  <c r="I338" i="41"/>
  <c r="E338" i="41"/>
  <c r="K338" i="41"/>
  <c r="J338" i="41"/>
  <c r="K20" i="39"/>
  <c r="K65" i="29"/>
  <c r="K164" i="29"/>
  <c r="E288" i="41"/>
  <c r="J288" i="41"/>
  <c r="I288" i="41"/>
  <c r="K288" i="41"/>
  <c r="H288" i="41"/>
  <c r="I375" i="41"/>
  <c r="H375" i="41"/>
  <c r="J375" i="41"/>
  <c r="E375" i="41"/>
  <c r="K375" i="41"/>
  <c r="K158" i="29"/>
  <c r="K139" i="29"/>
  <c r="J559" i="41"/>
  <c r="I559" i="41"/>
  <c r="H559" i="41"/>
  <c r="K559" i="41"/>
  <c r="E559" i="41"/>
  <c r="I381" i="41"/>
  <c r="K381" i="41"/>
  <c r="J381" i="41"/>
  <c r="H381" i="41"/>
  <c r="E381" i="41"/>
  <c r="H547" i="41"/>
  <c r="J547" i="41"/>
  <c r="I547" i="41"/>
  <c r="K547" i="41"/>
  <c r="E547" i="41"/>
  <c r="K237" i="41"/>
  <c r="I237" i="41"/>
  <c r="J237" i="41"/>
  <c r="H237" i="41"/>
  <c r="E237" i="41"/>
  <c r="H567" i="41"/>
  <c r="I567" i="41"/>
  <c r="K567" i="41"/>
  <c r="J567" i="41"/>
  <c r="E567" i="41"/>
  <c r="K523" i="41"/>
  <c r="E523" i="41"/>
  <c r="J523" i="41"/>
  <c r="H523" i="41"/>
  <c r="I523" i="41"/>
  <c r="J607" i="41"/>
  <c r="I607" i="41"/>
  <c r="H607" i="41"/>
  <c r="K607" i="41"/>
  <c r="E607" i="41"/>
  <c r="I249" i="41"/>
  <c r="J249" i="41"/>
  <c r="E249" i="41"/>
  <c r="H249" i="41"/>
  <c r="K249" i="41"/>
  <c r="H576" i="41"/>
  <c r="J576" i="41"/>
  <c r="E576" i="41"/>
  <c r="I576" i="41"/>
  <c r="K576" i="41"/>
  <c r="K454" i="41"/>
  <c r="I454" i="41"/>
  <c r="H454" i="41"/>
  <c r="J454" i="41"/>
  <c r="E454" i="41"/>
  <c r="H176" i="41"/>
  <c r="J176" i="41"/>
  <c r="K176" i="41"/>
  <c r="E176" i="41"/>
  <c r="I176" i="41"/>
  <c r="H155" i="41"/>
  <c r="K155" i="41"/>
  <c r="J155" i="41"/>
  <c r="I155" i="41"/>
  <c r="E155" i="41"/>
  <c r="K410" i="41"/>
  <c r="J410" i="41"/>
  <c r="I410" i="41"/>
  <c r="E410" i="41"/>
  <c r="H410" i="41"/>
  <c r="K159" i="29"/>
  <c r="K71" i="29"/>
  <c r="E459" i="41"/>
  <c r="I459" i="41"/>
  <c r="K459" i="41"/>
  <c r="J459" i="41"/>
  <c r="H459" i="41"/>
  <c r="K89" i="29"/>
  <c r="K72" i="29"/>
  <c r="K127" i="29"/>
  <c r="H397" i="41"/>
  <c r="I397" i="41"/>
  <c r="K397" i="41"/>
  <c r="J397" i="41"/>
  <c r="E397" i="41"/>
  <c r="K73" i="29"/>
  <c r="I368" i="41"/>
  <c r="E368" i="41"/>
  <c r="K368" i="41"/>
  <c r="H368" i="41"/>
  <c r="J368" i="41"/>
  <c r="K700" i="41"/>
  <c r="H700" i="41"/>
  <c r="E700" i="41"/>
  <c r="J700" i="41"/>
  <c r="I700" i="41"/>
  <c r="J290" i="41"/>
  <c r="H290" i="41"/>
  <c r="I290" i="41"/>
  <c r="K290" i="41"/>
  <c r="E290" i="41"/>
  <c r="K151" i="41"/>
  <c r="H151" i="41"/>
  <c r="J151" i="41"/>
  <c r="I151" i="41"/>
  <c r="E151" i="41"/>
  <c r="K615" i="41"/>
  <c r="J615" i="41"/>
  <c r="H615" i="41"/>
  <c r="I615" i="41"/>
  <c r="E615" i="41"/>
  <c r="E643" i="41"/>
  <c r="K643" i="41"/>
  <c r="J643" i="41"/>
  <c r="H643" i="41"/>
  <c r="I643" i="41"/>
  <c r="K57" i="41"/>
  <c r="I57" i="41"/>
  <c r="J57" i="41"/>
  <c r="H57" i="41"/>
  <c r="E57" i="41"/>
  <c r="K291" i="41"/>
  <c r="H291" i="41"/>
  <c r="I291" i="41"/>
  <c r="J291" i="41"/>
  <c r="E291" i="41"/>
  <c r="J676" i="41"/>
  <c r="H676" i="41"/>
  <c r="K676" i="41"/>
  <c r="E676" i="41"/>
  <c r="I676" i="41"/>
  <c r="K469" i="41"/>
  <c r="J469" i="41"/>
  <c r="I469" i="41"/>
  <c r="H469" i="41"/>
  <c r="E469" i="41"/>
  <c r="E697" i="41"/>
  <c r="J697" i="41"/>
  <c r="H697" i="41"/>
  <c r="K697" i="41"/>
  <c r="I697" i="41"/>
  <c r="H342" i="41"/>
  <c r="K342" i="41"/>
  <c r="I342" i="41"/>
  <c r="J342" i="41"/>
  <c r="E342" i="41"/>
  <c r="E71" i="41"/>
  <c r="J71" i="41"/>
  <c r="I71" i="41"/>
  <c r="K71" i="41"/>
  <c r="H71" i="41"/>
  <c r="K143" i="29"/>
  <c r="K66" i="29"/>
  <c r="I531" i="41"/>
  <c r="E531" i="41"/>
  <c r="J531" i="41"/>
  <c r="H531" i="41"/>
  <c r="K531" i="41"/>
  <c r="K25" i="39"/>
  <c r="K425" i="41"/>
  <c r="I425" i="41"/>
  <c r="H425" i="41"/>
  <c r="E425" i="41"/>
  <c r="J425" i="41"/>
  <c r="J613" i="41"/>
  <c r="K613" i="41"/>
  <c r="E613" i="41"/>
  <c r="H613" i="41"/>
  <c r="I613" i="41"/>
  <c r="I418" i="41"/>
  <c r="H418" i="41"/>
  <c r="J418" i="41"/>
  <c r="K418" i="41"/>
  <c r="E418" i="41"/>
  <c r="K378" i="41"/>
  <c r="I378" i="41"/>
  <c r="E378" i="41"/>
  <c r="J378" i="41"/>
  <c r="H378" i="41"/>
  <c r="I652" i="41"/>
  <c r="E652" i="41"/>
  <c r="J652" i="41"/>
  <c r="K652" i="41"/>
  <c r="H652" i="41"/>
  <c r="H103" i="41"/>
  <c r="K103" i="41"/>
  <c r="E103" i="41"/>
  <c r="I103" i="41"/>
  <c r="J103" i="41"/>
  <c r="K708" i="41"/>
  <c r="E708" i="41"/>
  <c r="H708" i="41"/>
  <c r="I708" i="41"/>
  <c r="J708" i="41"/>
  <c r="I180" i="41"/>
  <c r="H180" i="41"/>
  <c r="E180" i="41"/>
  <c r="K180" i="41"/>
  <c r="J180" i="41"/>
  <c r="E520" i="41"/>
  <c r="H520" i="41"/>
  <c r="K520" i="41"/>
  <c r="I520" i="41"/>
  <c r="J520" i="41"/>
  <c r="E625" i="41"/>
  <c r="J625" i="41"/>
  <c r="K625" i="41"/>
  <c r="H625" i="41"/>
  <c r="I625" i="41"/>
  <c r="K195" i="41"/>
  <c r="E195" i="41"/>
  <c r="H195" i="41"/>
  <c r="I195" i="41"/>
  <c r="J195" i="41"/>
  <c r="H545" i="41"/>
  <c r="I545" i="41"/>
  <c r="K545" i="41"/>
  <c r="E545" i="41"/>
  <c r="J545" i="41"/>
  <c r="J707" i="41"/>
  <c r="K707" i="41"/>
  <c r="E707" i="41"/>
  <c r="H707" i="41"/>
  <c r="I707" i="41"/>
  <c r="K37" i="29"/>
  <c r="K126" i="29"/>
  <c r="K42" i="29"/>
  <c r="K70" i="29"/>
  <c r="J560" i="41"/>
  <c r="E560" i="41"/>
  <c r="H560" i="41"/>
  <c r="I560" i="41"/>
  <c r="K560" i="41"/>
  <c r="H112" i="41"/>
  <c r="J112" i="41"/>
  <c r="I112" i="41"/>
  <c r="K112" i="41"/>
  <c r="E112" i="41"/>
  <c r="K402" i="41"/>
  <c r="J402" i="41"/>
  <c r="E402" i="41"/>
  <c r="I402" i="41"/>
  <c r="H402" i="41"/>
  <c r="J608" i="41"/>
  <c r="H608" i="41"/>
  <c r="K608" i="41"/>
  <c r="I608" i="41"/>
  <c r="E608" i="41"/>
  <c r="K133" i="41"/>
  <c r="I133" i="41"/>
  <c r="J133" i="41"/>
  <c r="E133" i="41"/>
  <c r="H133" i="41"/>
  <c r="K123" i="41"/>
  <c r="H123" i="41"/>
  <c r="E123" i="41"/>
  <c r="J123" i="41"/>
  <c r="I123" i="41"/>
  <c r="E477" i="41"/>
  <c r="J477" i="41"/>
  <c r="H477" i="41"/>
  <c r="K477" i="41"/>
  <c r="I477" i="41"/>
  <c r="K301" i="41"/>
  <c r="H301" i="41"/>
  <c r="I301" i="41"/>
  <c r="J301" i="41"/>
  <c r="E301" i="41"/>
  <c r="E468" i="41"/>
  <c r="K468" i="41"/>
  <c r="J468" i="41"/>
  <c r="I468" i="41"/>
  <c r="H468" i="41"/>
  <c r="H42" i="41"/>
  <c r="J42" i="41"/>
  <c r="E42" i="41"/>
  <c r="K42" i="41"/>
  <c r="I42" i="41"/>
  <c r="I158" i="41"/>
  <c r="E158" i="41"/>
  <c r="H158" i="41"/>
  <c r="K158" i="41"/>
  <c r="J158" i="41"/>
  <c r="I587" i="41"/>
  <c r="E587" i="41"/>
  <c r="K587" i="41"/>
  <c r="H587" i="41"/>
  <c r="J587" i="41"/>
  <c r="K94" i="29"/>
  <c r="K91" i="29"/>
  <c r="K75" i="29"/>
  <c r="K334" i="41"/>
  <c r="E334" i="41"/>
  <c r="I334" i="41"/>
  <c r="H334" i="41"/>
  <c r="J334" i="41"/>
  <c r="J88" i="41"/>
  <c r="K88" i="41"/>
  <c r="I88" i="41"/>
  <c r="H88" i="41"/>
  <c r="E88" i="41"/>
  <c r="K149" i="29"/>
  <c r="E635" i="41"/>
  <c r="I635" i="41"/>
  <c r="K635" i="41"/>
  <c r="J635" i="41"/>
  <c r="H635" i="41"/>
  <c r="H240" i="41"/>
  <c r="E240" i="41"/>
  <c r="K240" i="41"/>
  <c r="J240" i="41"/>
  <c r="I240" i="41"/>
  <c r="K442" i="41"/>
  <c r="J442" i="41"/>
  <c r="I442" i="41"/>
  <c r="E442" i="41"/>
  <c r="H442" i="41"/>
  <c r="I553" i="41"/>
  <c r="J553" i="41"/>
  <c r="H553" i="41"/>
  <c r="E553" i="41"/>
  <c r="K553" i="41"/>
  <c r="H416" i="41"/>
  <c r="E416" i="41"/>
  <c r="I416" i="41"/>
  <c r="K416" i="41"/>
  <c r="J416" i="41"/>
  <c r="J424" i="41"/>
  <c r="I424" i="41"/>
  <c r="E424" i="41"/>
  <c r="K424" i="41"/>
  <c r="H424" i="41"/>
  <c r="K277" i="41"/>
  <c r="J277" i="41"/>
  <c r="I277" i="41"/>
  <c r="E277" i="41"/>
  <c r="H277" i="41"/>
  <c r="E99" i="41"/>
  <c r="K99" i="41"/>
  <c r="I99" i="41"/>
  <c r="J99" i="41"/>
  <c r="H99" i="41"/>
  <c r="I43" i="41"/>
  <c r="E43" i="41"/>
  <c r="J43" i="41"/>
  <c r="H43" i="41"/>
  <c r="K43" i="41"/>
  <c r="J633" i="41"/>
  <c r="E633" i="41"/>
  <c r="I633" i="41"/>
  <c r="H633" i="41"/>
  <c r="K633" i="41"/>
  <c r="J709" i="41"/>
  <c r="E709" i="41"/>
  <c r="I709" i="41"/>
  <c r="H709" i="41"/>
  <c r="K709" i="41"/>
  <c r="J637" i="41"/>
  <c r="H637" i="41"/>
  <c r="E637" i="41"/>
  <c r="I637" i="41"/>
  <c r="K637" i="41"/>
  <c r="J77" i="41"/>
  <c r="H77" i="41"/>
  <c r="I77" i="41"/>
  <c r="E77" i="41"/>
  <c r="K77" i="41"/>
  <c r="H127" i="41"/>
  <c r="I127" i="41"/>
  <c r="E127" i="41"/>
  <c r="K127" i="41"/>
  <c r="J127" i="41"/>
  <c r="J522" i="41"/>
  <c r="I522" i="41"/>
  <c r="K522" i="41"/>
  <c r="H522" i="41"/>
  <c r="E522" i="41"/>
  <c r="H538" i="41"/>
  <c r="J538" i="41"/>
  <c r="E538" i="41"/>
  <c r="K538" i="41"/>
  <c r="I538" i="41"/>
  <c r="J364" i="41"/>
  <c r="K364" i="41"/>
  <c r="I364" i="41"/>
  <c r="H364" i="41"/>
  <c r="E364" i="41"/>
  <c r="H703" i="41"/>
  <c r="I703" i="41"/>
  <c r="K703" i="41"/>
  <c r="E703" i="41"/>
  <c r="J703" i="41"/>
  <c r="K19" i="29"/>
  <c r="K117" i="29"/>
  <c r="H194" i="41"/>
  <c r="K194" i="41"/>
  <c r="E194" i="41"/>
  <c r="I194" i="41"/>
  <c r="J194" i="41"/>
  <c r="H92" i="41"/>
  <c r="I92" i="41"/>
  <c r="K92" i="41"/>
  <c r="J92" i="41"/>
  <c r="E92" i="41"/>
  <c r="I289" i="41"/>
  <c r="H289" i="41"/>
  <c r="K289" i="41"/>
  <c r="J289" i="41"/>
  <c r="E289" i="41"/>
  <c r="J76" i="41"/>
  <c r="I76" i="41"/>
  <c r="E76" i="41"/>
  <c r="H76" i="41"/>
  <c r="K76" i="41"/>
  <c r="K157" i="29"/>
  <c r="K38" i="29"/>
  <c r="K430" i="41"/>
  <c r="J430" i="41"/>
  <c r="E430" i="41"/>
  <c r="H430" i="41"/>
  <c r="I430" i="41"/>
  <c r="J558" i="41"/>
  <c r="H558" i="41"/>
  <c r="E558" i="41"/>
  <c r="I558" i="41"/>
  <c r="K558" i="41"/>
  <c r="I333" i="41"/>
  <c r="E333" i="41"/>
  <c r="H333" i="41"/>
  <c r="K333" i="41"/>
  <c r="J333" i="41"/>
  <c r="I172" i="41"/>
  <c r="K172" i="41"/>
  <c r="J172" i="41"/>
  <c r="H172" i="41"/>
  <c r="E172" i="41"/>
  <c r="K93" i="41"/>
  <c r="H93" i="41"/>
  <c r="E93" i="41"/>
  <c r="J93" i="41"/>
  <c r="I93" i="41"/>
  <c r="K287" i="41"/>
  <c r="I287" i="41"/>
  <c r="H287" i="41"/>
  <c r="J287" i="41"/>
  <c r="E287" i="41"/>
  <c r="H349" i="41"/>
  <c r="E349" i="41"/>
  <c r="I349" i="41"/>
  <c r="J349" i="41"/>
  <c r="K349" i="41"/>
  <c r="E357" i="41"/>
  <c r="H357" i="41"/>
  <c r="K357" i="41"/>
  <c r="I357" i="41"/>
  <c r="J357" i="41"/>
  <c r="K210" i="41"/>
  <c r="J210" i="41"/>
  <c r="H210" i="41"/>
  <c r="E210" i="41"/>
  <c r="I210" i="41"/>
  <c r="K471" i="41"/>
  <c r="I471" i="41"/>
  <c r="H471" i="41"/>
  <c r="J471" i="41"/>
  <c r="E471" i="41"/>
  <c r="K268" i="41"/>
  <c r="H268" i="41"/>
  <c r="I268" i="41"/>
  <c r="E268" i="41"/>
  <c r="J268" i="41"/>
  <c r="H487" i="41"/>
  <c r="I487" i="41"/>
  <c r="J487" i="41"/>
  <c r="K487" i="41"/>
  <c r="E487" i="41"/>
  <c r="H114" i="41"/>
  <c r="J114" i="41"/>
  <c r="E114" i="41"/>
  <c r="K114" i="41"/>
  <c r="I114" i="41"/>
  <c r="J45" i="41"/>
  <c r="I45" i="41"/>
  <c r="H45" i="41"/>
  <c r="K45" i="41"/>
  <c r="E45" i="41"/>
  <c r="K21" i="29"/>
  <c r="K103" i="29"/>
  <c r="K146" i="29"/>
  <c r="K142" i="29"/>
  <c r="K18" i="39"/>
  <c r="K95" i="29"/>
  <c r="K85" i="29"/>
  <c r="K130" i="29"/>
  <c r="K87" i="11"/>
  <c r="K88" i="11" s="1"/>
  <c r="I551" i="41"/>
  <c r="E551" i="41"/>
  <c r="J551" i="41"/>
  <c r="K551" i="41"/>
  <c r="H551" i="41"/>
  <c r="K68" i="29"/>
  <c r="K141" i="29" l="1"/>
  <c r="K67" i="29"/>
  <c r="K31" i="39"/>
  <c r="K101" i="29"/>
  <c r="K88" i="29"/>
  <c r="K23" i="39"/>
  <c r="K26" i="39"/>
  <c r="K34" i="39"/>
  <c r="H12" i="54"/>
  <c r="C13" i="54"/>
  <c r="I12" i="54"/>
  <c r="D12" i="54"/>
  <c r="E12" i="54" s="1"/>
  <c r="L12" i="54" s="1"/>
  <c r="M12" i="54" s="1"/>
  <c r="J38" i="39"/>
  <c r="J39" i="39" s="1"/>
  <c r="J40" i="39" s="1"/>
  <c r="K29" i="39"/>
  <c r="K16" i="39"/>
  <c r="I168" i="29"/>
  <c r="I169" i="29" s="1"/>
  <c r="I170" i="29" s="1"/>
  <c r="H38" i="39"/>
  <c r="H39" i="39" s="1"/>
  <c r="H40" i="39" s="1"/>
  <c r="I38" i="39"/>
  <c r="I39" i="39" s="1"/>
  <c r="I40" i="39" s="1"/>
  <c r="J168" i="29"/>
  <c r="J169" i="29" s="1"/>
  <c r="J170" i="29" s="1"/>
  <c r="K16" i="29"/>
  <c r="K24" i="39"/>
  <c r="K30" i="39"/>
  <c r="K17" i="29"/>
  <c r="H168" i="29"/>
  <c r="B89" i="11"/>
  <c r="D10" i="59"/>
  <c r="D13" i="54" l="1"/>
  <c r="E13" i="54" s="1"/>
  <c r="I13" i="54"/>
  <c r="H13" i="54"/>
  <c r="C14" i="54"/>
  <c r="K168" i="29"/>
  <c r="K169" i="29" s="1"/>
  <c r="K170" i="29" s="1"/>
  <c r="K38" i="39"/>
  <c r="K39" i="39" s="1"/>
  <c r="K40" i="39" s="1"/>
  <c r="F7" i="54"/>
  <c r="D11" i="59"/>
  <c r="H169" i="29"/>
  <c r="H170" i="29" s="1"/>
  <c r="C15" i="54" l="1"/>
  <c r="D14" i="54"/>
  <c r="E14" i="54" s="1"/>
  <c r="L14" i="54" s="1"/>
  <c r="M14" i="54" s="1"/>
  <c r="I14" i="54"/>
  <c r="H14" i="54"/>
  <c r="L13" i="54"/>
  <c r="M13" i="54" s="1"/>
  <c r="G29" i="54"/>
  <c r="G28" i="54"/>
  <c r="G21" i="54"/>
  <c r="G30" i="54"/>
  <c r="G19" i="54"/>
  <c r="G11" i="54"/>
  <c r="J11" i="54" s="1"/>
  <c r="N11" i="54" s="1"/>
  <c r="P11" i="54" s="1"/>
  <c r="G26" i="54"/>
  <c r="G13" i="54"/>
  <c r="J13" i="54" s="1"/>
  <c r="G31" i="54"/>
  <c r="G32" i="54"/>
  <c r="G8" i="54"/>
  <c r="J8" i="54" s="1"/>
  <c r="N8" i="54" s="1"/>
  <c r="P8" i="54" s="1"/>
  <c r="G10" i="54"/>
  <c r="J10" i="54" s="1"/>
  <c r="N10" i="54" s="1"/>
  <c r="P10" i="54" s="1"/>
  <c r="G7" i="54"/>
  <c r="J7" i="54" s="1"/>
  <c r="G22" i="54"/>
  <c r="G18" i="54"/>
  <c r="G23" i="54"/>
  <c r="G14" i="54"/>
  <c r="G27" i="54"/>
  <c r="G24" i="54"/>
  <c r="G25" i="54"/>
  <c r="G17" i="54"/>
  <c r="G20" i="54"/>
  <c r="G12" i="54"/>
  <c r="J12" i="54" s="1"/>
  <c r="N12" i="54" s="1"/>
  <c r="P12" i="54" s="1"/>
  <c r="G9" i="54"/>
  <c r="J9" i="54" s="1"/>
  <c r="N9" i="54" s="1"/>
  <c r="P9" i="54" s="1"/>
  <c r="G16" i="54"/>
  <c r="G15" i="54"/>
  <c r="J14" i="54" l="1"/>
  <c r="N14" i="54" s="1"/>
  <c r="P14" i="54" s="1"/>
  <c r="N13" i="54"/>
  <c r="P13" i="54" s="1"/>
  <c r="C16" i="54"/>
  <c r="I15" i="54"/>
  <c r="D15" i="54"/>
  <c r="E15" i="54" s="1"/>
  <c r="H15" i="54"/>
  <c r="N7" i="54"/>
  <c r="J15" i="54" l="1"/>
  <c r="I16" i="54"/>
  <c r="C17" i="54"/>
  <c r="D16" i="54"/>
  <c r="H16" i="54"/>
  <c r="L15" i="54"/>
  <c r="M15" i="54" s="1"/>
  <c r="P7" i="54"/>
  <c r="Q7" i="54" s="1"/>
  <c r="N15" i="54" l="1"/>
  <c r="P15" i="54" s="1"/>
  <c r="D17" i="54"/>
  <c r="E17" i="54" s="1"/>
  <c r="I17" i="54"/>
  <c r="C18" i="54"/>
  <c r="H17" i="54"/>
  <c r="E16" i="54"/>
  <c r="L16" i="54" s="1"/>
  <c r="M16" i="54" s="1"/>
  <c r="J16" i="54"/>
  <c r="Q8" i="54"/>
  <c r="S7" i="54"/>
  <c r="J17" i="54" l="1"/>
  <c r="N16" i="54"/>
  <c r="P16" i="54" s="1"/>
  <c r="C19" i="54"/>
  <c r="D18" i="54"/>
  <c r="E18" i="54" s="1"/>
  <c r="H18" i="54"/>
  <c r="I18" i="54"/>
  <c r="L17" i="54"/>
  <c r="M17" i="54" s="1"/>
  <c r="Q9" i="54"/>
  <c r="S8" i="54"/>
  <c r="N17" i="54" l="1"/>
  <c r="P17" i="54" s="1"/>
  <c r="J18" i="54"/>
  <c r="L18" i="54"/>
  <c r="M18" i="54" s="1"/>
  <c r="H19" i="54"/>
  <c r="I19" i="54"/>
  <c r="C20" i="54"/>
  <c r="D19" i="54"/>
  <c r="E19" i="54" s="1"/>
  <c r="L19" i="54" s="1"/>
  <c r="M19" i="54" s="1"/>
  <c r="Q10" i="54"/>
  <c r="S9" i="54"/>
  <c r="T9" i="54"/>
  <c r="N18" i="54" l="1"/>
  <c r="P18" i="54" s="1"/>
  <c r="J19" i="54"/>
  <c r="N19" i="54" s="1"/>
  <c r="P19" i="54" s="1"/>
  <c r="H20" i="54"/>
  <c r="I20" i="54"/>
  <c r="D20" i="54"/>
  <c r="C21" i="54"/>
  <c r="S10" i="54"/>
  <c r="Q11" i="54"/>
  <c r="T10" i="54"/>
  <c r="J20" i="54" l="1"/>
  <c r="E20" i="54"/>
  <c r="L20" i="54" s="1"/>
  <c r="M20" i="54" s="1"/>
  <c r="D21" i="54"/>
  <c r="I21" i="54"/>
  <c r="H21" i="54"/>
  <c r="C22" i="54"/>
  <c r="S11" i="54"/>
  <c r="Q12" i="54"/>
  <c r="T11" i="54"/>
  <c r="N20" i="54" l="1"/>
  <c r="P20" i="54" s="1"/>
  <c r="J21" i="54"/>
  <c r="E21" i="54"/>
  <c r="L21" i="54" s="1"/>
  <c r="M21" i="54" s="1"/>
  <c r="D22" i="54"/>
  <c r="H22" i="54"/>
  <c r="C23" i="54"/>
  <c r="I22" i="54"/>
  <c r="S12" i="54"/>
  <c r="Q13" i="54"/>
  <c r="T12" i="54"/>
  <c r="N21" i="54" l="1"/>
  <c r="P21" i="54" s="1"/>
  <c r="J22" i="54"/>
  <c r="D23" i="54"/>
  <c r="H23" i="54"/>
  <c r="I23" i="54"/>
  <c r="C24" i="54"/>
  <c r="E23" i="54"/>
  <c r="E22" i="54"/>
  <c r="L22" i="54" s="1"/>
  <c r="M22" i="54" s="1"/>
  <c r="S13" i="54"/>
  <c r="Q14" i="54"/>
  <c r="T13" i="54"/>
  <c r="N22" i="54" l="1"/>
  <c r="P22" i="54" s="1"/>
  <c r="J23" i="54"/>
  <c r="I24" i="54"/>
  <c r="H24" i="54"/>
  <c r="D24" i="54"/>
  <c r="C25" i="54"/>
  <c r="L23" i="54"/>
  <c r="M23" i="54" s="1"/>
  <c r="S14" i="54"/>
  <c r="Q15" i="54"/>
  <c r="T14" i="54"/>
  <c r="N23" i="54" l="1"/>
  <c r="P23" i="54" s="1"/>
  <c r="C26" i="54"/>
  <c r="I25" i="54"/>
  <c r="D25" i="54"/>
  <c r="E25" i="54" s="1"/>
  <c r="H25" i="54"/>
  <c r="E24" i="54"/>
  <c r="L24" i="54" s="1"/>
  <c r="M24" i="54" s="1"/>
  <c r="J24" i="54"/>
  <c r="Q16" i="54"/>
  <c r="T16" i="54" s="1"/>
  <c r="S15" i="54"/>
  <c r="T15" i="54"/>
  <c r="J25" i="54" l="1"/>
  <c r="N24" i="54"/>
  <c r="P24" i="54" s="1"/>
  <c r="L25" i="54"/>
  <c r="M25" i="54" s="1"/>
  <c r="H26" i="54"/>
  <c r="I26" i="54"/>
  <c r="C27" i="54"/>
  <c r="D26" i="54"/>
  <c r="S16" i="54"/>
  <c r="Q17" i="54"/>
  <c r="T17" i="54" s="1"/>
  <c r="N25" i="54" l="1"/>
  <c r="P25" i="54" s="1"/>
  <c r="J26" i="54"/>
  <c r="E26" i="54"/>
  <c r="L26" i="54" s="1"/>
  <c r="M26" i="54" s="1"/>
  <c r="D27" i="54"/>
  <c r="I27" i="54"/>
  <c r="H27" i="54"/>
  <c r="C28" i="54"/>
  <c r="E27" i="54"/>
  <c r="L27" i="54" s="1"/>
  <c r="M27" i="54" s="1"/>
  <c r="S17" i="54"/>
  <c r="Q18" i="54"/>
  <c r="T18" i="54" s="1"/>
  <c r="N26" i="54" l="1"/>
  <c r="P26" i="54" s="1"/>
  <c r="I28" i="54"/>
  <c r="H28" i="54"/>
  <c r="C29" i="54"/>
  <c r="D28" i="54"/>
  <c r="E28" i="54" s="1"/>
  <c r="J27" i="54"/>
  <c r="N27" i="54" s="1"/>
  <c r="P27" i="54" s="1"/>
  <c r="S18" i="54"/>
  <c r="Q19" i="54"/>
  <c r="T19" i="54" s="1"/>
  <c r="J28" i="54" l="1"/>
  <c r="I29" i="54"/>
  <c r="C30" i="54"/>
  <c r="D29" i="54"/>
  <c r="E29" i="54" s="1"/>
  <c r="H29" i="54"/>
  <c r="L28" i="54"/>
  <c r="M28" i="54" s="1"/>
  <c r="Q20" i="54"/>
  <c r="T20" i="54" s="1"/>
  <c r="S19" i="54"/>
  <c r="J29" i="54" l="1"/>
  <c r="N28" i="54"/>
  <c r="P28" i="54" s="1"/>
  <c r="L29" i="54"/>
  <c r="M29" i="54" s="1"/>
  <c r="I30" i="54"/>
  <c r="D30" i="54"/>
  <c r="C31" i="54"/>
  <c r="H30" i="54"/>
  <c r="S20" i="54"/>
  <c r="Q21" i="54"/>
  <c r="T21" i="54" s="1"/>
  <c r="N29" i="54" l="1"/>
  <c r="P29" i="54" s="1"/>
  <c r="J30" i="54"/>
  <c r="E30" i="54"/>
  <c r="L30" i="54" s="1"/>
  <c r="M30" i="54" s="1"/>
  <c r="I31" i="54"/>
  <c r="H31" i="54"/>
  <c r="C32" i="54"/>
  <c r="D31" i="54"/>
  <c r="Q22" i="54"/>
  <c r="T22" i="54" s="1"/>
  <c r="S21" i="54"/>
  <c r="N30" i="54" l="1"/>
  <c r="P30" i="54" s="1"/>
  <c r="I32" i="54"/>
  <c r="H32" i="54"/>
  <c r="J32" i="54" s="1"/>
  <c r="D32" i="54"/>
  <c r="E31" i="54"/>
  <c r="L31" i="54" s="1"/>
  <c r="M31" i="54" s="1"/>
  <c r="J31" i="54"/>
  <c r="Q23" i="54"/>
  <c r="T23" i="54" s="1"/>
  <c r="S22" i="54"/>
  <c r="J33" i="54" l="1"/>
  <c r="N31" i="54"/>
  <c r="P31" i="54" s="1"/>
  <c r="E32" i="54"/>
  <c r="L32" i="54"/>
  <c r="M32" i="54" s="1"/>
  <c r="S23" i="54"/>
  <c r="Q24" i="54"/>
  <c r="T24" i="54" s="1"/>
  <c r="M33" i="54" l="1"/>
  <c r="Q36" i="54" s="1"/>
  <c r="N32" i="54"/>
  <c r="S24" i="54"/>
  <c r="Q25" i="54"/>
  <c r="T25" i="54" s="1"/>
  <c r="P32" i="54" l="1"/>
  <c r="Q34" i="54"/>
  <c r="Q37" i="54"/>
  <c r="Q38" i="54"/>
  <c r="S25" i="54"/>
  <c r="Q26" i="54"/>
  <c r="T26" i="54" s="1"/>
  <c r="S26" i="54" l="1"/>
  <c r="Q27" i="54"/>
  <c r="T27" i="54" s="1"/>
  <c r="Q28" i="54" l="1"/>
  <c r="T28" i="54" s="1"/>
  <c r="S27" i="54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rgb="FF000000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<sst xmlns="http://schemas.openxmlformats.org/spreadsheetml/2006/main" count="4771" uniqueCount="1642">
  <si>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</si>
  <si>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</si>
  <si>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</si>
  <si>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</si>
  <si>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</si>
  <si>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</si>
  <si>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</si>
  <si>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</si>
  <si>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</si>
  <si>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</si>
  <si>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</si>
  <si>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</si>
  <si>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</si>
  <si>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</si>
  <si>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</si>
  <si>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</si>
  <si>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</si>
  <si>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</si>
  <si>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</si>
  <si>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</si>
  <si>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</si>
  <si>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</si>
  <si>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</si>
  <si>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</si>
  <si>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</si>
  <si>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</si>
  <si>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</si>
  <si>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</si>
  <si>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</si>
  <si>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</si>
  <si>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</si>
  <si>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</si>
  <si>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</si>
  <si>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</si>
  <si>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</si>
  <si>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</si>
  <si>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</si>
  <si>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</si>
  <si>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</si>
  <si>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</si>
  <si>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</si>
  <si>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</si>
  <si>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</si>
  <si>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</si>
  <si>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</si>
  <si>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</si>
  <si>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</si>
  <si>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</si>
  <si>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</si>
  <si>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</si>
  <si>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</si>
  <si>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</si>
  <si>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</si>
  <si>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</si>
  <si>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</si>
  <si>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</si>
  <si>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</si>
  <si>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</si>
  <si>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</si>
  <si>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</si>
  <si>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</si>
  <si>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</si>
  <si>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</si>
  <si>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</si>
  <si>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</si>
  <si>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</si>
  <si>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</si>
  <si>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</si>
  <si>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</si>
  <si>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</si>
  <si>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</si>
  <si>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</si>
  <si>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</si>
  <si>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</si>
  <si>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</si>
  <si>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</si>
  <si>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</si>
  <si>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</si>
  <si>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</si>
  <si>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</si>
  <si>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</si>
  <si>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</si>
  <si>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</si>
  <si>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</si>
  <si>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</si>
  <si>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</si>
  <si>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</si>
  <si>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</si>
  <si>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</si>
  <si>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</si>
  <si>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</si>
  <si>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</si>
  <si>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</si>
  <si>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</si>
  <si>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</si>
  <si>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</si>
  <si>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</si>
  <si>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</si>
  <si>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</si>
  <si>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</si>
  <si>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</si>
  <si>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</si>
  <si>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</si>
  <si>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</si>
  <si>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</si>
  <si>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</si>
  <si>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</si>
  <si>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</si>
  <si>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</si>
  <si>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</si>
  <si>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</si>
  <si>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</si>
  <si>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</si>
  <si>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</si>
  <si>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</si>
  <si>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</si>
  <si>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</si>
  <si>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</si>
  <si>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</si>
  <si>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</si>
  <si>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</si>
  <si>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</si>
  <si>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</si>
  <si>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</si>
  <si>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</si>
  <si>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</si>
  <si>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</si>
  <si>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</si>
  <si>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</si>
  <si>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</si>
  <si>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</si>
  <si>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</si>
  <si>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</si>
  <si>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</si>
  <si>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</si>
  <si>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</si>
  <si>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</si>
  <si>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</si>
  <si>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</si>
  <si>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</si>
  <si>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</si>
  <si>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</si>
  <si>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</si>
  <si>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</si>
  <si>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</si>
  <si>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</si>
  <si>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</si>
  <si>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</si>
  <si>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</si>
  <si>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</si>
  <si>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</si>
  <si>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</si>
  <si>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</si>
  <si>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</si>
  <si>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</si>
  <si>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</si>
  <si>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</si>
  <si>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</si>
  <si>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</si>
  <si>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</si>
  <si>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</si>
  <si>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</si>
  <si>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</si>
  <si>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</si>
  <si>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</si>
  <si>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</si>
  <si>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</si>
  <si>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</si>
  <si>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</si>
  <si>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</si>
  <si>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</si>
  <si>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</si>
  <si>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</si>
  <si>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</si>
  <si>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</si>
  <si>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</si>
  <si>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</si>
  <si>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</si>
  <si>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</si>
  <si>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</si>
  <si>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</si>
  <si>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</si>
  <si>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</si>
  <si>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</si>
  <si>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</si>
  <si>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</si>
  <si>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</si>
  <si>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</si>
  <si>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</si>
  <si>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</si>
  <si>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</si>
  <si>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</si>
  <si>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</si>
  <si>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</si>
  <si>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</si>
  <si>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</si>
  <si>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</si>
  <si>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</si>
  <si>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</si>
  <si>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</si>
  <si>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</si>
  <si>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</si>
  <si>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</si>
  <si>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</si>
  <si>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</si>
  <si>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</si>
  <si>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</si>
  <si>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</si>
  <si>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</si>
  <si>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</si>
  <si>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</si>
  <si>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</si>
  <si>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</si>
  <si>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</si>
  <si>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</si>
  <si>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</si>
  <si>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</si>
  <si>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</si>
  <si>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</si>
  <si>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</si>
  <si>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</si>
  <si>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</si>
  <si>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</si>
  <si>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</si>
  <si>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</si>
  <si>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</si>
  <si>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</si>
  <si>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</si>
  <si>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</si>
  <si>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</si>
  <si>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</si>
  <si>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</si>
  <si>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</si>
  <si>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</si>
  <si>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</si>
  <si>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</si>
  <si>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</si>
  <si>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</si>
  <si>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</si>
  <si>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</si>
  <si>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</si>
  <si>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</si>
  <si>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</si>
  <si>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</si>
  <si>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</si>
  <si>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</si>
  <si>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</si>
  <si>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</si>
  <si>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</si>
  <si>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</si>
  <si>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</si>
  <si>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</si>
  <si>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</si>
  <si>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</si>
  <si>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</si>
  <si>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</si>
  <si>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</si>
  <si>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</si>
  <si>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</si>
  <si>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</si>
  <si>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</si>
  <si>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</si>
  <si>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</si>
  <si>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</si>
  <si>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</si>
  <si>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</si>
  <si>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</si>
  <si>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</si>
  <si>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</si>
  <si>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</si>
  <si>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</si>
  <si>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</si>
  <si>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</si>
  <si>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</si>
  <si>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</si>
  <si>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</si>
  <si>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</si>
  <si>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</si>
  <si>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</si>
  <si>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</si>
  <si>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</si>
  <si>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</si>
  <si>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</si>
  <si>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</si>
  <si>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</si>
  <si>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</si>
  <si>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</si>
  <si>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</si>
  <si>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</si>
  <si>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</si>
  <si>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</si>
  <si>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</si>
  <si>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</si>
  <si>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</si>
  <si>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</si>
  <si>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</si>
  <si>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</si>
  <si>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</si>
  <si>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</si>
  <si>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</si>
  <si>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</si>
  <si>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</si>
  <si>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</si>
  <si>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</si>
  <si>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</si>
  <si>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</si>
  <si>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</si>
  <si>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</si>
  <si>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</si>
  <si>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</si>
  <si>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</si>
  <si>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</si>
  <si>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</si>
  <si>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</si>
  <si>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</si>
  <si>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</si>
  <si>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</si>
  <si>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</si>
  <si>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</si>
  <si>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</si>
  <si>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</si>
  <si>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</si>
  <si>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</si>
  <si>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</si>
  <si>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</si>
  <si>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</si>
  <si>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</si>
  <si>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</si>
  <si>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</si>
  <si>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</si>
  <si>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</si>
  <si>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</si>
  <si>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</si>
  <si>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</si>
  <si>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</si>
  <si>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</si>
  <si>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</si>
  <si>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</si>
  <si>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</si>
  <si>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</si>
  <si>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</si>
  <si>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</si>
  <si>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</si>
  <si>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</si>
  <si>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</si>
  <si>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</si>
  <si>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</si>
  <si>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</si>
  <si>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</si>
  <si>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</si>
  <si>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</si>
  <si>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</si>
  <si>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</si>
  <si>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</si>
  <si>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</si>
  <si>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</si>
  <si>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</si>
  <si>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</si>
  <si>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</si>
  <si>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</si>
  <si>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</si>
  <si>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</si>
  <si>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</si>
  <si>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</si>
  <si>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</si>
  <si>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</si>
  <si>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</si>
  <si>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</si>
  <si>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</si>
  <si>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</si>
  <si>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</si>
  <si>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</si>
  <si>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</si>
  <si>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</si>
  <si>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</si>
  <si>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</si>
  <si>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</si>
  <si>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</si>
  <si>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</si>
  <si>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</si>
  <si>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</si>
  <si>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</si>
  <si>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</si>
  <si>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</si>
  <si>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</si>
  <si>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</si>
  <si>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</si>
  <si>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</si>
  <si>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</si>
  <si>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</si>
  <si>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</si>
  <si>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</si>
  <si>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</si>
  <si>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</si>
  <si>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</si>
  <si>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</si>
  <si>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</si>
  <si>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</si>
  <si>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</si>
  <si>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</si>
  <si>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</si>
  <si>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</si>
  <si>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</si>
  <si>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</si>
  <si>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</si>
  <si>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</si>
  <si>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</si>
  <si>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</si>
  <si>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</si>
  <si>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</si>
  <si>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</si>
  <si>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</si>
  <si>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</si>
  <si>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</si>
  <si>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</si>
  <si>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</si>
  <si>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</si>
  <si>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</si>
  <si>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</si>
  <si>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</si>
  <si>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</si>
  <si>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</si>
  <si>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</si>
  <si>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</si>
  <si>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</si>
  <si>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</si>
  <si>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</si>
  <si>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</si>
  <si>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</si>
  <si>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</si>
  <si>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</si>
  <si>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</si>
  <si>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</si>
  <si>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</si>
  <si>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</si>
  <si>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</si>
  <si>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</si>
  <si>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</si>
  <si>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</si>
  <si>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</si>
  <si>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</si>
  <si>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</si>
  <si>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</si>
  <si>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</si>
  <si>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</si>
  <si>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</si>
  <si>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</si>
  <si>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</si>
  <si>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</si>
  <si>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</si>
  <si>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</si>
  <si>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</si>
  <si>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</si>
  <si>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</si>
  <si>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</si>
  <si>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</si>
  <si>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</si>
  <si>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</si>
  <si>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</si>
  <si>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</si>
  <si>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</si>
  <si>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</si>
  <si>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</si>
  <si>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</si>
  <si>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</si>
  <si>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</si>
  <si>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</si>
  <si>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</si>
  <si>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</si>
  <si>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</si>
  <si>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</si>
  <si>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</si>
  <si>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</si>
  <si>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</si>
  <si>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</si>
  <si>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</si>
  <si>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</si>
  <si>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</si>
  <si>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</si>
  <si>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</si>
  <si>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</si>
  <si>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</si>
  <si>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</si>
  <si>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</si>
  <si>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</si>
  <si>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</si>
  <si>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</si>
  <si>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</si>
  <si>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</si>
  <si>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</si>
  <si>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</si>
  <si>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</si>
  <si>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</si>
  <si>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</si>
  <si>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</si>
  <si>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</si>
  <si>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</si>
  <si>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</si>
  <si>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</si>
  <si>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</si>
  <si>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</si>
  <si>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</si>
  <si>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</si>
  <si>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</si>
  <si>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</si>
  <si>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</si>
  <si>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</si>
  <si>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</si>
  <si>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</si>
  <si>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</si>
  <si>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</si>
  <si>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</si>
  <si>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</si>
  <si>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</si>
  <si>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</si>
  <si>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</si>
  <si>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</si>
  <si>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</si>
  <si>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</si>
  <si>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</si>
  <si>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</si>
  <si>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</si>
  <si>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</si>
  <si>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</si>
  <si>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</si>
  <si>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</si>
  <si>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</si>
  <si>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</si>
  <si>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</si>
  <si>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</si>
  <si>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</si>
  <si>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</si>
  <si>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</si>
  <si>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</si>
  <si>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</si>
  <si>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</si>
  <si>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</si>
  <si>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</si>
  <si>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</si>
  <si>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</si>
  <si>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</si>
  <si>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</si>
  <si>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</si>
  <si>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</si>
  <si>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</si>
  <si>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</si>
  <si>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</si>
  <si>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</si>
  <si>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</si>
  <si>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</si>
  <si>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</si>
  <si>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</si>
  <si>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</si>
  <si>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</si>
  <si>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</si>
  <si>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</si>
  <si>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</si>
  <si>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</si>
  <si>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</si>
  <si>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</si>
  <si>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</si>
  <si>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</si>
  <si>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</si>
  <si>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</si>
  <si>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</si>
  <si>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</si>
  <si>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</si>
  <si>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</si>
  <si>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</si>
  <si>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</si>
  <si>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</si>
  <si>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</si>
  <si>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</si>
  <si>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</si>
  <si>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</si>
  <si>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</si>
  <si>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</si>
  <si>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</si>
  <si>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</si>
  <si>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</si>
  <si>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</si>
  <si>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</si>
  <si>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</si>
  <si>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</si>
  <si>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</si>
  <si>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</si>
  <si>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</si>
  <si>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</si>
  <si>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</si>
  <si>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</si>
  <si>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</si>
  <si>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</si>
  <si>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</si>
  <si>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</si>
  <si>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</si>
  <si>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</si>
  <si>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</si>
  <si>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</si>
  <si>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</si>
  <si>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</si>
  <si>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</si>
  <si>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</si>
  <si>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</si>
  <si>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</si>
  <si>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</si>
  <si>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</si>
  <si>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</si>
  <si>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</si>
  <si>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</si>
  <si>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</si>
  <si>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</si>
  <si>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</si>
  <si>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</si>
  <si>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</si>
  <si>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</si>
  <si>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</si>
  <si>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</si>
  <si>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</si>
  <si>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</si>
  <si>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</si>
  <si>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</si>
  <si>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</si>
  <si>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</si>
  <si>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</si>
  <si>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</si>
  <si>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</si>
  <si>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</si>
  <si>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</si>
  <si>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</si>
  <si>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</si>
  <si>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</si>
  <si>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</si>
  <si>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</si>
  <si>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</si>
  <si>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</si>
  <si>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</si>
  <si>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</si>
  <si>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</si>
  <si>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</si>
  <si>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</si>
  <si>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</si>
  <si>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</si>
  <si>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</si>
  <si>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</si>
  <si>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</si>
  <si>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</si>
  <si>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</si>
  <si>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</si>
  <si>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</si>
  <si>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</si>
  <si>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</si>
  <si>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</si>
  <si>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</si>
  <si>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</si>
  <si>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</si>
  <si>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</si>
  <si>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</si>
  <si>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</si>
  <si>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</si>
  <si>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</si>
  <si>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</si>
  <si>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</si>
  <si>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</si>
  <si>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</si>
  <si>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</si>
  <si>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</si>
  <si>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</si>
  <si>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</si>
  <si>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</si>
  <si>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</si>
  <si>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</si>
  <si>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</si>
  <si>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</si>
  <si>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</si>
  <si>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</si>
  <si>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</si>
  <si>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</si>
  <si>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</si>
  <si>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</si>
  <si>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</si>
  <si>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</si>
  <si>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</si>
  <si>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</si>
  <si>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</si>
  <si>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</si>
  <si>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</si>
  <si>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</si>
  <si>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</si>
  <si>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</si>
  <si>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</si>
  <si>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</si>
  <si>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</si>
  <si>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</si>
  <si>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</si>
  <si>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</si>
  <si>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</si>
  <si>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</si>
  <si>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</si>
  <si>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</si>
  <si>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</si>
  <si>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</si>
  <si>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</si>
  <si>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</si>
  <si>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</si>
  <si>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</si>
  <si>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</si>
  <si>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</si>
  <si>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</si>
  <si>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</si>
  <si>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</si>
  <si>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</si>
  <si>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</si>
  <si>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</si>
  <si>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</si>
  <si>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</si>
  <si>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</si>
  <si>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</si>
  <si>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</si>
  <si>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</si>
  <si>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</si>
  <si>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</si>
  <si>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</si>
  <si>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</si>
  <si>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</si>
  <si>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</si>
  <si>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</si>
  <si>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</si>
  <si>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</si>
  <si>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</si>
  <si>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</si>
  <si>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</si>
  <si>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</si>
  <si>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</si>
  <si>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</si>
  <si>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</si>
  <si>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</si>
  <si>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</si>
  <si>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</si>
  <si>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</si>
  <si>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</si>
  <si>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</si>
  <si>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</si>
  <si>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</si>
  <si>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</si>
  <si>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</si>
  <si>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</si>
  <si>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</si>
  <si>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</si>
  <si>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</si>
  <si>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</si>
  <si>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</si>
  <si>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</si>
  <si>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</si>
  <si>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</si>
  <si>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</si>
  <si>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</si>
  <si>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</si>
  <si>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</si>
  <si>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</si>
  <si>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</si>
  <si>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</si>
  <si>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</si>
  <si>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</si>
  <si>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</si>
  <si>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</si>
  <si>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</si>
  <si>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</si>
  <si>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</si>
  <si>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</si>
  <si>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</si>
  <si>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</si>
  <si>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</si>
  <si>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</si>
  <si>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</si>
  <si>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</si>
  <si>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</si>
  <si>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</si>
  <si>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</si>
  <si>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</si>
  <si>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</si>
  <si>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</si>
  <si>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</si>
  <si>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</si>
  <si>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</si>
  <si>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</si>
  <si>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</si>
  <si>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</si>
  <si>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</si>
  <si>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</si>
  <si>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</si>
  <si>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</si>
  <si>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</si>
  <si>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</si>
  <si>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</si>
  <si>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</si>
  <si>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</si>
  <si>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</si>
  <si>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</si>
  <si>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</si>
  <si>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</si>
  <si>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</si>
  <si>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</si>
  <si>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</si>
  <si>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</si>
  <si>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</si>
  <si>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</si>
  <si>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</si>
  <si>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</si>
  <si>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</si>
  <si>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</si>
  <si>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</si>
  <si>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</si>
  <si>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</si>
  <si>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</si>
  <si>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</si>
  <si>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</si>
  <si>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</si>
  <si>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</si>
  <si>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</si>
  <si>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</si>
  <si>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</si>
  <si>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</si>
  <si>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</si>
  <si>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</si>
  <si>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</si>
  <si>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</si>
  <si>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</si>
  <si>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</si>
  <si>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</si>
  <si>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</si>
  <si>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</si>
  <si>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</si>
  <si>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</si>
  <si>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</si>
  <si>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</si>
  <si>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</si>
  <si>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</si>
  <si>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</si>
  <si>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</si>
  <si>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</si>
  <si>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</si>
  <si>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</si>
  <si>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</si>
  <si>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</si>
  <si>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</si>
  <si>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</si>
  <si>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</si>
  <si>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</si>
  <si>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</si>
  <si>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</si>
  <si>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</si>
  <si>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</si>
  <si>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</si>
  <si>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</si>
  <si>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</si>
  <si>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</si>
  <si>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</si>
  <si>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</si>
  <si>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</si>
  <si>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</si>
  <si>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</si>
  <si>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</si>
  <si>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</si>
  <si>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</si>
  <si>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</si>
  <si>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</si>
  <si>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</si>
  <si>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</si>
  <si>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</si>
  <si>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</si>
  <si>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</si>
  <si>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</si>
  <si>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</si>
  <si>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</si>
  <si>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</si>
  <si>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</si>
  <si>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</si>
  <si>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</si>
  <si>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</si>
  <si>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</si>
  <si>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</si>
  <si>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</si>
  <si>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</si>
  <si>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</si>
  <si>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</si>
  <si>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</si>
  <si>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</si>
  <si>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</si>
  <si>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</si>
  <si>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</si>
  <si>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</si>
  <si>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</si>
  <si>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</si>
  <si>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</si>
  <si>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</si>
  <si>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</si>
  <si>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</si>
  <si>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</si>
  <si>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</si>
  <si>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</si>
  <si>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</si>
  <si>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</si>
  <si>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</si>
  <si>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</si>
  <si>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</si>
  <si>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</si>
  <si>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</si>
  <si>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</si>
  <si>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</si>
  <si>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</si>
  <si>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</si>
  <si>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</si>
  <si>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</si>
  <si>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</si>
  <si>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</si>
  <si>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</si>
  <si>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</si>
  <si>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</si>
  <si>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</si>
  <si>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</si>
  <si>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</si>
  <si>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</si>
  <si>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</si>
  <si>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</si>
  <si>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</si>
  <si>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</si>
  <si>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</si>
  <si>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</si>
  <si>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</si>
  <si>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</si>
  <si>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</si>
  <si>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</si>
  <si>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</si>
  <si>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</si>
  <si>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</si>
  <si>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</si>
  <si>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</si>
  <si>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</si>
  <si>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</si>
  <si>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</si>
  <si>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</si>
  <si>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</si>
  <si>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</si>
  <si>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</si>
  <si>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</si>
  <si>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</si>
  <si>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</si>
  <si>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</si>
  <si>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</si>
  <si>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</si>
  <si>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</si>
  <si>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</si>
  <si>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</si>
  <si>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</si>
  <si>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</si>
  <si>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</si>
  <si>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</si>
  <si>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</si>
  <si>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</si>
  <si>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</si>
  <si>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</si>
  <si>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</si>
  <si>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</si>
  <si>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</si>
  <si>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</si>
  <si>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</si>
  <si>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</si>
  <si>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</si>
  <si>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</si>
  <si>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</si>
  <si>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</si>
  <si>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</si>
  <si>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</si>
  <si>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</si>
  <si>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</si>
  <si>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</si>
  <si>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</si>
  <si>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</si>
  <si>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</si>
  <si>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</si>
  <si>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</si>
  <si>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</si>
  <si>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</si>
  <si>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</si>
  <si>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</si>
  <si>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</si>
  <si>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</si>
  <si>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</si>
  <si>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</si>
  <si>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</si>
  <si>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</si>
  <si>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</si>
  <si>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</si>
  <si>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</si>
  <si>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</si>
  <si>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</si>
  <si>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</si>
  <si>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</si>
  <si>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</si>
  <si>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</si>
  <si>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</si>
  <si>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</si>
  <si>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</si>
  <si>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</si>
  <si>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</si>
  <si>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</si>
  <si>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</si>
  <si>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</si>
  <si>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</si>
  <si>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</si>
  <si>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</si>
  <si>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</si>
  <si>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</si>
  <si>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</si>
  <si>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</si>
  <si>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</si>
  <si>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</si>
  <si>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</si>
  <si>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</si>
  <si>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</si>
  <si>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</si>
  <si>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</si>
  <si>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</si>
  <si>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</si>
  <si>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</si>
  <si>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</si>
  <si>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</si>
  <si>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</si>
  <si>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</si>
  <si>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</si>
  <si>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</si>
  <si>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</si>
  <si>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</si>
  <si>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</si>
  <si>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</si>
  <si>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</si>
  <si>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</si>
  <si>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</si>
  <si>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</si>
  <si>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</si>
  <si>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</si>
  <si>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</si>
  <si>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</si>
  <si>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</si>
  <si>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</si>
  <si>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</si>
  <si>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</si>
  <si>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</si>
  <si>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</si>
  <si>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</si>
  <si>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</si>
  <si>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</si>
  <si>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</si>
  <si>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</si>
  <si>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</si>
  <si>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</si>
  <si>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</si>
  <si>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</si>
  <si>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</si>
  <si>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</si>
  <si>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</si>
  <si>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</si>
  <si>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</si>
  <si>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</si>
  <si>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</si>
  <si>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</si>
  <si>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</si>
  <si>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</si>
  <si>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</si>
  <si>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</si>
  <si>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</si>
  <si>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</si>
  <si>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</si>
  <si>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</si>
  <si>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</si>
  <si>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</si>
  <si>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</si>
  <si>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</si>
  <si>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</si>
  <si>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</si>
  <si>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</si>
  <si>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</si>
  <si>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</si>
  <si>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</si>
  <si>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</si>
  <si>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</si>
  <si>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</si>
  <si>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</si>
  <si>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</si>
  <si>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</si>
  <si>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</si>
  <si>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</si>
  <si>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</si>
  <si>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</si>
  <si>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</si>
  <si>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</si>
  <si>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</si>
  <si>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</si>
  <si>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</si>
  <si>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</si>
  <si>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</si>
  <si>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</si>
  <si>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</si>
  <si>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</si>
  <si>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</si>
  <si>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</si>
  <si>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</si>
  <si>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</si>
  <si>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</si>
  <si>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</si>
  <si>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</si>
  <si>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</si>
  <si>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</si>
  <si>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</si>
  <si>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</si>
  <si>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</si>
  <si>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</si>
  <si>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</si>
  <si>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</si>
  <si>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</si>
  <si>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</si>
  <si>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</si>
  <si>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</si>
  <si>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</si>
  <si>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</si>
  <si>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</si>
  <si>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</si>
  <si>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</si>
  <si>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</si>
  <si>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</si>
  <si>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</si>
  <si>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</si>
  <si>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</si>
  <si>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</si>
  <si>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</si>
  <si>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</si>
  <si>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</si>
  <si>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</si>
  <si>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</si>
  <si>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</si>
  <si>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</si>
  <si>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</si>
  <si>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</si>
  <si>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</si>
  <si>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</si>
  <si>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</si>
  <si>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</si>
  <si>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</si>
  <si>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</si>
  <si>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</si>
  <si>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</si>
  <si>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</si>
  <si>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</si>
  <si>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</si>
  <si>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</si>
  <si>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</si>
  <si>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</si>
  <si>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</si>
  <si>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</si>
  <si>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</si>
  <si>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</si>
  <si>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</si>
  <si>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</si>
  <si>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</si>
  <si>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</si>
  <si>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</si>
  <si>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</si>
  <si>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</si>
  <si>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</si>
  <si>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</si>
  <si>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</si>
  <si>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</si>
  <si>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</si>
  <si>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</si>
  <si>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</si>
  <si>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</si>
  <si>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</si>
  <si>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</si>
  <si>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</si>
  <si>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</si>
  <si>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</si>
  <si>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</si>
  <si>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</si>
  <si>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</si>
  <si>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</si>
  <si>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</si>
  <si>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</si>
  <si>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</si>
  <si>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</si>
  <si>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</si>
  <si>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</si>
  <si>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</si>
  <si>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</si>
  <si>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</si>
  <si>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</si>
  <si>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</si>
  <si>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</si>
  <si>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</si>
  <si>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</si>
  <si>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</si>
  <si>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</si>
  <si>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</si>
  <si>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</si>
  <si>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</si>
  <si>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</si>
  <si>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</si>
  <si>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</si>
  <si>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</si>
  <si>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</si>
  <si>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</si>
  <si>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</si>
  <si>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</si>
  <si>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</si>
  <si>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</si>
  <si>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</si>
  <si>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</si>
  <si>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</si>
  <si>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</si>
  <si>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</si>
  <si>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</si>
  <si>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</si>
  <si>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</si>
  <si>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</si>
  <si>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</si>
  <si>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</si>
  <si>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</si>
  <si>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</si>
  <si>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</si>
  <si>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</si>
  <si>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</si>
  <si>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</si>
  <si>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</si>
  <si>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</si>
  <si>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</si>
  <si>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</si>
  <si>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</si>
  <si>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</si>
  <si>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</si>
  <si>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</si>
  <si>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</si>
  <si>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</si>
  <si>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</si>
  <si>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</si>
  <si>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</si>
  <si>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</si>
  <si>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</si>
  <si>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</si>
  <si>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</si>
  <si>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</si>
  <si>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</si>
  <si>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</si>
  <si>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</si>
  <si>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</si>
  <si>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</si>
  <si>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</si>
  <si>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</si>
  <si>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</si>
  <si>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</si>
  <si>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</si>
  <si>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</si>
  <si>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</si>
  <si>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</si>
  <si>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</si>
  <si>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</si>
  <si>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</si>
  <si>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</si>
  <si>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</si>
  <si>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</si>
  <si>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</si>
  <si>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</si>
  <si>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</si>
  <si>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</si>
  <si>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</si>
  <si>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</si>
  <si>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</si>
  <si>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</si>
  <si>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</si>
  <si>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</si>
  <si>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</si>
  <si>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</si>
  <si>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</si>
  <si>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</si>
  <si>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</si>
  <si>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</si>
  <si>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</si>
  <si>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</si>
  <si>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</si>
  <si>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</si>
  <si>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</si>
  <si>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</si>
  <si>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</si>
  <si>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</si>
  <si>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</si>
  <si>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</si>
  <si>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</si>
  <si>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</si>
  <si>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</si>
  <si>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</si>
  <si>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</si>
  <si>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</si>
  <si>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</si>
  <si>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</si>
  <si>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</si>
  <si>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</si>
  <si>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</si>
  <si>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</si>
  <si>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</si>
  <si>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</si>
  <si>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</si>
  <si>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</si>
  <si>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</si>
  <si>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</si>
  <si>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</si>
  <si>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</si>
  <si>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</si>
  <si>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</si>
  <si>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</si>
  <si>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</si>
  <si>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</si>
  <si>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</si>
  <si>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</si>
  <si>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</si>
  <si>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</si>
  <si>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</si>
  <si>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</si>
  <si>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</si>
  <si>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</si>
  <si>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</si>
  <si>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</si>
  <si>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</si>
  <si>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</si>
  <si>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</si>
  <si>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</si>
  <si>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</si>
  <si>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</si>
  <si>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</si>
  <si>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</si>
  <si>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</si>
  <si>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</si>
  <si>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</si>
  <si>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</si>
  <si>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</si>
  <si>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</si>
  <si>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</si>
  <si>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</si>
  <si>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</si>
  <si>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</si>
  <si>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</si>
  <si>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</si>
  <si>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</si>
  <si>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</si>
  <si>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</si>
  <si>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</si>
  <si>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</si>
  <si>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</si>
  <si>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</si>
  <si>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</si>
  <si>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</si>
  <si>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</si>
  <si>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</si>
  <si>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</si>
  <si>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</si>
  <si>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</si>
  <si>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</si>
  <si>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</si>
  <si>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</si>
  <si>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</si>
  <si>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</si>
  <si>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</si>
  <si>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</si>
  <si>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</si>
  <si>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</si>
  <si>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</si>
  <si>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</si>
  <si>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</si>
  <si>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</si>
  <si>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</si>
  <si>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</si>
  <si>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</si>
  <si>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</si>
  <si>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</si>
  <si>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</si>
  <si>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</si>
  <si>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</si>
  <si>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</si>
  <si>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</si>
  <si>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</si>
  <si>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</si>
  <si>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</si>
  <si>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</si>
  <si>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</si>
  <si>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</si>
  <si>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</si>
  <si>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</si>
  <si>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</si>
  <si>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</si>
  <si>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</si>
  <si>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</si>
  <si>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</si>
  <si>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</si>
  <si>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</si>
  <si>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</si>
  <si>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</si>
  <si>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</si>
  <si>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</si>
  <si>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</si>
  <si>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</si>
  <si>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</si>
  <si>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</si>
  <si>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</si>
  <si>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</si>
  <si>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</si>
  <si>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</si>
  <si>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</si>
  <si>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</si>
  <si>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</si>
  <si>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</si>
  <si>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</si>
  <si>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</si>
  <si>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</si>
  <si>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</si>
  <si>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</si>
  <si>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</si>
  <si>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</si>
  <si>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</si>
  <si>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</si>
  <si>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</si>
  <si>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</si>
  <si>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</si>
  <si>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</si>
  <si>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</si>
  <si>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</si>
  <si>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</si>
  <si>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</si>
  <si>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</si>
  <si>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</si>
  <si>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</si>
  <si>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</si>
  <si>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</si>
  <si>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</si>
  <si>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</si>
  <si>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</si>
  <si>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</si>
  <si>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CJ6-T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</si>
  <si>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</si>
  <si>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</si>
  <si>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</si>
  <si>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</si>
  <si>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</si>
  <si>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</si>
  <si>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</si>
  <si>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</si>
  <si>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</si>
  <si>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</si>
  <si>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</si>
  <si>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</si>
  <si>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</si>
  <si>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</si>
  <si>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</si>
  <si>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</si>
  <si>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</si>
  <si>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</si>
  <si>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</si>
  <si>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</si>
  <si>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</si>
  <si>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</si>
  <si>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</si>
  <si>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</si>
  <si>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</si>
  <si>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</si>
  <si>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</si>
  <si>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</si>
  <si>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</si>
  <si>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</si>
  <si>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</si>
  <si>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</si>
  <si>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</si>
  <si>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</si>
  <si>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</si>
  <si>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</si>
  <si>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</si>
  <si>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</si>
  <si>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</si>
  <si>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</si>
  <si>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</si>
  <si>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</si>
  <si>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</si>
  <si>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</si>
  <si>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</si>
  <si>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</si>
  <si>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</si>
  <si>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</si>
  <si>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</si>
  <si>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</si>
  <si>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</si>
  <si>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</si>
  <si>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</si>
  <si>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</si>
  <si>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</si>
  <si>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</si>
  <si>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</si>
  <si>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</si>
  <si>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</si>
  <si>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</si>
  <si>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</si>
  <si>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</si>
  <si>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</si>
  <si>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</si>
  <si>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</si>
  <si>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</si>
  <si>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</si>
  <si>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</si>
  <si>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</si>
  <si>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</si>
  <si>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</si>
  <si>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</si>
  <si>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</si>
  <si>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</si>
  <si>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</si>
  <si>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</si>
  <si>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</si>
  <si>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</si>
  <si>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</si>
  <si>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</si>
  <si>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</si>
  <si>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</si>
  <si>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</si>
  <si>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</si>
  <si>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</si>
  <si>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</si>
  <si>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</si>
  <si>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</si>
  <si>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</si>
  <si>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</si>
  <si>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</si>
  <si>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</si>
  <si>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</si>
  <si>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</si>
  <si>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</si>
  <si>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</si>
  <si>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</si>
  <si>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</si>
  <si>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</si>
  <si>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</si>
  <si>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</si>
  <si>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</si>
  <si>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</si>
  <si>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CJ5-T</t>
  </si>
  <si>
    <t xml:space="preserve">Jumper Wire : </t>
  </si>
  <si>
    <t>CM2-11M</t>
  </si>
  <si>
    <t>Stainless Steel Strap 20 X 0.7 mm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</si>
  <si>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</si>
  <si>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</si>
  <si>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</si>
  <si>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</si>
  <si>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</si>
  <si>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</si>
  <si>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</si>
  <si>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</si>
  <si>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</si>
  <si>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</si>
  <si>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</si>
  <si>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</si>
  <si>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</si>
  <si>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</si>
  <si>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</si>
  <si>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</si>
  <si>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</si>
  <si>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</si>
  <si>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</si>
  <si>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</si>
  <si>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</si>
  <si>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</si>
  <si>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</si>
  <si>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</si>
  <si>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</si>
  <si>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</si>
  <si>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</si>
  <si>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</si>
  <si>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</si>
  <si>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</si>
  <si>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</si>
  <si>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</si>
  <si>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</si>
  <si>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</si>
  <si>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</si>
  <si>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</si>
  <si>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</si>
  <si>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</si>
  <si>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</si>
  <si>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</si>
  <si>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</si>
  <si>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</si>
  <si>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</si>
  <si>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</si>
  <si>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</si>
  <si>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</si>
  <si>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</si>
  <si>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</si>
  <si>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</si>
  <si>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</si>
  <si>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</si>
  <si>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</si>
  <si>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</si>
  <si>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</si>
  <si>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</si>
  <si>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</si>
  <si>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</si>
  <si>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</si>
  <si>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</si>
  <si>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X0</t>
  </si>
  <si>
    <t>X1</t>
  </si>
  <si>
    <t>X2</t>
  </si>
  <si>
    <t>X3</t>
  </si>
  <si>
    <t>SIANG</t>
  </si>
  <si>
    <t>MALAM</t>
  </si>
  <si>
    <t>PEMASANGAN TIANG</t>
  </si>
  <si>
    <t>PEKERJAAN PEMASANGAN KONSTRUKSI TM</t>
  </si>
  <si>
    <t>PEKERJAAN PEMASANGAN APP</t>
  </si>
  <si>
    <t>MGN01</t>
  </si>
  <si>
    <t>Tegowanu, September 2023</t>
  </si>
  <si>
    <t>MANAGER ULP TEGOWANU</t>
  </si>
  <si>
    <t>HARY PRATAMA</t>
  </si>
  <si>
    <t xml:space="preserve">Hasil Ukur Trafo 3 Ph 50 KVA ( X ) </t>
  </si>
  <si>
    <t>G313 50KVA</t>
  </si>
  <si>
    <t>APP 33KVA</t>
  </si>
  <si>
    <t>Keterangan Tambahan :  '-7.027071, 110.527118</t>
  </si>
  <si>
    <t>PD SMP 1 MRANGGEN 11KVA-23KVA</t>
  </si>
  <si>
    <t>Staf Teknik</t>
  </si>
  <si>
    <t>Spv. Teknik</t>
  </si>
  <si>
    <t>Manager ULP</t>
  </si>
  <si>
    <t>Man. Perencanaan</t>
  </si>
  <si>
    <t>KOORDINAT LOKASI : '-7.027071, 110.527118</t>
  </si>
  <si>
    <t>SMP 1 MRANGGEN</t>
  </si>
  <si>
    <t>MRANGGEN</t>
  </si>
  <si>
    <t>SAR 2022</t>
  </si>
  <si>
    <t>Trafo 3 Fasa 50 KVA 1 Tiang (G312-A)</t>
  </si>
  <si>
    <t>PEKERJAAN PEMASANGAN KONDUKTOR</t>
  </si>
  <si>
    <t>Daya 33.000 VA</t>
  </si>
  <si>
    <t>PEMBONGKARAN</t>
  </si>
  <si>
    <t>S2</t>
  </si>
  <si>
    <t>T1-24ZM/142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</si>
</sst>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6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Arial"/>
      <family val="2"/>
    </font>
    <font>
      <sz val="9"/>
      <color rgb="FF000000"/>
      <name val="Tahoma"/>
      <family val="2"/>
    </font>
    <font>
      <b/>
      <sz val="16"/>
      <color rgb="FFFF0000"/>
      <name val="Bahnschrift"/>
      <family val="2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medium">
        <color rgb="FF92D050"/>
      </left>
      <right/>
      <top style="medium">
        <color rgb="FF92D050"/>
      </top>
      <bottom style="thin">
        <color indexed="64"/>
      </bottom>
      <diagonal/>
    </border>
    <border>
      <left/>
      <right style="medium">
        <color rgb="FF92D050"/>
      </right>
      <top style="medium">
        <color rgb="FF92D050"/>
      </top>
      <bottom style="thin">
        <color indexed="64"/>
      </bottom>
      <diagonal/>
    </border>
    <border>
      <left style="medium">
        <color rgb="FF92D050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92D050"/>
      </right>
      <top style="thin">
        <color indexed="64"/>
      </top>
      <bottom style="thin">
        <color indexed="64"/>
      </bottom>
      <diagonal/>
    </border>
  </borders>
  <cellStyleXfs count="2678">
    <xf numFmtId="0" fontId="0" fillId="0" borderId="0"/>
    <xf numFmtId="172" fontId="36" fillId="0" borderId="0">
      <alignment horizontal="centerContinuous"/>
    </xf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58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4" fontId="30" fillId="0" borderId="0" applyFill="0" applyBorder="0" applyAlignment="0"/>
    <xf numFmtId="174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165" fontId="9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165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6" fillId="0" borderId="0" applyFont="0" applyFill="0" applyBorder="0" applyAlignment="0" applyProtection="0"/>
    <xf numFmtId="179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79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7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6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60" fillId="0" borderId="0" applyFont="0" applyFill="0" applyBorder="0" applyAlignment="0" applyProtection="0"/>
    <xf numFmtId="164" fontId="6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70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70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6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77" fontId="30" fillId="0" borderId="0" applyFont="0" applyFill="0" applyBorder="0" applyAlignment="0" applyProtection="0"/>
    <xf numFmtId="177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81" fontId="30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81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82" fontId="30" fillId="0" borderId="0" applyFont="0" applyFill="0" applyBorder="0" applyAlignment="0" applyProtection="0"/>
    <xf numFmtId="182" fontId="30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2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2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1" fillId="0" borderId="0" applyFont="0" applyFill="0" applyBorder="0" applyAlignment="0" applyProtection="0"/>
    <xf numFmtId="18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206" fontId="16" fillId="0" borderId="0" applyFont="0" applyFill="0" applyBorder="0" applyAlignment="0" applyProtection="0"/>
    <xf numFmtId="20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1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3" fontId="64" fillId="0" borderId="0" applyFont="0" applyFill="0" applyBorder="0" applyAlignment="0" applyProtection="0"/>
    <xf numFmtId="0" fontId="65" fillId="0" borderId="0" applyNumberFormat="0" applyAlignment="0">
      <alignment horizontal="left"/>
    </xf>
    <xf numFmtId="0" fontId="59" fillId="0" borderId="0"/>
    <xf numFmtId="0" fontId="59" fillId="0" borderId="0"/>
    <xf numFmtId="186" fontId="30" fillId="0" borderId="3"/>
    <xf numFmtId="186" fontId="16" fillId="0" borderId="3"/>
    <xf numFmtId="166" fontId="17" fillId="0" borderId="0" applyFont="0" applyFill="0" applyBorder="0" applyAlignment="0" applyProtection="0"/>
    <xf numFmtId="166" fontId="42" fillId="0" borderId="0" applyFont="0" applyFill="0" applyBorder="0" applyAlignment="0" applyProtection="0"/>
    <xf numFmtId="173" fontId="30" fillId="0" borderId="0" applyFont="0" applyFill="0" applyBorder="0" applyAlignment="0" applyProtection="0"/>
    <xf numFmtId="173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64" fillId="0" borderId="0" applyFont="0" applyFill="0" applyBorder="0" applyAlignment="0" applyProtection="0"/>
    <xf numFmtId="188" fontId="66" fillId="0" borderId="0">
      <protection locked="0"/>
    </xf>
    <xf numFmtId="14" fontId="58" fillId="0" borderId="0" applyFill="0" applyBorder="0" applyAlignment="0"/>
    <xf numFmtId="189" fontId="67" fillId="0" borderId="0">
      <protection locked="0"/>
    </xf>
    <xf numFmtId="0" fontId="68" fillId="0" borderId="0"/>
    <xf numFmtId="0" fontId="68" fillId="0" borderId="4"/>
    <xf numFmtId="0" fontId="68" fillId="0" borderId="4"/>
    <xf numFmtId="0" fontId="68" fillId="0" borderId="4"/>
    <xf numFmtId="0" fontId="68" fillId="0" borderId="4"/>
    <xf numFmtId="0" fontId="69" fillId="22" borderId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70" fillId="0" borderId="0" applyNumberFormat="0" applyAlignment="0">
      <alignment horizontal="left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1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190" fontId="66" fillId="0" borderId="0">
      <protection locked="0"/>
    </xf>
    <xf numFmtId="0" fontId="73" fillId="0" borderId="5"/>
    <xf numFmtId="0" fontId="73" fillId="0" borderId="5"/>
    <xf numFmtId="0" fontId="73" fillId="0" borderId="5"/>
    <xf numFmtId="0" fontId="73" fillId="0" borderId="5"/>
    <xf numFmtId="0" fontId="73" fillId="0" borderId="4"/>
    <xf numFmtId="0" fontId="73" fillId="0" borderId="4"/>
    <xf numFmtId="0" fontId="73" fillId="23" borderId="4"/>
    <xf numFmtId="0" fontId="73" fillId="23" borderId="4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74" fillId="0" borderId="0" applyNumberFormat="0"/>
    <xf numFmtId="38" fontId="35" fillId="24" borderId="0" applyNumberFormat="0" applyBorder="0" applyAlignment="0" applyProtection="0"/>
    <xf numFmtId="0" fontId="75" fillId="0" borderId="6" applyNumberFormat="0" applyAlignment="0" applyProtection="0">
      <alignment horizontal="left" vertical="center"/>
    </xf>
    <xf numFmtId="0" fontId="75" fillId="0" borderId="7">
      <alignment horizontal="left" vertical="center"/>
    </xf>
    <xf numFmtId="0" fontId="75" fillId="0" borderId="7">
      <alignment horizontal="left" vertical="center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91" fontId="71" fillId="0" borderId="0">
      <protection locked="0"/>
    </xf>
    <xf numFmtId="191" fontId="71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7" fillId="7" borderId="1" applyNumberFormat="0" applyAlignment="0" applyProtection="0"/>
    <xf numFmtId="10" fontId="35" fillId="25" borderId="3" applyNumberFormat="0" applyBorder="0" applyAlignment="0" applyProtection="0"/>
    <xf numFmtId="10" fontId="35" fillId="25" borderId="3" applyNumberFormat="0" applyBorder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192" fontId="30" fillId="0" borderId="0" applyFont="0" applyFill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37" fontId="76" fillId="0" borderId="0"/>
    <xf numFmtId="193" fontId="30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193" fontId="30" fillId="0" borderId="0"/>
    <xf numFmtId="193" fontId="16" fillId="0" borderId="0"/>
    <xf numFmtId="193" fontId="30" fillId="0" borderId="0"/>
    <xf numFmtId="193" fontId="16" fillId="0" borderId="0"/>
    <xf numFmtId="193" fontId="30" fillId="0" borderId="0"/>
    <xf numFmtId="193" fontId="16" fillId="0" borderId="0"/>
    <xf numFmtId="193" fontId="16" fillId="0" borderId="0"/>
    <xf numFmtId="193" fontId="30" fillId="0" borderId="0"/>
    <xf numFmtId="172" fontId="77" fillId="0" borderId="0"/>
    <xf numFmtId="172" fontId="78" fillId="0" borderId="0"/>
    <xf numFmtId="172" fontId="78" fillId="0" borderId="0"/>
    <xf numFmtId="0" fontId="60" fillId="0" borderId="0"/>
    <xf numFmtId="0" fontId="106" fillId="0" borderId="0"/>
    <xf numFmtId="0" fontId="30" fillId="0" borderId="0"/>
    <xf numFmtId="0" fontId="16" fillId="0" borderId="0"/>
    <xf numFmtId="0" fontId="63" fillId="0" borderId="0"/>
    <xf numFmtId="0" fontId="30" fillId="0" borderId="0"/>
    <xf numFmtId="12" fontId="30" fillId="0" borderId="0"/>
    <xf numFmtId="12" fontId="1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79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63" fillId="0" borderId="0"/>
    <xf numFmtId="0" fontId="30" fillId="0" borderId="0"/>
    <xf numFmtId="0" fontId="10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17" fillId="0" borderId="0"/>
    <xf numFmtId="0" fontId="17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58" fillId="0" borderId="0">
      <alignment vertical="top"/>
    </xf>
    <xf numFmtId="0" fontId="17" fillId="0" borderId="0"/>
    <xf numFmtId="194" fontId="37" fillId="0" borderId="0"/>
    <xf numFmtId="0" fontId="106" fillId="0" borderId="0"/>
    <xf numFmtId="0" fontId="10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0" fontId="30" fillId="0" borderId="0" applyNumberFormat="0" applyFont="0" applyFill="0" applyAlignment="0" applyProtection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 applyNumberFormat="0" applyFont="0" applyFill="0" applyAlignment="0" applyProtection="0"/>
    <xf numFmtId="0" fontId="78" fillId="0" borderId="0"/>
    <xf numFmtId="0" fontId="78" fillId="0" borderId="0"/>
    <xf numFmtId="0" fontId="16" fillId="0" borderId="0" applyNumberFormat="0" applyFont="0" applyFill="0" applyAlignment="0" applyProtection="0"/>
    <xf numFmtId="0" fontId="30" fillId="0" borderId="0"/>
    <xf numFmtId="0" fontId="106" fillId="0" borderId="0"/>
    <xf numFmtId="182" fontId="78" fillId="0" borderId="0"/>
    <xf numFmtId="0" fontId="78" fillId="0" borderId="0"/>
    <xf numFmtId="195" fontId="78" fillId="0" borderId="0"/>
    <xf numFmtId="196" fontId="78" fillId="0" borderId="0"/>
    <xf numFmtId="0" fontId="78" fillId="0" borderId="0"/>
    <xf numFmtId="197" fontId="78" fillId="0" borderId="0"/>
    <xf numFmtId="197" fontId="78" fillId="0" borderId="0"/>
    <xf numFmtId="197" fontId="78" fillId="0" borderId="0"/>
    <xf numFmtId="195" fontId="78" fillId="0" borderId="0"/>
    <xf numFmtId="0" fontId="78" fillId="0" borderId="0"/>
    <xf numFmtId="0" fontId="30" fillId="0" borderId="0"/>
    <xf numFmtId="0" fontId="16" fillId="0" borderId="0"/>
    <xf numFmtId="182" fontId="7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 applyNumberFormat="0" applyFont="0" applyFill="0" applyAlignment="0" applyProtection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198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197" fontId="78" fillId="0" borderId="0"/>
    <xf numFmtId="197" fontId="78" fillId="0" borderId="0"/>
    <xf numFmtId="197" fontId="78" fillId="0" borderId="0"/>
    <xf numFmtId="197" fontId="78" fillId="0" borderId="0"/>
    <xf numFmtId="199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7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30" fillId="0" borderId="0"/>
    <xf numFmtId="0" fontId="16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194" fontId="37" fillId="0" borderId="0"/>
    <xf numFmtId="0" fontId="16" fillId="0" borderId="0"/>
    <xf numFmtId="0" fontId="16" fillId="0" borderId="0" applyProtection="0"/>
    <xf numFmtId="0" fontId="106" fillId="0" borderId="0"/>
    <xf numFmtId="0" fontId="106" fillId="0" borderId="0"/>
    <xf numFmtId="0" fontId="106" fillId="0" borderId="0"/>
    <xf numFmtId="0" fontId="16" fillId="0" borderId="0"/>
    <xf numFmtId="0" fontId="16" fillId="0" borderId="0" applyProtection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30" fillId="0" borderId="0"/>
    <xf numFmtId="0" fontId="16" fillId="0" borderId="0"/>
    <xf numFmtId="0" fontId="10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08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7" fillId="0" borderId="0"/>
    <xf numFmtId="0" fontId="107" fillId="0" borderId="0"/>
    <xf numFmtId="0" fontId="6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6" fillId="0" borderId="0"/>
    <xf numFmtId="194" fontId="37" fillId="0" borderId="0"/>
    <xf numFmtId="194" fontId="37" fillId="0" borderId="0"/>
    <xf numFmtId="0" fontId="10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176" fontId="30" fillId="0" borderId="0" applyFont="0" applyFill="0" applyBorder="0" applyAlignment="0" applyProtection="0"/>
    <xf numFmtId="176" fontId="16" fillId="0" borderId="0" applyFont="0" applyFill="0" applyBorder="0" applyAlignment="0" applyProtection="0"/>
    <xf numFmtId="200" fontId="30" fillId="0" borderId="0" applyFont="0" applyFill="0" applyBorder="0" applyAlignment="0" applyProtection="0"/>
    <xf numFmtId="200" fontId="16" fillId="0" borderId="0" applyFont="0" applyFill="0" applyBorder="0" applyAlignment="0" applyProtection="0"/>
    <xf numFmtId="10" fontId="30" fillId="0" borderId="0" applyFont="0" applyFill="0" applyBorder="0" applyAlignment="0" applyProtection="0"/>
    <xf numFmtId="10" fontId="1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68" fillId="0" borderId="0"/>
    <xf numFmtId="201" fontId="81" fillId="0" borderId="0" applyNumberFormat="0" applyFill="0" applyBorder="0" applyAlignment="0" applyProtection="0">
      <alignment horizontal="left"/>
    </xf>
    <xf numFmtId="0" fontId="82" fillId="0" borderId="14"/>
    <xf numFmtId="0" fontId="82" fillId="0" borderId="14"/>
    <xf numFmtId="0" fontId="83" fillId="0" borderId="15"/>
    <xf numFmtId="0" fontId="83" fillId="0" borderId="15"/>
    <xf numFmtId="40" fontId="84" fillId="0" borderId="0" applyBorder="0">
      <alignment horizontal="right"/>
    </xf>
    <xf numFmtId="49" fontId="58" fillId="0" borderId="0" applyFill="0" applyBorder="0" applyAlignment="0"/>
    <xf numFmtId="202" fontId="30" fillId="0" borderId="0" applyFill="0" applyBorder="0" applyAlignment="0"/>
    <xf numFmtId="202" fontId="16" fillId="0" borderId="0" applyFill="0" applyBorder="0" applyAlignment="0"/>
    <xf numFmtId="203" fontId="30" fillId="0" borderId="0" applyFill="0" applyBorder="0" applyAlignment="0"/>
    <xf numFmtId="203" fontId="16" fillId="0" borderId="0" applyFill="0" applyBorder="0" applyAlignment="0"/>
    <xf numFmtId="204" fontId="85" fillId="0" borderId="16" applyFont="0" applyBorder="0" applyAlignment="0">
      <alignment horizontal="right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0" fillId="0" borderId="0"/>
    <xf numFmtId="0" fontId="4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3" fillId="0" borderId="0"/>
    <xf numFmtId="41" fontId="16" fillId="0" borderId="0" applyFont="0" applyFill="0" applyBorder="0" applyAlignment="0" applyProtection="0"/>
    <xf numFmtId="9" fontId="157" fillId="0" borderId="0" applyFont="0" applyFill="0" applyBorder="0" applyAlignment="0" applyProtection="0"/>
    <xf numFmtId="41" fontId="169" fillId="0" borderId="0" applyFont="0" applyFill="0" applyBorder="0" applyAlignment="0" applyProtection="0"/>
    <xf numFmtId="0" fontId="16" fillId="0" borderId="0"/>
  </cellStyleXfs>
  <cellXfs count="710">
    <xf numFmtId="0" fontId="0" fillId="0" borderId="0" xfId="0"/>
    <xf numFmtId="0" fontId="39" fillId="0" borderId="0" xfId="1448" applyFont="1" applyAlignment="1">
      <alignment horizontal="center" wrapText="1"/>
    </xf>
    <xf numFmtId="0" fontId="38" fillId="0" borderId="0" xfId="1448" applyFont="1" applyAlignment="1">
      <alignment horizontal="left" vertical="center" wrapText="1"/>
    </xf>
    <xf numFmtId="0" fontId="48" fillId="0" borderId="0" xfId="1448" applyFont="1" applyAlignment="1">
      <alignment horizontal="center" wrapText="1"/>
    </xf>
    <xf numFmtId="3" fontId="39" fillId="0" borderId="0" xfId="1448" applyNumberFormat="1" applyFont="1" applyAlignment="1">
      <alignment horizontal="center" vertical="center" wrapText="1"/>
    </xf>
    <xf numFmtId="0" fontId="48" fillId="0" borderId="0" xfId="1448" applyFont="1" applyAlignment="1">
      <alignment wrapText="1"/>
    </xf>
    <xf numFmtId="0" fontId="49" fillId="0" borderId="0" xfId="1448" applyFont="1" applyAlignment="1">
      <alignment wrapText="1"/>
    </xf>
    <xf numFmtId="0" fontId="38" fillId="0" borderId="0" xfId="1448" applyFont="1" applyAlignment="1">
      <alignment horizontal="center" wrapText="1"/>
    </xf>
    <xf numFmtId="0" fontId="38" fillId="0" borderId="0" xfId="1448" applyFont="1" applyAlignment="1">
      <alignment horizontal="center" vertical="center" wrapText="1"/>
    </xf>
    <xf numFmtId="3" fontId="38" fillId="0" borderId="0" xfId="1448" applyNumberFormat="1" applyFont="1" applyAlignment="1">
      <alignment horizontal="center" vertical="center" wrapText="1"/>
    </xf>
    <xf numFmtId="0" fontId="38" fillId="0" borderId="18" xfId="1448" applyFont="1" applyBorder="1" applyAlignment="1">
      <alignment horizontal="center" vertical="center" wrapText="1"/>
    </xf>
    <xf numFmtId="0" fontId="39" fillId="0" borderId="0" xfId="1448" applyFont="1" applyAlignment="1">
      <alignment horizontal="center" vertical="center" wrapText="1"/>
    </xf>
    <xf numFmtId="0" fontId="48" fillId="0" borderId="0" xfId="1448" applyFont="1" applyAlignment="1">
      <alignment horizontal="center" vertical="center" wrapText="1"/>
    </xf>
    <xf numFmtId="0" fontId="51" fillId="0" borderId="18" xfId="1448" applyFont="1" applyBorder="1" applyAlignment="1">
      <alignment horizontal="center" wrapText="1"/>
    </xf>
    <xf numFmtId="0" fontId="52" fillId="0" borderId="0" xfId="1448" applyFont="1" applyAlignment="1">
      <alignment wrapText="1"/>
    </xf>
    <xf numFmtId="0" fontId="39" fillId="0" borderId="18" xfId="1448" applyFont="1" applyBorder="1" applyAlignment="1">
      <alignment horizontal="center" vertical="center" wrapText="1"/>
    </xf>
    <xf numFmtId="164" fontId="39" fillId="0" borderId="0" xfId="527" applyNumberFormat="1" applyFont="1" applyFill="1" applyBorder="1" applyAlignment="1">
      <alignment horizontal="center" wrapText="1"/>
    </xf>
    <xf numFmtId="0" fontId="39" fillId="0" borderId="18" xfId="1448" quotePrefix="1" applyFont="1" applyBorder="1" applyAlignment="1">
      <alignment horizontal="center" vertical="center" wrapText="1"/>
    </xf>
    <xf numFmtId="18" fontId="39" fillId="0" borderId="18" xfId="1448" quotePrefix="1" applyNumberFormat="1" applyFont="1" applyBorder="1" applyAlignment="1">
      <alignment horizontal="center" vertical="center" wrapText="1"/>
    </xf>
    <xf numFmtId="0" fontId="48" fillId="0" borderId="0" xfId="1448" applyFont="1" applyAlignment="1">
      <alignment vertical="top" wrapText="1"/>
    </xf>
    <xf numFmtId="164" fontId="39" fillId="0" borderId="18" xfId="1448" applyNumberFormat="1" applyFont="1" applyBorder="1" applyAlignment="1">
      <alignment horizontal="center" vertical="center" wrapText="1"/>
    </xf>
    <xf numFmtId="17" fontId="39" fillId="0" borderId="18" xfId="1448" quotePrefix="1" applyNumberFormat="1" applyFont="1" applyBorder="1" applyAlignment="1">
      <alignment horizontal="center" vertical="center" wrapText="1"/>
    </xf>
    <xf numFmtId="164" fontId="39" fillId="0" borderId="0" xfId="1448" applyNumberFormat="1" applyFont="1" applyAlignment="1">
      <alignment horizontal="center" wrapText="1"/>
    </xf>
    <xf numFmtId="0" fontId="106" fillId="0" borderId="0" xfId="1614" applyAlignment="1">
      <alignment horizontal="center"/>
    </xf>
    <xf numFmtId="0" fontId="43" fillId="0" borderId="0" xfId="1614" applyFont="1" applyAlignment="1">
      <alignment horizontal="center" vertical="center"/>
    </xf>
    <xf numFmtId="0" fontId="38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/>
    </xf>
    <xf numFmtId="165" fontId="47" fillId="0" borderId="0" xfId="1652" applyNumberFormat="1" applyFont="1"/>
    <xf numFmtId="0" fontId="106" fillId="0" borderId="19" xfId="1614" applyBorder="1" applyAlignment="1">
      <alignment horizontal="center"/>
    </xf>
    <xf numFmtId="0" fontId="47" fillId="0" borderId="0" xfId="1614" applyFont="1" applyAlignment="1">
      <alignment horizontal="center"/>
    </xf>
    <xf numFmtId="0" fontId="47" fillId="0" borderId="0" xfId="1614" applyFont="1" applyAlignment="1">
      <alignment horizontal="center" vertical="center" wrapText="1"/>
    </xf>
    <xf numFmtId="3" fontId="39" fillId="0" borderId="0" xfId="1614" applyNumberFormat="1" applyFont="1" applyAlignment="1">
      <alignment vertical="center"/>
    </xf>
    <xf numFmtId="0" fontId="15" fillId="0" borderId="0" xfId="1614" applyFont="1" applyAlignment="1">
      <alignment horizontal="center"/>
    </xf>
    <xf numFmtId="0" fontId="39" fillId="0" borderId="20" xfId="1614" applyFont="1" applyBorder="1" applyAlignment="1">
      <alignment horizontal="center" vertical="center"/>
    </xf>
    <xf numFmtId="0" fontId="39" fillId="0" borderId="21" xfId="1614" applyFont="1" applyBorder="1" applyAlignment="1">
      <alignment horizontal="left" vertical="center" wrapText="1"/>
    </xf>
    <xf numFmtId="0" fontId="39" fillId="0" borderId="21" xfId="1614" applyFont="1" applyBorder="1" applyAlignment="1">
      <alignment horizontal="center" vertical="center" wrapText="1"/>
    </xf>
    <xf numFmtId="0" fontId="41" fillId="0" borderId="21" xfId="1614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39" fillId="0" borderId="21" xfId="1614" applyNumberFormat="1" applyFont="1" applyBorder="1" applyAlignment="1">
      <alignment horizontal="center" vertical="center"/>
    </xf>
    <xf numFmtId="3" fontId="39" fillId="0" borderId="22" xfId="1614" applyNumberFormat="1" applyFont="1" applyBorder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3" fontId="39" fillId="0" borderId="0" xfId="1614" applyNumberFormat="1" applyFont="1" applyAlignment="1">
      <alignment horizontal="center" vertical="center"/>
    </xf>
    <xf numFmtId="3" fontId="56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/>
    </xf>
    <xf numFmtId="0" fontId="44" fillId="0" borderId="23" xfId="1614" applyFont="1" applyBorder="1" applyAlignment="1">
      <alignment horizontal="center" vertical="center"/>
    </xf>
    <xf numFmtId="0" fontId="44" fillId="0" borderId="24" xfId="1614" applyFont="1" applyBorder="1" applyAlignment="1">
      <alignment horizontal="left" vertical="center"/>
    </xf>
    <xf numFmtId="0" fontId="44" fillId="0" borderId="24" xfId="1614" applyFont="1" applyBorder="1" applyAlignment="1">
      <alignment vertical="center"/>
    </xf>
    <xf numFmtId="0" fontId="15" fillId="0" borderId="24" xfId="1614" applyFont="1" applyBorder="1" applyAlignment="1">
      <alignment horizontal="center" vertical="center"/>
    </xf>
    <xf numFmtId="3" fontId="39" fillId="0" borderId="24" xfId="1614" applyNumberFormat="1" applyFont="1" applyBorder="1" applyAlignment="1">
      <alignment horizontal="center" vertical="center"/>
    </xf>
    <xf numFmtId="3" fontId="39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5" fillId="0" borderId="0" xfId="1614" applyNumberFormat="1" applyFont="1" applyAlignment="1">
      <alignment horizontal="center"/>
    </xf>
    <xf numFmtId="37" fontId="57" fillId="0" borderId="0" xfId="1614" applyNumberFormat="1" applyFont="1" applyAlignment="1">
      <alignment horizontal="center"/>
    </xf>
    <xf numFmtId="37" fontId="47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7" fillId="0" borderId="30" xfId="1614" applyNumberFormat="1" applyFont="1" applyBorder="1" applyAlignment="1">
      <alignment horizontal="center"/>
    </xf>
    <xf numFmtId="0" fontId="46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4" fillId="0" borderId="0" xfId="1614" applyFont="1" applyAlignment="1">
      <alignment horizontal="center" vertical="center"/>
    </xf>
    <xf numFmtId="0" fontId="44" fillId="0" borderId="0" xfId="1614" applyFont="1" applyAlignment="1">
      <alignment horizontal="left" vertical="center"/>
    </xf>
    <xf numFmtId="0" fontId="44" fillId="0" borderId="0" xfId="1614" applyFont="1" applyAlignment="1">
      <alignment vertical="center"/>
    </xf>
    <xf numFmtId="0" fontId="15" fillId="0" borderId="0" xfId="1614" applyFont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3" fillId="0" borderId="0" xfId="1614" applyFont="1" applyAlignment="1">
      <alignment vertical="center"/>
    </xf>
    <xf numFmtId="0" fontId="43" fillId="0" borderId="0" xfId="1614" applyFont="1" applyAlignment="1">
      <alignment horizontal="center"/>
    </xf>
    <xf numFmtId="0" fontId="86" fillId="0" borderId="0" xfId="1614" applyFont="1" applyAlignment="1">
      <alignment horizontal="center" vertical="center" wrapText="1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37" fontId="47" fillId="0" borderId="27" xfId="1614" applyNumberFormat="1" applyFont="1" applyBorder="1" applyAlignment="1">
      <alignment horizontal="center"/>
    </xf>
    <xf numFmtId="37" fontId="57" fillId="0" borderId="32" xfId="1614" applyNumberFormat="1" applyFont="1" applyBorder="1" applyAlignment="1">
      <alignment horizontal="center"/>
    </xf>
    <xf numFmtId="0" fontId="15" fillId="0" borderId="21" xfId="1652" applyFont="1" applyBorder="1" applyAlignment="1">
      <alignment horizontal="center" vertical="center"/>
    </xf>
    <xf numFmtId="0" fontId="38" fillId="0" borderId="0" xfId="1448" applyFont="1" applyAlignment="1">
      <alignment horizontal="left" vertical="center"/>
    </xf>
    <xf numFmtId="0" fontId="48" fillId="0" borderId="0" xfId="1448" applyFont="1" applyAlignment="1">
      <alignment horizontal="left" wrapText="1"/>
    </xf>
    <xf numFmtId="3" fontId="55" fillId="0" borderId="0" xfId="1614" applyNumberFormat="1" applyFont="1" applyAlignment="1">
      <alignment horizontal="center"/>
    </xf>
    <xf numFmtId="0" fontId="47" fillId="0" borderId="0" xfId="1614" applyFont="1"/>
    <xf numFmtId="0" fontId="39" fillId="0" borderId="21" xfId="1448" applyFont="1" applyBorder="1" applyAlignment="1">
      <alignment horizontal="center" vertical="center"/>
    </xf>
    <xf numFmtId="0" fontId="39" fillId="0" borderId="21" xfId="1448" applyFont="1" applyBorder="1" applyAlignment="1">
      <alignment horizontal="left" wrapText="1"/>
    </xf>
    <xf numFmtId="0" fontId="48" fillId="0" borderId="21" xfId="1448" applyFont="1" applyBorder="1" applyAlignment="1">
      <alignment horizontal="center" wrapText="1"/>
    </xf>
    <xf numFmtId="0" fontId="39" fillId="0" borderId="21" xfId="1448" applyFont="1" applyBorder="1" applyAlignment="1">
      <alignment horizontal="center" vertical="center" wrapText="1"/>
    </xf>
    <xf numFmtId="3" fontId="39" fillId="0" borderId="21" xfId="1448" applyNumberFormat="1" applyFont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57" fillId="0" borderId="34" xfId="1614" applyFont="1" applyBorder="1" applyAlignment="1">
      <alignment vertical="center"/>
    </xf>
    <xf numFmtId="169" fontId="39" fillId="0" borderId="0" xfId="714" applyFont="1" applyFill="1" applyAlignment="1">
      <alignment horizontal="center" wrapText="1"/>
    </xf>
    <xf numFmtId="169" fontId="38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39" fillId="0" borderId="0" xfId="1448" applyFont="1" applyAlignment="1">
      <alignment vertical="center" wrapText="1"/>
    </xf>
    <xf numFmtId="169" fontId="39" fillId="0" borderId="21" xfId="715" applyNumberFormat="1" applyFont="1" applyFill="1" applyBorder="1" applyAlignment="1">
      <alignment horizontal="center" vertical="center" wrapText="1"/>
    </xf>
    <xf numFmtId="169" fontId="39" fillId="0" borderId="21" xfId="714" applyFont="1" applyFill="1" applyBorder="1" applyAlignment="1">
      <alignment horizontal="center" vertical="center" wrapText="1"/>
    </xf>
    <xf numFmtId="169" fontId="39" fillId="0" borderId="33" xfId="714" applyFont="1" applyFill="1" applyBorder="1" applyAlignment="1">
      <alignment horizontal="center" vertical="center" wrapText="1"/>
    </xf>
    <xf numFmtId="165" fontId="38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3" fillId="0" borderId="20" xfId="1652" applyFont="1" applyBorder="1" applyAlignment="1">
      <alignment horizontal="center" vertical="center"/>
    </xf>
    <xf numFmtId="0" fontId="13" fillId="0" borderId="21" xfId="1652" applyFont="1" applyBorder="1" applyAlignment="1">
      <alignment horizontal="center" vertical="center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3" fontId="38" fillId="0" borderId="0" xfId="1614" applyNumberFormat="1" applyFont="1" applyAlignment="1">
      <alignment horizontal="left" vertical="center"/>
    </xf>
    <xf numFmtId="3" fontId="38" fillId="0" borderId="3" xfId="1448" applyNumberFormat="1" applyFont="1" applyBorder="1" applyAlignment="1">
      <alignment horizontal="center" vertical="center" wrapText="1"/>
    </xf>
    <xf numFmtId="0" fontId="39" fillId="0" borderId="21" xfId="1451" applyFont="1" applyBorder="1" applyAlignment="1">
      <alignment horizontal="left" vertical="center" wrapText="1"/>
    </xf>
    <xf numFmtId="0" fontId="51" fillId="0" borderId="18" xfId="1448" quotePrefix="1" applyFont="1" applyBorder="1" applyAlignment="1">
      <alignment horizontal="center" vertical="center" wrapText="1"/>
    </xf>
    <xf numFmtId="0" fontId="43" fillId="0" borderId="0" xfId="1505" applyFont="1"/>
    <xf numFmtId="0" fontId="55" fillId="0" borderId="0" xfId="1615" applyFont="1" applyAlignment="1">
      <alignment horizontal="center"/>
    </xf>
    <xf numFmtId="0" fontId="43" fillId="0" borderId="0" xfId="1615" applyFont="1" applyAlignment="1">
      <alignment horizontal="center" vertical="center"/>
    </xf>
    <xf numFmtId="0" fontId="38" fillId="0" borderId="0" xfId="1615" applyFont="1" applyAlignment="1">
      <alignment horizontal="left" vertical="center"/>
    </xf>
    <xf numFmtId="0" fontId="38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0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5" fontId="38" fillId="0" borderId="0" xfId="1615" applyNumberFormat="1" applyFont="1" applyAlignment="1">
      <alignment horizontal="left" vertical="center"/>
    </xf>
    <xf numFmtId="165" fontId="47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39" fillId="0" borderId="35" xfId="1615" applyFont="1" applyBorder="1" applyAlignment="1">
      <alignment horizontal="center" vertical="center"/>
    </xf>
    <xf numFmtId="0" fontId="39" fillId="0" borderId="35" xfId="1615" applyFont="1" applyBorder="1" applyAlignment="1">
      <alignment horizontal="left" vertical="center" wrapText="1"/>
    </xf>
    <xf numFmtId="0" fontId="39" fillId="0" borderId="35" xfId="1615" applyFont="1" applyBorder="1" applyAlignment="1">
      <alignment horizontal="center" vertical="center" wrapText="1"/>
    </xf>
    <xf numFmtId="0" fontId="41" fillId="0" borderId="35" xfId="1615" applyFont="1" applyBorder="1" applyAlignment="1">
      <alignment horizontal="center" vertical="center"/>
    </xf>
    <xf numFmtId="0" fontId="8" fillId="0" borderId="35" xfId="1653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3" fontId="39" fillId="0" borderId="35" xfId="1615" applyNumberFormat="1" applyFont="1" applyBorder="1" applyAlignment="1">
      <alignment horizontal="center" vertical="center"/>
    </xf>
    <xf numFmtId="0" fontId="8" fillId="0" borderId="0" xfId="1615" applyFont="1" applyAlignment="1">
      <alignment horizontal="center"/>
    </xf>
    <xf numFmtId="0" fontId="47" fillId="0" borderId="21" xfId="1653" applyFont="1" applyBorder="1" applyAlignment="1">
      <alignment horizontal="center" vertical="center"/>
    </xf>
    <xf numFmtId="0" fontId="47" fillId="0" borderId="21" xfId="1653" applyFont="1" applyBorder="1" applyAlignment="1">
      <alignment vertical="center" wrapText="1"/>
    </xf>
    <xf numFmtId="0" fontId="39" fillId="0" borderId="21" xfId="1615" applyFont="1" applyBorder="1" applyAlignment="1">
      <alignment horizontal="center" vertical="center" wrapText="1"/>
    </xf>
    <xf numFmtId="0" fontId="41" fillId="0" borderId="21" xfId="1615" applyFont="1" applyBorder="1" applyAlignment="1">
      <alignment horizontal="center" vertical="center"/>
    </xf>
    <xf numFmtId="0" fontId="8" fillId="0" borderId="21" xfId="1653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3" fontId="39" fillId="0" borderId="21" xfId="1615" applyNumberFormat="1" applyFont="1" applyBorder="1" applyAlignment="1">
      <alignment horizontal="center" vertical="center"/>
    </xf>
    <xf numFmtId="0" fontId="56" fillId="0" borderId="0" xfId="1615" applyFont="1" applyAlignment="1">
      <alignment horizontal="center"/>
    </xf>
    <xf numFmtId="3" fontId="8" fillId="0" borderId="21" xfId="1653" applyNumberFormat="1" applyFont="1" applyBorder="1" applyAlignment="1">
      <alignment horizontal="center" vertical="center"/>
    </xf>
    <xf numFmtId="0" fontId="43" fillId="0" borderId="0" xfId="1615" applyFont="1" applyAlignment="1">
      <alignment vertical="center"/>
    </xf>
    <xf numFmtId="0" fontId="43" fillId="0" borderId="33" xfId="1615" applyFont="1" applyBorder="1" applyAlignment="1">
      <alignment horizontal="center" vertical="center"/>
    </xf>
    <xf numFmtId="0" fontId="43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0" fillId="0" borderId="33" xfId="1615" applyNumberFormat="1" applyFont="1" applyBorder="1" applyAlignment="1">
      <alignment horizontal="center" vertical="center"/>
    </xf>
    <xf numFmtId="0" fontId="47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5" fillId="0" borderId="0" xfId="1614" applyFont="1" applyAlignment="1">
      <alignment vertical="center"/>
    </xf>
    <xf numFmtId="0" fontId="55" fillId="0" borderId="0" xfId="1614" applyFont="1" applyAlignment="1">
      <alignment horizontal="center" vertical="center"/>
    </xf>
    <xf numFmtId="0" fontId="55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4" fillId="0" borderId="0" xfId="1614" applyFont="1" applyAlignment="1">
      <alignment horizontal="center"/>
    </xf>
    <xf numFmtId="0" fontId="86" fillId="0" borderId="0" xfId="1614" applyFont="1" applyAlignment="1">
      <alignment horizontal="center" vertical="center"/>
    </xf>
    <xf numFmtId="0" fontId="86" fillId="0" borderId="0" xfId="1614" applyFont="1" applyAlignment="1">
      <alignment vertical="center"/>
    </xf>
    <xf numFmtId="207" fontId="39" fillId="0" borderId="21" xfId="2549" applyNumberFormat="1" applyFont="1" applyFill="1" applyBorder="1" applyAlignment="1">
      <alignment horizontal="center" vertical="center" wrapText="1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4" fontId="90" fillId="0" borderId="0" xfId="1448" applyNumberFormat="1" applyFont="1" applyAlignment="1">
      <alignment wrapText="1"/>
    </xf>
    <xf numFmtId="164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169" fontId="39" fillId="0" borderId="21" xfId="717" applyNumberFormat="1" applyFont="1" applyFill="1" applyBorder="1" applyAlignment="1" applyProtection="1">
      <alignment horizontal="center" vertical="center" wrapText="1"/>
    </xf>
    <xf numFmtId="164" fontId="39" fillId="0" borderId="21" xfId="1451" applyNumberFormat="1" applyFont="1" applyBorder="1" applyAlignment="1">
      <alignment horizontal="center" vertical="center" wrapText="1"/>
    </xf>
    <xf numFmtId="169" fontId="51" fillId="0" borderId="21" xfId="717" applyNumberFormat="1" applyFont="1" applyFill="1" applyBorder="1" applyAlignment="1" applyProtection="1">
      <alignment horizontal="center" vertical="center" wrapText="1"/>
    </xf>
    <xf numFmtId="0" fontId="39" fillId="0" borderId="21" xfId="1451" applyFont="1" applyBorder="1" applyAlignment="1">
      <alignment horizontal="center" vertical="center" wrapText="1"/>
    </xf>
    <xf numFmtId="169" fontId="39" fillId="0" borderId="21" xfId="728" applyFont="1" applyFill="1" applyBorder="1" applyAlignment="1" applyProtection="1">
      <alignment horizontal="center" vertical="center" wrapText="1"/>
    </xf>
    <xf numFmtId="3" fontId="39" fillId="0" borderId="21" xfId="1450" applyNumberFormat="1" applyFont="1" applyBorder="1" applyAlignment="1">
      <alignment horizontal="center" vertical="center" wrapText="1"/>
    </xf>
    <xf numFmtId="169" fontId="39" fillId="0" borderId="21" xfId="728" applyFont="1" applyFill="1" applyBorder="1" applyAlignment="1">
      <alignment horizontal="center" vertical="center" wrapText="1"/>
    </xf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28" xfId="1451" applyFont="1" applyBorder="1"/>
    <xf numFmtId="0" fontId="116" fillId="0" borderId="37" xfId="1451" applyFont="1" applyBorder="1"/>
    <xf numFmtId="0" fontId="111" fillId="0" borderId="37" xfId="1451" applyFont="1" applyBorder="1" applyAlignment="1">
      <alignment vertical="center"/>
    </xf>
    <xf numFmtId="0" fontId="116" fillId="0" borderId="34" xfId="1451" applyFont="1" applyBorder="1"/>
    <xf numFmtId="0" fontId="116" fillId="0" borderId="19" xfId="1451" applyFont="1" applyBorder="1"/>
    <xf numFmtId="0" fontId="111" fillId="0" borderId="19" xfId="1451" applyFont="1" applyBorder="1" applyAlignment="1">
      <alignment vertical="center"/>
    </xf>
    <xf numFmtId="0" fontId="111" fillId="0" borderId="19" xfId="1451" applyFont="1" applyBorder="1" applyAlignment="1">
      <alignment horizontal="center" vertical="center"/>
    </xf>
    <xf numFmtId="0" fontId="111" fillId="0" borderId="31" xfId="1451" applyFont="1" applyBorder="1" applyAlignment="1">
      <alignment vertical="center"/>
    </xf>
    <xf numFmtId="0" fontId="38" fillId="0" borderId="3" xfId="1448" applyFont="1" applyBorder="1" applyAlignment="1">
      <alignment horizontal="center" vertical="center"/>
    </xf>
    <xf numFmtId="0" fontId="38" fillId="0" borderId="3" xfId="1448" applyFont="1" applyBorder="1" applyAlignment="1">
      <alignment horizontal="left" vertical="center" wrapText="1"/>
    </xf>
    <xf numFmtId="0" fontId="38" fillId="0" borderId="3" xfId="1448" applyFont="1" applyBorder="1" applyAlignment="1">
      <alignment horizontal="center" vertical="center" wrapText="1"/>
    </xf>
    <xf numFmtId="169" fontId="38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39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39" fillId="33" borderId="21" xfId="1451" applyFont="1" applyFill="1" applyBorder="1" applyAlignment="1">
      <alignment horizontal="left" vertical="center" wrapText="1"/>
    </xf>
    <xf numFmtId="0" fontId="39" fillId="0" borderId="21" xfId="1451" applyFont="1" applyBorder="1" applyAlignment="1">
      <alignment horizontal="left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5" fontId="124" fillId="0" borderId="0" xfId="523" applyFont="1" applyFill="1" applyAlignment="1">
      <alignment horizontal="left" wrapText="1"/>
    </xf>
    <xf numFmtId="0" fontId="3" fillId="0" borderId="0" xfId="2673" applyAlignment="1">
      <alignment vertical="center" wrapText="1"/>
    </xf>
    <xf numFmtId="0" fontId="3" fillId="0" borderId="0" xfId="2673" applyAlignment="1">
      <alignment horizontal="center" vertical="center" wrapText="1"/>
    </xf>
    <xf numFmtId="0" fontId="3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5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8" fillId="0" borderId="21" xfId="1450" applyFont="1" applyBorder="1" applyAlignment="1">
      <alignment horizontal="center" wrapText="1"/>
    </xf>
    <xf numFmtId="0" fontId="39" fillId="0" borderId="21" xfId="1450" applyFont="1" applyBorder="1" applyAlignment="1">
      <alignment horizontal="center" vertical="center" wrapText="1"/>
    </xf>
    <xf numFmtId="3" fontId="39" fillId="0" borderId="21" xfId="1451" applyNumberFormat="1" applyFont="1" applyBorder="1" applyAlignment="1">
      <alignment horizontal="center" vertical="center" wrapText="1"/>
    </xf>
    <xf numFmtId="164" fontId="39" fillId="0" borderId="21" xfId="1450" applyNumberFormat="1" applyFont="1" applyBorder="1" applyAlignment="1">
      <alignment horizontal="center" vertical="center" wrapText="1"/>
    </xf>
    <xf numFmtId="3" fontId="39" fillId="0" borderId="0" xfId="1451" applyNumberFormat="1" applyFont="1" applyAlignment="1">
      <alignment horizontal="center" vertical="center" wrapText="1"/>
    </xf>
    <xf numFmtId="0" fontId="16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5" fillId="0" borderId="21" xfId="1615" applyNumberFormat="1" applyFont="1" applyBorder="1" applyAlignment="1">
      <alignment horizontal="center" vertical="center"/>
    </xf>
    <xf numFmtId="0" fontId="4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5" fontId="140" fillId="36" borderId="0" xfId="2672" applyFont="1" applyFill="1" applyBorder="1" applyAlignment="1" applyProtection="1">
      <alignment horizontal="right" vertical="center"/>
    </xf>
    <xf numFmtId="165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07" fillId="0" borderId="0" xfId="1538"/>
    <xf numFmtId="165" fontId="107" fillId="0" borderId="0" xfId="1538" applyNumberFormat="1"/>
    <xf numFmtId="0" fontId="56" fillId="0" borderId="0" xfId="1538" applyFont="1"/>
    <xf numFmtId="0" fontId="123" fillId="0" borderId="0" xfId="1538" applyFont="1"/>
    <xf numFmtId="0" fontId="47" fillId="0" borderId="44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6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5" fontId="0" fillId="0" borderId="3" xfId="1026" applyFont="1" applyFill="1" applyBorder="1" applyProtection="1"/>
    <xf numFmtId="165" fontId="107" fillId="0" borderId="3" xfId="1538" applyNumberFormat="1" applyBorder="1"/>
    <xf numFmtId="165" fontId="135" fillId="0" borderId="3" xfId="1026" applyFont="1" applyBorder="1" applyProtection="1"/>
    <xf numFmtId="165" fontId="0" fillId="0" borderId="3" xfId="1026" applyFont="1" applyBorder="1" applyProtection="1"/>
    <xf numFmtId="165" fontId="123" fillId="0" borderId="3" xfId="1538" applyNumberFormat="1" applyFont="1" applyBorder="1"/>
    <xf numFmtId="0" fontId="56" fillId="0" borderId="3" xfId="1538" applyFont="1" applyBorder="1"/>
    <xf numFmtId="164" fontId="107" fillId="0" borderId="3" xfId="1538" applyNumberFormat="1" applyBorder="1"/>
    <xf numFmtId="165" fontId="99" fillId="0" borderId="3" xfId="1026" applyFont="1" applyFill="1" applyBorder="1" applyProtection="1"/>
    <xf numFmtId="0" fontId="44" fillId="0" borderId="0" xfId="1538" applyFont="1"/>
    <xf numFmtId="0" fontId="44" fillId="0" borderId="3" xfId="1538" applyFont="1" applyBorder="1" applyAlignment="1">
      <alignment horizontal="center"/>
    </xf>
    <xf numFmtId="165" fontId="44" fillId="0" borderId="3" xfId="1538" applyNumberFormat="1" applyFont="1" applyBorder="1"/>
    <xf numFmtId="0" fontId="107" fillId="29" borderId="0" xfId="1538" applyFill="1"/>
    <xf numFmtId="0" fontId="44" fillId="0" borderId="0" xfId="1538" applyFont="1" applyAlignment="1">
      <alignment horizontal="center"/>
    </xf>
    <xf numFmtId="165" fontId="44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5" fontId="107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5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52" fillId="0" borderId="21" xfId="1615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3" fontId="145" fillId="0" borderId="39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4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3" xfId="2670" applyFont="1" applyFill="1" applyBorder="1" applyAlignment="1">
      <alignment horizontal="left" vertical="center"/>
    </xf>
    <xf numFmtId="0" fontId="155" fillId="39" borderId="74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8" xfId="2670" applyFont="1" applyFill="1" applyBorder="1" applyAlignment="1">
      <alignment horizontal="left" vertical="center"/>
    </xf>
    <xf numFmtId="0" fontId="155" fillId="39" borderId="79" xfId="2670" applyFont="1" applyFill="1" applyBorder="1" applyAlignment="1">
      <alignment horizontal="center" vertical="center"/>
    </xf>
    <xf numFmtId="0" fontId="116" fillId="0" borderId="0" xfId="1451" applyFont="1"/>
    <xf numFmtId="0" fontId="117" fillId="0" borderId="0" xfId="1451" applyFont="1" applyAlignment="1">
      <alignment vertical="center"/>
    </xf>
    <xf numFmtId="0" fontId="143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1" fillId="0" borderId="0" xfId="1451" applyFont="1" applyAlignment="1">
      <alignment vertical="center"/>
    </xf>
    <xf numFmtId="0" fontId="111" fillId="0" borderId="0" xfId="1451" applyFont="1" applyAlignment="1">
      <alignment horizontal="center" vertical="center"/>
    </xf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118" fillId="35" borderId="0" xfId="1451" applyFont="1" applyFill="1" applyAlignment="1">
      <alignment vertical="center"/>
    </xf>
    <xf numFmtId="0" fontId="121" fillId="0" borderId="19" xfId="1451" applyFont="1" applyBorder="1" applyAlignment="1">
      <alignment horizontal="center"/>
    </xf>
    <xf numFmtId="0" fontId="121" fillId="0" borderId="19" xfId="1451" applyFont="1" applyBorder="1"/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62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2" fillId="35" borderId="84" xfId="2673" applyFont="1" applyFill="1" applyBorder="1" applyAlignment="1">
      <alignment vertical="center" wrapText="1"/>
    </xf>
    <xf numFmtId="0" fontId="142" fillId="42" borderId="84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2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3" fillId="0" borderId="0" xfId="2673" applyNumberFormat="1" applyAlignment="1">
      <alignment vertical="center" wrapText="1"/>
    </xf>
    <xf numFmtId="1" fontId="3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8" xfId="2673" applyFont="1" applyFill="1" applyBorder="1" applyAlignment="1">
      <alignment vertical="center" wrapText="1"/>
    </xf>
    <xf numFmtId="0" fontId="101" fillId="0" borderId="64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8" xfId="2673" applyFont="1" applyBorder="1" applyAlignment="1">
      <alignment vertical="center" wrapText="1"/>
    </xf>
    <xf numFmtId="165" fontId="0" fillId="45" borderId="3" xfId="1026" applyFont="1" applyFill="1" applyBorder="1" applyProtection="1">
      <protection locked="0"/>
    </xf>
    <xf numFmtId="0" fontId="5" fillId="0" borderId="21" xfId="1614" applyFont="1" applyBorder="1" applyAlignment="1">
      <alignment horizontal="center" vertical="center"/>
    </xf>
    <xf numFmtId="41" fontId="148" fillId="0" borderId="0" xfId="2676" applyFont="1" applyAlignment="1">
      <alignment horizontal="center" vertical="center"/>
    </xf>
    <xf numFmtId="0" fontId="2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2" fillId="0" borderId="21" xfId="1653" applyFont="1" applyBorder="1" applyAlignment="1">
      <alignment horizontal="left" vertical="center" wrapText="1"/>
    </xf>
    <xf numFmtId="207" fontId="39" fillId="0" borderId="21" xfId="2549" applyNumberFormat="1" applyFont="1" applyBorder="1" applyAlignment="1">
      <alignment horizontal="center" vertical="center" wrapText="1"/>
    </xf>
    <xf numFmtId="0" fontId="39" fillId="0" borderId="21" xfId="2677" applyFont="1" applyBorder="1" applyAlignment="1">
      <alignment horizontal="left" vertical="center" wrapText="1"/>
    </xf>
    <xf numFmtId="169" fontId="140" fillId="46" borderId="0" xfId="2672" applyNumberFormat="1" applyFont="1" applyFill="1" applyBorder="1" applyAlignment="1" applyProtection="1">
      <alignment horizontal="right" vertical="center"/>
    </xf>
    <xf numFmtId="0" fontId="170" fillId="0" borderId="0" xfId="2669" applyFont="1" applyAlignment="1">
      <alignment vertical="center"/>
    </xf>
    <xf numFmtId="0" fontId="132" fillId="0" borderId="0" xfId="1450" applyFont="1" applyAlignment="1">
      <alignment horizontal="center"/>
    </xf>
    <xf numFmtId="0" fontId="132" fillId="0" borderId="3" xfId="1450" applyFont="1" applyBorder="1" applyAlignment="1">
      <alignment horizontal="center"/>
    </xf>
    <xf numFmtId="0" fontId="110" fillId="33" borderId="0" xfId="2677" applyFont="1" applyFill="1" applyAlignment="1">
      <alignment horizontal="center"/>
    </xf>
    <xf numFmtId="0" fontId="34" fillId="0" borderId="0" xfId="1614" applyFont="1" applyAlignment="1">
      <alignment horizontal="center" vertical="center"/>
    </xf>
    <xf numFmtId="3" fontId="38" fillId="31" borderId="38" xfId="1615" applyNumberFormat="1" applyFont="1" applyFill="1" applyBorder="1" applyAlignment="1">
      <alignment horizontal="center" vertical="center"/>
    </xf>
    <xf numFmtId="3" fontId="38" fillId="31" borderId="66" xfId="1615" applyNumberFormat="1" applyFont="1" applyFill="1" applyBorder="1" applyAlignment="1">
      <alignment horizontal="center" vertical="center"/>
    </xf>
    <xf numFmtId="3" fontId="38" fillId="31" borderId="18" xfId="1615" applyNumberFormat="1" applyFont="1" applyFill="1" applyBorder="1" applyAlignment="1">
      <alignment horizontal="center" vertical="center"/>
    </xf>
    <xf numFmtId="3" fontId="38" fillId="31" borderId="42" xfId="1615" applyNumberFormat="1" applyFont="1" applyFill="1" applyBorder="1" applyAlignment="1">
      <alignment horizontal="center" vertical="center"/>
    </xf>
    <xf numFmtId="3" fontId="38" fillId="31" borderId="43" xfId="1615" applyNumberFormat="1" applyFont="1" applyFill="1" applyBorder="1" applyAlignment="1">
      <alignment horizontal="center" vertical="center"/>
    </xf>
    <xf numFmtId="3" fontId="38" fillId="31" borderId="67" xfId="1615" applyNumberFormat="1" applyFont="1" applyFill="1" applyBorder="1" applyAlignment="1">
      <alignment horizontal="center" vertical="center"/>
    </xf>
    <xf numFmtId="3" fontId="38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5" fillId="0" borderId="51" xfId="1614" applyFont="1" applyBorder="1" applyAlignment="1">
      <alignment horizontal="center" vertical="center"/>
    </xf>
    <xf numFmtId="0" fontId="45" fillId="0" borderId="49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center" vertical="center"/>
    </xf>
    <xf numFmtId="0" fontId="45" fillId="0" borderId="33" xfId="1614" applyFont="1" applyBorder="1" applyAlignment="1">
      <alignment horizontal="center" vertical="center"/>
    </xf>
    <xf numFmtId="0" fontId="47" fillId="0" borderId="53" xfId="1614" applyFont="1" applyBorder="1" applyAlignment="1">
      <alignment horizontal="center" vertical="center"/>
    </xf>
    <xf numFmtId="0" fontId="47" fillId="0" borderId="3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 wrapText="1"/>
    </xf>
    <xf numFmtId="0" fontId="45" fillId="0" borderId="33" xfId="1614" applyFont="1" applyBorder="1" applyAlignment="1">
      <alignment horizontal="center" vertical="center" wrapText="1"/>
    </xf>
    <xf numFmtId="0" fontId="47" fillId="0" borderId="54" xfId="1614" applyFont="1" applyBorder="1" applyAlignment="1">
      <alignment horizontal="center" vertical="center"/>
    </xf>
    <xf numFmtId="0" fontId="42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47" fillId="0" borderId="39" xfId="1614" applyFont="1" applyBorder="1" applyAlignment="1">
      <alignment horizontal="center" vertical="center"/>
    </xf>
    <xf numFmtId="0" fontId="47" fillId="0" borderId="35" xfId="1652" applyFont="1" applyBorder="1" applyAlignment="1">
      <alignment horizontal="center" vertical="center" wrapText="1"/>
    </xf>
    <xf numFmtId="0" fontId="47" fillId="0" borderId="33" xfId="1652" applyFont="1" applyBorder="1" applyAlignment="1">
      <alignment horizontal="center" vertical="center" wrapText="1"/>
    </xf>
    <xf numFmtId="37" fontId="57" fillId="0" borderId="19" xfId="1614" applyNumberFormat="1" applyFont="1" applyBorder="1" applyAlignment="1">
      <alignment horizontal="center"/>
    </xf>
    <xf numFmtId="0" fontId="57" fillId="0" borderId="26" xfId="1614" applyFont="1" applyBorder="1" applyAlignment="1">
      <alignment horizontal="left" vertical="center"/>
    </xf>
    <xf numFmtId="0" fontId="57" fillId="0" borderId="36" xfId="1614" applyFont="1" applyBorder="1" applyAlignment="1">
      <alignment horizontal="left" vertical="center"/>
    </xf>
    <xf numFmtId="0" fontId="57" fillId="0" borderId="48" xfId="1614" applyFont="1" applyBorder="1" applyAlignment="1">
      <alignment horizontal="left" vertical="center"/>
    </xf>
    <xf numFmtId="0" fontId="57" fillId="0" borderId="28" xfId="1614" applyFont="1" applyBorder="1" applyAlignment="1">
      <alignment horizontal="left" vertical="center"/>
    </xf>
    <xf numFmtId="0" fontId="57" fillId="0" borderId="0" xfId="1614" applyFont="1" applyAlignment="1">
      <alignment horizontal="left" vertical="center"/>
    </xf>
    <xf numFmtId="0" fontId="57" fillId="0" borderId="37" xfId="1614" applyFont="1" applyBorder="1" applyAlignment="1">
      <alignment horizontal="left" vertical="center"/>
    </xf>
    <xf numFmtId="0" fontId="47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169" fontId="38" fillId="0" borderId="3" xfId="714" applyFont="1" applyFill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38" fillId="0" borderId="3" xfId="1448" applyFont="1" applyBorder="1" applyAlignment="1">
      <alignment horizontal="center" vertical="center" wrapText="1"/>
    </xf>
    <xf numFmtId="0" fontId="50" fillId="0" borderId="3" xfId="1448" applyFont="1" applyBorder="1" applyAlignment="1">
      <alignment horizontal="center" vertical="center" wrapText="1"/>
    </xf>
    <xf numFmtId="0" fontId="159" fillId="41" borderId="81" xfId="2673" applyFont="1" applyFill="1" applyBorder="1" applyAlignment="1">
      <alignment horizontal="center" vertical="center" wrapText="1"/>
    </xf>
    <xf numFmtId="0" fontId="159" fillId="41" borderId="82" xfId="2673" applyFont="1" applyFill="1" applyBorder="1" applyAlignment="1">
      <alignment horizontal="center" vertical="center" wrapText="1"/>
    </xf>
    <xf numFmtId="0" fontId="159" fillId="41" borderId="83" xfId="2673" applyFont="1" applyFill="1" applyBorder="1" applyAlignment="1">
      <alignment horizontal="center" vertical="center" wrapText="1"/>
    </xf>
    <xf numFmtId="43" fontId="142" fillId="42" borderId="7" xfId="2673" applyNumberFormat="1" applyFont="1" applyFill="1" applyBorder="1" applyAlignment="1">
      <alignment horizontal="center" vertical="center" wrapText="1"/>
    </xf>
    <xf numFmtId="0" fontId="142" fillId="42" borderId="58" xfId="2673" applyFont="1" applyFill="1" applyBorder="1" applyAlignment="1">
      <alignment horizontal="center" vertical="center" wrapText="1"/>
    </xf>
    <xf numFmtId="1" fontId="130" fillId="42" borderId="7" xfId="2673" applyNumberFormat="1" applyFont="1" applyFill="1" applyBorder="1" applyAlignment="1">
      <alignment horizontal="center" vertical="center" wrapText="1"/>
    </xf>
    <xf numFmtId="1" fontId="130" fillId="42" borderId="58" xfId="2673" applyNumberFormat="1" applyFont="1" applyFill="1" applyBorder="1" applyAlignment="1">
      <alignment horizontal="center" vertical="center" wrapText="1"/>
    </xf>
    <xf numFmtId="0" fontId="130" fillId="42" borderId="7" xfId="2673" applyFont="1" applyFill="1" applyBorder="1" applyAlignment="1">
      <alignment horizontal="center" vertical="center" wrapText="1"/>
    </xf>
    <xf numFmtId="0" fontId="130" fillId="42" borderId="58" xfId="2673" applyFont="1" applyFill="1" applyBorder="1" applyAlignment="1">
      <alignment horizontal="center" vertical="center" wrapText="1"/>
    </xf>
    <xf numFmtId="2" fontId="130" fillId="42" borderId="62" xfId="2673" applyNumberFormat="1" applyFont="1" applyFill="1" applyBorder="1" applyAlignment="1">
      <alignment horizontal="center" vertical="center" wrapText="1"/>
    </xf>
    <xf numFmtId="2" fontId="130" fillId="42" borderId="85" xfId="2673" applyNumberFormat="1" applyFont="1" applyFill="1" applyBorder="1" applyAlignment="1">
      <alignment horizontal="center" vertical="center" wrapText="1"/>
    </xf>
    <xf numFmtId="0" fontId="162" fillId="0" borderId="50" xfId="2673" applyFont="1" applyBorder="1" applyAlignment="1">
      <alignment horizontal="center" vertical="center" wrapText="1"/>
    </xf>
    <xf numFmtId="0" fontId="162" fillId="0" borderId="58" xfId="2673" applyFont="1" applyBorder="1" applyAlignment="1">
      <alignment horizontal="center" vertical="center" wrapText="1"/>
    </xf>
    <xf numFmtId="0" fontId="162" fillId="43" borderId="3" xfId="2673" applyFont="1" applyFill="1" applyBorder="1" applyAlignment="1">
      <alignment horizontal="center" vertical="center" wrapText="1"/>
    </xf>
    <xf numFmtId="0" fontId="162" fillId="43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2" fontId="130" fillId="44" borderId="3" xfId="2673" applyNumberFormat="1" applyFont="1" applyFill="1" applyBorder="1" applyAlignment="1">
      <alignment horizontal="center" vertical="center" wrapText="1"/>
    </xf>
    <xf numFmtId="2" fontId="130" fillId="44" borderId="39" xfId="2673" applyNumberFormat="1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9" fontId="130" fillId="35" borderId="65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3" fillId="0" borderId="86" xfId="2673" applyBorder="1" applyAlignment="1">
      <alignment horizontal="center" vertical="center" wrapText="1"/>
    </xf>
    <xf numFmtId="0" fontId="3" fillId="0" borderId="6" xfId="2673" applyBorder="1" applyAlignment="1">
      <alignment horizontal="center" vertical="center" wrapText="1"/>
    </xf>
    <xf numFmtId="0" fontId="3" fillId="0" borderId="87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2" xfId="2673" applyNumberFormat="1" applyFont="1" applyFill="1" applyBorder="1" applyAlignment="1">
      <alignment horizontal="center" vertical="center" wrapText="1"/>
    </xf>
    <xf numFmtId="2" fontId="130" fillId="35" borderId="85" xfId="2673" applyNumberFormat="1" applyFont="1" applyFill="1" applyBorder="1" applyAlignment="1">
      <alignment horizontal="center" vertical="center" wrapText="1"/>
    </xf>
    <xf numFmtId="0" fontId="159" fillId="40" borderId="81" xfId="2673" applyFont="1" applyFill="1" applyBorder="1" applyAlignment="1">
      <alignment horizontal="center" vertical="center" wrapText="1"/>
    </xf>
    <xf numFmtId="0" fontId="159" fillId="40" borderId="82" xfId="2673" applyFont="1" applyFill="1" applyBorder="1" applyAlignment="1">
      <alignment horizontal="center" vertical="center" wrapText="1"/>
    </xf>
    <xf numFmtId="0" fontId="159" fillId="40" borderId="83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9" fontId="130" fillId="0" borderId="65" xfId="2675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0" fontId="4" fillId="34" borderId="70" xfId="2670" applyFill="1" applyBorder="1" applyAlignment="1">
      <alignment horizontal="center" vertical="center"/>
    </xf>
    <xf numFmtId="0" fontId="134" fillId="0" borderId="71" xfId="2670" applyFont="1" applyBorder="1" applyAlignment="1">
      <alignment horizontal="left" vertical="center"/>
    </xf>
    <xf numFmtId="0" fontId="107" fillId="38" borderId="3" xfId="1538" applyFill="1" applyBorder="1" applyAlignment="1">
      <alignment horizontal="center" vertical="center"/>
    </xf>
    <xf numFmtId="0" fontId="98" fillId="38" borderId="3" xfId="1538" applyFont="1" applyFill="1" applyBorder="1" applyAlignment="1">
      <alignment horizontal="center" vertical="center" wrapText="1"/>
    </xf>
    <xf numFmtId="0" fontId="44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 wrapText="1"/>
    </xf>
    <xf numFmtId="0" fontId="47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37" fontId="147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8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70" fillId="0" borderId="3" xfId="2669" applyFont="1" applyBorder="1" applyAlignment="1">
      <alignment horizontal="center" vertical="center"/>
    </xf>
    <xf numFmtId="0" fontId="170" fillId="0" borderId="50" xfId="2669" applyFont="1" applyBorder="1" applyAlignment="1">
      <alignment horizontal="center" vertical="center"/>
    </xf>
    <xf numFmtId="0" fontId="170" fillId="0" borderId="41" xfId="2669" applyFont="1" applyBorder="1" applyAlignment="1">
      <alignment horizontal="center" vertical="center"/>
    </xf>
    <xf numFmtId="0" fontId="170" fillId="0" borderId="50" xfId="2669" applyFont="1" applyBorder="1" applyAlignment="1">
      <alignment horizontal="center" vertical="center" wrapText="1"/>
    </xf>
    <xf numFmtId="0" fontId="170" fillId="0" borderId="41" xfId="2669" applyFont="1" applyBorder="1" applyAlignment="1">
      <alignment horizontal="center" vertical="center" wrapText="1"/>
    </xf>
    <xf numFmtId="0" fontId="118" fillId="35" borderId="0" xfId="1451" applyFont="1" applyFill="1" applyAlignment="1">
      <alignment horizontal="center" vertical="center"/>
    </xf>
    <xf numFmtId="0" fontId="156" fillId="0" borderId="0" xfId="1451" applyFont="1" applyAlignment="1">
      <alignment horizontal="left"/>
    </xf>
    <xf numFmtId="0" fontId="118" fillId="35" borderId="26" xfId="1451" applyFont="1" applyFill="1" applyBorder="1" applyAlignment="1">
      <alignment horizontal="center" vertical="center"/>
    </xf>
    <xf numFmtId="0" fontId="118" fillId="35" borderId="36" xfId="1451" applyFont="1" applyFill="1" applyBorder="1" applyAlignment="1">
      <alignment horizontal="center" vertical="center"/>
    </xf>
    <xf numFmtId="0" fontId="118" fillId="35" borderId="48" xfId="1451" applyFont="1" applyFill="1" applyBorder="1" applyAlignment="1">
      <alignment horizontal="center" vertical="center"/>
    </xf>
    <xf numFmtId="0" fontId="118" fillId="35" borderId="28" xfId="1451" applyFont="1" applyFill="1" applyBorder="1" applyAlignment="1">
      <alignment horizontal="center" vertical="center"/>
    </xf>
    <xf numFmtId="0" fontId="118" fillId="35" borderId="37" xfId="1451" applyFont="1" applyFill="1" applyBorder="1" applyAlignment="1">
      <alignment horizontal="center" vertical="center"/>
    </xf>
    <xf numFmtId="0" fontId="118" fillId="35" borderId="34" xfId="1451" applyFont="1" applyFill="1" applyBorder="1" applyAlignment="1">
      <alignment horizontal="center" vertical="center"/>
    </xf>
    <xf numFmtId="0" fontId="118" fillId="35" borderId="19" xfId="1451" applyFont="1" applyFill="1" applyBorder="1" applyAlignment="1">
      <alignment horizontal="center" vertical="center"/>
    </xf>
    <xf numFmtId="0" fontId="118" fillId="35" borderId="31" xfId="1451" applyFont="1" applyFill="1" applyBorder="1" applyAlignment="1">
      <alignment horizontal="center" vertical="center"/>
    </xf>
    <xf numFmtId="0" fontId="110" fillId="33" borderId="26" xfId="2677" applyFont="1" applyFill="1" applyBorder="1" applyAlignment="1">
      <alignment horizontal="center"/>
    </xf>
    <xf numFmtId="0" fontId="110" fillId="33" borderId="36" xfId="2677" applyFont="1" applyFill="1" applyBorder="1" applyAlignment="1">
      <alignment horizontal="center"/>
    </xf>
    <xf numFmtId="0" fontId="126" fillId="35" borderId="55" xfId="2677" applyFont="1" applyFill="1" applyBorder="1" applyAlignment="1">
      <alignment horizontal="center" vertical="center"/>
    </xf>
    <xf numFmtId="0" fontId="126" fillId="35" borderId="36" xfId="2677" applyFont="1" applyFill="1" applyBorder="1" applyAlignment="1">
      <alignment horizontal="center" vertical="center"/>
    </xf>
    <xf numFmtId="0" fontId="126" fillId="35" borderId="48" xfId="2677" applyFont="1" applyFill="1" applyBorder="1" applyAlignment="1">
      <alignment horizontal="center" vertical="center"/>
    </xf>
    <xf numFmtId="0" fontId="110" fillId="33" borderId="28" xfId="2677" applyFont="1" applyFill="1" applyBorder="1" applyAlignment="1">
      <alignment horizontal="center"/>
    </xf>
    <xf numFmtId="0" fontId="126" fillId="35" borderId="43" xfId="2677" applyFont="1" applyFill="1" applyBorder="1" applyAlignment="1">
      <alignment horizontal="center" vertical="center"/>
    </xf>
    <xf numFmtId="0" fontId="126" fillId="35" borderId="44" xfId="2677" applyFont="1" applyFill="1" applyBorder="1" applyAlignment="1">
      <alignment horizontal="center" vertical="center"/>
    </xf>
    <xf numFmtId="0" fontId="126" fillId="35" borderId="45" xfId="2677" applyFont="1" applyFill="1" applyBorder="1" applyAlignment="1">
      <alignment horizontal="center" vertical="center"/>
    </xf>
    <xf numFmtId="0" fontId="111" fillId="33" borderId="18" xfId="2677" applyFont="1" applyFill="1" applyBorder="1" applyAlignment="1">
      <alignment horizontal="left"/>
    </xf>
    <xf numFmtId="0" fontId="110" fillId="33" borderId="37" xfId="2677" applyFont="1" applyFill="1" applyBorder="1" applyAlignment="1">
      <alignment horizontal="center"/>
    </xf>
    <xf numFmtId="0" fontId="110" fillId="33" borderId="3" xfId="2677" applyFont="1" applyFill="1" applyBorder="1" applyAlignment="1">
      <alignment horizontal="center"/>
    </xf>
    <xf numFmtId="0" fontId="110" fillId="33" borderId="3" xfId="2677" applyFont="1" applyFill="1" applyBorder="1" applyAlignment="1">
      <alignment horizontal="center"/>
    </xf>
    <xf numFmtId="0" fontId="110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applyFont="1" applyFill="1" applyAlignment="1">
      <alignment horizontal="center"/>
    </xf>
    <xf numFmtId="0" fontId="110" fillId="33" borderId="38" xfId="2677" applyFont="1" applyFill="1" applyBorder="1" applyAlignment="1">
      <alignment horizontal="center"/>
    </xf>
    <xf numFmtId="0" fontId="110" fillId="33" borderId="56" xfId="2677" applyFont="1" applyFill="1" applyBorder="1" applyAlignment="1">
      <alignment horizontal="center"/>
    </xf>
    <xf numFmtId="0" fontId="110" fillId="33" borderId="57" xfId="2677" applyFont="1" applyFill="1" applyBorder="1" applyAlignment="1">
      <alignment horizontal="center"/>
    </xf>
    <xf numFmtId="0" fontId="111" fillId="33" borderId="18" xfId="2677" applyFont="1" applyFill="1" applyBorder="1" applyAlignment="1">
      <alignment horizontal="left"/>
    </xf>
    <xf numFmtId="0" fontId="111" fillId="33" borderId="0" xfId="2677" applyFont="1" applyFill="1" applyAlignment="1">
      <alignment horizontal="left"/>
    </xf>
    <xf numFmtId="0" fontId="111" fillId="33" borderId="37" xfId="2677" applyFont="1" applyFill="1" applyBorder="1" applyAlignment="1">
      <alignment horizontal="left"/>
    </xf>
    <xf numFmtId="0" fontId="127" fillId="33" borderId="50" xfId="2677" applyFont="1" applyFill="1" applyBorder="1" applyAlignment="1">
      <alignment horizontal="center" vertical="center"/>
    </xf>
    <xf numFmtId="0" fontId="127" fillId="33" borderId="7" xfId="2677" applyFont="1" applyFill="1" applyBorder="1" applyAlignment="1">
      <alignment horizontal="center" vertical="center"/>
    </xf>
    <xf numFmtId="0" fontId="127" fillId="33" borderId="41" xfId="2677" applyFont="1" applyFill="1" applyBorder="1" applyAlignment="1">
      <alignment horizontal="center" vertical="center"/>
    </xf>
    <xf numFmtId="0" fontId="111" fillId="33" borderId="50" xfId="2677" applyFont="1" applyFill="1" applyBorder="1" applyAlignment="1">
      <alignment horizontal="center" vertical="center"/>
    </xf>
    <xf numFmtId="0" fontId="111" fillId="33" borderId="7" xfId="2677" applyFont="1" applyFill="1" applyBorder="1" applyAlignment="1">
      <alignment horizontal="center" vertical="center"/>
    </xf>
    <xf numFmtId="0" fontId="111" fillId="33" borderId="58" xfId="2677" applyFont="1" applyFill="1" applyBorder="1" applyAlignment="1">
      <alignment horizontal="center" vertical="center"/>
    </xf>
    <xf numFmtId="0" fontId="87" fillId="33" borderId="60" xfId="2677" applyFont="1" applyFill="1" applyBorder="1" applyAlignment="1">
      <alignment horizontal="center" vertical="center"/>
    </xf>
    <xf numFmtId="0" fontId="87" fillId="33" borderId="89" xfId="2677" applyFont="1" applyFill="1" applyBorder="1" applyAlignment="1">
      <alignment horizontal="center" vertical="center"/>
    </xf>
    <xf numFmtId="0" fontId="87" fillId="33" borderId="40" xfId="2677" applyFont="1" applyFill="1" applyBorder="1" applyAlignment="1">
      <alignment horizontal="center" vertical="center"/>
    </xf>
    <xf numFmtId="0" fontId="87" fillId="33" borderId="47" xfId="2677" applyFont="1" applyFill="1" applyBorder="1" applyAlignment="1">
      <alignment horizontal="center" vertical="center"/>
    </xf>
    <xf numFmtId="0" fontId="110" fillId="33" borderId="3" xfId="2677" applyFont="1" applyFill="1" applyBorder="1" applyAlignment="1">
      <alignment horizontal="left" vertical="center"/>
    </xf>
    <xf numFmtId="0" fontId="110" fillId="33" borderId="3" xfId="2677" applyFont="1" applyFill="1" applyBorder="1" applyAlignment="1">
      <alignment horizontal="center" vertical="center"/>
    </xf>
    <xf numFmtId="0" fontId="110" fillId="33" borderId="39" xfId="2677" applyFont="1" applyFill="1" applyBorder="1" applyAlignment="1">
      <alignment horizontal="center" vertical="center"/>
    </xf>
    <xf numFmtId="0" fontId="87" fillId="33" borderId="59" xfId="2677" applyFont="1" applyFill="1" applyBorder="1" applyAlignment="1">
      <alignment horizontal="center" vertical="center"/>
    </xf>
    <xf numFmtId="0" fontId="87" fillId="33" borderId="40" xfId="2677" applyFont="1" applyFill="1" applyBorder="1" applyAlignment="1">
      <alignment horizontal="center" vertical="center"/>
    </xf>
    <xf numFmtId="49" fontId="110" fillId="33" borderId="50" xfId="2677" applyNumberFormat="1" applyFont="1" applyFill="1" applyBorder="1" applyAlignment="1">
      <alignment horizontal="left" vertical="center"/>
    </xf>
    <xf numFmtId="49" fontId="110" fillId="33" borderId="41" xfId="2677" applyNumberFormat="1" applyFont="1" applyFill="1" applyBorder="1" applyAlignment="1">
      <alignment horizontal="left" vertical="center"/>
    </xf>
    <xf numFmtId="0" fontId="128" fillId="33" borderId="60" xfId="2677" applyFont="1" applyFill="1" applyBorder="1" applyAlignment="1">
      <alignment horizontal="left" vertical="center"/>
    </xf>
    <xf numFmtId="0" fontId="128" fillId="33" borderId="61" xfId="2677" applyFont="1" applyFill="1" applyBorder="1" applyAlignment="1">
      <alignment horizontal="left" vertical="center"/>
    </xf>
    <xf numFmtId="0" fontId="114" fillId="33" borderId="60" xfId="2677" applyFont="1" applyFill="1" applyBorder="1" applyAlignment="1">
      <alignment horizontal="left" vertical="center"/>
    </xf>
    <xf numFmtId="0" fontId="114" fillId="33" borderId="89" xfId="2677" applyFont="1" applyFill="1" applyBorder="1" applyAlignment="1">
      <alignment horizontal="left" vertical="center"/>
    </xf>
    <xf numFmtId="0" fontId="114" fillId="33" borderId="68" xfId="2677" applyFont="1" applyFill="1" applyBorder="1" applyAlignment="1">
      <alignment horizontal="center" vertical="center"/>
    </xf>
    <xf numFmtId="0" fontId="87" fillId="33" borderId="90" xfId="2677" applyFont="1" applyFill="1" applyBorder="1" applyAlignment="1">
      <alignment horizontal="center" vertical="center"/>
    </xf>
    <xf numFmtId="49" fontId="110" fillId="33" borderId="50" xfId="2677" applyNumberFormat="1" applyFont="1" applyFill="1" applyBorder="1" applyAlignment="1">
      <alignment horizontal="center" vertical="center"/>
    </xf>
    <xf numFmtId="49" fontId="110" fillId="33" borderId="41" xfId="2677" applyNumberFormat="1" applyFont="1" applyFill="1" applyBorder="1" applyAlignment="1">
      <alignment horizontal="center" vertical="center"/>
    </xf>
    <xf numFmtId="0" fontId="87" fillId="33" borderId="59" xfId="2677" applyFont="1" applyFill="1" applyBorder="1" applyAlignment="1">
      <alignment horizontal="left" vertical="center"/>
    </xf>
    <xf numFmtId="0" fontId="87" fillId="33" borderId="40" xfId="2677" applyFont="1" applyFill="1" applyBorder="1" applyAlignment="1">
      <alignment horizontal="left" vertical="center"/>
    </xf>
    <xf numFmtId="0" fontId="87" fillId="33" borderId="60" xfId="2677" applyFont="1" applyFill="1" applyBorder="1" applyAlignment="1">
      <alignment horizontal="left" vertical="center"/>
    </xf>
    <xf numFmtId="0" fontId="87" fillId="33" borderId="61" xfId="2677" applyFont="1" applyFill="1" applyBorder="1" applyAlignment="1">
      <alignment horizontal="left" vertical="center"/>
    </xf>
    <xf numFmtId="0" fontId="113" fillId="33" borderId="0" xfId="2677" applyFont="1" applyFill="1" applyAlignment="1">
      <alignment horizontal="center"/>
    </xf>
    <xf numFmtId="0" fontId="87" fillId="33" borderId="91" xfId="2677" applyFont="1" applyFill="1" applyBorder="1" applyAlignment="1">
      <alignment horizontal="center" vertical="center"/>
    </xf>
    <xf numFmtId="0" fontId="87" fillId="33" borderId="92" xfId="2677" applyFont="1" applyFill="1" applyBorder="1" applyAlignment="1">
      <alignment horizontal="center" vertical="center"/>
    </xf>
    <xf numFmtId="49" fontId="110" fillId="33" borderId="7" xfId="2677" applyNumberFormat="1" applyFont="1" applyFill="1" applyBorder="1" applyAlignment="1">
      <alignment horizontal="center" vertical="center"/>
    </xf>
    <xf numFmtId="0" fontId="114" fillId="33" borderId="93" xfId="2677" applyFont="1" applyFill="1" applyBorder="1" applyAlignment="1">
      <alignment horizontal="center" vertical="center"/>
    </xf>
    <xf numFmtId="0" fontId="114" fillId="33" borderId="94" xfId="2677" applyFont="1" applyFill="1" applyBorder="1" applyAlignment="1">
      <alignment horizontal="center" vertical="center"/>
    </xf>
    <xf numFmtId="49" fontId="110" fillId="33" borderId="7" xfId="2677" applyNumberFormat="1" applyFont="1" applyFill="1" applyBorder="1" applyAlignment="1">
      <alignment horizontal="center" vertical="top" wrapText="1"/>
    </xf>
    <xf numFmtId="49" fontId="110" fillId="33" borderId="41" xfId="2677" applyNumberFormat="1" applyFont="1" applyFill="1" applyBorder="1" applyAlignment="1">
      <alignment horizontal="center" vertical="top" wrapText="1"/>
    </xf>
    <xf numFmtId="0" fontId="110" fillId="33" borderId="3" xfId="2677" applyFont="1" applyFill="1" applyBorder="1" applyAlignment="1">
      <alignment vertical="top" wrapText="1"/>
    </xf>
    <xf numFmtId="0" fontId="110" fillId="33" borderId="39" xfId="2677" applyFont="1" applyFill="1" applyBorder="1" applyAlignment="1">
      <alignment vertical="top" wrapText="1"/>
    </xf>
    <xf numFmtId="49" fontId="110" fillId="33" borderId="7" xfId="2677" applyNumberFormat="1" applyFont="1" applyFill="1" applyBorder="1" applyAlignment="1">
      <alignment horizontal="center" vertical="top" wrapText="1"/>
    </xf>
    <xf numFmtId="49" fontId="110" fillId="33" borderId="41" xfId="2677" applyNumberFormat="1" applyFont="1" applyFill="1" applyBorder="1" applyAlignment="1">
      <alignment horizontal="center" vertical="top" wrapText="1"/>
    </xf>
    <xf numFmtId="0" fontId="114" fillId="33" borderId="69" xfId="2677" applyFont="1" applyFill="1" applyBorder="1" applyAlignment="1">
      <alignment horizontal="center" vertical="center"/>
    </xf>
    <xf numFmtId="0" fontId="110" fillId="33" borderId="7" xfId="2677" applyFont="1" applyFill="1" applyBorder="1" applyAlignment="1">
      <alignment horizontal="center" vertical="top" wrapText="1"/>
    </xf>
    <xf numFmtId="0" fontId="110" fillId="33" borderId="41" xfId="2677" applyFont="1" applyFill="1" applyBorder="1" applyAlignment="1">
      <alignment horizontal="center" vertical="top" wrapText="1"/>
    </xf>
    <xf numFmtId="0" fontId="110" fillId="33" borderId="7" xfId="2677" applyFont="1" applyFill="1" applyBorder="1" applyAlignment="1">
      <alignment horizontal="center" vertical="top" wrapText="1"/>
    </xf>
    <xf numFmtId="0" fontId="110" fillId="33" borderId="41" xfId="2677" applyFont="1" applyFill="1" applyBorder="1" applyAlignment="1">
      <alignment horizontal="center" vertical="top" wrapText="1"/>
    </xf>
    <xf numFmtId="0" fontId="115" fillId="33" borderId="95" xfId="2677" applyFont="1" applyFill="1" applyBorder="1" applyAlignment="1">
      <alignment horizontal="center" vertical="center" wrapText="1"/>
    </xf>
    <xf numFmtId="0" fontId="115" fillId="33" borderId="96" xfId="2677" applyFont="1" applyFill="1" applyBorder="1" applyAlignment="1">
      <alignment horizontal="center" vertical="center" wrapText="1"/>
    </xf>
    <xf numFmtId="0" fontId="115" fillId="33" borderId="97" xfId="2677" applyFont="1" applyFill="1" applyBorder="1" applyAlignment="1">
      <alignment horizontal="center" vertical="top" wrapText="1"/>
    </xf>
    <xf numFmtId="0" fontId="115" fillId="33" borderId="98" xfId="2677" applyFont="1" applyFill="1" applyBorder="1" applyAlignment="1">
      <alignment horizontal="center" vertical="top" wrapText="1"/>
    </xf>
    <xf numFmtId="0" fontId="111" fillId="33" borderId="38" xfId="2677" applyFont="1" applyFill="1" applyBorder="1" applyAlignment="1">
      <alignment horizontal="left" vertical="top" wrapText="1"/>
    </xf>
    <xf numFmtId="0" fontId="111" fillId="33" borderId="56" xfId="2677" applyFont="1" applyFill="1" applyBorder="1" applyAlignment="1">
      <alignment horizontal="left" vertical="top" wrapText="1"/>
    </xf>
    <xf numFmtId="0" fontId="111" fillId="33" borderId="57" xfId="2677" applyFont="1" applyFill="1" applyBorder="1" applyAlignment="1">
      <alignment horizontal="left" vertical="top" wrapText="1"/>
    </xf>
    <xf numFmtId="0" fontId="110" fillId="33" borderId="42" xfId="2677" applyFont="1" applyFill="1" applyBorder="1" applyAlignment="1">
      <alignment horizontal="center"/>
    </xf>
    <xf numFmtId="0" fontId="110" fillId="33" borderId="43" xfId="2677" applyFont="1" applyFill="1" applyBorder="1" applyAlignment="1">
      <alignment vertical="top" wrapText="1"/>
    </xf>
    <xf numFmtId="0" fontId="110" fillId="33" borderId="44" xfId="2677" applyFont="1" applyFill="1" applyBorder="1" applyAlignment="1">
      <alignment vertical="top" wrapText="1"/>
    </xf>
    <xf numFmtId="0" fontId="110" fillId="33" borderId="45" xfId="2677" applyFont="1" applyFill="1" applyBorder="1" applyAlignment="1">
      <alignment vertical="top" wrapText="1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0" fillId="33" borderId="7" xfId="2677" applyFont="1" applyFill="1" applyBorder="1" applyAlignment="1">
      <alignment horizontal="center"/>
    </xf>
    <xf numFmtId="0" fontId="110" fillId="33" borderId="41" xfId="2677" applyFont="1" applyFill="1" applyBorder="1" applyAlignment="1">
      <alignment horizontal="center"/>
    </xf>
    <xf numFmtId="0" fontId="110" fillId="33" borderId="39" xfId="2677" applyFont="1" applyFill="1" applyBorder="1" applyAlignment="1">
      <alignment horizontal="center"/>
    </xf>
    <xf numFmtId="15" fontId="110" fillId="33" borderId="3" xfId="2677" applyNumberFormat="1" applyFont="1" applyFill="1" applyBorder="1" applyAlignment="1">
      <alignment horizontal="center"/>
    </xf>
    <xf numFmtId="20" fontId="110" fillId="33" borderId="39" xfId="2677" applyNumberFormat="1" applyFont="1" applyFill="1" applyBorder="1" applyAlignment="1">
      <alignment horizontal="center"/>
    </xf>
    <xf numFmtId="0" fontId="110" fillId="33" borderId="56" xfId="2677" applyFont="1" applyFill="1" applyBorder="1" applyAlignment="1">
      <alignment horizontal="center" vertical="center"/>
    </xf>
    <xf numFmtId="0" fontId="110" fillId="33" borderId="57" xfId="2677" applyFont="1" applyFill="1" applyBorder="1" applyAlignment="1">
      <alignment horizontal="center" vertical="center"/>
    </xf>
    <xf numFmtId="0" fontId="110" fillId="33" borderId="0" xfId="2677" applyFont="1" applyFill="1" applyAlignment="1">
      <alignment horizontal="center" vertical="center" wrapText="1"/>
    </xf>
    <xf numFmtId="0" fontId="110" fillId="33" borderId="37" xfId="2677" applyFont="1" applyFill="1" applyBorder="1" applyAlignment="1">
      <alignment horizontal="center" vertical="center" wrapText="1"/>
    </xf>
    <xf numFmtId="0" fontId="110" fillId="33" borderId="42" xfId="2677" applyFont="1" applyFill="1" applyBorder="1" applyAlignment="1">
      <alignment horizontal="center" vertical="center" wrapText="1"/>
    </xf>
    <xf numFmtId="0" fontId="110" fillId="33" borderId="44" xfId="2677" applyFont="1" applyFill="1" applyBorder="1" applyAlignment="1">
      <alignment horizontal="center" vertical="center" wrapText="1"/>
    </xf>
    <xf numFmtId="0" fontId="110" fillId="33" borderId="45" xfId="2677" applyFont="1" applyFill="1" applyBorder="1" applyAlignment="1">
      <alignment horizontal="center" vertical="center" wrapText="1"/>
    </xf>
    <xf numFmtId="0" fontId="115" fillId="33" borderId="34" xfId="2677" applyFont="1" applyFill="1" applyBorder="1" applyAlignment="1">
      <alignment horizontal="center"/>
    </xf>
    <xf numFmtId="0" fontId="115" fillId="33" borderId="19" xfId="2677" applyFont="1" applyFill="1" applyBorder="1" applyAlignment="1">
      <alignment horizontal="center"/>
    </xf>
    <xf numFmtId="0" fontId="110" fillId="33" borderId="19" xfId="2677" applyFont="1" applyFill="1" applyBorder="1" applyAlignment="1">
      <alignment horizontal="center"/>
    </xf>
    <xf numFmtId="0" fontId="110" fillId="33" borderId="46" xfId="2677" applyFont="1" applyFill="1" applyBorder="1" applyAlignment="1">
      <alignment horizontal="center"/>
    </xf>
    <xf numFmtId="0" fontId="110" fillId="33" borderId="62" xfId="2677" applyFont="1" applyFill="1" applyBorder="1" applyAlignment="1">
      <alignment horizontal="center"/>
    </xf>
    <xf numFmtId="0" fontId="110" fillId="33" borderId="63" xfId="2677" applyFont="1" applyFill="1" applyBorder="1" applyAlignment="1">
      <alignment horizontal="center"/>
    </xf>
    <xf numFmtId="0" fontId="110" fillId="33" borderId="64" xfId="2677" applyFont="1" applyFill="1" applyBorder="1" applyAlignment="1">
      <alignment horizontal="center"/>
    </xf>
    <xf numFmtId="0" fontId="110" fillId="33" borderId="65" xfId="2677" applyFont="1" applyFill="1" applyBorder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0" xfId="1653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09" fillId="0" borderId="20" xfId="1652" applyFont="1" applyBorder="1" applyAlignment="1">
      <alignment horizontal="center" vertical="center"/>
    </xf>
    <xf numFmtId="0" fontId="39" fillId="0" borderId="21" xfId="0" applyFont="1" applyBorder="1" applyAlignment="1">
      <alignment horizontal="left" vertical="center" wrapText="1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09" fillId="0" borderId="21" xfId="1652" applyFont="1" applyBorder="1" applyAlignment="1">
      <alignment vertical="center"/>
    </xf>
    <xf numFmtId="0" fontId="39" fillId="0" borderId="21" xfId="1450" applyFont="1" applyBorder="1" applyAlignment="1">
      <alignment vertical="center" wrapText="1"/>
    </xf>
    <xf numFmtId="0" fontId="123" fillId="0" borderId="20" xfId="1652" applyFont="1" applyBorder="1" applyAlignment="1">
      <alignment horizontal="center" vertical="center"/>
    </xf>
    <xf numFmtId="0" fontId="123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3" fontId="152" fillId="0" borderId="21" xfId="1615" applyNumberFormat="1" applyFont="1" applyBorder="1" applyAlignment="1">
      <alignment horizontal="center" vertical="center"/>
    </xf>
    <xf numFmtId="165" fontId="136" fillId="45" borderId="75" xfId="2672" applyFont="1" applyFill="1" applyBorder="1" applyAlignment="1" applyProtection="1">
      <alignment horizontal="right" vertical="center" wrapText="1"/>
      <protection locked="0"/>
    </xf>
    <xf numFmtId="165" fontId="136" fillId="45" borderId="77" xfId="2672" applyFont="1" applyFill="1" applyBorder="1" applyAlignment="1" applyProtection="1">
      <alignment horizontal="right" vertical="center"/>
      <protection locked="0"/>
    </xf>
    <xf numFmtId="169" fontId="136" fillId="45" borderId="77" xfId="2672" applyNumberFormat="1" applyFont="1" applyFill="1" applyBorder="1" applyAlignment="1" applyProtection="1">
      <alignment horizontal="right" vertical="center"/>
      <protection locked="0"/>
    </xf>
    <xf numFmtId="169" fontId="136" fillId="45" borderId="80" xfId="2672" applyNumberFormat="1" applyFont="1" applyFill="1" applyBorder="1" applyAlignment="1" applyProtection="1">
      <alignment horizontal="right" vertical="center"/>
      <protection locked="0"/>
    </xf>
    <xf numFmtId="43" fontId="172" fillId="45" borderId="99" xfId="2673" applyNumberFormat="1" applyFont="1" applyFill="1" applyBorder="1" applyAlignment="1" applyProtection="1">
      <alignment horizontal="center" vertical="center" wrapText="1"/>
      <protection locked="0"/>
    </xf>
    <xf numFmtId="0" fontId="172" fillId="45" borderId="100" xfId="2673" applyFont="1" applyFill="1" applyBorder="1" applyAlignment="1" applyProtection="1">
      <alignment horizontal="center" vertical="center" wrapText="1"/>
      <protection locked="0"/>
    </xf>
    <xf numFmtId="1" fontId="172" fillId="45" borderId="101" xfId="2673" applyNumberFormat="1" applyFont="1" applyFill="1" applyBorder="1" applyAlignment="1" applyProtection="1">
      <alignment horizontal="center" vertical="center" wrapText="1"/>
      <protection locked="0"/>
    </xf>
    <xf numFmtId="1" fontId="172" fillId="45" borderId="102" xfId="2673" applyNumberFormat="1" applyFont="1" applyFill="1" applyBorder="1" applyAlignment="1" applyProtection="1">
      <alignment horizontal="center" vertical="center" wrapText="1"/>
      <protection locked="0"/>
    </xf>
  </cellXfs>
  <cellStyles count="2678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117" Type="http://schemas.openxmlformats.org/officeDocument/2006/relationships/styles" Target="styles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18" Type="http://schemas.openxmlformats.org/officeDocument/2006/relationships/sharedStrings" Target="sharedStrings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theme" Target="theme/theme1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0.32999999999999996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600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600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1767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37</xdr:row>
      <xdr:rowOff>-1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21</xdr:col>
      <xdr:colOff>138545</xdr:colOff>
      <xdr:row>52</xdr:row>
      <xdr:rowOff>51954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85F26F-5F37-2CCA-206A-2A73F3DA3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1276350"/>
          <a:ext cx="11644745" cy="73385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E3FCA02-21F9-41F7-8379-F49081C4D17F}"/>
            </a:ext>
          </a:extLst>
        </xdr:cNvPr>
        <xdr:cNvSpPr/>
      </xdr:nvSpPr>
      <xdr:spPr>
        <a:xfrm>
          <a:off x="18171720" y="5159784"/>
          <a:ext cx="1441361" cy="93621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F1332F7A-0D08-430A-9EC4-5F9EB2C37538}"/>
            </a:ext>
          </a:extLst>
        </xdr:cNvPr>
        <xdr:cNvCxnSpPr/>
      </xdr:nvCxnSpPr>
      <xdr:spPr>
        <a:xfrm>
          <a:off x="18916031" y="4370488"/>
          <a:ext cx="8283" cy="83974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9</xdr:row>
      <xdr:rowOff>0</xdr:rowOff>
    </xdr:from>
    <xdr:to>
      <xdr:col>28</xdr:col>
      <xdr:colOff>69272</xdr:colOff>
      <xdr:row>58</xdr:row>
      <xdr:rowOff>121227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804F6B-FA7A-C49C-B101-DC248E99C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1400175"/>
          <a:ext cx="14242472" cy="805555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1CD20175-1BB1-45B3-BDC0-AEA96FE9493B}"/>
            </a:ext>
          </a:extLst>
        </xdr:cNvPr>
        <xdr:cNvCxnSpPr/>
      </xdr:nvCxnSpPr>
      <xdr:spPr>
        <a:xfrm flipH="1">
          <a:off x="1125607" y="5434014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1DF1D3C6-699D-4633-83EE-1542689DFE14}"/>
            </a:ext>
          </a:extLst>
        </xdr:cNvPr>
        <xdr:cNvGrpSpPr/>
      </xdr:nvGrpSpPr>
      <xdr:grpSpPr>
        <a:xfrm>
          <a:off x="9620366" y="821390"/>
          <a:ext cx="1375425" cy="1786778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BBC08B50-439D-098D-EF97-0B6BCF7DC782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0A7E244F-4695-7A01-CC47-0996BF7CAF2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522FD3C7-A6A1-6883-C8C5-39FF211CB3C9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003F7DE6-CCAC-B57C-BF35-F6668CAD1DF2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D5F829A1-854B-716A-F5DC-7181B6F5213E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4DF04CBA-A77B-08D2-7F60-4787EF3E62D4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DE2FDAB4-ECE4-CCC4-A25F-76EF61D5B8D5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35F828C6-C43C-CA4A-760A-E8D184482B1F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ED6ECCD7-CB62-3845-FB15-1CEF50F7E1D2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6888D5AD-21F2-58EF-C68D-A0F0726426BE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DF7F1A9C-EF44-B530-5536-60E89AFD3121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15FBAD9D-BFC1-7F8A-CF3C-A2A326AAF433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1C829C79-59B6-C558-4DB5-73905622F1FB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792ECBBF-5B4F-410C-D2D6-D2B724886F0E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D3732605-433C-BE29-663A-D2A884245A6F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D47C25E6-9DF6-0664-0086-E2019C834CCD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2EFB5D2D-B3DF-BEEA-4CD1-74B5C55ACB9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7808D900-6E43-8FEB-6D99-8E915A449FAC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B5317677-4DEF-86C2-6D4E-4ECAAD122956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B8FA8944-7D92-F9F4-9202-5C95FCCD9508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2BF1D86F-7F00-A35D-ADA0-00086919D155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766F92F2-7202-3E72-6BC3-8251D3D8462D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7B0097F3-6CC8-4065-6658-89EB6514F74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138C6470-4E7A-631E-39A7-822B7CAAA658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810F2F55-B69C-D634-8739-59D1AD2021D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5842C26E-C476-71CA-EEE3-0722E5DB9C5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BFF1F709-1960-1BE3-B0CC-91E413039278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F02A7B0C-BE99-4089-FC57-2E2CCEDA460A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CB41E8A8-18D5-5547-30E0-0006CD90691E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3C87E8EF-CBFF-9D81-48C6-7DFA72CA878B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05A70ADE-F0C0-F895-DD44-696666F5113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DB804D1A-4749-87D5-3752-812D22370A1C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83C3907B-8263-4F4C-3401-A795A41942C2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02CC76AF-3206-3254-6673-45842108A01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CBB94DF5-245D-0508-2241-364EEF93687D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810ADA4A-9A04-E6DC-CD8E-3EC101B59813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99AC0F3B-9BB8-8D75-7014-CC0FF1D42905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3498FFDA-41B4-48F7-8993-4D022DDE665C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0C536810-3FD9-8BDE-ABE7-F3208BC5934F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326EC3A5-F14F-5575-6F24-FE8DF5F2E187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27D81344-89DE-5ED3-C04E-FCD0DAAFB22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2A3BE76D-CA4B-F2F6-CC0F-A1259FCDA3C6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ED8DBDE4-2F2F-644E-71B6-CDE735B7168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70D64D6E-6BA0-7523-09C9-ED8A727A2374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8D1DEFCE-8E42-B33C-0A98-69560C74864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A539B6D1-5385-6F65-952C-D1B78D2B13D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E14DC170-17BD-15AC-805E-84CBAF78772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53FF5EC8-93E3-A0A2-C4F3-23C142CCC27F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8C9DD98C-7E96-25CD-BDD9-F1E7646DCA7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FDDEF0BE-F2F4-F769-DBAA-6C1306B789D1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336FDCE0-95BD-FEE3-C831-62269E4009D8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C49FEEF8-E72E-2D4B-B83D-1A34CEBC1893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020C2215-A54E-82D0-A5B3-9F0CE94DA162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9DF2AB32-E158-950C-B184-7B9811752AE6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D3EC48C8-BBAE-8F1F-7236-380F406CCC08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E68C54FB-F1CA-B910-569D-0A08A3053157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43C00BF6-C81A-65BC-A062-9F65A386CAE1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031C5724-99DA-F93B-A7F3-129400725FFB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BF9BE7F2-3A89-8598-641B-DBD008C1938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B6201406-C903-8388-7E86-3A50E1837999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A0F43B96-BF2F-ED91-28DB-10344420C0DD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A52CDB07-648D-7031-3C51-1340D2AF37A8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CB65179-5FCC-494D-8737-1CB45A57D0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23</xdr:row>
      <xdr:rowOff>142875</xdr:rowOff>
    </xdr:from>
    <xdr:to>
      <xdr:col>19</xdr:col>
      <xdr:colOff>58833</xdr:colOff>
      <xdr:row>25</xdr:row>
      <xdr:rowOff>95250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2C2E76FE-6B84-41C2-A786-763687AD6E33}"/>
            </a:ext>
          </a:extLst>
        </xdr:cNvPr>
        <xdr:cNvSpPr/>
      </xdr:nvSpPr>
      <xdr:spPr>
        <a:xfrm>
          <a:off x="2257425" y="3676650"/>
          <a:ext cx="4583208" cy="25717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JALAN</a:t>
          </a:r>
          <a:r>
            <a:rPr lang="en-US" sz="1100" baseline="0"/>
            <a:t> RAYA</a:t>
          </a:r>
          <a:endParaRPr lang="en-US" sz="1100"/>
        </a:p>
      </xdr:txBody>
    </xdr:sp>
    <xdr:clientData/>
  </xdr:twoCellAnchor>
  <xdr:twoCellAnchor>
    <xdr:from>
      <xdr:col>11</xdr:col>
      <xdr:colOff>76200</xdr:colOff>
      <xdr:row>6</xdr:row>
      <xdr:rowOff>123825</xdr:rowOff>
    </xdr:from>
    <xdr:to>
      <xdr:col>13</xdr:col>
      <xdr:colOff>123825</xdr:colOff>
      <xdr:row>9</xdr:row>
      <xdr:rowOff>152398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BB41FDA4-A69F-4ECA-B904-2CE3366ACA11}"/>
            </a:ext>
          </a:extLst>
        </xdr:cNvPr>
        <xdr:cNvSpPr txBox="1"/>
      </xdr:nvSpPr>
      <xdr:spPr>
        <a:xfrm>
          <a:off x="3810000" y="1057275"/>
          <a:ext cx="809625" cy="48577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109538</xdr:colOff>
      <xdr:row>9</xdr:row>
      <xdr:rowOff>109542</xdr:rowOff>
    </xdr:from>
    <xdr:to>
      <xdr:col>11</xdr:col>
      <xdr:colOff>195263</xdr:colOff>
      <xdr:row>10</xdr:row>
      <xdr:rowOff>128592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AEE8A0C8-3E49-4AA2-9A15-4973CB1CE3E1}"/>
            </a:ext>
          </a:extLst>
        </xdr:cNvPr>
        <xdr:cNvSpPr txBox="1"/>
      </xdr:nvSpPr>
      <xdr:spPr>
        <a:xfrm>
          <a:off x="3843338" y="1500192"/>
          <a:ext cx="85725" cy="1714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9</xdr:col>
      <xdr:colOff>264873</xdr:colOff>
      <xdr:row>22</xdr:row>
      <xdr:rowOff>85725</xdr:rowOff>
    </xdr:from>
    <xdr:to>
      <xdr:col>19</xdr:col>
      <xdr:colOff>7698</xdr:colOff>
      <xdr:row>22</xdr:row>
      <xdr:rowOff>85725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E02AA188-2E78-44C6-9DE8-4A85CBC2BDE4}"/>
            </a:ext>
          </a:extLst>
        </xdr:cNvPr>
        <xdr:cNvCxnSpPr/>
      </xdr:nvCxnSpPr>
      <xdr:spPr>
        <a:xfrm>
          <a:off x="3236673" y="3467100"/>
          <a:ext cx="3552825" cy="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352425</xdr:colOff>
      <xdr:row>23</xdr:row>
      <xdr:rowOff>66674</xdr:rowOff>
    </xdr:from>
    <xdr:to>
      <xdr:col>16</xdr:col>
      <xdr:colOff>114300</xdr:colOff>
      <xdr:row>24</xdr:row>
      <xdr:rowOff>123824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F75770F7-EA25-4CF7-B8C3-1E90366405D6}"/>
            </a:ext>
          </a:extLst>
        </xdr:cNvPr>
        <xdr:cNvSpPr txBox="1"/>
      </xdr:nvSpPr>
      <xdr:spPr>
        <a:xfrm>
          <a:off x="5229225" y="3600449"/>
          <a:ext cx="5238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50KVA</a:t>
          </a:r>
        </a:p>
      </xdr:txBody>
    </xdr:sp>
    <xdr:clientData/>
  </xdr:twoCellAnchor>
  <xdr:twoCellAnchor>
    <xdr:from>
      <xdr:col>13</xdr:col>
      <xdr:colOff>266700</xdr:colOff>
      <xdr:row>21</xdr:row>
      <xdr:rowOff>104775</xdr:rowOff>
    </xdr:from>
    <xdr:to>
      <xdr:col>14</xdr:col>
      <xdr:colOff>15396</xdr:colOff>
      <xdr:row>22</xdr:row>
      <xdr:rowOff>74261</xdr:rowOff>
    </xdr:to>
    <xdr:grpSp>
      <xdr:nvGrpSpPr>
        <xdr:cNvPr id="72" name="Group 682">
          <a:extLst>
            <a:ext uri="{FF2B5EF4-FFF2-40B4-BE49-F238E27FC236}">
              <a16:creationId xmlns:a16="http://schemas.microsoft.com/office/drawing/2014/main" id="{44F3DE41-94EB-462A-B493-EC5AEF420806}"/>
            </a:ext>
          </a:extLst>
        </xdr:cNvPr>
        <xdr:cNvGrpSpPr>
          <a:grpSpLocks/>
        </xdr:cNvGrpSpPr>
      </xdr:nvGrpSpPr>
      <xdr:grpSpPr bwMode="auto">
        <a:xfrm>
          <a:off x="4762500" y="3333750"/>
          <a:ext cx="129696" cy="121886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60F992BE-1B17-441B-9FF9-F0FE9C20184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7213309A-CC21-AC3E-8129-8D0498A80331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AE9FE477-3AF3-1967-6253-2BB46E57A54D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970E6D17-7FB4-49FF-BEA9-81904268DEA9}"/>
            </a:ext>
          </a:extLst>
        </xdr:cNvPr>
        <xdr:cNvGrpSpPr>
          <a:grpSpLocks/>
        </xdr:cNvGrpSpPr>
      </xdr:nvGrpSpPr>
      <xdr:grpSpPr bwMode="auto">
        <a:xfrm>
          <a:off x="12317773" y="942975"/>
          <a:ext cx="152400" cy="147358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6EF2E78E-3C3D-0B04-8736-5ACA005354B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3BC46C93-73DA-319B-3D84-AE658819061F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238E41AC-77EB-EAAB-7E73-00DF2DDDDD96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93CB69E3-D506-4C99-B31A-E7C330556807}"/>
            </a:ext>
          </a:extLst>
        </xdr:cNvPr>
        <xdr:cNvGrpSpPr>
          <a:grpSpLocks/>
        </xdr:cNvGrpSpPr>
      </xdr:nvGrpSpPr>
      <xdr:grpSpPr bwMode="auto">
        <a:xfrm>
          <a:off x="12841648" y="933450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857BC64D-F821-7203-90D9-2DF1D49C0B2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79338906-C728-09F6-7655-8BFE3DA80525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F6F3FDD1-64BE-DBD2-333A-65041A83F997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91F4B70B-0AD6-4F53-96CC-51531E232428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F6874A49-57D9-42D4-96A1-7893D39CA303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C9F7A43C-A46F-40A1-82EE-3D81F3910489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C0130351-90C6-4A00-B171-90C27776A4A6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0BA00E89-9D49-4289-9385-28F859FE4C60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AD2E9274-8FC5-4B13-9490-913C3513C06B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05924649-4D41-40F4-B12A-6D5FC99B6F7B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371DB21D-F990-4122-BD73-6687A1F4A588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B9A6C391-EC50-4D19-9620-43B3D5484199}"/>
            </a:ext>
          </a:extLst>
        </xdr:cNvPr>
        <xdr:cNvGrpSpPr>
          <a:grpSpLocks/>
        </xdr:cNvGrpSpPr>
      </xdr:nvGrpSpPr>
      <xdr:grpSpPr bwMode="auto">
        <a:xfrm>
          <a:off x="12613048" y="2083734"/>
          <a:ext cx="152400" cy="104775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38AB7B53-F575-B514-AC1F-7B14560C1732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A4B45B37-D72E-7AA8-018D-4100027A9C43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60736A66-3782-21C2-9DCD-6338BD6C5697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4E51A6C6-AA96-4261-BD36-6703E3352F4B}"/>
            </a:ext>
          </a:extLst>
        </xdr:cNvPr>
        <xdr:cNvGrpSpPr>
          <a:grpSpLocks/>
        </xdr:cNvGrpSpPr>
      </xdr:nvGrpSpPr>
      <xdr:grpSpPr bwMode="auto">
        <a:xfrm>
          <a:off x="12603523" y="2250142"/>
          <a:ext cx="161925" cy="95250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89E444E2-D5C8-5334-B36F-069587C20D6F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C2D1DFB7-67FF-B271-33BA-62B6103A2A5E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286DBAD7-9994-BCC5-E7C1-A6EE97B26F4C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36EEFA3E-BFD0-4585-84A9-047B75F42509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EADCEA21-D58A-4B61-A0D1-307B38EEC8AC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5CE7BD31-5F72-4E4B-8BF2-C7E77EE0E888}"/>
            </a:ext>
          </a:extLst>
        </xdr:cNvPr>
        <xdr:cNvGrpSpPr>
          <a:grpSpLocks/>
        </xdr:cNvGrpSpPr>
      </xdr:nvGrpSpPr>
      <xdr:grpSpPr bwMode="auto">
        <a:xfrm>
          <a:off x="12613048" y="2416549"/>
          <a:ext cx="190500" cy="95250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F1286978-3DE3-E375-B921-A25B182CB8B8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9F261FFE-E12A-EDB3-3DBD-A312EAC29913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56496216-1648-4594-4C8F-ACA543BAEB5C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4FEFFBEA-EEBB-570E-DF7B-8455E2593E92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3E11E2A6-3045-429F-8E70-D4DE3E0CDDBD}"/>
            </a:ext>
          </a:extLst>
        </xdr:cNvPr>
        <xdr:cNvGrpSpPr>
          <a:grpSpLocks/>
        </xdr:cNvGrpSpPr>
      </xdr:nvGrpSpPr>
      <xdr:grpSpPr bwMode="auto">
        <a:xfrm>
          <a:off x="12613048" y="2582956"/>
          <a:ext cx="190500" cy="109258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1B8D930D-BE6F-02CC-BF3E-7E3C32C7FF5C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B6C7B85D-D655-4406-A41F-BE0CB64A8CB2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9776F262-514C-D37B-2CD4-204C9B2B3D1C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1508AC44-78BD-903F-8585-F557B9326900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C46F90A3-D101-44FF-BF0E-4E0F739D5BB0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28EDB987-C115-4DD4-B8AE-B5D2AB6D9E30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CC872F32-3BF6-470A-944A-039874AD05C6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D223F098-94E9-4B13-A9F0-9BC108AD80DD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0F171FEA-E751-4601-9D8D-DBFDCE28395E}"/>
            </a:ext>
          </a:extLst>
        </xdr:cNvPr>
        <xdr:cNvGrpSpPr>
          <a:grpSpLocks/>
        </xdr:cNvGrpSpPr>
      </xdr:nvGrpSpPr>
      <xdr:grpSpPr bwMode="auto">
        <a:xfrm>
          <a:off x="12393973" y="3543300"/>
          <a:ext cx="685800" cy="304240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9FA52E19-2792-E2CB-874A-712A37D9A089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19A64AAA-C523-D681-4BE7-2DB37E70EADC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4C42B9F5-16CE-4EC4-AFDB-8E60D53024FD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B2C79115-0824-4B0B-B466-0EE3D92B701F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2B6844CE-8F45-4340-8035-A9ACAB070922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ED002A34-DB2D-4AA8-8168-37BA1924F74F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B65AE476-1C4B-4702-8F4A-E160D5E0855F}"/>
            </a:ext>
          </a:extLst>
        </xdr:cNvPr>
        <xdr:cNvSpPr txBox="1"/>
      </xdr:nvSpPr>
      <xdr:spPr>
        <a:xfrm>
          <a:off x="13898923" y="2582956"/>
          <a:ext cx="6841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C9C4E74F-5D1C-4A7E-A3D9-040D0AE3C612}"/>
            </a:ext>
          </a:extLst>
        </xdr:cNvPr>
        <xdr:cNvSpPr txBox="1"/>
      </xdr:nvSpPr>
      <xdr:spPr>
        <a:xfrm>
          <a:off x="13889398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6A33A589-59D8-4DC8-B4C7-C85A918FF69D}"/>
            </a:ext>
          </a:extLst>
        </xdr:cNvPr>
        <xdr:cNvGrpSpPr>
          <a:grpSpLocks/>
        </xdr:cNvGrpSpPr>
      </xdr:nvGrpSpPr>
      <xdr:grpSpPr bwMode="auto">
        <a:xfrm>
          <a:off x="12346348" y="4541745"/>
          <a:ext cx="266700" cy="147357"/>
          <a:chOff x="12001500" y="4327373"/>
          <a:chExt cx="262305" cy="151942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4789E504-B379-4E0C-21CA-377031FE3F6B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CAF91C18-295B-C8FD-31A5-C949EB5ABA86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26AFD52E-0B74-E4D8-114F-01C500654DC3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AF516979-FE06-445E-BEFD-14F4BF644D0E}"/>
            </a:ext>
          </a:extLst>
        </xdr:cNvPr>
        <xdr:cNvGrpSpPr>
          <a:grpSpLocks/>
        </xdr:cNvGrpSpPr>
      </xdr:nvGrpSpPr>
      <xdr:grpSpPr bwMode="auto">
        <a:xfrm>
          <a:off x="12889273" y="4565277"/>
          <a:ext cx="247650" cy="142875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0F60A77F-4A1A-227B-5AE7-9E556A8CB377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8CB3F3FE-D0EA-2F8D-CBF6-7374B790CE5E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230C8BBF-7034-CCBF-3827-5C36E082CD9C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0D9D7A03-1419-40B2-B55C-57CABE8CA25B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5EF18742-EC9C-4254-8DEE-DC7033D7C23E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51C1FF12-95CF-4B8B-A36E-B412CD77AFDF}"/>
            </a:ext>
          </a:extLst>
        </xdr:cNvPr>
        <xdr:cNvGrpSpPr>
          <a:grpSpLocks/>
        </xdr:cNvGrpSpPr>
      </xdr:nvGrpSpPr>
      <xdr:grpSpPr bwMode="auto">
        <a:xfrm>
          <a:off x="12374923" y="5240431"/>
          <a:ext cx="200025" cy="137833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67F7006A-7AE5-132C-35ED-F382795E06FC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D54F25B1-D4F9-31DC-F4B8-B4AFDF8B8670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6BA9BA54-6EC0-4C68-9F0F-A1E8B43A66BA}"/>
            </a:ext>
          </a:extLst>
        </xdr:cNvPr>
        <xdr:cNvGrpSpPr>
          <a:grpSpLocks/>
        </xdr:cNvGrpSpPr>
      </xdr:nvGrpSpPr>
      <xdr:grpSpPr bwMode="auto">
        <a:xfrm>
          <a:off x="12936898" y="5230906"/>
          <a:ext cx="190500" cy="137833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FE3C7247-9311-EB8E-F96C-92095575B944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23130A4C-87FD-7728-8461-A44437217586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D4DEB4A-D778-4B66-BD77-5599237317A9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D98683CB-2BBE-418A-838A-074A1C2D4883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12</xdr:col>
      <xdr:colOff>352425</xdr:colOff>
      <xdr:row>25</xdr:row>
      <xdr:rowOff>46566</xdr:rowOff>
    </xdr:from>
    <xdr:to>
      <xdr:col>15</xdr:col>
      <xdr:colOff>193675</xdr:colOff>
      <xdr:row>30</xdr:row>
      <xdr:rowOff>1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664B8D07-3E52-4DDB-804E-CE6B153C43A6}"/>
            </a:ext>
          </a:extLst>
        </xdr:cNvPr>
        <xdr:cNvSpPr txBox="1"/>
      </xdr:nvSpPr>
      <xdr:spPr>
        <a:xfrm>
          <a:off x="4467225" y="3885141"/>
          <a:ext cx="984250" cy="70591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chemeClr val="tx1"/>
              </a:solidFill>
            </a:rPr>
            <a:t>1 TRAFO 1P 50KVA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G313 50KVA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APP 23KVA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CM2-11M</a:t>
          </a:r>
        </a:p>
      </xdr:txBody>
    </xdr:sp>
    <xdr:clientData/>
  </xdr:twoCellAnchor>
  <xdr:twoCellAnchor>
    <xdr:from>
      <xdr:col>14</xdr:col>
      <xdr:colOff>133350</xdr:colOff>
      <xdr:row>23</xdr:row>
      <xdr:rowOff>0</xdr:rowOff>
    </xdr:from>
    <xdr:to>
      <xdr:col>15</xdr:col>
      <xdr:colOff>19050</xdr:colOff>
      <xdr:row>23</xdr:row>
      <xdr:rowOff>137832</xdr:rowOff>
    </xdr:to>
    <xdr:grpSp>
      <xdr:nvGrpSpPr>
        <xdr:cNvPr id="144" name="Group 114">
          <a:extLst>
            <a:ext uri="{FF2B5EF4-FFF2-40B4-BE49-F238E27FC236}">
              <a16:creationId xmlns:a16="http://schemas.microsoft.com/office/drawing/2014/main" id="{10B80AA7-93E9-4AD2-A3AA-7E922BA14F95}"/>
            </a:ext>
          </a:extLst>
        </xdr:cNvPr>
        <xdr:cNvGrpSpPr>
          <a:grpSpLocks/>
        </xdr:cNvGrpSpPr>
      </xdr:nvGrpSpPr>
      <xdr:grpSpPr bwMode="auto">
        <a:xfrm>
          <a:off x="5010150" y="3533775"/>
          <a:ext cx="266700" cy="137832"/>
          <a:chOff x="12001500" y="4327373"/>
          <a:chExt cx="262305" cy="151942"/>
        </a:xfrm>
      </xdr:grpSpPr>
      <xdr:sp macro="" textlink="">
        <xdr:nvSpPr>
          <xdr:cNvPr id="145" name="Isosceles Triangle 144">
            <a:extLst>
              <a:ext uri="{FF2B5EF4-FFF2-40B4-BE49-F238E27FC236}">
                <a16:creationId xmlns:a16="http://schemas.microsoft.com/office/drawing/2014/main" id="{F66175B9-B413-38E5-6BA8-20ECC5EAD466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6" name="Isosceles Triangle 145">
            <a:extLst>
              <a:ext uri="{FF2B5EF4-FFF2-40B4-BE49-F238E27FC236}">
                <a16:creationId xmlns:a16="http://schemas.microsoft.com/office/drawing/2014/main" id="{518714CF-EF35-66C7-241F-BB043DDF87BF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7" name="Isosceles Triangle 146">
            <a:extLst>
              <a:ext uri="{FF2B5EF4-FFF2-40B4-BE49-F238E27FC236}">
                <a16:creationId xmlns:a16="http://schemas.microsoft.com/office/drawing/2014/main" id="{EE8DA866-490F-8502-74F9-B192469897B8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13</xdr:col>
      <xdr:colOff>180975</xdr:colOff>
      <xdr:row>12</xdr:row>
      <xdr:rowOff>114300</xdr:rowOff>
    </xdr:from>
    <xdr:to>
      <xdr:col>13</xdr:col>
      <xdr:colOff>361894</xdr:colOff>
      <xdr:row>22</xdr:row>
      <xdr:rowOff>17850</xdr:rowOff>
    </xdr:to>
    <xdr:cxnSp macro="">
      <xdr:nvCxnSpPr>
        <xdr:cNvPr id="148" name="Straight Connector 147">
          <a:extLst>
            <a:ext uri="{FF2B5EF4-FFF2-40B4-BE49-F238E27FC236}">
              <a16:creationId xmlns:a16="http://schemas.microsoft.com/office/drawing/2014/main" id="{06D948A6-61C7-4931-AA0F-9A8EFBFD5C4F}"/>
            </a:ext>
          </a:extLst>
        </xdr:cNvPr>
        <xdr:cNvCxnSpPr/>
      </xdr:nvCxnSpPr>
      <xdr:spPr>
        <a:xfrm flipH="1" flipV="1">
          <a:off x="4676775" y="1962150"/>
          <a:ext cx="180919" cy="143707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297223</xdr:colOff>
      <xdr:row>19</xdr:row>
      <xdr:rowOff>149599</xdr:rowOff>
    </xdr:from>
    <xdr:to>
      <xdr:col>14</xdr:col>
      <xdr:colOff>11473</xdr:colOff>
      <xdr:row>21</xdr:row>
      <xdr:rowOff>35299</xdr:rowOff>
    </xdr:to>
    <xdr:grpSp>
      <xdr:nvGrpSpPr>
        <xdr:cNvPr id="149" name="Group 28">
          <a:extLst>
            <a:ext uri="{FF2B5EF4-FFF2-40B4-BE49-F238E27FC236}">
              <a16:creationId xmlns:a16="http://schemas.microsoft.com/office/drawing/2014/main" id="{2251CC83-FEB3-4BB6-830D-3D092DA13627}"/>
            </a:ext>
          </a:extLst>
        </xdr:cNvPr>
        <xdr:cNvGrpSpPr>
          <a:grpSpLocks/>
        </xdr:cNvGrpSpPr>
      </xdr:nvGrpSpPr>
      <xdr:grpSpPr bwMode="auto">
        <a:xfrm rot="4716633">
          <a:off x="4745398" y="3121399"/>
          <a:ext cx="190500" cy="95250"/>
          <a:chOff x="12267508" y="2212225"/>
          <a:chExt cx="192931" cy="101137"/>
        </a:xfrm>
      </xdr:grpSpPr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CCF32E93-E7DB-BF37-C63D-A1BDB76308CC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3918D106-77E9-F96B-5933-FEE848804DEA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81F280D9-B1D5-99B6-D993-EE5F0E536DE7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94265C5F-3800-6D74-5964-9AADBCF5ED13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228600</xdr:colOff>
      <xdr:row>18</xdr:row>
      <xdr:rowOff>133349</xdr:rowOff>
    </xdr:from>
    <xdr:to>
      <xdr:col>14</xdr:col>
      <xdr:colOff>371475</xdr:colOff>
      <xdr:row>19</xdr:row>
      <xdr:rowOff>152398</xdr:rowOff>
    </xdr:to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8DA59DDF-76A1-4E24-B15D-358AC578FB55}"/>
            </a:ext>
          </a:extLst>
        </xdr:cNvPr>
        <xdr:cNvSpPr txBox="1"/>
      </xdr:nvSpPr>
      <xdr:spPr>
        <a:xfrm>
          <a:off x="4724400" y="2905124"/>
          <a:ext cx="523875" cy="1714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50 M</a:t>
          </a:r>
        </a:p>
      </xdr:txBody>
    </xdr:sp>
    <xdr:clientData/>
  </xdr:twoCellAnchor>
  <xdr:twoCellAnchor>
    <xdr:from>
      <xdr:col>12</xdr:col>
      <xdr:colOff>370416</xdr:colOff>
      <xdr:row>22</xdr:row>
      <xdr:rowOff>95250</xdr:rowOff>
    </xdr:from>
    <xdr:to>
      <xdr:col>13</xdr:col>
      <xdr:colOff>157936</xdr:colOff>
      <xdr:row>23</xdr:row>
      <xdr:rowOff>92407</xdr:rowOff>
    </xdr:to>
    <xdr:sp macro="" textlink="">
      <xdr:nvSpPr>
        <xdr:cNvPr id="155" name="Isosceles Triangle 154">
          <a:extLst>
            <a:ext uri="{FF2B5EF4-FFF2-40B4-BE49-F238E27FC236}">
              <a16:creationId xmlns:a16="http://schemas.microsoft.com/office/drawing/2014/main" id="{AEEB154C-BEC7-45DE-A658-369D42F4217D}"/>
            </a:ext>
          </a:extLst>
        </xdr:cNvPr>
        <xdr:cNvSpPr/>
      </xdr:nvSpPr>
      <xdr:spPr>
        <a:xfrm>
          <a:off x="4485216" y="3476625"/>
          <a:ext cx="168520" cy="149557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13</xdr:col>
      <xdr:colOff>52917</xdr:colOff>
      <xdr:row>22</xdr:row>
      <xdr:rowOff>84666</xdr:rowOff>
    </xdr:from>
    <xdr:to>
      <xdr:col>14</xdr:col>
      <xdr:colOff>195792</xdr:colOff>
      <xdr:row>23</xdr:row>
      <xdr:rowOff>141817</xdr:rowOff>
    </xdr:to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68C8C942-664E-45F7-8EFB-23BFC20CB431}"/>
            </a:ext>
          </a:extLst>
        </xdr:cNvPr>
        <xdr:cNvSpPr txBox="1"/>
      </xdr:nvSpPr>
      <xdr:spPr>
        <a:xfrm>
          <a:off x="4548717" y="3466041"/>
          <a:ext cx="52387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chemeClr val="tx1"/>
              </a:solidFill>
            </a:rPr>
            <a:t>50KVA</a:t>
          </a:r>
        </a:p>
      </xdr:txBody>
    </xdr:sp>
    <xdr:clientData/>
  </xdr:twoCellAnchor>
  <xdr:twoCellAnchor>
    <xdr:from>
      <xdr:col>13</xdr:col>
      <xdr:colOff>43391</xdr:colOff>
      <xdr:row>26</xdr:row>
      <xdr:rowOff>12701</xdr:rowOff>
    </xdr:from>
    <xdr:to>
      <xdr:col>15</xdr:col>
      <xdr:colOff>191558</xdr:colOff>
      <xdr:row>26</xdr:row>
      <xdr:rowOff>12701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3F792CAE-858A-490F-AE5A-A323C6F5B6F4}"/>
            </a:ext>
          </a:extLst>
        </xdr:cNvPr>
        <xdr:cNvCxnSpPr/>
      </xdr:nvCxnSpPr>
      <xdr:spPr>
        <a:xfrm>
          <a:off x="4539191" y="4003676"/>
          <a:ext cx="910167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133350</xdr:colOff>
      <xdr:row>17</xdr:row>
      <xdr:rowOff>123825</xdr:rowOff>
    </xdr:from>
    <xdr:to>
      <xdr:col>13</xdr:col>
      <xdr:colOff>285750</xdr:colOff>
      <xdr:row>18</xdr:row>
      <xdr:rowOff>118783</xdr:rowOff>
    </xdr:to>
    <xdr:grpSp>
      <xdr:nvGrpSpPr>
        <xdr:cNvPr id="158" name="Group 6">
          <a:extLst>
            <a:ext uri="{FF2B5EF4-FFF2-40B4-BE49-F238E27FC236}">
              <a16:creationId xmlns:a16="http://schemas.microsoft.com/office/drawing/2014/main" id="{E13D5393-FBEF-4330-8AE5-4567A13D1788}"/>
            </a:ext>
          </a:extLst>
        </xdr:cNvPr>
        <xdr:cNvGrpSpPr>
          <a:grpSpLocks/>
        </xdr:cNvGrpSpPr>
      </xdr:nvGrpSpPr>
      <xdr:grpSpPr bwMode="auto">
        <a:xfrm>
          <a:off x="4629150" y="2743200"/>
          <a:ext cx="152400" cy="147358"/>
          <a:chOff x="3725636" y="1945820"/>
          <a:chExt cx="153760" cy="144237"/>
        </a:xfrm>
      </xdr:grpSpPr>
      <xdr:sp macro="" textlink="">
        <xdr:nvSpPr>
          <xdr:cNvPr id="159" name="Oval 158">
            <a:extLst>
              <a:ext uri="{FF2B5EF4-FFF2-40B4-BE49-F238E27FC236}">
                <a16:creationId xmlns:a16="http://schemas.microsoft.com/office/drawing/2014/main" id="{F96C47D7-DBE0-0BEB-576B-7CB45A203BD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B2EE0B18-823A-053C-52D1-0EA5C098CA34}"/>
              </a:ext>
            </a:extLst>
          </xdr:cNvPr>
          <xdr:cNvCxnSpPr>
            <a:stCxn id="159" idx="1"/>
            <a:endCxn id="15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45302E46-9977-FB97-8E73-5453062062B3}"/>
              </a:ext>
            </a:extLst>
          </xdr:cNvPr>
          <xdr:cNvCxnSpPr>
            <a:stCxn id="159" idx="3"/>
            <a:endCxn id="15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102781</xdr:colOff>
      <xdr:row>10</xdr:row>
      <xdr:rowOff>148617</xdr:rowOff>
    </xdr:from>
    <xdr:to>
      <xdr:col>12</xdr:col>
      <xdr:colOff>207556</xdr:colOff>
      <xdr:row>11</xdr:row>
      <xdr:rowOff>100992</xdr:rowOff>
    </xdr:to>
    <xdr:grpSp>
      <xdr:nvGrpSpPr>
        <xdr:cNvPr id="162" name="Group 18">
          <a:extLst>
            <a:ext uri="{FF2B5EF4-FFF2-40B4-BE49-F238E27FC236}">
              <a16:creationId xmlns:a16="http://schemas.microsoft.com/office/drawing/2014/main" id="{FBCAF040-C37E-4D2A-81AA-A90518B68A04}"/>
            </a:ext>
          </a:extLst>
        </xdr:cNvPr>
        <xdr:cNvGrpSpPr>
          <a:grpSpLocks/>
        </xdr:cNvGrpSpPr>
      </xdr:nvGrpSpPr>
      <xdr:grpSpPr bwMode="auto">
        <a:xfrm rot="304497">
          <a:off x="4217581" y="1691667"/>
          <a:ext cx="104775" cy="104775"/>
          <a:chOff x="12269934" y="1884219"/>
          <a:chExt cx="102278" cy="97327"/>
        </a:xfrm>
      </xdr:grpSpPr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6E43E5BB-0992-3F6A-E56D-0B1C8B53DF44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672ACC59-C743-217D-06EE-2FFA81798834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200025</xdr:colOff>
      <xdr:row>15</xdr:row>
      <xdr:rowOff>28575</xdr:rowOff>
    </xdr:from>
    <xdr:to>
      <xdr:col>13</xdr:col>
      <xdr:colOff>295275</xdr:colOff>
      <xdr:row>16</xdr:row>
      <xdr:rowOff>66675</xdr:rowOff>
    </xdr:to>
    <xdr:grpSp>
      <xdr:nvGrpSpPr>
        <xdr:cNvPr id="165" name="Group 28">
          <a:extLst>
            <a:ext uri="{FF2B5EF4-FFF2-40B4-BE49-F238E27FC236}">
              <a16:creationId xmlns:a16="http://schemas.microsoft.com/office/drawing/2014/main" id="{F0DF2570-D4F9-4986-8F72-F62427AEBB33}"/>
            </a:ext>
          </a:extLst>
        </xdr:cNvPr>
        <xdr:cNvGrpSpPr>
          <a:grpSpLocks/>
        </xdr:cNvGrpSpPr>
      </xdr:nvGrpSpPr>
      <xdr:grpSpPr bwMode="auto">
        <a:xfrm rot="4716633">
          <a:off x="4648200" y="2390775"/>
          <a:ext cx="190500" cy="95250"/>
          <a:chOff x="12267508" y="2212225"/>
          <a:chExt cx="192931" cy="101137"/>
        </a:xfrm>
      </xdr:grpSpPr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B0B07E22-8E2D-0453-3BC4-22FA51293964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0E63D26D-41ED-6569-79C9-26327EB7FD81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A9810CDC-EF87-3C00-CEEF-278C1EB73E5B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3D8E326B-3169-E63D-D83E-72D72DA4C2B5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28575</xdr:colOff>
      <xdr:row>12</xdr:row>
      <xdr:rowOff>57150</xdr:rowOff>
    </xdr:from>
    <xdr:to>
      <xdr:col>13</xdr:col>
      <xdr:colOff>180975</xdr:colOff>
      <xdr:row>13</xdr:row>
      <xdr:rowOff>42583</xdr:rowOff>
    </xdr:to>
    <xdr:grpSp>
      <xdr:nvGrpSpPr>
        <xdr:cNvPr id="170" name="Group 6">
          <a:extLst>
            <a:ext uri="{FF2B5EF4-FFF2-40B4-BE49-F238E27FC236}">
              <a16:creationId xmlns:a16="http://schemas.microsoft.com/office/drawing/2014/main" id="{B4FC353F-E36B-4722-9365-4E12FEFCEC58}"/>
            </a:ext>
          </a:extLst>
        </xdr:cNvPr>
        <xdr:cNvGrpSpPr>
          <a:grpSpLocks/>
        </xdr:cNvGrpSpPr>
      </xdr:nvGrpSpPr>
      <xdr:grpSpPr bwMode="auto">
        <a:xfrm>
          <a:off x="4524375" y="1905000"/>
          <a:ext cx="152400" cy="147358"/>
          <a:chOff x="3725636" y="1945820"/>
          <a:chExt cx="153760" cy="144237"/>
        </a:xfrm>
      </xdr:grpSpPr>
      <xdr:sp macro="" textlink="">
        <xdr:nvSpPr>
          <xdr:cNvPr id="171" name="Oval 170">
            <a:extLst>
              <a:ext uri="{FF2B5EF4-FFF2-40B4-BE49-F238E27FC236}">
                <a16:creationId xmlns:a16="http://schemas.microsoft.com/office/drawing/2014/main" id="{E8EA823A-89A1-38DA-35D6-2E26E7A55DB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73A4E034-6C90-2558-48F8-BC5D2D292638}"/>
              </a:ext>
            </a:extLst>
          </xdr:cNvPr>
          <xdr:cNvCxnSpPr>
            <a:stCxn id="171" idx="1"/>
            <a:endCxn id="1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36836661-6964-5B5A-C4A1-8AD0C490576C}"/>
              </a:ext>
            </a:extLst>
          </xdr:cNvPr>
          <xdr:cNvCxnSpPr>
            <a:stCxn id="171" idx="3"/>
            <a:endCxn id="1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195263</xdr:colOff>
      <xdr:row>10</xdr:row>
      <xdr:rowOff>42867</xdr:rowOff>
    </xdr:from>
    <xdr:to>
      <xdr:col>13</xdr:col>
      <xdr:colOff>104775</xdr:colOff>
      <xdr:row>12</xdr:row>
      <xdr:rowOff>57150</xdr:rowOff>
    </xdr:to>
    <xdr:cxnSp macro="">
      <xdr:nvCxnSpPr>
        <xdr:cNvPr id="174" name="Straight Connector 173">
          <a:extLst>
            <a:ext uri="{FF2B5EF4-FFF2-40B4-BE49-F238E27FC236}">
              <a16:creationId xmlns:a16="http://schemas.microsoft.com/office/drawing/2014/main" id="{E53DC862-7E58-4D24-B51D-3363A4FCEE96}"/>
            </a:ext>
          </a:extLst>
        </xdr:cNvPr>
        <xdr:cNvCxnSpPr>
          <a:stCxn id="69" idx="3"/>
          <a:endCxn id="171" idx="0"/>
        </xdr:cNvCxnSpPr>
      </xdr:nvCxnSpPr>
      <xdr:spPr>
        <a:xfrm>
          <a:off x="3929063" y="1585917"/>
          <a:ext cx="671512" cy="31908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</xdr:colOff>
      <xdr:row>21</xdr:row>
      <xdr:rowOff>95250</xdr:rowOff>
    </xdr:from>
    <xdr:to>
      <xdr:col>18</xdr:col>
      <xdr:colOff>47625</xdr:colOff>
      <xdr:row>21</xdr:row>
      <xdr:rowOff>104775</xdr:rowOff>
    </xdr:to>
    <xdr:cxnSp macro="">
      <xdr:nvCxnSpPr>
        <xdr:cNvPr id="175" name="Straight Connector 174">
          <a:extLst>
            <a:ext uri="{FF2B5EF4-FFF2-40B4-BE49-F238E27FC236}">
              <a16:creationId xmlns:a16="http://schemas.microsoft.com/office/drawing/2014/main" id="{F68AE285-AD0B-4119-96E6-91A52AC28650}"/>
            </a:ext>
          </a:extLst>
        </xdr:cNvPr>
        <xdr:cNvCxnSpPr/>
      </xdr:nvCxnSpPr>
      <xdr:spPr>
        <a:xfrm flipV="1">
          <a:off x="3362325" y="3324225"/>
          <a:ext cx="3086100" cy="95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371475</xdr:colOff>
      <xdr:row>21</xdr:row>
      <xdr:rowOff>57150</xdr:rowOff>
    </xdr:from>
    <xdr:to>
      <xdr:col>12</xdr:col>
      <xdr:colOff>152400</xdr:colOff>
      <xdr:row>22</xdr:row>
      <xdr:rowOff>0</xdr:rowOff>
    </xdr:to>
    <xdr:grpSp>
      <xdr:nvGrpSpPr>
        <xdr:cNvPr id="176" name="Group 22">
          <a:extLst>
            <a:ext uri="{FF2B5EF4-FFF2-40B4-BE49-F238E27FC236}">
              <a16:creationId xmlns:a16="http://schemas.microsoft.com/office/drawing/2014/main" id="{C216ED15-015F-4E7E-A5BF-A90007AB6563}"/>
            </a:ext>
          </a:extLst>
        </xdr:cNvPr>
        <xdr:cNvGrpSpPr>
          <a:grpSpLocks/>
        </xdr:cNvGrpSpPr>
      </xdr:nvGrpSpPr>
      <xdr:grpSpPr bwMode="auto">
        <a:xfrm>
          <a:off x="4105275" y="3286125"/>
          <a:ext cx="161925" cy="95250"/>
          <a:chOff x="12262141" y="2055842"/>
          <a:chExt cx="156559" cy="95595"/>
        </a:xfrm>
      </xdr:grpSpPr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15497B4B-A85C-BEB3-9F78-07EA0C968CFD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70E24D73-48AC-5347-4261-7EF6050DE9D3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43A521FA-2E83-FE55-7EF6-1A280DE4F009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200025</xdr:colOff>
      <xdr:row>21</xdr:row>
      <xdr:rowOff>47625</xdr:rowOff>
    </xdr:from>
    <xdr:to>
      <xdr:col>15</xdr:col>
      <xdr:colOff>361950</xdr:colOff>
      <xdr:row>21</xdr:row>
      <xdr:rowOff>142875</xdr:rowOff>
    </xdr:to>
    <xdr:grpSp>
      <xdr:nvGrpSpPr>
        <xdr:cNvPr id="180" name="Group 22">
          <a:extLst>
            <a:ext uri="{FF2B5EF4-FFF2-40B4-BE49-F238E27FC236}">
              <a16:creationId xmlns:a16="http://schemas.microsoft.com/office/drawing/2014/main" id="{EB80DEDA-2AF0-4C32-B3A8-C1D2B49637B3}"/>
            </a:ext>
          </a:extLst>
        </xdr:cNvPr>
        <xdr:cNvGrpSpPr>
          <a:grpSpLocks/>
        </xdr:cNvGrpSpPr>
      </xdr:nvGrpSpPr>
      <xdr:grpSpPr bwMode="auto">
        <a:xfrm>
          <a:off x="5457825" y="3276600"/>
          <a:ext cx="161925" cy="95250"/>
          <a:chOff x="12262141" y="2055842"/>
          <a:chExt cx="156559" cy="95595"/>
        </a:xfrm>
      </xdr:grpSpPr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A2D25986-B3F7-6A13-AF92-AAF5C2524CF7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BF89C2A9-9500-2FE6-3A0E-3C3D25E51420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8284AB08-51FF-730A-4E25-AD7919243DE1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38100</xdr:colOff>
      <xdr:row>21</xdr:row>
      <xdr:rowOff>104775</xdr:rowOff>
    </xdr:from>
    <xdr:to>
      <xdr:col>11</xdr:col>
      <xdr:colOff>190500</xdr:colOff>
      <xdr:row>22</xdr:row>
      <xdr:rowOff>99733</xdr:rowOff>
    </xdr:to>
    <xdr:grpSp>
      <xdr:nvGrpSpPr>
        <xdr:cNvPr id="184" name="Group 6">
          <a:extLst>
            <a:ext uri="{FF2B5EF4-FFF2-40B4-BE49-F238E27FC236}">
              <a16:creationId xmlns:a16="http://schemas.microsoft.com/office/drawing/2014/main" id="{3EE79B2F-2B95-4E26-B129-FDFCF364155D}"/>
            </a:ext>
          </a:extLst>
        </xdr:cNvPr>
        <xdr:cNvGrpSpPr>
          <a:grpSpLocks/>
        </xdr:cNvGrpSpPr>
      </xdr:nvGrpSpPr>
      <xdr:grpSpPr bwMode="auto">
        <a:xfrm>
          <a:off x="3771900" y="3333750"/>
          <a:ext cx="152400" cy="147358"/>
          <a:chOff x="3725636" y="1945820"/>
          <a:chExt cx="153760" cy="144237"/>
        </a:xfrm>
      </xdr:grpSpPr>
      <xdr:sp macro="" textlink="">
        <xdr:nvSpPr>
          <xdr:cNvPr id="185" name="Oval 184">
            <a:extLst>
              <a:ext uri="{FF2B5EF4-FFF2-40B4-BE49-F238E27FC236}">
                <a16:creationId xmlns:a16="http://schemas.microsoft.com/office/drawing/2014/main" id="{2CA82936-46FA-EBFB-E880-FFAAFD4811E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D2118359-8F06-AB59-A051-8DC88019DACB}"/>
              </a:ext>
            </a:extLst>
          </xdr:cNvPr>
          <xdr:cNvCxnSpPr>
            <a:stCxn id="185" idx="1"/>
            <a:endCxn id="18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563B5895-9CF9-3A57-3ABA-D2B9D7B07EA9}"/>
              </a:ext>
            </a:extLst>
          </xdr:cNvPr>
          <xdr:cNvCxnSpPr>
            <a:stCxn id="185" idx="3"/>
            <a:endCxn id="18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219075</xdr:colOff>
      <xdr:row>21</xdr:row>
      <xdr:rowOff>95250</xdr:rowOff>
    </xdr:from>
    <xdr:to>
      <xdr:col>16</xdr:col>
      <xdr:colOff>371475</xdr:colOff>
      <xdr:row>22</xdr:row>
      <xdr:rowOff>90208</xdr:rowOff>
    </xdr:to>
    <xdr:grpSp>
      <xdr:nvGrpSpPr>
        <xdr:cNvPr id="188" name="Group 6">
          <a:extLst>
            <a:ext uri="{FF2B5EF4-FFF2-40B4-BE49-F238E27FC236}">
              <a16:creationId xmlns:a16="http://schemas.microsoft.com/office/drawing/2014/main" id="{F5E4ECE9-A322-44BB-8F60-993F589E5345}"/>
            </a:ext>
          </a:extLst>
        </xdr:cNvPr>
        <xdr:cNvGrpSpPr>
          <a:grpSpLocks/>
        </xdr:cNvGrpSpPr>
      </xdr:nvGrpSpPr>
      <xdr:grpSpPr bwMode="auto">
        <a:xfrm>
          <a:off x="5857875" y="3324225"/>
          <a:ext cx="152400" cy="147358"/>
          <a:chOff x="3725636" y="1945820"/>
          <a:chExt cx="153760" cy="144237"/>
        </a:xfrm>
      </xdr:grpSpPr>
      <xdr:sp macro="" textlink="">
        <xdr:nvSpPr>
          <xdr:cNvPr id="189" name="Oval 188">
            <a:extLst>
              <a:ext uri="{FF2B5EF4-FFF2-40B4-BE49-F238E27FC236}">
                <a16:creationId xmlns:a16="http://schemas.microsoft.com/office/drawing/2014/main" id="{7FFAF90E-DA1B-7736-6CFB-A6BAC9FF2F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90" name="Straight Connector 189">
            <a:extLst>
              <a:ext uri="{FF2B5EF4-FFF2-40B4-BE49-F238E27FC236}">
                <a16:creationId xmlns:a16="http://schemas.microsoft.com/office/drawing/2014/main" id="{119D0446-4B26-ACAE-6B72-07D92841504E}"/>
              </a:ext>
            </a:extLst>
          </xdr:cNvPr>
          <xdr:cNvCxnSpPr>
            <a:stCxn id="189" idx="1"/>
            <a:endCxn id="18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Connector 190">
            <a:extLst>
              <a:ext uri="{FF2B5EF4-FFF2-40B4-BE49-F238E27FC236}">
                <a16:creationId xmlns:a16="http://schemas.microsoft.com/office/drawing/2014/main" id="{E7C51AD8-922F-0725-3EC3-2937541DF78A}"/>
              </a:ext>
            </a:extLst>
          </xdr:cNvPr>
          <xdr:cNvCxnSpPr>
            <a:stCxn id="189" idx="3"/>
            <a:endCxn id="18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28575</xdr:colOff>
      <xdr:row>12</xdr:row>
      <xdr:rowOff>130829</xdr:rowOff>
    </xdr:from>
    <xdr:to>
      <xdr:col>13</xdr:col>
      <xdr:colOff>314855</xdr:colOff>
      <xdr:row>22</xdr:row>
      <xdr:rowOff>84666</xdr:rowOff>
    </xdr:to>
    <xdr:cxnSp macro="">
      <xdr:nvCxnSpPr>
        <xdr:cNvPr id="192" name="Straight Connector 191">
          <a:extLst>
            <a:ext uri="{FF2B5EF4-FFF2-40B4-BE49-F238E27FC236}">
              <a16:creationId xmlns:a16="http://schemas.microsoft.com/office/drawing/2014/main" id="{C2397984-5C25-4A85-9798-5A8C7EFCC361}"/>
            </a:ext>
          </a:extLst>
        </xdr:cNvPr>
        <xdr:cNvCxnSpPr>
          <a:stCxn id="171" idx="2"/>
          <a:endCxn id="156" idx="0"/>
        </xdr:cNvCxnSpPr>
      </xdr:nvCxnSpPr>
      <xdr:spPr>
        <a:xfrm>
          <a:off x="4524375" y="1978679"/>
          <a:ext cx="286280" cy="148736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42863</xdr:colOff>
      <xdr:row>14</xdr:row>
      <xdr:rowOff>90487</xdr:rowOff>
    </xdr:from>
    <xdr:to>
      <xdr:col>13</xdr:col>
      <xdr:colOff>138113</xdr:colOff>
      <xdr:row>15</xdr:row>
      <xdr:rowOff>100012</xdr:rowOff>
    </xdr:to>
    <xdr:grpSp>
      <xdr:nvGrpSpPr>
        <xdr:cNvPr id="193" name="Group 22">
          <a:extLst>
            <a:ext uri="{FF2B5EF4-FFF2-40B4-BE49-F238E27FC236}">
              <a16:creationId xmlns:a16="http://schemas.microsoft.com/office/drawing/2014/main" id="{43228EA1-8F44-4EB1-9669-91E8DD15466F}"/>
            </a:ext>
          </a:extLst>
        </xdr:cNvPr>
        <xdr:cNvGrpSpPr>
          <a:grpSpLocks/>
        </xdr:cNvGrpSpPr>
      </xdr:nvGrpSpPr>
      <xdr:grpSpPr bwMode="auto">
        <a:xfrm rot="4176924">
          <a:off x="4505325" y="2286000"/>
          <a:ext cx="161925" cy="95250"/>
          <a:chOff x="12262141" y="2055842"/>
          <a:chExt cx="156559" cy="95595"/>
        </a:xfrm>
      </xdr:grpSpPr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9FD59E4C-A079-614C-735B-E443A0B55F24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A7CE2ABA-BF07-7D73-364A-4BDC75B59230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82633D78-6C33-EB12-F373-36A8F77A85AC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166688</xdr:colOff>
      <xdr:row>19</xdr:row>
      <xdr:rowOff>61912</xdr:rowOff>
    </xdr:from>
    <xdr:to>
      <xdr:col>13</xdr:col>
      <xdr:colOff>261938</xdr:colOff>
      <xdr:row>20</xdr:row>
      <xdr:rowOff>71437</xdr:rowOff>
    </xdr:to>
    <xdr:grpSp>
      <xdr:nvGrpSpPr>
        <xdr:cNvPr id="197" name="Group 22">
          <a:extLst>
            <a:ext uri="{FF2B5EF4-FFF2-40B4-BE49-F238E27FC236}">
              <a16:creationId xmlns:a16="http://schemas.microsoft.com/office/drawing/2014/main" id="{77F51B21-9807-4E36-B11E-9B3309D8F552}"/>
            </a:ext>
          </a:extLst>
        </xdr:cNvPr>
        <xdr:cNvGrpSpPr>
          <a:grpSpLocks/>
        </xdr:cNvGrpSpPr>
      </xdr:nvGrpSpPr>
      <xdr:grpSpPr bwMode="auto">
        <a:xfrm rot="4020882">
          <a:off x="4629150" y="3019425"/>
          <a:ext cx="161925" cy="95250"/>
          <a:chOff x="12262141" y="2055842"/>
          <a:chExt cx="156559" cy="95595"/>
        </a:xfrm>
      </xdr:grpSpPr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5C666915-B4CD-E536-A88B-C3CB8DB4144C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8B9296FD-0D7A-0779-4B9A-7E1B1584D678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DD6BA49B-566A-44A1-F116-4653B29F5DC5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47625</xdr:colOff>
      <xdr:row>14</xdr:row>
      <xdr:rowOff>38100</xdr:rowOff>
    </xdr:from>
    <xdr:to>
      <xdr:col>13</xdr:col>
      <xdr:colOff>190500</xdr:colOff>
      <xdr:row>16</xdr:row>
      <xdr:rowOff>123825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473C5BE4-9DCD-455E-8644-22840E0D3A41}"/>
            </a:ext>
          </a:extLst>
        </xdr:cNvPr>
        <xdr:cNvCxnSpPr/>
      </xdr:nvCxnSpPr>
      <xdr:spPr>
        <a:xfrm flipH="1">
          <a:off x="4543425" y="2200275"/>
          <a:ext cx="142875" cy="3905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371475</xdr:colOff>
      <xdr:row>14</xdr:row>
      <xdr:rowOff>95250</xdr:rowOff>
    </xdr:from>
    <xdr:to>
      <xdr:col>13</xdr:col>
      <xdr:colOff>190500</xdr:colOff>
      <xdr:row>16</xdr:row>
      <xdr:rowOff>66675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4233360B-CE3B-4412-8F5B-4AF123AE2F90}"/>
            </a:ext>
          </a:extLst>
        </xdr:cNvPr>
        <xdr:cNvCxnSpPr/>
      </xdr:nvCxnSpPr>
      <xdr:spPr>
        <a:xfrm>
          <a:off x="4486275" y="2257425"/>
          <a:ext cx="200025" cy="2762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123825</xdr:colOff>
      <xdr:row>18</xdr:row>
      <xdr:rowOff>142875</xdr:rowOff>
    </xdr:from>
    <xdr:to>
      <xdr:col>13</xdr:col>
      <xdr:colOff>323850</xdr:colOff>
      <xdr:row>20</xdr:row>
      <xdr:rowOff>114300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CF56F16A-4DFC-4E8F-BE4C-1596991985CF}"/>
            </a:ext>
          </a:extLst>
        </xdr:cNvPr>
        <xdr:cNvCxnSpPr/>
      </xdr:nvCxnSpPr>
      <xdr:spPr>
        <a:xfrm>
          <a:off x="4619625" y="2914650"/>
          <a:ext cx="200025" cy="2762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142875</xdr:colOff>
      <xdr:row>19</xdr:row>
      <xdr:rowOff>9525</xdr:rowOff>
    </xdr:from>
    <xdr:to>
      <xdr:col>13</xdr:col>
      <xdr:colOff>285750</xdr:colOff>
      <xdr:row>21</xdr:row>
      <xdr:rowOff>95250</xdr:rowOff>
    </xdr:to>
    <xdr:cxnSp macro="">
      <xdr:nvCxnSpPr>
        <xdr:cNvPr id="204" name="Straight Connector 203">
          <a:extLst>
            <a:ext uri="{FF2B5EF4-FFF2-40B4-BE49-F238E27FC236}">
              <a16:creationId xmlns:a16="http://schemas.microsoft.com/office/drawing/2014/main" id="{0CA2CB28-D7A6-4736-A8A6-F5648864EE20}"/>
            </a:ext>
          </a:extLst>
        </xdr:cNvPr>
        <xdr:cNvCxnSpPr/>
      </xdr:nvCxnSpPr>
      <xdr:spPr>
        <a:xfrm flipH="1">
          <a:off x="4638675" y="2933700"/>
          <a:ext cx="142875" cy="3905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14</xdr:row>
      <xdr:rowOff>66675</xdr:rowOff>
    </xdr:from>
    <xdr:to>
      <xdr:col>14</xdr:col>
      <xdr:colOff>333375</xdr:colOff>
      <xdr:row>15</xdr:row>
      <xdr:rowOff>85724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5FB283E8-C70D-4161-A22D-CD6446119BB1}"/>
            </a:ext>
          </a:extLst>
        </xdr:cNvPr>
        <xdr:cNvSpPr txBox="1"/>
      </xdr:nvSpPr>
      <xdr:spPr>
        <a:xfrm>
          <a:off x="4686300" y="2228850"/>
          <a:ext cx="523875" cy="1714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50 M</a:t>
          </a:r>
        </a:p>
      </xdr:txBody>
    </xdr:sp>
    <xdr:clientData/>
  </xdr:twoCellAnchor>
  <xdr:twoCellAnchor>
    <xdr:from>
      <xdr:col>12</xdr:col>
      <xdr:colOff>371475</xdr:colOff>
      <xdr:row>21</xdr:row>
      <xdr:rowOff>142875</xdr:rowOff>
    </xdr:from>
    <xdr:to>
      <xdr:col>13</xdr:col>
      <xdr:colOff>133350</xdr:colOff>
      <xdr:row>24</xdr:row>
      <xdr:rowOff>76200</xdr:rowOff>
    </xdr:to>
    <xdr:cxnSp macro="">
      <xdr:nvCxnSpPr>
        <xdr:cNvPr id="206" name="Straight Connector 205">
          <a:extLst>
            <a:ext uri="{FF2B5EF4-FFF2-40B4-BE49-F238E27FC236}">
              <a16:creationId xmlns:a16="http://schemas.microsoft.com/office/drawing/2014/main" id="{D92D151E-9AE2-41FE-93D4-1DB95EEA8958}"/>
            </a:ext>
          </a:extLst>
        </xdr:cNvPr>
        <xdr:cNvCxnSpPr/>
      </xdr:nvCxnSpPr>
      <xdr:spPr>
        <a:xfrm flipH="1">
          <a:off x="4486275" y="3371850"/>
          <a:ext cx="142875" cy="3905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342900</xdr:colOff>
      <xdr:row>22</xdr:row>
      <xdr:rowOff>38100</xdr:rowOff>
    </xdr:from>
    <xdr:to>
      <xdr:col>13</xdr:col>
      <xdr:colOff>161925</xdr:colOff>
      <xdr:row>24</xdr:row>
      <xdr:rowOff>9525</xdr:rowOff>
    </xdr:to>
    <xdr:cxnSp macro="">
      <xdr:nvCxnSpPr>
        <xdr:cNvPr id="207" name="Straight Connector 206">
          <a:extLst>
            <a:ext uri="{FF2B5EF4-FFF2-40B4-BE49-F238E27FC236}">
              <a16:creationId xmlns:a16="http://schemas.microsoft.com/office/drawing/2014/main" id="{1015AD1E-132F-4AB3-A35A-0941ECDB9BA2}"/>
            </a:ext>
          </a:extLst>
        </xdr:cNvPr>
        <xdr:cNvCxnSpPr/>
      </xdr:nvCxnSpPr>
      <xdr:spPr>
        <a:xfrm>
          <a:off x="4457700" y="3419475"/>
          <a:ext cx="200025" cy="2762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</xdr:colOff>
      <xdr:row>9</xdr:row>
      <xdr:rowOff>142875</xdr:rowOff>
    </xdr:from>
    <xdr:to>
      <xdr:col>13</xdr:col>
      <xdr:colOff>133350</xdr:colOff>
      <xdr:row>11</xdr:row>
      <xdr:rowOff>28575</xdr:rowOff>
    </xdr:to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38125F01-3FBD-4DD6-9ECE-086F3D981D80}"/>
            </a:ext>
          </a:extLst>
        </xdr:cNvPr>
        <xdr:cNvSpPr txBox="1"/>
      </xdr:nvSpPr>
      <xdr:spPr>
        <a:xfrm>
          <a:off x="4524375" y="1533525"/>
          <a:ext cx="104775" cy="1905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</a:t>
          </a:r>
        </a:p>
      </xdr:txBody>
    </xdr:sp>
    <xdr:clientData/>
  </xdr:twoCellAnchor>
  <xdr:twoCellAnchor>
    <xdr:from>
      <xdr:col>13</xdr:col>
      <xdr:colOff>80963</xdr:colOff>
      <xdr:row>11</xdr:row>
      <xdr:rowOff>28575</xdr:rowOff>
    </xdr:from>
    <xdr:to>
      <xdr:col>13</xdr:col>
      <xdr:colOff>114300</xdr:colOff>
      <xdr:row>12</xdr:row>
      <xdr:rowOff>104775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61516B27-286B-42E9-A5A4-AB6588D79C9C}"/>
            </a:ext>
          </a:extLst>
        </xdr:cNvPr>
        <xdr:cNvCxnSpPr>
          <a:stCxn id="208" idx="2"/>
        </xdr:cNvCxnSpPr>
      </xdr:nvCxnSpPr>
      <xdr:spPr>
        <a:xfrm>
          <a:off x="4576763" y="1724025"/>
          <a:ext cx="33337" cy="2286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38132</xdr:colOff>
      <xdr:row>11</xdr:row>
      <xdr:rowOff>66675</xdr:rowOff>
    </xdr:from>
    <xdr:to>
      <xdr:col>13</xdr:col>
      <xdr:colOff>133382</xdr:colOff>
      <xdr:row>12</xdr:row>
      <xdr:rowOff>28574</xdr:rowOff>
    </xdr:to>
    <xdr:grpSp>
      <xdr:nvGrpSpPr>
        <xdr:cNvPr id="210" name="Group 22">
          <a:extLst>
            <a:ext uri="{FF2B5EF4-FFF2-40B4-BE49-F238E27FC236}">
              <a16:creationId xmlns:a16="http://schemas.microsoft.com/office/drawing/2014/main" id="{3750FAC0-650E-49FF-B86A-0DBB1C5942E6}"/>
            </a:ext>
          </a:extLst>
        </xdr:cNvPr>
        <xdr:cNvGrpSpPr>
          <a:grpSpLocks/>
        </xdr:cNvGrpSpPr>
      </xdr:nvGrpSpPr>
      <xdr:grpSpPr bwMode="auto">
        <a:xfrm rot="5400000">
          <a:off x="4524407" y="1771650"/>
          <a:ext cx="114299" cy="95250"/>
          <a:chOff x="12262142" y="2055841"/>
          <a:chExt cx="110511" cy="95595"/>
        </a:xfrm>
      </xdr:grpSpPr>
      <xdr:cxnSp macro="">
        <xdr:nvCxnSpPr>
          <xdr:cNvPr id="211" name="Straight Connector 210">
            <a:extLst>
              <a:ext uri="{FF2B5EF4-FFF2-40B4-BE49-F238E27FC236}">
                <a16:creationId xmlns:a16="http://schemas.microsoft.com/office/drawing/2014/main" id="{206B2FCC-088B-7B46-FF92-9FF854833689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Straight Connector 211">
            <a:extLst>
              <a:ext uri="{FF2B5EF4-FFF2-40B4-BE49-F238E27FC236}">
                <a16:creationId xmlns:a16="http://schemas.microsoft.com/office/drawing/2014/main" id="{E90A4347-B4C9-5C01-2878-3D832D31B830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333375</xdr:colOff>
      <xdr:row>9</xdr:row>
      <xdr:rowOff>133350</xdr:rowOff>
    </xdr:from>
    <xdr:to>
      <xdr:col>13</xdr:col>
      <xdr:colOff>276225</xdr:colOff>
      <xdr:row>11</xdr:row>
      <xdr:rowOff>57150</xdr:rowOff>
    </xdr:to>
    <xdr:cxnSp macro="">
      <xdr:nvCxnSpPr>
        <xdr:cNvPr id="213" name="Straight Connector 212">
          <a:extLst>
            <a:ext uri="{FF2B5EF4-FFF2-40B4-BE49-F238E27FC236}">
              <a16:creationId xmlns:a16="http://schemas.microsoft.com/office/drawing/2014/main" id="{0126D334-A1AC-4C0B-8A49-9C49489D54CC}"/>
            </a:ext>
          </a:extLst>
        </xdr:cNvPr>
        <xdr:cNvCxnSpPr/>
      </xdr:nvCxnSpPr>
      <xdr:spPr>
        <a:xfrm flipH="1">
          <a:off x="4448175" y="1524000"/>
          <a:ext cx="323850" cy="2286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371475</xdr:colOff>
      <xdr:row>9</xdr:row>
      <xdr:rowOff>123825</xdr:rowOff>
    </xdr:from>
    <xdr:to>
      <xdr:col>13</xdr:col>
      <xdr:colOff>190500</xdr:colOff>
      <xdr:row>11</xdr:row>
      <xdr:rowOff>95250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97885B99-5F18-4225-9247-F17034E57D15}"/>
            </a:ext>
          </a:extLst>
        </xdr:cNvPr>
        <xdr:cNvCxnSpPr/>
      </xdr:nvCxnSpPr>
      <xdr:spPr>
        <a:xfrm>
          <a:off x="4486275" y="1514475"/>
          <a:ext cx="200025" cy="2762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66675</xdr:colOff>
      <xdr:row>17</xdr:row>
      <xdr:rowOff>19050</xdr:rowOff>
    </xdr:from>
    <xdr:to>
      <xdr:col>15</xdr:col>
      <xdr:colOff>209550</xdr:colOff>
      <xdr:row>18</xdr:row>
      <xdr:rowOff>114300</xdr:rowOff>
    </xdr:to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6A7A4A36-80D8-4852-9397-398E51E0774D}"/>
            </a:ext>
          </a:extLst>
        </xdr:cNvPr>
        <xdr:cNvSpPr txBox="1"/>
      </xdr:nvSpPr>
      <xdr:spPr>
        <a:xfrm>
          <a:off x="4943475" y="2638425"/>
          <a:ext cx="523875" cy="24765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13</xdr:col>
      <xdr:colOff>285750</xdr:colOff>
      <xdr:row>11</xdr:row>
      <xdr:rowOff>133350</xdr:rowOff>
    </xdr:from>
    <xdr:to>
      <xdr:col>15</xdr:col>
      <xdr:colOff>47625</xdr:colOff>
      <xdr:row>13</xdr:row>
      <xdr:rowOff>66675</xdr:rowOff>
    </xdr:to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93204074-483F-4C6A-A322-F1F18DFE402E}"/>
            </a:ext>
          </a:extLst>
        </xdr:cNvPr>
        <xdr:cNvSpPr txBox="1"/>
      </xdr:nvSpPr>
      <xdr:spPr>
        <a:xfrm>
          <a:off x="4781550" y="1828800"/>
          <a:ext cx="523875" cy="24765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2FF760B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LITA\Gudang\coba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92.168.1.2\i\Data%20G\BA\BA%202003\My%20Documents\hard%20disk%20dudi\My%20Documents\khehui\My%20Documents\Dat-excl\MasterSPP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kon4\D\ReCLOSE\Susut\Susut%202005\Devi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0.1.132.30\shared\Documents%20and%20Settings\Armand_Widjaja\Local%20Settings\Temporary%20Internet%20Files\OLK6F\PLN%20staffing%20v18-v31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stio\ranyza\My%20Documents\Hastiyo\Floppy\Keuangan_PLTU%20TJK_Draftfinal_2609_Revisi_610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harini%20a%20bah\My%20Documents\Karyadi\Feasibility%20Study\spotec\Final%20FS%20%20PT%20Spotec\Proyeksi%20Keuangan%20Spotec%20aj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Gudang\Maret%20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data\LITA\BORONG%20BORONG\Juni\4%20juni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92.168.1.3\My%20Documents\Data%20G\BA\BA%202003\My%20Documents\hard%20disk%20dudi\My%20Documents\khehui\My%20Documents\Dat-excl\MasterSPPK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KERJA%20KUY/1.%20SAR%20&amp;%20PP%20UP3%20DEMAK/PERMOHONAN%20PELANGGAN/PERMOHONAN%20TM/23.%20PT%20GLORY/KKF%20PT%20GLORY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KKO%20KKF%20PD%20S2%2011-23KVA%20SMP%201%20MRANGGE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unjun.baheransyah\Downloads\PD%20BANK%20JATENG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/>
      <sheetData sheetId="227">
        <row r="120">
          <cell r="H120">
            <v>9000</v>
          </cell>
        </row>
      </sheetData>
      <sheetData sheetId="228"/>
      <sheetData sheetId="229"/>
      <sheetData sheetId="230"/>
      <sheetData sheetId="231"/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/>
      <sheetData sheetId="241"/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9" sqref="D209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28515625" style="139" customWidth="1"/>
    <col min="4" max="4" width="12.28515625" style="139" customWidth="1"/>
    <col min="5" max="5" width="8.85546875" style="116" customWidth="1"/>
    <col min="6" max="6" width="12.42578125" style="116" customWidth="1"/>
    <col min="7" max="7" width="12.7109375" style="116" customWidth="1"/>
    <col min="8" max="8" width="20.85546875" style="117" hidden="1" customWidth="1"/>
    <col min="9" max="9" width="24.7109375" style="117" hidden="1" customWidth="1"/>
    <col min="10" max="10" width="45.7109375" style="117" hidden="1" customWidth="1"/>
    <col min="11" max="12" width="18.710937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449" t="s">
        <v>1134</v>
      </c>
      <c r="C4" s="449"/>
      <c r="D4" s="449"/>
      <c r="E4" s="449"/>
      <c r="F4" s="449"/>
      <c r="G4" s="449"/>
      <c r="H4" s="44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450" t="s">
        <v>0</v>
      </c>
      <c r="C7" s="450" t="s">
        <v>1</v>
      </c>
      <c r="D7" s="451" t="s">
        <v>42</v>
      </c>
      <c r="E7" s="451" t="s">
        <v>43</v>
      </c>
      <c r="F7" s="451" t="s">
        <v>1135</v>
      </c>
      <c r="G7" s="452" t="s">
        <v>41</v>
      </c>
      <c r="H7" s="448" t="s">
        <v>1042</v>
      </c>
      <c r="I7" s="448" t="s">
        <v>1137</v>
      </c>
      <c r="J7" s="448" t="s">
        <v>1026</v>
      </c>
      <c r="K7" s="442" t="s">
        <v>1024</v>
      </c>
      <c r="L7" s="443"/>
    </row>
    <row r="8" spans="1:12" ht="15" customHeight="1">
      <c r="B8" s="450"/>
      <c r="C8" s="450"/>
      <c r="D8" s="451"/>
      <c r="E8" s="451"/>
      <c r="F8" s="451"/>
      <c r="G8" s="452"/>
      <c r="H8" s="448"/>
      <c r="I8" s="448"/>
      <c r="J8" s="448"/>
      <c r="K8" s="444"/>
      <c r="L8" s="445"/>
    </row>
    <row r="9" spans="1:12" ht="15" customHeight="1">
      <c r="B9" s="450"/>
      <c r="C9" s="450"/>
      <c r="D9" s="451"/>
      <c r="E9" s="451"/>
      <c r="F9" s="451"/>
      <c r="G9" s="452"/>
      <c r="H9" s="448"/>
      <c r="I9" s="448"/>
      <c r="J9" s="448"/>
      <c r="K9" s="446"/>
      <c r="L9" s="44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33 kVA MCCB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2 x 70 + N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</v>
      </c>
      <c r="G18" s="41">
        <f ca="1">IF(ISERROR(OFFSET('HARGA SATUAN'!$I$6,MATCH(C18,'HARGA SATUAN'!$C$7:$C$1492,0),0)),"",OFFSET('HARGA SATUAN'!$I$6,MATCH(C18,'HARGA SATUAN'!$C$7:$C$1492,0),0))</f>
        <v>53300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3x70+1x70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100</v>
      </c>
      <c r="G19" s="41">
        <f ca="1">IF(ISERROR(OFFSET('HARGA SATUAN'!$I$6,MATCH(C19,'HARGA SATUAN'!$C$7:$C$1492,0),0)),"",OFFSET('HARGA SATUAN'!$I$6,MATCH(C19,'HARGA SATUAN'!$C$7:$C$1492,0),0))</f>
        <v>54500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SATUAN'!$C$7:$C$1492,0),0)),"",OFFSET('HARGA SATUAN'!$D$6,MATCH(C20,'HARGA SATUAN'!$C$7:$C$1492,0),0))</f>
        <v>HDW</v>
      </c>
      <c r="E20" s="101" t="str">
        <f ca="1">IF(B20="+","Unit",IF(ISERROR(OFFSET('HARGA SATUAN'!$E$6,MATCH(C20,'HARGA SATUAN'!$C$7:$C$1492,0),0)),"",OFFSET('HARGA SATUAN'!$E$6,MATCH(C20,'HARGA SATUAN'!$C$7:$C$1492,0),0)))</f>
        <v>Unit</v>
      </c>
      <c r="F20" s="138">
        <f t="shared" ca="1" si="2"/>
        <v>1</v>
      </c>
      <c r="G20" s="41">
        <f ca="1">IF(ISERROR(OFFSET('HARGA SATUAN'!$I$6,MATCH(C20,'HARGA SATUAN'!$C$7:$C$1492,0),0)),"",OFFSET('HARGA SATUAN'!$I$6,MATCH(C20,'HARGA SATUAN'!$C$7:$C$1492,0),0))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SUMIFS(RAB!$F$14:$F$82,RAB!$C$14:$C$82,C714)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SUMIFS(RAB!$F$14:$F$82,RAB!$C$14:$C$82,C715)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SUMIFS(RAB!$F$14:$F$82,RAB!$C$14:$C$82,C716)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SUMIFS(RAB!$F$14:$F$82,RAB!$C$14:$C$82,C717)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SUMIFS(RAB!$F$14:$F$82,RAB!$C$14:$C$82,C718)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SUMIFS(RAB!$F$14:$F$82,RAB!$C$14:$C$82,C719)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SUMIFS(RAB!$F$14:$F$82,RAB!$C$14:$C$82,C720)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SUMIFS(RAB!$F$14:$F$82,RAB!$C$14:$C$82,C721)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SUMIFS(RAB!$F$14:$F$82,RAB!$C$14:$C$82,C722)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SUMIFS(RAB!$F$14:$F$82,RAB!$C$14:$C$82,C723)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SUMIFS(RAB!$F$14:$F$82,RAB!$C$14:$C$82,C724)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SUMIFS(RAB!$F$14:$F$82,RAB!$C$14:$C$82,C725)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SUMIFS(RAB!$F$14:$F$82,RAB!$C$14:$C$82,C726)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SUMIFS(RAB!$F$14:$F$82,RAB!$C$14:$C$82,C727)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SUMIFS(RAB!$F$14:$F$82,RAB!$C$14:$C$82,C728)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SUMIFS(RAB!$F$14:$F$82,RAB!$C$14:$C$82,C729)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SUMIFS(RAB!$F$14:$F$82,RAB!$C$14:$C$82,C730)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SUMIFS(RAB!$F$14:$F$82,RAB!$C$14:$C$82,C731)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SUMIFS(RAB!$F$14:$F$82,RAB!$C$14:$C$82,C732)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SUMIFS(RAB!$F$14:$F$82,RAB!$C$14:$C$82,C733)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SUMIFS(RAB!$F$14:$F$82,RAB!$C$14:$C$82,C734)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SUMIFS(RAB!$F$14:$F$82,RAB!$C$14:$C$82,C735)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SUMIFS(RAB!$F$14:$F$82,RAB!$C$14:$C$82,C736)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SUMIFS(RAB!$F$14:$F$82,RAB!$C$14:$C$82,C737)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SUMIFS(RAB!$F$14:$F$82,RAB!$C$14:$C$82,C738)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SUMIFS(RAB!$F$14:$F$82,RAB!$C$14:$C$82,C739)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SUMIFS(RAB!$F$14:$F$82,RAB!$C$14:$C$82,C740)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SUMIFS(RAB!$F$14:$F$82,RAB!$C$14:$C$82,C741)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SUMIFS(RAB!$F$14:$F$82,RAB!$C$14:$C$82,C742)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SUMIFS(RAB!$F$14:$F$82,RAB!$C$14:$C$82,C743)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SUMIFS(RAB!$F$14:$F$82,RAB!$C$14:$C$82,C744)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SUMIFS(RAB!$F$14:$F$82,RAB!$C$14:$C$82,C745)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SUMIFS(RAB!$F$14:$F$82,RAB!$C$14:$C$82,C746)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SUMIFS(RAB!$F$14:$F$82,RAB!$C$14:$C$82,C747)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SUMIFS(RAB!$F$14:$F$82,RAB!$C$14:$C$82,C748)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SUMIFS(RAB!$F$14:$F$82,RAB!$C$14:$C$82,C749)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SUMIFS(RAB!$F$14:$F$82,RAB!$C$14:$C$82,C750)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SUMIFS(RAB!$F$14:$F$82,RAB!$C$14:$C$82,C751)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SUMIFS(RAB!$F$14:$F$82,RAB!$C$14:$C$82,C752)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SUMIFS(RAB!$F$14:$F$82,RAB!$C$14:$C$82,C753)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SUMIFS(RAB!$F$14:$F$82,RAB!$C$14:$C$82,C754)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SUMIFS(RAB!$F$14:$F$82,RAB!$C$14:$C$82,C755)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SUMIFS(RAB!$F$14:$F$82,RAB!$C$14:$C$82,C756)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SUMIFS(RAB!$F$14:$F$82,RAB!$C$14:$C$82,C757)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SUMIFS(RAB!$F$14:$F$82,RAB!$C$14:$C$82,C758)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SUMIFS(RAB!$F$14:$F$82,RAB!$C$14:$C$82,C759)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SUMIFS(RAB!$F$14:$F$82,RAB!$C$14:$C$82,C760)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SUMIFS(RAB!$F$14:$F$82,RAB!$C$14:$C$82,C761)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SUMIFS(RAB!$F$14:$F$82,RAB!$C$14:$C$82,C762)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SUMIFS(RAB!$F$14:$F$82,RAB!$C$14:$C$82,C763)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SUMIFS(RAB!$F$14:$F$82,RAB!$C$14:$C$82,C764)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SUMIFS(RAB!$F$14:$F$82,RAB!$C$14:$C$82,C765)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SUMIFS(RAB!$F$14:$F$82,RAB!$C$14:$C$82,C766)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SUMIFS(RAB!$F$14:$F$82,RAB!$C$14:$C$82,C767)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SUMIFS(RAB!$F$14:$F$82,RAB!$C$14:$C$82,C768)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SUMIFS(RAB!$F$14:$F$82,RAB!$C$14:$C$82,C769)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SUMIFS(RAB!$F$14:$F$82,RAB!$C$14:$C$82,C770)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SUMIFS(RAB!$F$14:$F$82,RAB!$C$14:$C$82,C771)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SUMIFS(RAB!$F$14:$F$82,RAB!$C$14:$C$82,C772)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SUMIFS(RAB!$F$14:$F$82,RAB!$C$14:$C$82,C773)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SUMIFS(RAB!$F$14:$F$82,RAB!$C$14:$C$82,C774)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SUMIFS(RAB!$F$14:$F$82,RAB!$C$14:$C$82,C775)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SUMIFS(RAB!$F$14:$F$82,RAB!$C$14:$C$82,C776)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SUMIFS(RAB!$F$14:$F$82,RAB!$C$14:$C$82,C777)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SUMIFS(RAB!$F$14:$F$82,RAB!$C$14:$C$82,C778)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SUMIFS(RAB!$F$14:$F$82,RAB!$C$14:$C$82,C779)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SUMIFS(RAB!$F$14:$F$82,RAB!$C$14:$C$82,C780)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SUMIFS(RAB!$F$14:$F$82,RAB!$C$14:$C$82,C781)</f>
        <v>1</v>
      </c>
      <c r="E781" s="26">
        <f t="shared" ca="1" si="34"/>
        <v>1</v>
      </c>
      <c r="F781" s="26">
        <f ca="1">IF(D781=0,0,SUM($E$713:E781))</f>
        <v>2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SUMIFS(RAB!$F$14:$F$82,RAB!$C$14:$C$82,C782)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SUMIFS(RAB!$F$14:$F$82,RAB!$C$14:$C$82,C783)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SUMIFS(RAB!$F$14:$F$82,RAB!$C$14:$C$82,C784)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SUMIFS(RAB!$F$14:$F$82,RAB!$C$14:$C$82,C785)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SUMIFS(RAB!$F$14:$F$82,RAB!$C$14:$C$82,C786)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SUMIFS(RAB!$F$14:$F$82,RAB!$C$14:$C$82,C787)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SUMIFS(RAB!$F$14:$F$82,RAB!$C$14:$C$82,C788)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SUMIFS(RAB!$F$14:$F$82,RAB!$C$14:$C$82,C789)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SUMIFS(RAB!$F$14:$F$82,RAB!$C$14:$C$82,C790)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SUMIFS(RAB!$F$14:$F$82,RAB!$C$14:$C$82,C791)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SUMIFS(RAB!$F$14:$F$82,RAB!$C$14:$C$82,C792)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SUMIFS(RAB!$F$14:$F$82,RAB!$C$14:$C$82,C793)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SUMIFS(RAB!$F$14:$F$82,RAB!$C$14:$C$82,C794)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SUMIFS(RAB!$F$14:$F$82,RAB!$C$14:$C$82,C795)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SUMIFS(RAB!$F$14:$F$82,RAB!$C$14:$C$82,C796)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SUMIFS(RAB!$F$14:$F$82,RAB!$C$14:$C$82,C797)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SUMIFS(RAB!$F$14:$F$82,RAB!$C$14:$C$82,C798)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SUMIFS(RAB!$F$14:$F$82,RAB!$C$14:$C$82,C799)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SUMIFS(RAB!$F$14:$F$82,RAB!$C$14:$C$82,C800)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SUMIFS(RAB!$F$14:$F$82,RAB!$C$14:$C$82,C801)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SUMIFS(RAB!$F$14:$F$82,RAB!$C$14:$C$82,C802)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SUMIFS(RAB!$F$14:$F$82,RAB!$C$14:$C$82,C803)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SUMIFS(RAB!$F$14:$F$82,RAB!$C$14:$C$82,C804)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SUMIFS(RAB!$F$14:$F$82,RAB!$C$14:$C$82,C805)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SUMIFS(RAB!$F$14:$F$82,RAB!$C$14:$C$82,C806)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SUMIFS(RAB!$F$14:$F$82,RAB!$C$14:$C$82,C807)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SUMIFS(RAB!$F$14:$F$82,RAB!$C$14:$C$82,C808)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SUMIFS(RAB!$F$14:$F$82,RAB!$C$14:$C$82,C809)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SUMIFS(RAB!$F$14:$F$82,RAB!$C$14:$C$82,C810)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SUMIFS(RAB!$F$14:$F$82,RAB!$C$14:$C$82,C811)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SUMIFS(RAB!$F$14:$F$82,RAB!$C$14:$C$82,C812)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SUMIFS(RAB!$F$14:$F$82,RAB!$C$14:$C$82,C813)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SUMIFS(RAB!$F$14:$F$82,RAB!$C$14:$C$82,C814)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SUMIFS(RAB!$F$14:$F$82,RAB!$C$14:$C$82,C815)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SUMIFS(RAB!$F$14:$F$82,RAB!$C$14:$C$82,C816)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SUMIFS(RAB!$F$14:$F$82,RAB!$C$14:$C$82,C817)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SUMIFS(RAB!$F$14:$F$82,RAB!$C$14:$C$82,C818)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SUMIFS(RAB!$F$14:$F$82,RAB!$C$14:$C$82,C819)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SUMIFS(RAB!$F$14:$F$82,RAB!$C$14:$C$82,C820)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SUMIFS(RAB!$F$14:$F$82,RAB!$C$14:$C$82,C821)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SUMIFS(RAB!$F$14:$F$82,RAB!$C$14:$C$82,C822)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SUMIFS(RAB!$F$14:$F$82,RAB!$C$14:$C$82,C823)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SUMIFS(RAB!$F$14:$F$82,RAB!$C$14:$C$82,C824)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SUMIFS(RAB!$F$14:$F$82,RAB!$C$14:$C$82,C825)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SUMIFS(RAB!$F$14:$F$82,RAB!$C$14:$C$82,C826)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SUMIFS(RAB!$F$14:$F$82,RAB!$C$14:$C$82,C827)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SUMIFS(RAB!$F$14:$F$82,RAB!$C$14:$C$82,C828)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SUMIFS(RAB!$F$14:$F$82,RAB!$C$14:$C$82,C829)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SUMIFS(RAB!$F$14:$F$82,RAB!$C$14:$C$82,C830)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SUMIFS(RAB!$F$14:$F$82,RAB!$C$14:$C$82,C831)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SUMIFS(RAB!$F$14:$F$82,RAB!$C$14:$C$82,C832)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SUMIFS(RAB!$F$14:$F$82,RAB!$C$14:$C$82,C833)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SUMIFS(RAB!$F$14:$F$82,RAB!$C$14:$C$82,C834)</f>
        <v>3</v>
      </c>
      <c r="E834" s="26">
        <f t="shared" ca="1" si="34"/>
        <v>1</v>
      </c>
      <c r="F834" s="26">
        <f ca="1">IF(D834=0,0,SUM($E$713:E834))</f>
        <v>7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SUMIFS(RAB!$F$14:$F$82,RAB!$C$14:$C$82,C835)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SUMIFS(RAB!$F$14:$F$82,RAB!$C$14:$C$82,C836)</f>
        <v>100</v>
      </c>
      <c r="E836" s="26">
        <f t="shared" ca="1" si="34"/>
        <v>1</v>
      </c>
      <c r="F836" s="26">
        <f ca="1">IF(D836=0,0,SUM($E$713:E836))</f>
        <v>8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SUMIFS(RAB!$F$14:$F$82,RAB!$C$14:$C$82,C837)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SUMIFS(RAB!$F$14:$F$82,RAB!$C$14:$C$82,C838)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SUMIFS(RAB!$F$14:$F$82,RAB!$C$14:$C$82,C839)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SUMIFS(RAB!$F$14:$F$82,RAB!$C$14:$C$82,C840)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SUMIFS(RAB!$F$14:$F$82,RAB!$C$14:$C$82,C841)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SUMIFS(RAB!$F$14:$F$82,RAB!$C$14:$C$82,C842)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SUMIFS(RAB!$F$14:$F$82,RAB!$C$14:$C$82,C843)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SUMIFS(RAB!$F$14:$F$82,RAB!$C$14:$C$82,C844)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SUMIFS(RAB!$F$14:$F$82,RAB!$C$14:$C$82,C845)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SUMIFS(RAB!$F$14:$F$82,RAB!$C$14:$C$82,C846)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SUMIFS(RAB!$F$14:$F$82,RAB!$C$14:$C$82,C847)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SUMIFS(RAB!$F$14:$F$82,RAB!$C$14:$C$82,C848)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SUMIFS(RAB!$F$14:$F$82,RAB!$C$14:$C$82,C849)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SUMIFS(RAB!$F$14:$F$82,RAB!$C$14:$C$82,C850)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SUMIFS(RAB!$F$14:$F$82,RAB!$C$14:$C$82,C851)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SUMIFS(RAB!$F$14:$F$82,RAB!$C$14:$C$82,C852)</f>
        <v>1</v>
      </c>
      <c r="E852" s="26">
        <f t="shared" ca="1" si="35"/>
        <v>1</v>
      </c>
      <c r="F852" s="26">
        <f ca="1">IF(D852=0,0,SUM($E$713:E852))</f>
        <v>9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SUMIFS(RAB!$F$14:$F$82,RAB!$C$14:$C$82,C853)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SUMIFS(RAB!$F$14:$F$82,RAB!$C$14:$C$82,C854)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SUMIFS(RAB!$F$14:$F$82,RAB!$C$14:$C$82,C855)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SUMIFS(RAB!$F$14:$F$82,RAB!$C$14:$C$82,C856)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SUMIFS(RAB!$F$14:$F$82,RAB!$C$14:$C$82,C857)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SUMIFS(RAB!$F$14:$F$82,RAB!$C$14:$C$82,C858)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SUMIFS(RAB!$F$14:$F$82,RAB!$C$14:$C$82,C859)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SUMIFS(RAB!$F$14:$F$82,RAB!$C$14:$C$82,C860)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SUMIFS(RAB!$F$14:$F$82,RAB!$C$14:$C$82,C861)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SUMIFS(RAB!$F$14:$F$82,RAB!$C$14:$C$82,C862)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SUMIFS(RAB!$F$14:$F$82,RAB!$C$14:$C$82,C863)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SUMIFS(RAB!$F$14:$F$82,RAB!$C$14:$C$82,C864)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SUMIFS(RAB!$F$14:$F$82,RAB!$C$14:$C$82,C865)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SUMIFS(RAB!$F$14:$F$82,RAB!$C$14:$C$82,C866)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SUMIFS(RAB!$F$14:$F$82,RAB!$C$14:$C$82,C867)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SUMIFS(RAB!$F$14:$F$82,RAB!$C$14:$C$82,C868)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SUMIFS(RAB!$F$14:$F$82,RAB!$C$14:$C$82,C869)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SUMIFS(RAB!$F$14:$F$82,RAB!$C$14:$C$82,C870)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SUMIFS(RAB!$F$14:$F$82,RAB!$C$14:$C$82,C871)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SUMIFS(RAB!$F$14:$F$82,RAB!$C$14:$C$82,C872)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SUMIFS(RAB!$F$14:$F$82,RAB!$C$14:$C$82,C873)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SUMIFS(RAB!$F$14:$F$82,RAB!$C$14:$C$82,C874)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SUMIFS(RAB!$F$14:$F$82,RAB!$C$14:$C$82,C875)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SUMIFS(RAB!$F$14:$F$82,RAB!$C$14:$C$82,C876)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SUMIFS(RAB!$F$14:$F$82,RAB!$C$14:$C$82,C877)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SUMIFS(RAB!$F$14:$F$82,RAB!$C$14:$C$82,C878)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SUMIFS(RAB!$F$14:$F$82,RAB!$C$14:$C$82,C879)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SUMIFS(RAB!$F$14:$F$82,RAB!$C$14:$C$82,C880)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SUMIFS(RAB!$F$14:$F$82,RAB!$C$14:$C$82,C881)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SUMIFS(RAB!$F$14:$F$82,RAB!$C$14:$C$82,C882)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SUMIFS(RAB!$F$14:$F$82,RAB!$C$14:$C$82,C883)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SUMIFS(RAB!$F$14:$F$82,RAB!$C$14:$C$82,C884)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SUMIFS(RAB!$F$14:$F$82,RAB!$C$14:$C$82,C885)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SUMIFS(RAB!$F$14:$F$82,RAB!$C$14:$C$82,C886)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SUMIFS(RAB!$F$14:$F$82,RAB!$C$14:$C$82,C887)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SUMIFS(RAB!$F$14:$F$82,RAB!$C$14:$C$82,C888)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SUMIFS(RAB!$F$14:$F$82,RAB!$C$14:$C$82,C889)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SUMIFS(RAB!$F$14:$F$82,RAB!$C$14:$C$82,C890)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SUMIFS(RAB!$F$14:$F$82,RAB!$C$14:$C$82,C891)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SUMIFS(RAB!$F$14:$F$82,RAB!$C$14:$C$82,C892)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SUMIFS(RAB!$F$14:$F$82,RAB!$C$14:$C$82,C893)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SUMIFS(RAB!$F$14:$F$82,RAB!$C$14:$C$82,C894)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SUMIFS(RAB!$F$14:$F$82,RAB!$C$14:$C$82,C895)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SUMIFS(RAB!$F$14:$F$82,RAB!$C$14:$C$82,C896)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SUMIFS(RAB!$F$14:$F$82,RAB!$C$14:$C$82,C897)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SUMIFS(RAB!$F$14:$F$82,RAB!$C$14:$C$82,C898)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SUMIFS(RAB!$F$14:$F$82,RAB!$C$14:$C$82,C899)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SUMIFS(RAB!$F$14:$F$82,RAB!$C$14:$C$82,C900)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SUMIFS(RAB!$F$14:$F$82,RAB!$C$14:$C$82,C901)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SUMIFS(RAB!$F$14:$F$82,RAB!$C$14:$C$82,C902)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SUMIFS(RAB!$F$14:$F$82,RAB!$C$14:$C$82,C903)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SUMIFS(RAB!$F$14:$F$82,RAB!$C$14:$C$82,C904)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SUMIFS(RAB!$F$14:$F$82,RAB!$C$14:$C$82,C905)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SUMIFS(RAB!$F$14:$F$82,RAB!$C$14:$C$82,C906)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SUMIFS(RAB!$F$14:$F$82,RAB!$C$14:$C$82,C907)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SUMIFS(RAB!$F$14:$F$82,RAB!$C$14:$C$82,C908)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SUMIFS(RAB!$F$14:$F$82,RAB!$C$14:$C$82,C909)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SUMIFS(RAB!$F$14:$F$82,RAB!$C$14:$C$82,C910)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SUMIFS(RAB!$F$14:$F$82,RAB!$C$14:$C$82,C911)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SUMIFS(RAB!$F$14:$F$82,RAB!$C$14:$C$82,C912)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SUMIFS(RAB!$F$14:$F$82,RAB!$C$14:$C$82,C913)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SUMIFS(RAB!$F$14:$F$82,RAB!$C$14:$C$82,C914)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SUMIFS(RAB!$F$14:$F$82,RAB!$C$14:$C$82,C915)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SUMIFS(RAB!$F$14:$F$82,RAB!$C$14:$C$82,C916)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SUMIFS(RAB!$F$14:$F$82,RAB!$C$14:$C$82,C917)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SUMIFS(RAB!$F$14:$F$82,RAB!$C$14:$C$82,C918)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SUMIFS(RAB!$F$14:$F$82,RAB!$C$14:$C$82,C919)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SUMIFS(RAB!$F$14:$F$82,RAB!$C$14:$C$82,C920)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SUMIFS(RAB!$F$14:$F$82,RAB!$C$14:$C$82,C921)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SUMIFS(RAB!$F$14:$F$82,RAB!$C$14:$C$82,C922)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SUMIFS(RAB!$F$14:$F$82,RAB!$C$14:$C$82,C923)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SUMIFS(RAB!$F$14:$F$82,RAB!$C$14:$C$82,C924)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SUMIFS(RAB!$F$14:$F$82,RAB!$C$14:$C$82,C925)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SUMIFS(RAB!$F$14:$F$82,RAB!$C$14:$C$82,C926)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SUMIFS(RAB!$F$14:$F$82,RAB!$C$14:$C$82,C927)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SUMIFS(RAB!$F$14:$F$82,RAB!$C$14:$C$82,C928)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SUMIFS(RAB!$F$14:$F$82,RAB!$C$14:$C$82,C929)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SUMIFS(RAB!$F$14:$F$82,RAB!$C$14:$C$82,C930)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SUMIFS(RAB!$F$14:$F$82,RAB!$C$14:$C$82,C931)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SUMIFS(RAB!$F$14:$F$82,RAB!$C$14:$C$82,C932)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SUMIFS(RAB!$F$14:$F$82,RAB!$C$14:$C$82,C933)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SUMIFS(RAB!$F$14:$F$82,RAB!$C$14:$C$82,C934)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SUMIFS(RAB!$F$14:$F$82,RAB!$C$14:$C$82,C935)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SUMIFS(RAB!$F$14:$F$82,RAB!$C$14:$C$82,C936)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SUMIFS(RAB!$F$14:$F$82,RAB!$C$14:$C$82,C937)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SUMIFS(RAB!$F$14:$F$82,RAB!$C$14:$C$82,C938)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SUMIFS(RAB!$F$14:$F$82,RAB!$C$14:$C$82,C939)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SUMIFS(RAB!$F$14:$F$82,RAB!$C$14:$C$82,C940)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SUMIFS(RAB!$F$14:$F$82,RAB!$C$14:$C$82,C941)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SUMIFS(RAB!$F$14:$F$82,RAB!$C$14:$C$82,C942)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SUMIFS(RAB!$F$14:$F$82,RAB!$C$14:$C$82,C943)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SUMIFS(RAB!$F$14:$F$82,RAB!$C$14:$C$82,C944)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SUMIFS(RAB!$F$14:$F$82,RAB!$C$14:$C$82,C945)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SUMIFS(RAB!$F$14:$F$82,RAB!$C$14:$C$82,C946)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SUMIFS(RAB!$F$14:$F$82,RAB!$C$14:$C$82,C947)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SUMIFS(RAB!$F$14:$F$82,RAB!$C$14:$C$82,C948)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SUMIFS(RAB!$F$14:$F$82,RAB!$C$14:$C$82,C949)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SUMIFS(RAB!$F$14:$F$82,RAB!$C$14:$C$82,C950)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SUMIFS(RAB!$F$14:$F$82,RAB!$C$14:$C$82,C951)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SUMIFS(RAB!$F$14:$F$82,RAB!$C$14:$C$82,C952)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SUMIFS(RAB!$F$14:$F$82,RAB!$C$14:$C$82,C953)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SUMIFS(RAB!$F$14:$F$82,RAB!$C$14:$C$82,C954)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SUMIFS(RAB!$F$14:$F$82,RAB!$C$14:$C$82,C955)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SUMIFS(RAB!$F$14:$F$82,RAB!$C$14:$C$82,C956)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SUMIFS(RAB!$F$14:$F$82,RAB!$C$14:$C$82,C957)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SUMIFS(RAB!$F$14:$F$82,RAB!$C$14:$C$82,C958)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SUMIFS(RAB!$F$14:$F$82,RAB!$C$14:$C$82,C959)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SUMIFS(RAB!$F$14:$F$82,RAB!$C$14:$C$82,C960)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SUMIFS(RAB!$F$14:$F$82,RAB!$C$14:$C$82,C961)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SUMIFS(RAB!$F$14:$F$82,RAB!$C$14:$C$82,C962)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SUMIFS(RAB!$F$14:$F$82,RAB!$C$14:$C$82,C963)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SUMIFS(RAB!$F$14:$F$82,RAB!$C$14:$C$82,C964)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SUMIFS(RAB!$F$14:$F$82,RAB!$C$14:$C$82,C965)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SUMIFS(RAB!$F$14:$F$82,RAB!$C$14:$C$82,C966)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SUMIFS(RAB!$F$14:$F$82,RAB!$C$14:$C$82,C967)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SUMIFS(RAB!$F$14:$F$82,RAB!$C$14:$C$82,C968)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SUMIFS(RAB!$F$14:$F$82,RAB!$C$14:$C$82,C969)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SUMIFS(RAB!$F$14:$F$82,RAB!$C$14:$C$82,C970)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SUMIFS(RAB!$F$14:$F$82,RAB!$C$14:$C$82,C971)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SUMIFS(RAB!$F$14:$F$82,RAB!$C$14:$C$82,C972)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SUMIFS(RAB!$F$14:$F$82,RAB!$C$14:$C$82,C973)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SUMIFS(RAB!$F$14:$F$82,RAB!$C$14:$C$82,C974)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SUMIFS(RAB!$F$14:$F$82,RAB!$C$14:$C$82,C975)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SUMIFS(RAB!$F$14:$F$82,RAB!$C$14:$C$82,C976)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SUMIFS(RAB!$F$14:$F$82,RAB!$C$14:$C$82,C977)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SUMIFS(RAB!$F$14:$F$82,RAB!$C$14:$C$82,C978)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SUMIFS(RAB!$F$14:$F$82,RAB!$C$14:$C$82,C979)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SUMIFS(RAB!$F$14:$F$82,RAB!$C$14:$C$82,C980)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SUMIFS(RAB!$F$14:$F$82,RAB!$C$14:$C$82,C981)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SUMIFS(RAB!$F$14:$F$82,RAB!$C$14:$C$82,C982)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SUMIFS(RAB!$F$14:$F$82,RAB!$C$14:$C$82,C983)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SUMIFS(RAB!$F$14:$F$82,RAB!$C$14:$C$82,C984)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SUMIFS(RAB!$F$14:$F$82,RAB!$C$14:$C$82,C985)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SUMIFS(RAB!$F$14:$F$82,RAB!$C$14:$C$82,C986)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SUMIFS(RAB!$F$14:$F$82,RAB!$C$14:$C$82,C987)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SUMIFS(RAB!$F$14:$F$82,RAB!$C$14:$C$82,C988)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SUMIFS(RAB!$F$14:$F$82,RAB!$C$14:$C$82,C989)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SUMIFS(RAB!$F$14:$F$82,RAB!$C$14:$C$82,C990)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SUMIFS(RAB!$F$14:$F$82,RAB!$C$14:$C$82,C991)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SUMIFS(RAB!$F$14:$F$82,RAB!$C$14:$C$82,C992)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SUMIFS(RAB!$F$14:$F$82,RAB!$C$14:$C$82,C993)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SUMIFS(RAB!$F$14:$F$82,RAB!$C$14:$C$82,C994)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SUMIFS(RAB!$F$14:$F$82,RAB!$C$14:$C$82,C995)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SUMIFS(RAB!$F$14:$F$82,RAB!$C$14:$C$82,C996)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SUMIFS(RAB!$F$14:$F$82,RAB!$C$14:$C$82,C997)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SUMIFS(RAB!$F$14:$F$82,RAB!$C$14:$C$82,C998)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SUMIFS(RAB!$F$14:$F$82,RAB!$C$14:$C$82,C999)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SUMIFS(RAB!$F$14:$F$82,RAB!$C$14:$C$82,C1000)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SUMIFS(RAB!$F$14:$F$82,RAB!$C$14:$C$82,C1001)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SUMIFS(RAB!$F$14:$F$82,RAB!$C$14:$C$82,C1002)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SUMIFS(RAB!$F$14:$F$82,RAB!$C$14:$C$82,C1003)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SUMIFS(RAB!$F$14:$F$82,RAB!$C$14:$C$82,C1004)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SUMIFS(RAB!$F$14:$F$82,RAB!$C$14:$C$82,C1005)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SUMIFS(RAB!$F$14:$F$82,RAB!$C$14:$C$82,C1006)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SUMIFS(RAB!$F$14:$F$82,RAB!$C$14:$C$82,C1007)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SUMIFS(RAB!$F$14:$F$82,RAB!$C$14:$C$82,C1008)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SUMIFS(RAB!$F$14:$F$82,RAB!$C$14:$C$82,C1009)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SUMIFS(RAB!$F$14:$F$82,RAB!$C$14:$C$82,C1010)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SUMIFS(RAB!$F$14:$F$82,RAB!$C$14:$C$82,C1011)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SUMIFS(RAB!$F$14:$F$82,RAB!$C$14:$C$82,C1012)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SUMIFS(RAB!$F$14:$F$82,RAB!$C$14:$C$82,C1013)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SUMIFS(RAB!$F$14:$F$82,RAB!$C$14:$C$82,C1014)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SUMIFS(RAB!$F$14:$F$82,RAB!$C$14:$C$82,C1015)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SUMIFS(RAB!$F$14:$F$82,RAB!$C$14:$C$82,C1016)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SUMIFS(RAB!$F$14:$F$82,RAB!$C$14:$C$82,C1017)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SUMIFS(RAB!$F$14:$F$82,RAB!$C$14:$C$82,C1018)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SUMIFS(RAB!$F$14:$F$82,RAB!$C$14:$C$82,C1019)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SUMIFS(RAB!$F$14:$F$82,RAB!$C$14:$C$82,C1020)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SUMIFS(RAB!$F$14:$F$82,RAB!$C$14:$C$82,C1021)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SUMIFS(RAB!$F$14:$F$82,RAB!$C$14:$C$82,C1022)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SUMIFS(RAB!$F$14:$F$82,RAB!$C$14:$C$82,C1023)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SUMIFS(RAB!$F$14:$F$82,RAB!$C$14:$C$82,C1024)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SUMIFS(RAB!$F$14:$F$82,RAB!$C$14:$C$82,C1025)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SUMIFS(RAB!$F$14:$F$82,RAB!$C$14:$C$82,C1026)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SUMIFS(RAB!$F$14:$F$82,RAB!$C$14:$C$82,C1027)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SUMIFS(RAB!$F$14:$F$82,RAB!$C$14:$C$82,C1028)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SUMIFS(RAB!$F$14:$F$82,RAB!$C$14:$C$82,C1029)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SUMIFS(RAB!$F$14:$F$82,RAB!$C$14:$C$82,C1030)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SUMIFS(RAB!$F$14:$F$82,RAB!$C$14:$C$82,C1031)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SUMIFS(RAB!$F$14:$F$82,RAB!$C$14:$C$82,C1032)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SUMIFS(RAB!$F$14:$F$82,RAB!$C$14:$C$82,C1033)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SUMIFS(RAB!$F$14:$F$82,RAB!$C$14:$C$82,C1034)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SUMIFS(RAB!$F$14:$F$82,RAB!$C$14:$C$82,C1035)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SUMIFS(RAB!$F$14:$F$82,RAB!$C$14:$C$82,C1036)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SUMIFS(RAB!$F$14:$F$82,RAB!$C$14:$C$82,C1037)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SUMIFS(RAB!$F$14:$F$82,RAB!$C$14:$C$82,C1038)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SUMIFS(RAB!$F$14:$F$82,RAB!$C$14:$C$82,C1039)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SUMIFS(RAB!$F$14:$F$82,RAB!$C$14:$C$82,C1040)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SUMIFS(RAB!$F$14:$F$82,RAB!$C$14:$C$82,C1041)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SUMIFS(RAB!$F$14:$F$82,RAB!$C$14:$C$82,C1042)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SUMIFS(RAB!$F$14:$F$82,RAB!$C$14:$C$82,C1043)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SUMIFS(RAB!$F$14:$F$82,RAB!$C$14:$C$82,C1044)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SUMIFS(RAB!$F$14:$F$82,RAB!$C$14:$C$82,C1045)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SUMIFS(RAB!$F$14:$F$82,RAB!$C$14:$C$82,C1046)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SUMIFS(RAB!$F$14:$F$82,RAB!$C$14:$C$82,C1047)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SUMIFS(RAB!$F$14:$F$82,RAB!$C$14:$C$82,C1048)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SUMIFS(RAB!$F$14:$F$82,RAB!$C$14:$C$82,C1049)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SUMIFS(RAB!$F$14:$F$82,RAB!$C$14:$C$82,C1050)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SUMIFS(RAB!$F$14:$F$82,RAB!$C$14:$C$82,C1051)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SUMIFS(RAB!$F$14:$F$82,RAB!$C$14:$C$82,C1052)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SUMIFS(RAB!$F$14:$F$82,RAB!$C$14:$C$82,C1053)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SUMIFS(RAB!$F$14:$F$82,RAB!$C$14:$C$82,C1054)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SUMIFS(RAB!$F$14:$F$82,RAB!$C$14:$C$82,C1055)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SUMIFS(RAB!$F$14:$F$82,RAB!$C$14:$C$82,C1056)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SUMIFS(RAB!$F$14:$F$82,RAB!$C$14:$C$82,C1057)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SUMIFS(RAB!$F$14:$F$82,RAB!$C$14:$C$82,C1058)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SUMIFS(RAB!$F$14:$F$82,RAB!$C$14:$C$82,C1059)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SUMIFS(RAB!$F$14:$F$82,RAB!$C$14:$C$82,C1060)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SUMIFS(RAB!$F$14:$F$82,RAB!$C$14:$C$82,C1061)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SUMIFS(RAB!$F$14:$F$82,RAB!$C$14:$C$82,C1062)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SUMIFS(RAB!$F$14:$F$82,RAB!$C$14:$C$82,C1063)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SUMIFS(RAB!$F$14:$F$82,RAB!$C$14:$C$82,C1064)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SUMIFS(RAB!$F$14:$F$82,RAB!$C$14:$C$82,C1065)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SUMIFS(RAB!$F$14:$F$82,RAB!$C$14:$C$82,C1066)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SUMIFS(RAB!$F$14:$F$82,RAB!$C$14:$C$82,C1067)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SUMIFS(RAB!$F$14:$F$82,RAB!$C$14:$C$82,C1068)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SUMIFS(RAB!$F$14:$F$82,RAB!$C$14:$C$82,C1069)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SUMIFS(RAB!$F$14:$F$82,RAB!$C$14:$C$82,C1070)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SUMIFS(RAB!$F$14:$F$82,RAB!$C$14:$C$82,C1071)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SUMIFS(RAB!$F$14:$F$82,RAB!$C$14:$C$82,C1072)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SUMIFS(RAB!$F$14:$F$82,RAB!$C$14:$C$82,C1073)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SUMIFS(RAB!$F$14:$F$82,RAB!$C$14:$C$82,C1074)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SUMIFS(RAB!$F$14:$F$82,RAB!$C$14:$C$82,C1075)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SUMIFS(RAB!$F$14:$F$82,RAB!$C$14:$C$82,C1076)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SUMIFS(RAB!$F$14:$F$82,RAB!$C$14:$C$82,C1077)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SUMIFS(RAB!$F$14:$F$82,RAB!$C$14:$C$82,C1078)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SUMIFS(RAB!$F$14:$F$82,RAB!$C$14:$C$82,C1079)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SUMIFS(RAB!$F$14:$F$82,RAB!$C$14:$C$82,C1080)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SUMIFS(RAB!$F$14:$F$82,RAB!$C$14:$C$82,C1081)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SUMIFS(RAB!$F$14:$F$82,RAB!$C$14:$C$82,C1082)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SUMIFS(RAB!$F$14:$F$82,RAB!$C$14:$C$82,C1083)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SUMIFS(RAB!$F$14:$F$82,RAB!$C$14:$C$82,C1084)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SUMIFS(RAB!$F$14:$F$82,RAB!$C$14:$C$82,C1085)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SUMIFS(RAB!$F$14:$F$82,RAB!$C$14:$C$82,C1086)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SUMIFS(RAB!$F$14:$F$82,RAB!$C$14:$C$82,C1087)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SUMIFS(RAB!$F$14:$F$82,RAB!$C$14:$C$82,C1088)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SUMIFS(RAB!$F$14:$F$82,RAB!$C$14:$C$82,C1089)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SUMIFS(RAB!$F$14:$F$82,RAB!$C$14:$C$82,C1090)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SUMIFS(RAB!$F$14:$F$82,RAB!$C$14:$C$82,C1091)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SUMIFS(RAB!$F$14:$F$82,RAB!$C$14:$C$82,C1092)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SUMIFS(RAB!$F$14:$F$82,RAB!$C$14:$C$82,C1093)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SUMIFS(RAB!$F$14:$F$82,RAB!$C$14:$C$82,C1094)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SUMIFS(RAB!$F$14:$F$82,RAB!$C$14:$C$82,C1095)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SUMIFS(RAB!$F$14:$F$82,RAB!$C$14:$C$82,C1096)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SUMIFS(RAB!$F$14:$F$82,RAB!$C$14:$C$82,C1097)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SUMIFS(RAB!$F$14:$F$82,RAB!$C$14:$C$82,C1098)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SUMIFS(RAB!$F$14:$F$82,RAB!$C$14:$C$82,C1099)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SUMIFS(RAB!$F$14:$F$82,RAB!$C$14:$C$82,C1100)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SUMIFS(RAB!$F$14:$F$82,RAB!$C$14:$C$82,C1101)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SUMIFS(RAB!$F$14:$F$82,RAB!$C$14:$C$82,C1102)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SUMIFS(RAB!$F$14:$F$82,RAB!$C$14:$C$82,C1103)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SUMIFS(RAB!$F$14:$F$82,RAB!$C$14:$C$82,C1104)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SUMIFS(RAB!$F$14:$F$82,RAB!$C$14:$C$82,C1105)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SUMIFS(RAB!$F$14:$F$82,RAB!$C$14:$C$82,C1106)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SUMIFS(RAB!$F$14:$F$82,RAB!$C$14:$C$82,C1107)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SUMIFS(RAB!$F$14:$F$82,RAB!$C$14:$C$82,C1108)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SUMIFS(RAB!$F$14:$F$82,RAB!$C$14:$C$82,C1109)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SUMIFS(RAB!$F$14:$F$82,RAB!$C$14:$C$82,C1110)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SUMIFS(RAB!$F$14:$F$82,RAB!$C$14:$C$82,C1111)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SUMIFS(RAB!$F$14:$F$82,RAB!$C$14:$C$82,C1112)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SUMIFS(RAB!$F$14:$F$82,RAB!$C$14:$C$82,C1113)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SUMIFS(RAB!$F$14:$F$82,RAB!$C$14:$C$82,C1114)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SUMIFS(RAB!$F$14:$F$82,RAB!$C$14:$C$82,C1115)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SUMIFS(RAB!$F$14:$F$82,RAB!$C$14:$C$82,C1116)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SUMIFS(RAB!$F$14:$F$82,RAB!$C$14:$C$82,C1117)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SUMIFS(RAB!$F$14:$F$82,RAB!$C$14:$C$82,C1118)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SUMIFS(RAB!$F$14:$F$82,RAB!$C$14:$C$82,C1119)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SUMIFS(RAB!$F$14:$F$82,RAB!$C$14:$C$82,C1120)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SUMIFS(RAB!$F$14:$F$82,RAB!$C$14:$C$82,C1121)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SUMIFS(RAB!$F$14:$F$82,RAB!$C$14:$C$82,C1122)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SUMIFS(RAB!$F$14:$F$82,RAB!$C$14:$C$82,C1123)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SUMIFS(RAB!$F$14:$F$82,RAB!$C$14:$C$82,C1124)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SUMIFS(RAB!$F$14:$F$82,RAB!$C$14:$C$82,C1125)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SUMIFS(RAB!$F$14:$F$82,RAB!$C$14:$C$82,C1126)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SUMIFS(RAB!$F$14:$F$82,RAB!$C$14:$C$82,C1127)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SUMIFS(RAB!$F$14:$F$82,RAB!$C$14:$C$82,C1128)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SUMIFS(RAB!$F$14:$F$82,RAB!$C$14:$C$82,C1129)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SUMIFS(RAB!$F$14:$F$82,RAB!$C$14:$C$82,C1130)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SUMIFS(RAB!$F$14:$F$82,RAB!$C$14:$C$82,C1131)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SUMIFS(RAB!$F$14:$F$82,RAB!$C$14:$C$82,C1132)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SUMIFS(RAB!$F$14:$F$82,RAB!$C$14:$C$82,C1133)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SUMIFS(RAB!$F$14:$F$82,RAB!$C$14:$C$82,C1134)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SUMIFS(RAB!$F$14:$F$82,RAB!$C$14:$C$82,C1135)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SUMIFS(RAB!$F$14:$F$82,RAB!$C$14:$C$82,C1136)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SUMIFS(RAB!$F$14:$F$82,RAB!$C$14:$C$82,C1137)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SUMIFS(RAB!$F$14:$F$82,RAB!$C$14:$C$82,C1138)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SUMIFS(RAB!$F$14:$F$82,RAB!$C$14:$C$82,C1139)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SUMIFS(RAB!$F$14:$F$82,RAB!$C$14:$C$82,C1140)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SUMIFS(RAB!$F$14:$F$82,RAB!$C$14:$C$82,C1141)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SUMIFS(RAB!$F$14:$F$82,RAB!$C$14:$C$82,C1142)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SUMIFS(RAB!$F$14:$F$82,RAB!$C$14:$C$82,C1143)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SUMIFS(RAB!$F$14:$F$82,RAB!$C$14:$C$82,C1144)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SUMIFS(RAB!$F$14:$F$82,RAB!$C$14:$C$82,C1145)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SUMIFS(RAB!$F$14:$F$82,RAB!$C$14:$C$82,C1146)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SUMIFS(RAB!$F$14:$F$82,RAB!$C$14:$C$82,C1147)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SUMIFS(RAB!$F$14:$F$82,RAB!$C$14:$C$82,C1148)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SUMIFS(RAB!$F$14:$F$82,RAB!$C$14:$C$82,C1149)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SUMIFS(RAB!$F$14:$F$82,RAB!$C$14:$C$82,C1150)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SUMIFS(RAB!$F$14:$F$82,RAB!$C$14:$C$82,C1151)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SUMIFS(RAB!$F$14:$F$82,RAB!$C$14:$C$82,C1152)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SUMIFS(RAB!$F$14:$F$82,RAB!$C$14:$C$82,C1153)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SUMIFS(RAB!$F$14:$F$82,RAB!$C$14:$C$82,C1154)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SUMIFS(RAB!$F$14:$F$82,RAB!$C$14:$C$82,C1155)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SUMIFS(RAB!$F$14:$F$82,RAB!$C$14:$C$82,C1156)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SUMIFS(RAB!$F$14:$F$82,RAB!$C$14:$C$82,C1157)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SUMIFS(RAB!$F$14:$F$82,RAB!$C$14:$C$82,C1158)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SUMIFS(RAB!$F$14:$F$82,RAB!$C$14:$C$82,C1159)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SUMIFS(RAB!$F$14:$F$82,RAB!$C$14:$C$82,C1160)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SUMIFS(RAB!$F$14:$F$82,RAB!$C$14:$C$82,C1161)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SUMIFS(RAB!$F$14:$F$82,RAB!$C$14:$C$82,C1162)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SUMIFS(RAB!$F$14:$F$82,RAB!$C$14:$C$82,C1163)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SUMIFS(RAB!$F$14:$F$82,RAB!$C$14:$C$82,C1164)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SUMIFS(RAB!$F$14:$F$82,RAB!$C$14:$C$82,C1165)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SUMIFS(RAB!$F$14:$F$82,RAB!$C$14:$C$82,C1166)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SUMIFS(RAB!$F$14:$F$82,RAB!$C$14:$C$82,C1167)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SUMIFS(RAB!$F$14:$F$82,RAB!$C$14:$C$82,C1168)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SUMIFS(RAB!$F$14:$F$82,RAB!$C$14:$C$82,C1169)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SUMIFS(RAB!$F$14:$F$82,RAB!$C$14:$C$82,C1170)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SUMIFS(RAB!$F$14:$F$82,RAB!$C$14:$C$82,C1171)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SUMIFS(RAB!$F$14:$F$82,RAB!$C$14:$C$82,C1172)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SUMIFS(RAB!$F$14:$F$82,RAB!$C$14:$C$82,C1173)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SUMIFS(RAB!$F$14:$F$82,RAB!$C$14:$C$82,C1174)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SUMIFS(RAB!$F$14:$F$82,RAB!$C$14:$C$82,C1175)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SUMIFS(RAB!$F$14:$F$82,RAB!$C$14:$C$82,C1176)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SUMIFS(RAB!$F$14:$F$82,RAB!$C$14:$C$82,C1177)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SUMIFS(RAB!$F$14:$F$82,RAB!$C$14:$C$82,C1178)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SUMIFS(RAB!$F$14:$F$82,RAB!$C$14:$C$82,C1179)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SUMIFS(RAB!$F$14:$F$82,RAB!$C$14:$C$82,C1180)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SUMIFS(RAB!$F$14:$F$82,RAB!$C$14:$C$82,C1181)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SUMIFS(RAB!$F$14:$F$82,RAB!$C$14:$C$82,C1182)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SUMIFS(RAB!$F$14:$F$82,RAB!$C$14:$C$82,C1183)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SUMIFS(RAB!$F$14:$F$82,RAB!$C$14:$C$82,C1184)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SUMIFS(RAB!$F$14:$F$82,RAB!$C$14:$C$82,C1185)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SUMIFS(RAB!$F$14:$F$82,RAB!$C$14:$C$82,C1186)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SUMIFS(RAB!$F$14:$F$82,RAB!$C$14:$C$82,C1187)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SUMIFS(RAB!$F$14:$F$82,RAB!$C$14:$C$82,C1188)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SUMIFS(RAB!$F$14:$F$82,RAB!$C$14:$C$82,C1189)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SUMIFS(RAB!$F$14:$F$82,RAB!$C$14:$C$82,C1190)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SUMIFS(RAB!$F$14:$F$82,RAB!$C$14:$C$82,C1191)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SUMIFS(RAB!$F$14:$F$82,RAB!$C$14:$C$82,C1192)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SUMIFS(RAB!$F$14:$F$82,RAB!$C$14:$C$82,C1193)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SUMIFS(RAB!$F$14:$F$82,RAB!$C$14:$C$82,C1194)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SUMIFS(RAB!$F$14:$F$82,RAB!$C$14:$C$82,C1195)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SUMIFS(RAB!$F$14:$F$82,RAB!$C$14:$C$82,C1196)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SUMIFS(RAB!$F$14:$F$82,RAB!$C$14:$C$82,C1197)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SUMIFS(RAB!$F$14:$F$82,RAB!$C$14:$C$82,C1198)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SUMIFS(RAB!$F$14:$F$82,RAB!$C$14:$C$82,C1199)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SUMIFS(RAB!$F$14:$F$82,RAB!$C$14:$C$82,C1200)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SUMIFS(RAB!$F$14:$F$82,RAB!$C$14:$C$82,C1201)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SUMIFS(RAB!$F$14:$F$82,RAB!$C$14:$C$82,C1202)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SUMIFS(RAB!$F$14:$F$82,RAB!$C$14:$C$82,C1203)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SUMIFS(RAB!$F$14:$F$82,RAB!$C$14:$C$82,C1204)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SUMIFS(RAB!$F$14:$F$82,RAB!$C$14:$C$82,C1205)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SUMIFS(RAB!$F$14:$F$82,RAB!$C$14:$C$82,C1206)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SUMIFS(RAB!$F$14:$F$82,RAB!$C$14:$C$82,C1207)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SUMIFS(RAB!$F$14:$F$82,RAB!$C$14:$C$82,C1208)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SUMIFS(RAB!$F$14:$F$82,RAB!$C$14:$C$82,C1209)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SUMIFS(RAB!$F$14:$F$82,RAB!$C$14:$C$82,C1210)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SUMIFS(RAB!$F$14:$F$82,RAB!$C$14:$C$82,C1211)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SUMIFS(RAB!$F$14:$F$82,RAB!$C$14:$C$82,C1212)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SUMIFS(RAB!$F$14:$F$82,RAB!$C$14:$C$82,C1213)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SUMIFS(RAB!$F$14:$F$82,RAB!$C$14:$C$82,C1214)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SUMIFS(RAB!$F$14:$F$82,RAB!$C$14:$C$82,C1215)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SUMIFS(RAB!$F$14:$F$82,RAB!$C$14:$C$82,C1216)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SUMIFS(RAB!$F$14:$F$82,RAB!$C$14:$C$82,C1217)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SUMIFS(RAB!$F$14:$F$82,RAB!$C$14:$C$82,C1218)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SUMIFS(RAB!$F$14:$F$82,RAB!$C$14:$C$82,C1219)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SUMIFS(RAB!$F$14:$F$82,RAB!$C$14:$C$82,C1220)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SUMIFS(RAB!$F$14:$F$82,RAB!$C$14:$C$82,C1221)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SUMIFS(RAB!$F$14:$F$82,RAB!$C$14:$C$82,C1222)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SUMIFS(RAB!$F$14:$F$82,RAB!$C$14:$C$82,C1223)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SUMIFS(RAB!$F$14:$F$82,RAB!$C$14:$C$82,C1224)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SUMIFS(RAB!$F$14:$F$82,RAB!$C$14:$C$82,C1225)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SUMIFS(RAB!$F$14:$F$82,RAB!$C$14:$C$82,C1226)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SUMIFS(RAB!$F$14:$F$82,RAB!$C$14:$C$82,C1227)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SUMIFS(RAB!$F$14:$F$82,RAB!$C$14:$C$82,C1228)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SUMIFS(RAB!$F$14:$F$82,RAB!$C$14:$C$82,C1229)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SUMIFS(RAB!$F$14:$F$82,RAB!$C$14:$C$82,C1230)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SUMIFS(RAB!$F$14:$F$82,RAB!$C$14:$C$82,C1231)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SUMIFS(RAB!$F$14:$F$82,RAB!$C$14:$C$82,C1232)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SUMIFS(RAB!$F$14:$F$82,RAB!$C$14:$C$82,C1233)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SUMIFS(RAB!$F$14:$F$82,RAB!$C$14:$C$82,C1234)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SUMIFS(RAB!$F$14:$F$82,RAB!$C$14:$C$82,C1235)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SUMIFS(RAB!$F$14:$F$82,RAB!$C$14:$C$82,C1236)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SUMIFS(RAB!$F$14:$F$82,RAB!$C$14:$C$82,C1237)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SUMIFS(RAB!$F$14:$F$82,RAB!$C$14:$C$82,C1238)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SUMIFS(RAB!$F$14:$F$82,RAB!$C$14:$C$82,C1239)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SUMIFS(RAB!$F$14:$F$82,RAB!$C$14:$C$82,C1240)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SUMIFS(RAB!$F$14:$F$82,RAB!$C$14:$C$82,C1241)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SUMIFS(RAB!$F$14:$F$82,RAB!$C$14:$C$82,C1242)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SUMIFS(RAB!$F$14:$F$82,RAB!$C$14:$C$82,C1243)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SUMIFS(RAB!$F$14:$F$82,RAB!$C$14:$C$82,C1244)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SUMIFS(RAB!$F$14:$F$82,RAB!$C$14:$C$82,C1245)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SUMIFS(RAB!$F$14:$F$82,RAB!$C$14:$C$82,C1246)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SUMIFS(RAB!$F$14:$F$82,RAB!$C$14:$C$82,C1247)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SUMIFS(RAB!$F$14:$F$82,RAB!$C$14:$C$82,C1248)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SUMIFS(RAB!$F$14:$F$82,RAB!$C$14:$C$82,C1249)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SUMIFS(RAB!$F$14:$F$82,RAB!$C$14:$C$82,C1250)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SUMIFS(RAB!$F$14:$F$82,RAB!$C$14:$C$82,C1251)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SUMIFS(RAB!$F$14:$F$82,RAB!$C$14:$C$82,C1252)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SUMIFS(RAB!$F$14:$F$82,RAB!$C$14:$C$82,C1253)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SUMIFS(RAB!$F$14:$F$82,RAB!$C$14:$C$82,C1254)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SUMIFS(RAB!$F$14:$F$82,RAB!$C$14:$C$82,C1255)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SUMIFS(RAB!$F$14:$F$82,RAB!$C$14:$C$82,C1256)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SUMIFS(RAB!$F$14:$F$82,RAB!$C$14:$C$82,C1257)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SUMIFS(RAB!$F$14:$F$82,RAB!$C$14:$C$82,C1258)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SUMIFS(RAB!$F$14:$F$82,RAB!$C$14:$C$82,C1259)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SUMIFS(RAB!$F$14:$F$82,RAB!$C$14:$C$82,C1260)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SUMIFS(RAB!$F$14:$F$82,RAB!$C$14:$C$82,C1261)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SUMIFS(RAB!$F$14:$F$82,RAB!$C$14:$C$82,C1262)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SUMIFS(RAB!$F$14:$F$82,RAB!$C$14:$C$82,C1263)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SUMIFS(RAB!$F$14:$F$82,RAB!$C$14:$C$82,C1264)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SUMIFS(RAB!$F$14:$F$82,RAB!$C$14:$C$82,C1265)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SUMIFS(RAB!$F$14:$F$82,RAB!$C$14:$C$82,C1266)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SUMIFS(RAB!$F$14:$F$82,RAB!$C$14:$C$82,C1267)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SUMIFS(RAB!$F$14:$F$82,RAB!$C$14:$C$82,C1268)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SUMIFS(RAB!$F$14:$F$82,RAB!$C$14:$C$82,C1269)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SUMIFS(RAB!$F$14:$F$82,RAB!$C$14:$C$82,C1270)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SUMIFS(RAB!$F$14:$F$82,RAB!$C$14:$C$82,C1271)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SUMIFS(RAB!$F$14:$F$82,RAB!$C$14:$C$82,C1272)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SUMIFS(RAB!$F$14:$F$82,RAB!$C$14:$C$82,C1273)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SUMIFS(RAB!$F$14:$F$82,RAB!$C$14:$C$82,C1274)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SUMIFS(RAB!$F$14:$F$82,RAB!$C$14:$C$82,C1275)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SUMIFS(RAB!$F$14:$F$82,RAB!$C$14:$C$82,C1276)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SUMIFS(RAB!$F$14:$F$82,RAB!$C$14:$C$82,C1277)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SUMIFS(RAB!$F$14:$F$82,RAB!$C$14:$C$82,C1278)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SUMIFS(RAB!$F$14:$F$82,RAB!$C$14:$C$82,C1279)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SUMIFS(RAB!$F$14:$F$82,RAB!$C$14:$C$82,C1280)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SUMIFS(RAB!$F$14:$F$82,RAB!$C$14:$C$82,C1281)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SUMIFS(RAB!$F$14:$F$82,RAB!$C$14:$C$82,C1282)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SUMIFS(RAB!$F$14:$F$82,RAB!$C$14:$C$82,C1283)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SUMIFS(RAB!$F$14:$F$82,RAB!$C$14:$C$82,C1284)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SUMIFS(RAB!$F$14:$F$82,RAB!$C$14:$C$82,C1285)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SUMIFS(RAB!$F$14:$F$82,RAB!$C$14:$C$82,C1286)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SUMIFS(RAB!$F$14:$F$82,RAB!$C$14:$C$82,C1287)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SUMIFS(RAB!$F$14:$F$82,RAB!$C$14:$C$82,C1288)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SUMIFS(RAB!$F$14:$F$82,RAB!$C$14:$C$82,C1289)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SUMIFS(RAB!$F$14:$F$82,RAB!$C$14:$C$82,C1290)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SUMIFS(RAB!$F$14:$F$82,RAB!$C$14:$C$82,C1291)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SUMIFS(RAB!$F$14:$F$82,RAB!$C$14:$C$82,C1292)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SUMIFS(RAB!$F$14:$F$82,RAB!$C$14:$C$82,C1293)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SUMIFS(RAB!$F$14:$F$82,RAB!$C$14:$C$82,C1294)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SUMIFS(RAB!$F$14:$F$82,RAB!$C$14:$C$82,C1295)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SUMIFS(RAB!$F$14:$F$82,RAB!$C$14:$C$82,C1296)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SUMIFS(RAB!$F$14:$F$82,RAB!$C$14:$C$82,C1297)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SUMIFS(RAB!$F$14:$F$82,RAB!$C$14:$C$82,C1298)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SUMIFS(RAB!$F$14:$F$82,RAB!$C$14:$C$82,C1299)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SUMIFS(RAB!$F$14:$F$82,RAB!$C$14:$C$82,C1300)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SUMIFS(RAB!$F$14:$F$82,RAB!$C$14:$C$82,C1301)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SUMIFS(RAB!$F$14:$F$82,RAB!$C$14:$C$82,C1302)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SUMIFS(RAB!$F$14:$F$82,RAB!$C$14:$C$82,C1303)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SUMIFS(RAB!$F$14:$F$82,RAB!$C$14:$C$82,C1304)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SUMIFS(RAB!$F$14:$F$82,RAB!$C$14:$C$82,C1305)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SUMIFS(RAB!$F$14:$F$82,RAB!$C$14:$C$82,C1306)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SUMIFS(RAB!$F$14:$F$82,RAB!$C$14:$C$82,C1307)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SUMIFS(RAB!$F$14:$F$82,RAB!$C$14:$C$82,C1308)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SUMIFS(RAB!$F$14:$F$82,RAB!$C$14:$C$82,C1309)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SUMIFS(RAB!$F$14:$F$82,RAB!$C$14:$C$82,C1310)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SUMIFS(RAB!$F$14:$F$82,RAB!$C$14:$C$82,C1311)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SUMIFS(RAB!$F$14:$F$82,RAB!$C$14:$C$82,C1312)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SUMIFS(RAB!$F$14:$F$82,RAB!$C$14:$C$82,C1313)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SUMIFS(RAB!$F$14:$F$82,RAB!$C$14:$C$82,C1314)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SUMIFS(RAB!$F$14:$F$82,RAB!$C$14:$C$82,C1315)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SUMIFS(RAB!$F$14:$F$82,RAB!$C$14:$C$82,C1316)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SUMIFS(RAB!$F$14:$F$82,RAB!$C$14:$C$82,C1317)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SUMIFS(RAB!$F$14:$F$82,RAB!$C$14:$C$82,C1318)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SUMIFS(RAB!$F$14:$F$82,RAB!$C$14:$C$82,C1319)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SUMIFS(RAB!$F$14:$F$82,RAB!$C$14:$C$82,C1320)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6" priority="5" operator="equal">
      <formula>0</formula>
    </cfRule>
  </conditionalFormatting>
  <conditionalFormatting sqref="A10:L65536">
    <cfRule type="cellIs" dxfId="55" priority="1" operator="equal">
      <formula>0</formula>
    </cfRule>
  </conditionalFormatting>
  <conditionalFormatting sqref="C12:C711">
    <cfRule type="cellIs" dxfId="54" priority="66" stopIfTrue="1" operator="equal">
      <formula>0</formula>
    </cfRule>
  </conditionalFormatting>
  <conditionalFormatting sqref="E712:E65536">
    <cfRule type="cellIs" dxfId="53" priority="16" stopIfTrue="1" operator="equal">
      <formula>0</formula>
    </cfRule>
  </conditionalFormatting>
  <conditionalFormatting sqref="G1:G11 E6:E11 E1:E3 H7 H10:H11 F10:F711 G712:G65536">
    <cfRule type="cellIs" dxfId="52" priority="69" stopIfTrue="1" operator="equal">
      <formula>0</formula>
    </cfRule>
  </conditionalFormatting>
  <conditionalFormatting sqref="G12:H711">
    <cfRule type="cellIs" dxfId="51" priority="12" stopIfTrue="1" operator="equal">
      <formula>0</formula>
    </cfRule>
  </conditionalFormatting>
  <conditionalFormatting sqref="I7:K7">
    <cfRule type="cellIs" dxfId="50" priority="4" stopIfTrue="1" operator="equal">
      <formula>0</formula>
    </cfRule>
  </conditionalFormatting>
  <conditionalFormatting sqref="I10:L711">
    <cfRule type="cellIs" dxfId="49" priority="2" stopIfTrue="1" operator="equal">
      <formula>0</formula>
    </cfRule>
  </conditionalFormatting>
  <conditionalFormatting sqref="L1:L6">
    <cfRule type="cellIs" dxfId="48" priority="10" operator="equal">
      <formula>0</formula>
    </cfRule>
  </conditionalFormatting>
  <conditionalFormatting sqref="M1:IV1048576 A8:G9">
    <cfRule type="cellIs" dxfId="4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855468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85546875" style="29" customWidth="1"/>
    <col min="13" max="13" width="6.710937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53" t="s">
        <v>1127</v>
      </c>
      <c r="C4" s="453"/>
      <c r="D4" s="453"/>
      <c r="E4" s="453"/>
      <c r="F4" s="453"/>
      <c r="G4" s="453"/>
      <c r="H4" s="453"/>
      <c r="I4" s="453"/>
      <c r="J4" s="453"/>
      <c r="K4" s="45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477" t="str">
        <f>RAB!G6</f>
        <v>SMP 1 MRANGGEN</v>
      </c>
      <c r="H6" s="477"/>
      <c r="I6" s="477"/>
      <c r="J6" s="477"/>
      <c r="K6" s="47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MRANGGEN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2022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454" t="s">
        <v>0</v>
      </c>
      <c r="C11" s="456" t="s">
        <v>1</v>
      </c>
      <c r="D11" s="459" t="s">
        <v>42</v>
      </c>
      <c r="E11" s="459" t="s">
        <v>43</v>
      </c>
      <c r="F11" s="459" t="s">
        <v>2</v>
      </c>
      <c r="G11" s="461" t="s">
        <v>41</v>
      </c>
      <c r="H11" s="459" t="s">
        <v>3</v>
      </c>
      <c r="I11" s="459"/>
      <c r="J11" s="459"/>
      <c r="K11" s="464"/>
      <c r="M11" s="33"/>
      <c r="N11" s="33"/>
      <c r="O11" s="33"/>
      <c r="P11" s="33"/>
      <c r="R11" s="34"/>
      <c r="S11" s="74"/>
      <c r="T11" s="74"/>
    </row>
    <row r="12" spans="1:21" ht="15" customHeight="1">
      <c r="B12" s="455"/>
      <c r="C12" s="457"/>
      <c r="D12" s="460"/>
      <c r="E12" s="460"/>
      <c r="F12" s="460"/>
      <c r="G12" s="462"/>
      <c r="H12" s="468" t="s">
        <v>46</v>
      </c>
      <c r="I12" s="468" t="s">
        <v>5</v>
      </c>
      <c r="J12" s="460" t="s">
        <v>47</v>
      </c>
      <c r="K12" s="46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455"/>
      <c r="C13" s="458"/>
      <c r="D13" s="460"/>
      <c r="E13" s="460"/>
      <c r="F13" s="460"/>
      <c r="G13" s="463"/>
      <c r="H13" s="469"/>
      <c r="I13" s="469"/>
      <c r="J13" s="460"/>
      <c r="K13" s="46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478" t="s">
        <v>1008</v>
      </c>
      <c r="D38" s="478"/>
      <c r="E38" s="478"/>
      <c r="F38" s="47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479" t="s">
        <v>462</v>
      </c>
      <c r="D39" s="479"/>
      <c r="E39" s="479"/>
      <c r="F39" s="47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470" t="s">
        <v>463</v>
      </c>
      <c r="D40" s="470"/>
      <c r="E40" s="470"/>
      <c r="F40" s="47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471" t="e">
        <f ca="1">"Terbilang : ( "&amp;L42&amp;" Rupiah )"</f>
        <v>#NAME?</v>
      </c>
      <c r="C41" s="472"/>
      <c r="D41" s="472"/>
      <c r="E41" s="472"/>
      <c r="F41" s="472"/>
      <c r="G41" s="472"/>
      <c r="H41" s="472"/>
      <c r="I41" s="472"/>
      <c r="J41" s="472"/>
      <c r="K41" s="473"/>
      <c r="L41" s="44"/>
      <c r="R41" s="58"/>
      <c r="S41" s="58"/>
      <c r="T41" s="58"/>
    </row>
    <row r="42" spans="1:20" s="36" customFormat="1">
      <c r="A42" s="30"/>
      <c r="B42" s="474"/>
      <c r="C42" s="475"/>
      <c r="D42" s="475"/>
      <c r="E42" s="475"/>
      <c r="F42" s="475"/>
      <c r="G42" s="475"/>
      <c r="H42" s="475"/>
      <c r="I42" s="475"/>
      <c r="J42" s="475"/>
      <c r="K42" s="476"/>
      <c r="L42" s="62" t="e">
        <f ca="1">PROPER([81]!terbilang(K40))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465"/>
      <c r="I45" s="465"/>
      <c r="J45" s="466"/>
      <c r="K45" s="46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465"/>
      <c r="I46" s="465"/>
      <c r="J46" s="466"/>
      <c r="K46" s="46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465"/>
      <c r="I47" s="465"/>
      <c r="J47" s="466"/>
      <c r="K47" s="46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465"/>
      <c r="I52" s="465"/>
      <c r="J52" s="466"/>
      <c r="K52" s="46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SUMIFS(RAB!$F$14:$F$82,RAB!$C$14:$C$82,'REKAP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SUMIFS(RAB!$F$14:$F$82,RAB!$C$14:$C$82,'REKAP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SUMIFS(RAB!$F$14:$F$82,RAB!$C$14:$C$82,'REKAP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SUMIFS(RAB!$F$14:$F$82,RAB!$C$14:$C$82,'REKAP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SUMIFS(RAB!$F$14:$F$82,RAB!$C$14:$C$82,'REKAP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SUMIFS(RAB!$F$14:$F$82,RAB!$C$14:$C$82,'REKAP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SUMIFS(RAB!$F$14:$F$82,RAB!$C$14:$C$82,'REKAP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SUMIFS(RAB!$F$14:$F$82,RAB!$C$14:$C$82,'REKAP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SUMIFS(RAB!$F$14:$F$82,RAB!$C$14:$C$82,'REKAP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SUMIFS(RAB!$F$14:$F$82,RAB!$C$14:$C$82,'REKAP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SUMIFS(RAB!$F$14:$F$82,RAB!$C$14:$C$82,'REKAP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SUMIFS(RAB!$F$14:$F$82,RAB!$C$14:$C$82,'REKAP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SUMIFS(RAB!$F$14:$F$82,RAB!$C$14:$C$82,'REKAP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SUMIFS(RAB!$F$14:$F$82,RAB!$C$14:$C$82,'REKAP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SUMIFS(RAB!$F$14:$F$82,RAB!$C$14:$C$82,'REKAP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SUMIFS(RAB!$F$14:$F$82,RAB!$C$14:$C$82,'REKAP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SUMIFS(RAB!$F$14:$F$82,RAB!$C$14:$C$82,'REKAP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SUMIFS(RAB!$F$14:$F$82,RAB!$C$14:$C$82,'REKAP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SUMIFS(RAB!$F$14:$F$82,RAB!$C$14:$C$82,'REKAP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SUMIFS(RAB!$F$14:$F$82,RAB!$C$14:$C$82,'REKAP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855468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85546875" style="29" customWidth="1"/>
    <col min="13" max="13" width="6.710937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53" t="s">
        <v>1034</v>
      </c>
      <c r="C4" s="453"/>
      <c r="D4" s="453"/>
      <c r="E4" s="453"/>
      <c r="F4" s="453"/>
      <c r="G4" s="453"/>
      <c r="H4" s="453"/>
      <c r="I4" s="453"/>
      <c r="J4" s="453"/>
      <c r="K4" s="45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477" t="str">
        <f>RAB!G6</f>
        <v>SMP 1 MRANGGEN</v>
      </c>
      <c r="H6" s="477"/>
      <c r="I6" s="477"/>
      <c r="J6" s="477"/>
      <c r="K6" s="47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MRANGGEN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2022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454" t="s">
        <v>0</v>
      </c>
      <c r="C11" s="456" t="s">
        <v>1</v>
      </c>
      <c r="D11" s="459" t="s">
        <v>42</v>
      </c>
      <c r="E11" s="459" t="s">
        <v>43</v>
      </c>
      <c r="F11" s="459" t="s">
        <v>2</v>
      </c>
      <c r="G11" s="461" t="s">
        <v>41</v>
      </c>
      <c r="H11" s="459" t="s">
        <v>3</v>
      </c>
      <c r="I11" s="459"/>
      <c r="J11" s="459"/>
      <c r="K11" s="464"/>
      <c r="M11" s="33"/>
      <c r="N11" s="33"/>
      <c r="O11" s="33"/>
      <c r="P11" s="33"/>
      <c r="R11" s="34"/>
      <c r="S11" s="74"/>
      <c r="T11" s="74"/>
    </row>
    <row r="12" spans="1:21" ht="15" customHeight="1">
      <c r="B12" s="455"/>
      <c r="C12" s="457"/>
      <c r="D12" s="460"/>
      <c r="E12" s="460"/>
      <c r="F12" s="460"/>
      <c r="G12" s="462"/>
      <c r="H12" s="468" t="s">
        <v>46</v>
      </c>
      <c r="I12" s="468" t="s">
        <v>5</v>
      </c>
      <c r="J12" s="460" t="s">
        <v>47</v>
      </c>
      <c r="K12" s="46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455"/>
      <c r="C13" s="458"/>
      <c r="D13" s="460"/>
      <c r="E13" s="460"/>
      <c r="F13" s="460"/>
      <c r="G13" s="463"/>
      <c r="H13" s="469"/>
      <c r="I13" s="469"/>
      <c r="J13" s="460"/>
      <c r="K13" s="46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33 kVA MCCB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2 x 70 + N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</v>
      </c>
      <c r="G22" s="41">
        <f ca="1">IF(ISERROR(OFFSET('HARGA SATUAN'!$I$6,MATCH(C22,'HARGA SATUAN'!$C$7:$C$1492,0),0)),"",OFFSET('HARGA SATUAN'!$I$6,MATCH(C22,'HARGA SATUAN'!$C$7:$C$1492,0),0))</f>
        <v>53300</v>
      </c>
      <c r="H22" s="42">
        <f t="shared" ca="1" si="1"/>
        <v>159900</v>
      </c>
      <c r="I22" s="42">
        <f t="shared" ca="1" si="2"/>
        <v>0</v>
      </c>
      <c r="J22" s="42">
        <f t="shared" ca="1" si="3"/>
        <v>0</v>
      </c>
      <c r="K22" s="43">
        <f t="shared" ca="1" si="0"/>
        <v>159900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3x70+1x70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100</v>
      </c>
      <c r="G23" s="41">
        <f ca="1">IF(ISERROR(OFFSET('HARGA SATUAN'!$I$6,MATCH(C23,'HARGA SATUAN'!$C$7:$C$1492,0),0)),"",OFFSET('HARGA SATUAN'!$I$6,MATCH(C23,'HARGA SATUAN'!$C$7:$C$1492,0),0))</f>
        <v>54500</v>
      </c>
      <c r="H23" s="42">
        <f t="shared" ca="1" si="1"/>
        <v>5450000</v>
      </c>
      <c r="I23" s="42">
        <f t="shared" ca="1" si="2"/>
        <v>0</v>
      </c>
      <c r="J23" s="42">
        <f t="shared" ca="1" si="3"/>
        <v>0</v>
      </c>
      <c r="K23" s="43">
        <f t="shared" ca="1" si="0"/>
        <v>5450000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478" t="s">
        <v>1008</v>
      </c>
      <c r="D168" s="478"/>
      <c r="E168" s="478"/>
      <c r="F168" s="478"/>
      <c r="G168" s="77" t="s">
        <v>9</v>
      </c>
      <c r="H168" s="55">
        <f ca="1">SUM(H14:H167)</f>
        <v>58209650</v>
      </c>
      <c r="I168" s="55">
        <f ca="1">SUM(I14:I167)</f>
        <v>0</v>
      </c>
      <c r="J168" s="55">
        <f ca="1">SUM(J14:J167)</f>
        <v>0</v>
      </c>
      <c r="K168" s="55">
        <f ca="1">SUM(K14:K167)</f>
        <v>58209650</v>
      </c>
      <c r="L168" s="44"/>
      <c r="R168" s="99"/>
      <c r="S168" s="99"/>
      <c r="T168" s="99"/>
    </row>
    <row r="169" spans="1:20" s="36" customFormat="1">
      <c r="A169" s="30"/>
      <c r="B169" s="56"/>
      <c r="C169" s="479" t="s">
        <v>462</v>
      </c>
      <c r="D169" s="479"/>
      <c r="E169" s="479"/>
      <c r="F169" s="479"/>
      <c r="G169" s="59" t="s">
        <v>9</v>
      </c>
      <c r="H169" s="60">
        <f ca="1">H168*0.1</f>
        <v>5820965</v>
      </c>
      <c r="I169" s="60">
        <f ca="1">I168*0.1</f>
        <v>0</v>
      </c>
      <c r="J169" s="60">
        <f ca="1">J168*0.1</f>
        <v>0</v>
      </c>
      <c r="K169" s="60">
        <f ca="1">K168*0.1</f>
        <v>5820965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470" t="s">
        <v>463</v>
      </c>
      <c r="D170" s="470"/>
      <c r="E170" s="470"/>
      <c r="F170" s="470"/>
      <c r="G170" s="61" t="s">
        <v>9</v>
      </c>
      <c r="H170" s="78">
        <f ca="1">SUM(H168:H169)</f>
        <v>64030615</v>
      </c>
      <c r="I170" s="78">
        <f ca="1">SUM(I168:I169)</f>
        <v>0</v>
      </c>
      <c r="J170" s="61">
        <f ca="1">SUM(J168:J169)</f>
        <v>0</v>
      </c>
      <c r="K170" s="61">
        <f ca="1">SUM(K168:K169)</f>
        <v>64030615</v>
      </c>
      <c r="L170" s="44"/>
      <c r="R170" s="99"/>
      <c r="S170" s="99"/>
      <c r="T170" s="99"/>
    </row>
    <row r="171" spans="1:20" s="36" customFormat="1">
      <c r="A171" s="30"/>
      <c r="B171" s="471" t="e">
        <f ca="1">"Terbilang : ( "&amp;L172&amp;" Rupiah )"</f>
        <v>#NAME?</v>
      </c>
      <c r="C171" s="472"/>
      <c r="D171" s="472"/>
      <c r="E171" s="472"/>
      <c r="F171" s="472"/>
      <c r="G171" s="472"/>
      <c r="H171" s="472"/>
      <c r="I171" s="472"/>
      <c r="J171" s="472"/>
      <c r="K171" s="473"/>
      <c r="L171" s="44"/>
      <c r="R171" s="58"/>
      <c r="S171" s="58"/>
      <c r="T171" s="58"/>
    </row>
    <row r="172" spans="1:20" s="36" customFormat="1">
      <c r="A172" s="30"/>
      <c r="B172" s="474"/>
      <c r="C172" s="475"/>
      <c r="D172" s="475"/>
      <c r="E172" s="475"/>
      <c r="F172" s="475"/>
      <c r="G172" s="475"/>
      <c r="H172" s="475"/>
      <c r="I172" s="475"/>
      <c r="J172" s="475"/>
      <c r="K172" s="476"/>
      <c r="L172" s="62" t="e">
        <f ca="1">PROPER([81]!terbilang(K170))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465"/>
      <c r="I175" s="465"/>
      <c r="J175" s="466"/>
      <c r="K175" s="46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465"/>
      <c r="I176" s="465"/>
      <c r="J176" s="466"/>
      <c r="K176" s="46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465"/>
      <c r="I177" s="465"/>
      <c r="J177" s="466"/>
      <c r="K177" s="46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465"/>
      <c r="I182" s="465"/>
      <c r="J182" s="466"/>
      <c r="K182" s="46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SUMIFS(RAB!$F$14:$F$82,RAB!$C$14:$C$82,C224)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SUMIFS(RAB!$F$14:$F$82,RAB!$C$14:$C$82,C225)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SUMIFS(RAB!$F$14:$F$82,RAB!$C$14:$C$82,C226)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SUMIFS(RAB!$F$14:$F$82,RAB!$C$14:$C$82,C227)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SUMIFS(RAB!$F$14:$F$82,RAB!$C$14:$C$82,C228)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SUMIFS(RAB!$F$14:$F$82,RAB!$C$14:$C$82,C229)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SUMIFS(RAB!$F$14:$F$82,RAB!$C$14:$C$82,C230)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SUMIFS(RAB!$F$14:$F$82,RAB!$C$14:$C$82,C231)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SUMIFS(RAB!$F$14:$F$82,RAB!$C$14:$C$82,C232)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SUMIFS(RAB!$F$14:$F$82,RAB!$C$14:$C$82,C233)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SUMIFS(RAB!$F$14:$F$82,RAB!$C$14:$C$82,C234)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SUMIFS(RAB!$F$14:$F$82,RAB!$C$14:$C$82,C235)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SUMIFS(RAB!$F$14:$F$82,RAB!$C$14:$C$82,C236)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SUMIFS(RAB!$F$14:$F$82,RAB!$C$14:$C$82,C237)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SUMIFS(RAB!$F$14:$F$82,RAB!$C$14:$C$82,C238)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SUMIFS(RAB!$F$14:$F$82,RAB!$C$14:$C$82,C239)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SUMIFS(RAB!$F$14:$F$82,RAB!$C$14:$C$82,C240)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SUMIFS(RAB!$F$14:$F$82,RAB!$C$14:$C$82,C241)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SUMIFS(RAB!$F$14:$F$82,RAB!$C$14:$C$82,C242)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SUMIFS(RAB!$F$14:$F$82,RAB!$C$14:$C$82,C243)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SUMIFS(RAB!$F$14:$F$82,RAB!$C$14:$C$82,C244)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SUMIFS(RAB!$F$14:$F$82,RAB!$C$14:$C$82,C245)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SUMIFS(RAB!$F$14:$F$82,RAB!$C$14:$C$82,C246)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SUMIFS(RAB!$F$14:$F$82,RAB!$C$14:$C$82,C247)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SUMIFS(RAB!$F$14:$F$82,RAB!$C$14:$C$82,C248)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SUMIFS(RAB!$F$14:$F$82,RAB!$C$14:$C$82,C249)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SUMIFS(RAB!$F$14:$F$82,RAB!$C$14:$C$82,C250)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SUMIFS(RAB!$F$14:$F$82,RAB!$C$14:$C$82,C251)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SUMIFS(RAB!$F$14:$F$82,RAB!$C$14:$C$82,C252)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SUMIFS(RAB!$F$14:$F$82,RAB!$C$14:$C$82,C253)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SUMIFS(RAB!$F$14:$F$82,RAB!$C$14:$C$82,C254)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SUMIFS(RAB!$F$14:$F$82,RAB!$C$14:$C$82,C255)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SUMIFS(RAB!$F$14:$F$82,RAB!$C$14:$C$82,C256)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SUMIFS(RAB!$F$14:$F$82,RAB!$C$14:$C$82,C257)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SUMIFS(RAB!$F$14:$F$82,RAB!$C$14:$C$82,C258)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SUMIFS(RAB!$F$14:$F$82,RAB!$C$14:$C$82,C259)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SUMIFS(RAB!$F$14:$F$82,RAB!$C$14:$C$82,C260)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SUMIFS(RAB!$F$14:$F$82,RAB!$C$14:$C$82,C261)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SUMIFS(RAB!$F$14:$F$82,RAB!$C$14:$C$82,C262)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SUMIFS(RAB!$F$14:$F$82,RAB!$C$14:$C$82,C263)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SUMIFS(RAB!$F$14:$F$82,RAB!$C$14:$C$82,C264)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SUMIFS(RAB!$F$14:$F$82,RAB!$C$14:$C$82,C265)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SUMIFS(RAB!$F$14:$F$82,RAB!$C$14:$C$82,C266)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SUMIFS(RAB!$F$14:$F$82,RAB!$C$14:$C$82,C267)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SUMIFS(RAB!$F$14:$F$82,RAB!$C$14:$C$82,C268)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SUMIFS(RAB!$F$14:$F$82,RAB!$C$14:$C$82,C269)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SUMIFS(RAB!$F$14:$F$82,RAB!$C$14:$C$82,C270)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SUMIFS(RAB!$F$14:$F$82,RAB!$C$14:$C$82,C271)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SUMIFS(RAB!$F$14:$F$82,RAB!$C$14:$C$82,C272)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SUMIFS(RAB!$F$14:$F$82,RAB!$C$14:$C$82,C273)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SUMIFS(RAB!$F$14:$F$82,RAB!$C$14:$C$82,C274)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SUMIFS(RAB!$F$14:$F$82,RAB!$C$14:$C$82,C275)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SUMIFS(RAB!$F$14:$F$82,RAB!$C$14:$C$82,C276)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SUMIFS(RAB!$F$14:$F$82,RAB!$C$14:$C$82,C277)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SUMIFS(RAB!$F$14:$F$82,RAB!$C$14:$C$82,C278)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SUMIFS(RAB!$F$14:$F$82,RAB!$C$14:$C$82,C279)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SUMIFS(RAB!$F$14:$F$82,RAB!$C$14:$C$82,C280)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SUMIFS(RAB!$F$14:$F$82,RAB!$C$14:$C$82,C281)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SUMIFS(RAB!$F$14:$F$82,RAB!$C$14:$C$82,C282)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SUMIFS(RAB!$F$14:$F$82,RAB!$C$14:$C$82,C283)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SUMIFS(RAB!$F$14:$F$82,RAB!$C$14:$C$82,C284)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SUMIFS(RAB!$F$14:$F$82,RAB!$C$14:$C$82,C285)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SUMIFS(RAB!$F$14:$F$82,RAB!$C$14:$C$82,C286)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SUMIFS(RAB!$F$14:$F$82,RAB!$C$14:$C$82,C287)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SUMIFS(RAB!$F$14:$F$82,RAB!$C$14:$C$82,C288)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SUMIFS(RAB!$F$14:$F$82,RAB!$C$14:$C$82,C289)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SUMIFS(RAB!$F$14:$F$82,RAB!$C$14:$C$82,C290)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SUMIFS(RAB!$F$14:$F$82,RAB!$C$14:$C$82,C291)</f>
        <v>1</v>
      </c>
      <c r="E291" s="24">
        <f t="shared" ca="1" si="22"/>
        <v>1</v>
      </c>
      <c r="F291" s="24">
        <f ca="1">IF(D291=0,0,SUM($E$223:E291))</f>
        <v>2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SUMIFS(RAB!$F$14:$F$82,RAB!$C$14:$C$82,C292)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SUMIFS(RAB!$F$14:$F$82,RAB!$C$14:$C$82,C293)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SUMIFS(RAB!$F$14:$F$82,RAB!$C$14:$C$82,C294)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SUMIFS(RAB!$F$14:$F$82,RAB!$C$14:$C$82,C295)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SUMIFS(RAB!$F$14:$F$82,RAB!$C$14:$C$82,C296)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SUMIFS(RAB!$F$14:$F$82,RAB!$C$14:$C$82,C297)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SUMIFS(RAB!$F$14:$F$82,RAB!$C$14:$C$82,C298)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SUMIFS(RAB!$F$14:$F$82,RAB!$C$14:$C$82,C299)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SUMIFS(RAB!$F$14:$F$82,RAB!$C$14:$C$82,C300)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SUMIFS(RAB!$F$14:$F$82,RAB!$C$14:$C$82,C301)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SUMIFS(RAB!$F$14:$F$82,RAB!$C$14:$C$82,C302)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SUMIFS(RAB!$F$14:$F$82,RAB!$C$14:$C$82,C303)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SUMIFS(RAB!$F$14:$F$82,RAB!$C$14:$C$82,C304)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SUMIFS(RAB!$F$14:$F$82,RAB!$C$14:$C$82,C305)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SUMIFS(RAB!$F$14:$F$82,RAB!$C$14:$C$82,C306)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SUMIFS(RAB!$F$14:$F$82,RAB!$C$14:$C$82,C307)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SUMIFS(RAB!$F$14:$F$82,RAB!$C$14:$C$82,C308)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SUMIFS(RAB!$F$14:$F$82,RAB!$C$14:$C$82,C309)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SUMIFS(RAB!$F$14:$F$82,RAB!$C$14:$C$82,C310)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SUMIFS(RAB!$F$14:$F$82,RAB!$C$14:$C$82,C311)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SUMIFS(RAB!$F$14:$F$82,RAB!$C$14:$C$82,C312)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SUMIFS(RAB!$F$14:$F$82,RAB!$C$14:$C$82,C313)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SUMIFS(RAB!$F$14:$F$82,RAB!$C$14:$C$82,C314)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SUMIFS(RAB!$F$14:$F$82,RAB!$C$14:$C$82,C315)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SUMIFS(RAB!$F$14:$F$82,RAB!$C$14:$C$82,C316)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SUMIFS(RAB!$F$14:$F$82,RAB!$C$14:$C$82,C317)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SUMIFS(RAB!$F$14:$F$82,RAB!$C$14:$C$82,C318)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SUMIFS(RAB!$F$14:$F$82,RAB!$C$14:$C$82,C319)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SUMIFS(RAB!$F$14:$F$82,RAB!$C$14:$C$82,C320)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SUMIFS(RAB!$F$14:$F$82,RAB!$C$14:$C$82,C321)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SUMIFS(RAB!$F$14:$F$82,RAB!$C$14:$C$82,C322)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SUMIFS(RAB!$F$14:$F$82,RAB!$C$14:$C$82,C323)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SUMIFS(RAB!$F$14:$F$82,RAB!$C$14:$C$82,C324)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SUMIFS(RAB!$F$14:$F$82,RAB!$C$14:$C$82,C325)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SUMIFS(RAB!$F$14:$F$82,RAB!$C$14:$C$82,C326)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SUMIFS(RAB!$F$14:$F$82,RAB!$C$14:$C$82,C327)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SUMIFS(RAB!$F$14:$F$82,RAB!$C$14:$C$82,C328)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SUMIFS(RAB!$F$14:$F$82,RAB!$C$14:$C$82,C329)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SUMIFS(RAB!$F$14:$F$82,RAB!$C$14:$C$82,C330)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SUMIFS(RAB!$F$14:$F$82,RAB!$C$14:$C$82,C331)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SUMIFS(RAB!$F$14:$F$82,RAB!$C$14:$C$82,C332)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SUMIFS(RAB!$F$14:$F$82,RAB!$C$14:$C$82,C333)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SUMIFS(RAB!$F$14:$F$82,RAB!$C$14:$C$82,C334)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SUMIFS(RAB!$F$14:$F$82,RAB!$C$14:$C$82,C335)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SUMIFS(RAB!$F$14:$F$82,RAB!$C$14:$C$82,C336)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SUMIFS(RAB!$F$14:$F$82,RAB!$C$14:$C$82,C337)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SUMIFS(RAB!$F$14:$F$82,RAB!$C$14:$C$82,C338)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SUMIFS(RAB!$F$14:$F$82,RAB!$C$14:$C$82,C339)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SUMIFS(RAB!$F$14:$F$82,RAB!$C$14:$C$82,C340)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SUMIFS(RAB!$F$14:$F$82,RAB!$C$14:$C$82,C341)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SUMIFS(RAB!$F$14:$F$82,RAB!$C$14:$C$82,C342)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SUMIFS(RAB!$F$14:$F$82,RAB!$C$14:$C$82,C343)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SUMIFS(RAB!$F$14:$F$82,RAB!$C$14:$C$82,C344)</f>
        <v>3</v>
      </c>
      <c r="E344" s="24">
        <f t="shared" ca="1" si="22"/>
        <v>1</v>
      </c>
      <c r="F344" s="24">
        <f ca="1">IF(D344=0,0,SUM($E$223:E344))</f>
        <v>7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SUMIFS(RAB!$F$14:$F$82,RAB!$C$14:$C$82,C345)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SUMIFS(RAB!$F$14:$F$82,RAB!$C$14:$C$82,C346)</f>
        <v>100</v>
      </c>
      <c r="E346" s="24">
        <f t="shared" ca="1" si="22"/>
        <v>1</v>
      </c>
      <c r="F346" s="24">
        <f ca="1">IF(D346=0,0,SUM($E$223:E346))</f>
        <v>8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SUMIFS(RAB!$F$14:$F$82,RAB!$C$14:$C$82,C347)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SUMIFS(RAB!$F$14:$F$82,RAB!$C$14:$C$82,C348)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SUMIFS(RAB!$F$14:$F$82,RAB!$C$14:$C$82,C349)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SUMIFS(RAB!$F$14:$F$82,RAB!$C$14:$C$82,C350)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SUMIFS(RAB!$F$14:$F$82,RAB!$C$14:$C$82,C351)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SUMIFS(RAB!$F$14:$F$82,RAB!$C$14:$C$82,C352)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SUMIFS(RAB!$F$14:$F$82,RAB!$C$14:$C$82,C353)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SUMIFS(RAB!$F$14:$F$82,RAB!$C$14:$C$82,C354)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SUMIFS(RAB!$F$14:$F$82,RAB!$C$14:$C$82,C355)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SUMIFS(RAB!$F$14:$F$82,RAB!$C$14:$C$82,C356)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SUMIFS(RAB!$F$14:$F$82,RAB!$C$14:$C$82,C357)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SUMIFS(RAB!$F$14:$F$82,RAB!$C$14:$C$82,C358)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SUMIFS(RAB!$F$14:$F$82,RAB!$C$14:$C$82,C359)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SUMIFS(RAB!$F$14:$F$82,RAB!$C$14:$C$82,C360)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SUMIFS(RAB!$F$14:$F$82,RAB!$C$14:$C$82,C361)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SUMIFS(RAB!$F$14:$F$82,RAB!$C$14:$C$82,C362)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SUMIFS(RAB!$F$14:$F$82,RAB!$C$14:$C$82,C363)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SUMIFS(RAB!$F$14:$F$82,RAB!$C$14:$C$82,C364)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SUMIFS(RAB!$F$14:$F$82,RAB!$C$14:$C$82,C365)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SUMIFS(RAB!$F$14:$F$82,RAB!$C$14:$C$82,C366)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SUMIFS(RAB!$F$14:$F$82,RAB!$C$14:$C$82,C367)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SUMIFS(RAB!$F$14:$F$82,RAB!$C$14:$C$82,C368)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SUMIFS(RAB!$F$14:$F$82,RAB!$C$14:$C$82,C369)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SUMIFS(RAB!$F$14:$F$82,RAB!$C$14:$C$82,C370)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SUMIFS(RAB!$F$14:$F$82,RAB!$C$14:$C$82,C371)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SUMIFS(RAB!$F$14:$F$82,RAB!$C$14:$C$82,C372)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SUMIFS(RAB!$F$14:$F$82,RAB!$C$14:$C$82,C373)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4" priority="5" operator="equal">
      <formula>0</formula>
    </cfRule>
  </conditionalFormatting>
  <conditionalFormatting sqref="C16:C165">
    <cfRule type="cellIs" dxfId="43" priority="4" stopIfTrue="1" operator="equal">
      <formula>0</formula>
    </cfRule>
  </conditionalFormatting>
  <conditionalFormatting sqref="C16:E165">
    <cfRule type="cellIs" dxfId="42" priority="1" operator="equal">
      <formula>0</formula>
    </cfRule>
  </conditionalFormatting>
  <conditionalFormatting sqref="D224:F373">
    <cfRule type="cellIs" dxfId="41" priority="8" operator="equal">
      <formula>0</formula>
    </cfRule>
  </conditionalFormatting>
  <conditionalFormatting sqref="E1:E3 G1:G115 E6:E15 H12:I12 N13 F14:F15 H14:K115 E166:K166 G166:G223 E167:F167 H167:K167">
    <cfRule type="cellIs" dxfId="40" priority="43" stopIfTrue="1" operator="equal">
      <formula>0</formula>
    </cfRule>
  </conditionalFormatting>
  <conditionalFormatting sqref="E171:E65536">
    <cfRule type="cellIs" dxfId="39" priority="9" stopIfTrue="1" operator="equal">
      <formula>0</formula>
    </cfRule>
  </conditionalFormatting>
  <conditionalFormatting sqref="G224">
    <cfRule type="cellIs" dxfId="38" priority="10" operator="equal">
      <formula>0</formula>
    </cfRule>
  </conditionalFormatting>
  <conditionalFormatting sqref="G225:G65536">
    <cfRule type="cellIs" dxfId="37" priority="14" stopIfTrue="1" operator="equal">
      <formula>0</formula>
    </cfRule>
  </conditionalFormatting>
  <conditionalFormatting sqref="R14:T166 G116:K165">
    <cfRule type="cellIs" dxfId="3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28515625" customWidth="1"/>
  </cols>
  <sheetData>
    <row r="1" spans="4:4" ht="89.25" customHeight="1"/>
    <row r="3" spans="4:4" ht="50.25" customHeight="1">
      <c r="D3" s="409"/>
    </row>
    <row r="4" spans="4:4" ht="57" customHeight="1">
      <c r="D4" s="409">
        <v>3</v>
      </c>
    </row>
    <row r="5" spans="4:4" ht="57" customHeight="1">
      <c r="D5" s="40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24" activePane="bottomRight" state="frozen"/>
      <selection activeCell="D209" sqref="D209"/>
      <selection pane="topRight" activeCell="D209" sqref="D209"/>
      <selection pane="bottomLeft" activeCell="D209" sqref="D209"/>
      <selection pane="bottomRight" activeCell="C228" sqref="C22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7109375" style="5" customWidth="1"/>
    <col min="252" max="252" width="3.855468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481" t="s">
        <v>41</v>
      </c>
      <c r="C2" s="48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482" t="s">
        <v>23</v>
      </c>
      <c r="C4" s="483" t="s">
        <v>1012</v>
      </c>
      <c r="D4" s="483" t="s">
        <v>42</v>
      </c>
      <c r="E4" s="482" t="s">
        <v>43</v>
      </c>
      <c r="F4" s="108" t="s">
        <v>1608</v>
      </c>
      <c r="G4" s="108" t="s">
        <v>1607</v>
      </c>
      <c r="H4" s="480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482"/>
      <c r="C5" s="483"/>
      <c r="D5" s="483"/>
      <c r="E5" s="482"/>
      <c r="F5" s="93"/>
      <c r="G5" s="93"/>
      <c r="H5" s="480"/>
      <c r="I5" s="193" t="s">
        <v>1607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37"/>
      <c r="E8" s="238"/>
      <c r="F8" s="176">
        <f>(IF(D8="JASA",G8*'[82]DETAIL USULAN'!$K$58,0))+(IF(D8="HDW",G8*'[82]DETAIL USULAN'!$J$58,0))+(IF(D8="MDU",G8*'[82]DETAIL USULAN'!$I$58,0))+(IF(D8="MDU-KD",G8*'[82]DETAIL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37" t="s">
        <v>44</v>
      </c>
      <c r="E9" s="238" t="s">
        <v>8</v>
      </c>
      <c r="F9" s="239">
        <v>294100</v>
      </c>
      <c r="G9" s="239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37" t="s">
        <v>45</v>
      </c>
      <c r="E10" s="238" t="s">
        <v>8</v>
      </c>
      <c r="F10" s="239">
        <v>1719200</v>
      </c>
      <c r="G10" s="239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37" t="s">
        <v>44</v>
      </c>
      <c r="E11" s="238" t="s">
        <v>8</v>
      </c>
      <c r="F11" s="239">
        <v>151000</v>
      </c>
      <c r="G11" s="239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37" t="s">
        <v>44</v>
      </c>
      <c r="E12" s="238" t="s">
        <v>8</v>
      </c>
      <c r="F12" s="239">
        <v>1430000</v>
      </c>
      <c r="G12" s="239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37" t="s">
        <v>44</v>
      </c>
      <c r="E13" s="238" t="s">
        <v>8</v>
      </c>
      <c r="F13" s="239">
        <v>16495000</v>
      </c>
      <c r="G13" s="239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37" t="s">
        <v>44</v>
      </c>
      <c r="E14" s="238" t="s">
        <v>8</v>
      </c>
      <c r="F14" s="239">
        <v>1281430</v>
      </c>
      <c r="G14" s="239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37" t="s">
        <v>44</v>
      </c>
      <c r="E15" s="238" t="s">
        <v>8</v>
      </c>
      <c r="F15" s="239">
        <v>1344430</v>
      </c>
      <c r="G15" s="239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37" t="s">
        <v>44</v>
      </c>
      <c r="E16" s="238" t="s">
        <v>8</v>
      </c>
      <c r="F16" s="239">
        <v>1350430</v>
      </c>
      <c r="G16" s="239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37" t="s">
        <v>45</v>
      </c>
      <c r="E17" s="238" t="s">
        <v>14</v>
      </c>
      <c r="F17" s="239">
        <v>1000000</v>
      </c>
      <c r="G17" s="239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37" t="s">
        <v>44</v>
      </c>
      <c r="E18" s="238" t="s">
        <v>8</v>
      </c>
      <c r="F18" s="239">
        <v>35000</v>
      </c>
      <c r="G18" s="239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37" t="s">
        <v>44</v>
      </c>
      <c r="E19" s="238" t="s">
        <v>8</v>
      </c>
      <c r="F19" s="239">
        <v>35000</v>
      </c>
      <c r="G19" s="239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37" t="s">
        <v>44</v>
      </c>
      <c r="E20" s="238" t="s">
        <v>8</v>
      </c>
      <c r="F20" s="239">
        <v>35000</v>
      </c>
      <c r="G20" s="239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37" t="s">
        <v>44</v>
      </c>
      <c r="E21" s="238" t="s">
        <v>8</v>
      </c>
      <c r="F21" s="239">
        <v>35000</v>
      </c>
      <c r="G21" s="239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37" t="s">
        <v>44</v>
      </c>
      <c r="E22" s="238" t="s">
        <v>8</v>
      </c>
      <c r="F22" s="239">
        <v>35000</v>
      </c>
      <c r="G22" s="239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37" t="s">
        <v>44</v>
      </c>
      <c r="E23" s="238" t="s">
        <v>8</v>
      </c>
      <c r="F23" s="239">
        <v>35000</v>
      </c>
      <c r="G23" s="239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37" t="s">
        <v>44</v>
      </c>
      <c r="E24" s="238" t="s">
        <v>8</v>
      </c>
      <c r="F24" s="239">
        <v>35000</v>
      </c>
      <c r="G24" s="239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37" t="s">
        <v>44</v>
      </c>
      <c r="E25" s="238" t="s">
        <v>8</v>
      </c>
      <c r="F25" s="239">
        <v>35000</v>
      </c>
      <c r="G25" s="239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37" t="s">
        <v>44</v>
      </c>
      <c r="E26" s="238" t="s">
        <v>8</v>
      </c>
      <c r="F26" s="239">
        <v>35000</v>
      </c>
      <c r="G26" s="239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37" t="s">
        <v>44</v>
      </c>
      <c r="E27" s="238" t="s">
        <v>8</v>
      </c>
      <c r="F27" s="239">
        <v>155100</v>
      </c>
      <c r="G27" s="239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37" t="s">
        <v>44</v>
      </c>
      <c r="E28" s="238" t="s">
        <v>8</v>
      </c>
      <c r="F28" s="239">
        <v>155100</v>
      </c>
      <c r="G28" s="239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37" t="s">
        <v>44</v>
      </c>
      <c r="E29" s="238" t="s">
        <v>8</v>
      </c>
      <c r="F29" s="239">
        <v>155100</v>
      </c>
      <c r="G29" s="239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37" t="s">
        <v>44</v>
      </c>
      <c r="E30" s="238" t="s">
        <v>8</v>
      </c>
      <c r="F30" s="239">
        <v>155100</v>
      </c>
      <c r="G30" s="239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37" t="s">
        <v>44</v>
      </c>
      <c r="E31" s="238" t="s">
        <v>8</v>
      </c>
      <c r="F31" s="239">
        <v>155100</v>
      </c>
      <c r="G31" s="239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37" t="s">
        <v>45</v>
      </c>
      <c r="E32" s="238" t="s">
        <v>8</v>
      </c>
      <c r="F32" s="239">
        <v>723500</v>
      </c>
      <c r="G32" s="239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37" t="s">
        <v>45</v>
      </c>
      <c r="E33" s="238" t="s">
        <v>8</v>
      </c>
      <c r="F33" s="239">
        <v>723500</v>
      </c>
      <c r="G33" s="239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37" t="s">
        <v>45</v>
      </c>
      <c r="E34" s="238" t="s">
        <v>8</v>
      </c>
      <c r="F34" s="239">
        <v>757500</v>
      </c>
      <c r="G34" s="239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37" t="s">
        <v>45</v>
      </c>
      <c r="E35" s="238" t="s">
        <v>8</v>
      </c>
      <c r="F35" s="239">
        <v>757500</v>
      </c>
      <c r="G35" s="239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1551</v>
      </c>
      <c r="D36" s="237" t="s">
        <v>45</v>
      </c>
      <c r="E36" s="238" t="s">
        <v>8</v>
      </c>
      <c r="F36" s="239">
        <v>733500</v>
      </c>
      <c r="G36" s="239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1552</v>
      </c>
      <c r="D37" s="237" t="s">
        <v>45</v>
      </c>
      <c r="E37" s="238" t="s">
        <v>8</v>
      </c>
      <c r="F37" s="239">
        <v>823500</v>
      </c>
      <c r="G37" s="239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1553</v>
      </c>
      <c r="D38" s="237" t="s">
        <v>45</v>
      </c>
      <c r="E38" s="238" t="s">
        <v>8</v>
      </c>
      <c r="F38" s="239">
        <v>1156500</v>
      </c>
      <c r="G38" s="239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1554</v>
      </c>
      <c r="D39" s="237" t="s">
        <v>45</v>
      </c>
      <c r="E39" s="238" t="s">
        <v>8</v>
      </c>
      <c r="F39" s="239">
        <v>1237500</v>
      </c>
      <c r="G39" s="239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1555</v>
      </c>
      <c r="D40" s="237" t="s">
        <v>45</v>
      </c>
      <c r="E40" s="238" t="s">
        <v>8</v>
      </c>
      <c r="F40" s="239">
        <v>1287000</v>
      </c>
      <c r="G40" s="239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1556</v>
      </c>
      <c r="D41" s="237" t="s">
        <v>45</v>
      </c>
      <c r="E41" s="238" t="s">
        <v>8</v>
      </c>
      <c r="F41" s="239">
        <v>1336500</v>
      </c>
      <c r="G41" s="239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1557</v>
      </c>
      <c r="D42" s="237" t="s">
        <v>45</v>
      </c>
      <c r="E42" s="238" t="s">
        <v>8</v>
      </c>
      <c r="F42" s="239">
        <v>1336500</v>
      </c>
      <c r="G42" s="239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1558</v>
      </c>
      <c r="D43" s="237" t="s">
        <v>45</v>
      </c>
      <c r="E43" s="238" t="s">
        <v>8</v>
      </c>
      <c r="F43" s="239">
        <v>2866500</v>
      </c>
      <c r="G43" s="239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37" t="s">
        <v>45</v>
      </c>
      <c r="E44" s="238" t="s">
        <v>8</v>
      </c>
      <c r="F44" s="239">
        <v>545000</v>
      </c>
      <c r="G44" s="239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37" t="s">
        <v>45</v>
      </c>
      <c r="E45" s="238" t="s">
        <v>8</v>
      </c>
      <c r="F45" s="239">
        <v>545000</v>
      </c>
      <c r="G45" s="239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37" t="s">
        <v>44</v>
      </c>
      <c r="E46" s="238" t="s">
        <v>8</v>
      </c>
      <c r="F46" s="239">
        <v>2250810</v>
      </c>
      <c r="G46" s="239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37" t="s">
        <v>44</v>
      </c>
      <c r="E47" s="238" t="s">
        <v>8</v>
      </c>
      <c r="F47" s="239">
        <v>2250810</v>
      </c>
      <c r="G47" s="239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37" t="s">
        <v>44</v>
      </c>
      <c r="E48" s="238" t="s">
        <v>8</v>
      </c>
      <c r="F48" s="239">
        <v>2250810</v>
      </c>
      <c r="G48" s="239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37" t="s">
        <v>44</v>
      </c>
      <c r="E49" s="238" t="s">
        <v>8</v>
      </c>
      <c r="F49" s="239">
        <v>2250810</v>
      </c>
      <c r="G49" s="239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37" t="s">
        <v>44</v>
      </c>
      <c r="E50" s="238" t="s">
        <v>8</v>
      </c>
      <c r="F50" s="239">
        <v>2250810</v>
      </c>
      <c r="G50" s="239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37" t="s">
        <v>44</v>
      </c>
      <c r="E51" s="238" t="s">
        <v>8</v>
      </c>
      <c r="F51" s="239">
        <v>2250810</v>
      </c>
      <c r="G51" s="239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37" t="s">
        <v>44</v>
      </c>
      <c r="E52" s="238" t="s">
        <v>8</v>
      </c>
      <c r="F52" s="239">
        <v>2250810</v>
      </c>
      <c r="G52" s="239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37" t="s">
        <v>44</v>
      </c>
      <c r="E53" s="238" t="s">
        <v>8</v>
      </c>
      <c r="F53" s="239">
        <v>2250810</v>
      </c>
      <c r="G53" s="239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37" t="s">
        <v>44</v>
      </c>
      <c r="E54" s="238" t="s">
        <v>8</v>
      </c>
      <c r="F54" s="239">
        <v>2250810</v>
      </c>
      <c r="G54" s="239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37" t="s">
        <v>44</v>
      </c>
      <c r="E55" s="238" t="s">
        <v>8</v>
      </c>
      <c r="F55" s="239">
        <v>2250810</v>
      </c>
      <c r="G55" s="239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37" t="s">
        <v>44</v>
      </c>
      <c r="E56" s="238" t="s">
        <v>8</v>
      </c>
      <c r="F56" s="239">
        <v>2250810</v>
      </c>
      <c r="G56" s="239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37" t="s">
        <v>44</v>
      </c>
      <c r="E57" s="238" t="s">
        <v>8</v>
      </c>
      <c r="F57" s="239">
        <v>2250810</v>
      </c>
      <c r="G57" s="239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37" t="s">
        <v>44</v>
      </c>
      <c r="E58" s="238" t="s">
        <v>8</v>
      </c>
      <c r="F58" s="239">
        <v>2250810</v>
      </c>
      <c r="G58" s="239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37" t="s">
        <v>44</v>
      </c>
      <c r="E59" s="238" t="s">
        <v>8</v>
      </c>
      <c r="F59" s="239">
        <v>2250810</v>
      </c>
      <c r="G59" s="239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37" t="s">
        <v>44</v>
      </c>
      <c r="E60" s="238" t="s">
        <v>8</v>
      </c>
      <c r="F60" s="239">
        <v>2250810</v>
      </c>
      <c r="G60" s="239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37" t="s">
        <v>44</v>
      </c>
      <c r="E61" s="238" t="s">
        <v>8</v>
      </c>
      <c r="F61" s="239">
        <v>2250810</v>
      </c>
      <c r="G61" s="239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37" t="s">
        <v>44</v>
      </c>
      <c r="E62" s="238" t="s">
        <v>8</v>
      </c>
      <c r="F62" s="239">
        <v>2250810</v>
      </c>
      <c r="G62" s="239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37" t="s">
        <v>44</v>
      </c>
      <c r="E63" s="238" t="s">
        <v>8</v>
      </c>
      <c r="F63" s="239">
        <v>2250810</v>
      </c>
      <c r="G63" s="239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37" t="s">
        <v>44</v>
      </c>
      <c r="E64" s="238" t="s">
        <v>8</v>
      </c>
      <c r="F64" s="239">
        <v>2250810</v>
      </c>
      <c r="G64" s="239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37" t="s">
        <v>44</v>
      </c>
      <c r="E65" s="238" t="s">
        <v>8</v>
      </c>
      <c r="F65" s="239">
        <v>2250810</v>
      </c>
      <c r="G65" s="239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37" t="s">
        <v>44</v>
      </c>
      <c r="E66" s="238" t="s">
        <v>8</v>
      </c>
      <c r="F66" s="239">
        <v>7034000</v>
      </c>
      <c r="G66" s="239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37" t="s">
        <v>44</v>
      </c>
      <c r="E67" s="238" t="s">
        <v>8</v>
      </c>
      <c r="F67" s="239">
        <v>7034000</v>
      </c>
      <c r="G67" s="239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37" t="s">
        <v>44</v>
      </c>
      <c r="E68" s="238" t="s">
        <v>8</v>
      </c>
      <c r="F68" s="239">
        <v>3826640</v>
      </c>
      <c r="G68" s="239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37" t="s">
        <v>44</v>
      </c>
      <c r="E69" s="238" t="s">
        <v>8</v>
      </c>
      <c r="F69" s="239">
        <v>3826640</v>
      </c>
      <c r="G69" s="239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37" t="s">
        <v>44</v>
      </c>
      <c r="E70" s="238" t="s">
        <v>8</v>
      </c>
      <c r="F70" s="239">
        <v>3826640</v>
      </c>
      <c r="G70" s="239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37" t="s">
        <v>44</v>
      </c>
      <c r="E71" s="238" t="s">
        <v>8</v>
      </c>
      <c r="F71" s="239">
        <v>3826640</v>
      </c>
      <c r="G71" s="239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37" t="s">
        <v>44</v>
      </c>
      <c r="E72" s="238" t="s">
        <v>8</v>
      </c>
      <c r="F72" s="239">
        <v>3826640</v>
      </c>
      <c r="G72" s="239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37" t="s">
        <v>44</v>
      </c>
      <c r="E73" s="238" t="s">
        <v>8</v>
      </c>
      <c r="F73" s="239">
        <v>3826640</v>
      </c>
      <c r="G73" s="239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37" t="s">
        <v>44</v>
      </c>
      <c r="E74" s="238" t="s">
        <v>8</v>
      </c>
      <c r="F74" s="239">
        <v>3826640</v>
      </c>
      <c r="G74" s="239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37" t="s">
        <v>44</v>
      </c>
      <c r="E75" s="238" t="s">
        <v>8</v>
      </c>
      <c r="F75" s="239">
        <v>3826640</v>
      </c>
      <c r="G75" s="239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37" t="s">
        <v>44</v>
      </c>
      <c r="E76" s="238" t="s">
        <v>8</v>
      </c>
      <c r="F76" s="239">
        <v>3826640</v>
      </c>
      <c r="G76" s="239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37" t="s">
        <v>44</v>
      </c>
      <c r="E77" s="238" t="s">
        <v>8</v>
      </c>
      <c r="F77" s="239">
        <v>3826640</v>
      </c>
      <c r="G77" s="239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37" t="s">
        <v>44</v>
      </c>
      <c r="E78" s="238" t="s">
        <v>8</v>
      </c>
      <c r="F78" s="239">
        <v>3826640</v>
      </c>
      <c r="G78" s="239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37" t="s">
        <v>44</v>
      </c>
      <c r="E79" s="238" t="s">
        <v>8</v>
      </c>
      <c r="F79" s="239">
        <v>3826640</v>
      </c>
      <c r="G79" s="239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37" t="s">
        <v>44</v>
      </c>
      <c r="E80" s="238" t="s">
        <v>8</v>
      </c>
      <c r="F80" s="239">
        <v>3826640</v>
      </c>
      <c r="G80" s="239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37" t="s">
        <v>44</v>
      </c>
      <c r="E81" s="238" t="s">
        <v>8</v>
      </c>
      <c r="F81" s="239">
        <v>3826640</v>
      </c>
      <c r="G81" s="239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37" t="s">
        <v>44</v>
      </c>
      <c r="E82" s="238" t="s">
        <v>8</v>
      </c>
      <c r="F82" s="239">
        <v>3826640</v>
      </c>
      <c r="G82" s="239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37" t="s">
        <v>44</v>
      </c>
      <c r="E83" s="238" t="s">
        <v>8</v>
      </c>
      <c r="F83" s="239">
        <v>3826640</v>
      </c>
      <c r="G83" s="239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37" t="s">
        <v>44</v>
      </c>
      <c r="E84" s="238" t="s">
        <v>8</v>
      </c>
      <c r="F84" s="239">
        <v>3551000</v>
      </c>
      <c r="G84" s="239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37" t="s">
        <v>44</v>
      </c>
      <c r="E85" s="238" t="s">
        <v>8</v>
      </c>
      <c r="F85" s="239">
        <v>4585000</v>
      </c>
      <c r="G85" s="239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37" t="s">
        <v>48</v>
      </c>
      <c r="E86" s="238"/>
      <c r="F86" s="239"/>
      <c r="G86" s="239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37" t="s">
        <v>48</v>
      </c>
      <c r="E87" s="238"/>
      <c r="F87" s="239"/>
      <c r="G87" s="239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37" t="s">
        <v>44</v>
      </c>
      <c r="E88" s="238" t="s">
        <v>14</v>
      </c>
      <c r="F88" s="239">
        <v>2980000</v>
      </c>
      <c r="G88" s="239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37" t="s">
        <v>44</v>
      </c>
      <c r="E89" s="238" t="s">
        <v>14</v>
      </c>
      <c r="F89" s="239">
        <v>2980000</v>
      </c>
      <c r="G89" s="239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37" t="s">
        <v>44</v>
      </c>
      <c r="E90" s="238" t="s">
        <v>14</v>
      </c>
      <c r="F90" s="239">
        <v>2980000</v>
      </c>
      <c r="G90" s="239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37" t="s">
        <v>44</v>
      </c>
      <c r="E91" s="238" t="s">
        <v>14</v>
      </c>
      <c r="F91" s="239">
        <v>2980000</v>
      </c>
      <c r="G91" s="239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37" t="s">
        <v>44</v>
      </c>
      <c r="E92" s="238" t="s">
        <v>14</v>
      </c>
      <c r="F92" s="239">
        <v>2980000</v>
      </c>
      <c r="G92" s="239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37" t="s">
        <v>44</v>
      </c>
      <c r="E93" s="238" t="s">
        <v>14</v>
      </c>
      <c r="F93" s="239">
        <v>2980000</v>
      </c>
      <c r="G93" s="239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37" t="s">
        <v>44</v>
      </c>
      <c r="E94" s="238" t="s">
        <v>14</v>
      </c>
      <c r="F94" s="239">
        <v>2980000</v>
      </c>
      <c r="G94" s="239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37" t="s">
        <v>44</v>
      </c>
      <c r="E95" s="238" t="s">
        <v>14</v>
      </c>
      <c r="F95" s="239">
        <v>2980000</v>
      </c>
      <c r="G95" s="239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37" t="s">
        <v>44</v>
      </c>
      <c r="E96" s="238" t="s">
        <v>14</v>
      </c>
      <c r="F96" s="239">
        <v>12249100</v>
      </c>
      <c r="G96" s="239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37" t="s">
        <v>44</v>
      </c>
      <c r="E97" s="238" t="s">
        <v>14</v>
      </c>
      <c r="F97" s="239">
        <v>12249100</v>
      </c>
      <c r="G97" s="239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37" t="s">
        <v>44</v>
      </c>
      <c r="E98" s="238" t="s">
        <v>14</v>
      </c>
      <c r="F98" s="239">
        <v>12764100</v>
      </c>
      <c r="G98" s="239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37" t="s">
        <v>44</v>
      </c>
      <c r="E99" s="238" t="s">
        <v>14</v>
      </c>
      <c r="F99" s="239">
        <v>12764100</v>
      </c>
      <c r="G99" s="239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37" t="s">
        <v>44</v>
      </c>
      <c r="E100" s="238" t="s">
        <v>14</v>
      </c>
      <c r="F100" s="239">
        <v>13444100</v>
      </c>
      <c r="G100" s="239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37" t="s">
        <v>44</v>
      </c>
      <c r="E101" s="238" t="s">
        <v>14</v>
      </c>
      <c r="F101" s="239">
        <v>13444100</v>
      </c>
      <c r="G101" s="239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37" t="s">
        <v>44</v>
      </c>
      <c r="E102" s="238" t="s">
        <v>14</v>
      </c>
      <c r="F102" s="239">
        <v>13444100</v>
      </c>
      <c r="G102" s="239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37" t="s">
        <v>44</v>
      </c>
      <c r="E103" s="238" t="s">
        <v>14</v>
      </c>
      <c r="F103" s="239">
        <v>14119100</v>
      </c>
      <c r="G103" s="239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37" t="s">
        <v>44</v>
      </c>
      <c r="E104" s="238" t="s">
        <v>14</v>
      </c>
      <c r="F104" s="239">
        <v>3050000</v>
      </c>
      <c r="G104" s="239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37" t="s">
        <v>45</v>
      </c>
      <c r="E105" s="238" t="s">
        <v>24</v>
      </c>
      <c r="F105" s="239">
        <v>61350.369301283834</v>
      </c>
      <c r="G105" s="239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37" t="s">
        <v>45</v>
      </c>
      <c r="E106" s="238" t="s">
        <v>24</v>
      </c>
      <c r="F106" s="239">
        <v>297606.44984038931</v>
      </c>
      <c r="G106" s="239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37" t="s">
        <v>45</v>
      </c>
      <c r="E107" s="238" t="s">
        <v>8</v>
      </c>
      <c r="F107" s="239">
        <v>63410.286500000002</v>
      </c>
      <c r="G107" s="239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37" t="s">
        <v>45</v>
      </c>
      <c r="E108" s="238" t="s">
        <v>8</v>
      </c>
      <c r="F108" s="239">
        <v>259574.27222222224</v>
      </c>
      <c r="G108" s="239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37" t="s">
        <v>45</v>
      </c>
      <c r="E109" s="238" t="s">
        <v>8</v>
      </c>
      <c r="F109" s="239">
        <v>5918293.4066666672</v>
      </c>
      <c r="G109" s="239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37" t="s">
        <v>45</v>
      </c>
      <c r="E110" s="238" t="s">
        <v>8</v>
      </c>
      <c r="F110" s="239">
        <v>7304865.0047999993</v>
      </c>
      <c r="G110" s="239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37" t="s">
        <v>45</v>
      </c>
      <c r="E111" s="238" t="s">
        <v>8</v>
      </c>
      <c r="F111" s="239">
        <v>7575415.5605333354</v>
      </c>
      <c r="G111" s="239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37" t="s">
        <v>45</v>
      </c>
      <c r="E112" s="238" t="s">
        <v>8</v>
      </c>
      <c r="F112" s="239">
        <v>7034314.449066666</v>
      </c>
      <c r="G112" s="239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37" t="s">
        <v>48</v>
      </c>
      <c r="E113" s="238"/>
      <c r="F113" s="239"/>
      <c r="G113" s="239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37" t="s">
        <v>48</v>
      </c>
      <c r="E114" s="238"/>
      <c r="F114" s="239"/>
      <c r="G114" s="239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37" t="s">
        <v>45</v>
      </c>
      <c r="E115" s="238" t="s">
        <v>14</v>
      </c>
      <c r="F115" s="239"/>
      <c r="G115" s="239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37" t="s">
        <v>44</v>
      </c>
      <c r="E116" s="238" t="s">
        <v>525</v>
      </c>
      <c r="F116" s="239">
        <v>16002920</v>
      </c>
      <c r="G116" s="239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37" t="s">
        <v>44</v>
      </c>
      <c r="E117" s="238" t="s">
        <v>525</v>
      </c>
      <c r="F117" s="239">
        <v>18311920</v>
      </c>
      <c r="G117" s="239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37" t="s">
        <v>44</v>
      </c>
      <c r="E118" s="238" t="s">
        <v>525</v>
      </c>
      <c r="F118" s="239">
        <v>79514150</v>
      </c>
      <c r="G118" s="239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37" t="s">
        <v>44</v>
      </c>
      <c r="E119" s="238" t="s">
        <v>525</v>
      </c>
      <c r="F119" s="239">
        <v>46492920</v>
      </c>
      <c r="G119" s="239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37" t="s">
        <v>44</v>
      </c>
      <c r="E120" s="238" t="s">
        <v>525</v>
      </c>
      <c r="F120" s="239">
        <v>229416150</v>
      </c>
      <c r="G120" s="239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37" t="s">
        <v>44</v>
      </c>
      <c r="E121" s="238" t="s">
        <v>525</v>
      </c>
      <c r="F121" s="239">
        <v>46425420</v>
      </c>
      <c r="G121" s="239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37" t="s">
        <v>48</v>
      </c>
      <c r="E122" s="238"/>
      <c r="F122" s="239"/>
      <c r="G122" s="239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37" t="s">
        <v>44</v>
      </c>
      <c r="E123" s="238" t="s">
        <v>525</v>
      </c>
      <c r="F123" s="239">
        <v>241300000</v>
      </c>
      <c r="G123" s="239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37" t="s">
        <v>44</v>
      </c>
      <c r="E124" s="238" t="s">
        <v>14</v>
      </c>
      <c r="F124" s="239">
        <v>42499000</v>
      </c>
      <c r="G124" s="239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37"/>
      <c r="E125" s="238"/>
      <c r="F125" s="239"/>
      <c r="G125" s="239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37" t="s">
        <v>48</v>
      </c>
      <c r="E126" s="238"/>
      <c r="F126" s="239"/>
      <c r="G126" s="239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37" t="s">
        <v>44</v>
      </c>
      <c r="E127" s="238" t="s">
        <v>525</v>
      </c>
      <c r="F127" s="239">
        <v>126104830</v>
      </c>
      <c r="G127" s="239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37" t="s">
        <v>44</v>
      </c>
      <c r="E128" s="238" t="s">
        <v>525</v>
      </c>
      <c r="F128" s="239">
        <v>191704830</v>
      </c>
      <c r="G128" s="239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37" t="s">
        <v>45</v>
      </c>
      <c r="E129" s="238" t="s">
        <v>525</v>
      </c>
      <c r="F129" s="239">
        <v>79200000</v>
      </c>
      <c r="G129" s="239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37" t="s">
        <v>45</v>
      </c>
      <c r="E130" s="238" t="s">
        <v>14</v>
      </c>
      <c r="F130" s="239">
        <v>5975000</v>
      </c>
      <c r="G130" s="239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37" t="s">
        <v>45</v>
      </c>
      <c r="E131" s="238" t="s">
        <v>24</v>
      </c>
      <c r="F131" s="239">
        <v>12500000</v>
      </c>
      <c r="G131" s="239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37" t="s">
        <v>48</v>
      </c>
      <c r="E132" s="238"/>
      <c r="F132" s="239"/>
      <c r="G132" s="239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37" t="s">
        <v>48</v>
      </c>
      <c r="E133" s="238"/>
      <c r="F133" s="239"/>
      <c r="G133" s="239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37" t="s">
        <v>44</v>
      </c>
      <c r="E134" s="238" t="s">
        <v>8</v>
      </c>
      <c r="F134" s="239">
        <v>24998100</v>
      </c>
      <c r="G134" s="239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37" t="s">
        <v>44</v>
      </c>
      <c r="E135" s="238" t="s">
        <v>8</v>
      </c>
      <c r="F135" s="239">
        <v>26746100</v>
      </c>
      <c r="G135" s="239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37" t="s">
        <v>44</v>
      </c>
      <c r="E136" s="238" t="s">
        <v>8</v>
      </c>
      <c r="F136" s="239">
        <v>38097500</v>
      </c>
      <c r="G136" s="239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37" t="s">
        <v>44</v>
      </c>
      <c r="E137" s="238" t="s">
        <v>8</v>
      </c>
      <c r="F137" s="239">
        <v>46697500</v>
      </c>
      <c r="G137" s="239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37" t="s">
        <v>44</v>
      </c>
      <c r="E138" s="238" t="s">
        <v>8</v>
      </c>
      <c r="F138" s="239">
        <v>21530100</v>
      </c>
      <c r="G138" s="239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37" t="s">
        <v>44</v>
      </c>
      <c r="E139" s="238" t="s">
        <v>8</v>
      </c>
      <c r="F139" s="239">
        <v>31630800</v>
      </c>
      <c r="G139" s="239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37" t="s">
        <v>44</v>
      </c>
      <c r="E140" s="238" t="s">
        <v>8</v>
      </c>
      <c r="F140" s="239">
        <v>32680800</v>
      </c>
      <c r="G140" s="239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37" t="s">
        <v>44</v>
      </c>
      <c r="E141" s="238" t="s">
        <v>8</v>
      </c>
      <c r="F141" s="239">
        <v>37313100</v>
      </c>
      <c r="G141" s="239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1459</v>
      </c>
      <c r="D142" s="237" t="s">
        <v>44</v>
      </c>
      <c r="E142" s="238" t="s">
        <v>8</v>
      </c>
      <c r="F142" s="239">
        <v>63057400</v>
      </c>
      <c r="G142" s="239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1559</v>
      </c>
      <c r="D143" s="237" t="s">
        <v>44</v>
      </c>
      <c r="E143" s="238" t="s">
        <v>8</v>
      </c>
      <c r="F143" s="239">
        <v>87094400</v>
      </c>
      <c r="G143" s="239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37" t="s">
        <v>44</v>
      </c>
      <c r="E144" s="238" t="s">
        <v>8</v>
      </c>
      <c r="F144" s="239">
        <v>10270090</v>
      </c>
      <c r="G144" s="239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37" t="s">
        <v>44</v>
      </c>
      <c r="E145" s="238" t="s">
        <v>8</v>
      </c>
      <c r="F145" s="239">
        <v>8972560</v>
      </c>
      <c r="G145" s="239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37" t="s">
        <v>44</v>
      </c>
      <c r="E146" s="238" t="s">
        <v>8</v>
      </c>
      <c r="F146" s="239">
        <v>10973865</v>
      </c>
      <c r="G146" s="239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37" t="s">
        <v>44</v>
      </c>
      <c r="E147" s="238" t="s">
        <v>8</v>
      </c>
      <c r="F147" s="239">
        <v>12622540</v>
      </c>
      <c r="G147" s="239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1560</v>
      </c>
      <c r="D148" s="237" t="s">
        <v>44</v>
      </c>
      <c r="E148" s="238" t="s">
        <v>14</v>
      </c>
      <c r="F148" s="239">
        <v>15724250</v>
      </c>
      <c r="G148" s="239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37"/>
      <c r="E149" s="238"/>
      <c r="F149" s="239"/>
      <c r="G149" s="239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37" t="s">
        <v>48</v>
      </c>
      <c r="E150" s="238"/>
      <c r="F150" s="239"/>
      <c r="G150" s="239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37" t="s">
        <v>44</v>
      </c>
      <c r="E151" s="238" t="s">
        <v>8</v>
      </c>
      <c r="F151" s="239">
        <v>848250</v>
      </c>
      <c r="G151" s="239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37" t="s">
        <v>45</v>
      </c>
      <c r="E152" s="238" t="s">
        <v>8</v>
      </c>
      <c r="F152" s="239">
        <v>17500</v>
      </c>
      <c r="G152" s="239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37" t="s">
        <v>45</v>
      </c>
      <c r="E153" s="238" t="s">
        <v>8</v>
      </c>
      <c r="F153" s="239">
        <v>17500</v>
      </c>
      <c r="G153" s="239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37" t="s">
        <v>45</v>
      </c>
      <c r="E154" s="238" t="s">
        <v>8</v>
      </c>
      <c r="F154" s="239">
        <v>17500</v>
      </c>
      <c r="G154" s="239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37" t="s">
        <v>45</v>
      </c>
      <c r="E155" s="238" t="s">
        <v>8</v>
      </c>
      <c r="F155" s="239">
        <v>18000</v>
      </c>
      <c r="G155" s="239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37" t="s">
        <v>45</v>
      </c>
      <c r="E156" s="238" t="s">
        <v>8</v>
      </c>
      <c r="F156" s="239">
        <v>18000</v>
      </c>
      <c r="G156" s="239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37" t="s">
        <v>45</v>
      </c>
      <c r="E157" s="238" t="s">
        <v>8</v>
      </c>
      <c r="F157" s="239">
        <v>18000</v>
      </c>
      <c r="G157" s="239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37" t="s">
        <v>45</v>
      </c>
      <c r="E158" s="238" t="s">
        <v>8</v>
      </c>
      <c r="F158" s="239">
        <v>18000</v>
      </c>
      <c r="G158" s="239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37" t="s">
        <v>45</v>
      </c>
      <c r="E159" s="238" t="s">
        <v>8</v>
      </c>
      <c r="F159" s="239">
        <v>18000</v>
      </c>
      <c r="G159" s="239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37" t="s">
        <v>45</v>
      </c>
      <c r="E160" s="238" t="s">
        <v>8</v>
      </c>
      <c r="F160" s="239">
        <v>20000</v>
      </c>
      <c r="G160" s="239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37" t="s">
        <v>45</v>
      </c>
      <c r="E161" s="238" t="s">
        <v>8</v>
      </c>
      <c r="F161" s="239">
        <v>23000</v>
      </c>
      <c r="G161" s="239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37" t="s">
        <v>45</v>
      </c>
      <c r="E162" s="238" t="s">
        <v>8</v>
      </c>
      <c r="F162" s="239">
        <v>23700</v>
      </c>
      <c r="G162" s="239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37" t="s">
        <v>45</v>
      </c>
      <c r="E163" s="238" t="s">
        <v>8</v>
      </c>
      <c r="F163" s="239">
        <v>32500</v>
      </c>
      <c r="G163" s="239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37" t="s">
        <v>45</v>
      </c>
      <c r="E164" s="238" t="s">
        <v>8</v>
      </c>
      <c r="F164" s="239">
        <v>32500</v>
      </c>
      <c r="G164" s="239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37" t="s">
        <v>45</v>
      </c>
      <c r="E165" s="238" t="s">
        <v>8</v>
      </c>
      <c r="F165" s="239">
        <v>32500</v>
      </c>
      <c r="G165" s="239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37" t="s">
        <v>45</v>
      </c>
      <c r="E166" s="238" t="s">
        <v>8</v>
      </c>
      <c r="F166" s="239">
        <v>32500</v>
      </c>
      <c r="G166" s="239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37" t="s">
        <v>45</v>
      </c>
      <c r="E167" s="238" t="s">
        <v>8</v>
      </c>
      <c r="F167" s="239">
        <v>35700</v>
      </c>
      <c r="G167" s="239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37" t="s">
        <v>45</v>
      </c>
      <c r="E168" s="238" t="s">
        <v>8</v>
      </c>
      <c r="F168" s="239">
        <v>38700</v>
      </c>
      <c r="G168" s="239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37" t="s">
        <v>45</v>
      </c>
      <c r="E169" s="238" t="s">
        <v>8</v>
      </c>
      <c r="F169" s="239">
        <v>38700</v>
      </c>
      <c r="G169" s="239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37" t="s">
        <v>45</v>
      </c>
      <c r="E170" s="238" t="s">
        <v>8</v>
      </c>
      <c r="F170" s="239">
        <v>38700</v>
      </c>
      <c r="G170" s="239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37" t="s">
        <v>45</v>
      </c>
      <c r="E171" s="238" t="s">
        <v>8</v>
      </c>
      <c r="F171" s="239">
        <v>38700</v>
      </c>
      <c r="G171" s="239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37" t="s">
        <v>45</v>
      </c>
      <c r="E172" s="238" t="s">
        <v>8</v>
      </c>
      <c r="F172" s="239">
        <v>51000</v>
      </c>
      <c r="G172" s="239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37" t="s">
        <v>45</v>
      </c>
      <c r="E173" s="238" t="s">
        <v>8</v>
      </c>
      <c r="F173" s="239">
        <v>94200</v>
      </c>
      <c r="G173" s="239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37" t="s">
        <v>45</v>
      </c>
      <c r="E174" s="238" t="s">
        <v>8</v>
      </c>
      <c r="F174" s="239">
        <v>119300</v>
      </c>
      <c r="G174" s="239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37" t="s">
        <v>45</v>
      </c>
      <c r="E175" s="238" t="s">
        <v>8</v>
      </c>
      <c r="F175" s="239">
        <v>432900</v>
      </c>
      <c r="G175" s="239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37" t="s">
        <v>45</v>
      </c>
      <c r="E176" s="238" t="s">
        <v>8</v>
      </c>
      <c r="F176" s="239">
        <v>56700</v>
      </c>
      <c r="G176" s="239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37" t="s">
        <v>45</v>
      </c>
      <c r="E177" s="238" t="s">
        <v>8</v>
      </c>
      <c r="F177" s="239">
        <v>68300</v>
      </c>
      <c r="G177" s="239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37" t="s">
        <v>45</v>
      </c>
      <c r="E178" s="238" t="s">
        <v>8</v>
      </c>
      <c r="F178" s="239">
        <v>116200</v>
      </c>
      <c r="G178" s="239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37" t="s">
        <v>45</v>
      </c>
      <c r="E179" s="238" t="s">
        <v>8</v>
      </c>
      <c r="F179" s="239">
        <v>183000</v>
      </c>
      <c r="G179" s="239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37" t="s">
        <v>45</v>
      </c>
      <c r="E180" s="238" t="s">
        <v>8</v>
      </c>
      <c r="F180" s="239">
        <v>271100</v>
      </c>
      <c r="G180" s="239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37" t="s">
        <v>45</v>
      </c>
      <c r="E181" s="238" t="s">
        <v>8</v>
      </c>
      <c r="F181" s="239">
        <v>669000</v>
      </c>
      <c r="G181" s="239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37" t="s">
        <v>45</v>
      </c>
      <c r="E182" s="238" t="s">
        <v>8</v>
      </c>
      <c r="F182" s="239">
        <v>37900</v>
      </c>
      <c r="G182" s="239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37" t="s">
        <v>48</v>
      </c>
      <c r="E183" s="238"/>
      <c r="F183" s="239"/>
      <c r="G183" s="239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37" t="s">
        <v>48</v>
      </c>
      <c r="E184" s="238"/>
      <c r="F184" s="239"/>
      <c r="G184" s="239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37" t="s">
        <v>45</v>
      </c>
      <c r="E185" s="238" t="s">
        <v>24</v>
      </c>
      <c r="F185" s="239">
        <v>22250000</v>
      </c>
      <c r="G185" s="239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37" t="s">
        <v>44</v>
      </c>
      <c r="E186" s="238" t="s">
        <v>24</v>
      </c>
      <c r="F186" s="239">
        <v>80895000</v>
      </c>
      <c r="G186" s="239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37" t="s">
        <v>44</v>
      </c>
      <c r="E187" s="238" t="s">
        <v>24</v>
      </c>
      <c r="F187" s="239">
        <v>157800000</v>
      </c>
      <c r="G187" s="239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1561</v>
      </c>
      <c r="D188" s="237" t="s">
        <v>44</v>
      </c>
      <c r="E188" s="238" t="s">
        <v>24</v>
      </c>
      <c r="F188" s="239">
        <v>8595700</v>
      </c>
      <c r="G188" s="239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1562</v>
      </c>
      <c r="D189" s="237" t="s">
        <v>44</v>
      </c>
      <c r="E189" s="238" t="s">
        <v>24</v>
      </c>
      <c r="F189" s="239">
        <v>8595700</v>
      </c>
      <c r="G189" s="239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37"/>
      <c r="E190" s="238"/>
      <c r="F190" s="239"/>
      <c r="G190" s="239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37" t="s">
        <v>48</v>
      </c>
      <c r="E191" s="238"/>
      <c r="F191" s="239"/>
      <c r="G191" s="239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37" t="s">
        <v>44</v>
      </c>
      <c r="E192" s="238" t="s">
        <v>8</v>
      </c>
      <c r="F192" s="239">
        <v>648050</v>
      </c>
      <c r="G192" s="239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37" t="s">
        <v>44</v>
      </c>
      <c r="E193" s="238" t="s">
        <v>8</v>
      </c>
      <c r="F193" s="239">
        <v>674300</v>
      </c>
      <c r="G193" s="239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37" t="s">
        <v>45</v>
      </c>
      <c r="E194" s="238" t="s">
        <v>8</v>
      </c>
      <c r="F194" s="239">
        <v>42100</v>
      </c>
      <c r="G194" s="239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37" t="s">
        <v>45</v>
      </c>
      <c r="E195" s="238" t="s">
        <v>8</v>
      </c>
      <c r="F195" s="239">
        <v>42100</v>
      </c>
      <c r="G195" s="239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37" t="s">
        <v>45</v>
      </c>
      <c r="E196" s="238" t="s">
        <v>8</v>
      </c>
      <c r="F196" s="239">
        <v>3800000</v>
      </c>
      <c r="G196" s="239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37" t="s">
        <v>48</v>
      </c>
      <c r="E197" s="238"/>
      <c r="F197" s="239"/>
      <c r="G197" s="239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37" t="s">
        <v>48</v>
      </c>
      <c r="E198" s="238"/>
      <c r="F198" s="239"/>
      <c r="G198" s="239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37" t="s">
        <v>45</v>
      </c>
      <c r="E199" s="238" t="s">
        <v>24</v>
      </c>
      <c r="F199" s="239">
        <v>280800000</v>
      </c>
      <c r="G199" s="239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37" t="s">
        <v>45</v>
      </c>
      <c r="E200" s="238" t="s">
        <v>8</v>
      </c>
      <c r="F200" s="239">
        <v>34688200</v>
      </c>
      <c r="G200" s="239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37" t="s">
        <v>45</v>
      </c>
      <c r="E201" s="238" t="s">
        <v>8</v>
      </c>
      <c r="F201" s="239">
        <v>24774500</v>
      </c>
      <c r="G201" s="239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37" t="s">
        <v>48</v>
      </c>
      <c r="E202" s="238"/>
      <c r="F202" s="239"/>
      <c r="G202" s="239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37" t="s">
        <v>48</v>
      </c>
      <c r="E203" s="238"/>
      <c r="F203" s="239"/>
      <c r="G203" s="239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37" t="s">
        <v>45</v>
      </c>
      <c r="E204" s="238" t="s">
        <v>100</v>
      </c>
      <c r="F204" s="239">
        <v>3036730</v>
      </c>
      <c r="G204" s="239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37" t="s">
        <v>45</v>
      </c>
      <c r="E205" s="240" t="s">
        <v>100</v>
      </c>
      <c r="F205" s="239">
        <v>4137730</v>
      </c>
      <c r="G205" s="239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37" t="s">
        <v>45</v>
      </c>
      <c r="E206" s="238" t="s">
        <v>100</v>
      </c>
      <c r="F206" s="239">
        <v>5206920</v>
      </c>
      <c r="G206" s="239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37" t="s">
        <v>45</v>
      </c>
      <c r="E207" s="238" t="s">
        <v>100</v>
      </c>
      <c r="F207" s="239">
        <v>5453270</v>
      </c>
      <c r="G207" s="239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37" t="s">
        <v>45</v>
      </c>
      <c r="E208" s="238" t="s">
        <v>100</v>
      </c>
      <c r="F208" s="239">
        <v>6453770</v>
      </c>
      <c r="G208" s="239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37" t="s">
        <v>45</v>
      </c>
      <c r="E209" s="238" t="s">
        <v>100</v>
      </c>
      <c r="F209" s="239">
        <v>7728790</v>
      </c>
      <c r="G209" s="239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37" t="s">
        <v>47</v>
      </c>
      <c r="E210" s="238" t="s">
        <v>100</v>
      </c>
      <c r="F210" s="239">
        <v>10066.666666666668</v>
      </c>
      <c r="G210" s="239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37" t="s">
        <v>45</v>
      </c>
      <c r="E211" s="238" t="s">
        <v>24</v>
      </c>
      <c r="F211" s="239">
        <v>200000</v>
      </c>
      <c r="G211" s="239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37" t="s">
        <v>48</v>
      </c>
      <c r="E212" s="238"/>
      <c r="F212" s="239"/>
      <c r="G212" s="239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37" t="s">
        <v>48</v>
      </c>
      <c r="E213" s="238"/>
      <c r="F213" s="239"/>
      <c r="G213" s="239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1563</v>
      </c>
      <c r="D214" s="237" t="s">
        <v>44</v>
      </c>
      <c r="E214" s="238" t="s">
        <v>8</v>
      </c>
      <c r="F214" s="239">
        <v>217470</v>
      </c>
      <c r="G214" s="239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37" t="s">
        <v>44</v>
      </c>
      <c r="E215" s="238" t="s">
        <v>8</v>
      </c>
      <c r="F215" s="239">
        <v>212320</v>
      </c>
      <c r="G215" s="239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1564</v>
      </c>
      <c r="D216" s="237" t="s">
        <v>44</v>
      </c>
      <c r="E216" s="238" t="s">
        <v>24</v>
      </c>
      <c r="F216" s="239">
        <v>394550</v>
      </c>
      <c r="G216" s="239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1565</v>
      </c>
      <c r="D217" s="237" t="s">
        <v>44</v>
      </c>
      <c r="E217" s="238" t="s">
        <v>24</v>
      </c>
      <c r="F217" s="239">
        <v>220800</v>
      </c>
      <c r="G217" s="239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37"/>
      <c r="E218" s="238"/>
      <c r="F218" s="239"/>
      <c r="G218" s="239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37" t="s">
        <v>48</v>
      </c>
      <c r="E219" s="238"/>
      <c r="F219" s="239"/>
      <c r="G219" s="239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37" t="s">
        <v>44</v>
      </c>
      <c r="E220" s="238" t="s">
        <v>7</v>
      </c>
      <c r="F220" s="239">
        <v>9831</v>
      </c>
      <c r="G220" s="239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37" t="s">
        <v>44</v>
      </c>
      <c r="E221" s="238" t="s">
        <v>7</v>
      </c>
      <c r="F221" s="239">
        <v>19368</v>
      </c>
      <c r="G221" s="239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37" t="s">
        <v>44</v>
      </c>
      <c r="E222" s="238" t="s">
        <v>7</v>
      </c>
      <c r="F222" s="239">
        <v>32428</v>
      </c>
      <c r="G222" s="239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37" t="s">
        <v>44</v>
      </c>
      <c r="E223" s="238" t="s">
        <v>7</v>
      </c>
      <c r="F223" s="239">
        <v>13740</v>
      </c>
      <c r="G223" s="239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37" t="s">
        <v>44</v>
      </c>
      <c r="E224" s="238" t="s">
        <v>7</v>
      </c>
      <c r="F224" s="239">
        <v>24590</v>
      </c>
      <c r="G224" s="239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37" t="s">
        <v>44</v>
      </c>
      <c r="E225" s="238" t="s">
        <v>7</v>
      </c>
      <c r="F225" s="239">
        <v>39175</v>
      </c>
      <c r="G225" s="239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37" t="s">
        <v>48</v>
      </c>
      <c r="E226" s="238"/>
      <c r="F226" s="239"/>
      <c r="G226" s="239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37" t="s">
        <v>48</v>
      </c>
      <c r="E227" s="238"/>
      <c r="F227" s="239"/>
      <c r="G227" s="239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37" t="s">
        <v>44</v>
      </c>
      <c r="E228" s="238" t="s">
        <v>7</v>
      </c>
      <c r="F228" s="239">
        <v>47850</v>
      </c>
      <c r="G228" s="239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37" t="s">
        <v>44</v>
      </c>
      <c r="E229" s="238" t="s">
        <v>7</v>
      </c>
      <c r="F229" s="239">
        <v>27280</v>
      </c>
      <c r="G229" s="239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1460</v>
      </c>
      <c r="D230" s="237" t="s">
        <v>44</v>
      </c>
      <c r="E230" s="238" t="s">
        <v>7</v>
      </c>
      <c r="F230" s="239">
        <v>48905</v>
      </c>
      <c r="G230" s="239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37" t="s">
        <v>44</v>
      </c>
      <c r="E231" s="238" t="s">
        <v>7</v>
      </c>
      <c r="F231" s="239">
        <v>3780</v>
      </c>
      <c r="G231" s="239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37" t="s">
        <v>44</v>
      </c>
      <c r="E232" s="238" t="s">
        <v>7</v>
      </c>
      <c r="F232" s="239">
        <v>5890</v>
      </c>
      <c r="G232" s="239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37" t="s">
        <v>45</v>
      </c>
      <c r="E233" s="238" t="s">
        <v>7</v>
      </c>
      <c r="F233" s="239">
        <v>8900</v>
      </c>
      <c r="G233" s="239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37" t="s">
        <v>45</v>
      </c>
      <c r="E234" s="238" t="s">
        <v>7</v>
      </c>
      <c r="F234" s="239">
        <v>10000</v>
      </c>
      <c r="G234" s="239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37" t="s">
        <v>44</v>
      </c>
      <c r="E235" s="238" t="s">
        <v>7</v>
      </c>
      <c r="F235" s="239">
        <v>12120</v>
      </c>
      <c r="G235" s="239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37" t="s">
        <v>45</v>
      </c>
      <c r="E236" s="238" t="s">
        <v>7</v>
      </c>
      <c r="F236" s="239">
        <v>23600</v>
      </c>
      <c r="G236" s="239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37" t="s">
        <v>44</v>
      </c>
      <c r="E237" s="238" t="s">
        <v>7</v>
      </c>
      <c r="F237" s="239">
        <v>290975</v>
      </c>
      <c r="G237" s="239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1461</v>
      </c>
      <c r="D238" s="237" t="s">
        <v>45</v>
      </c>
      <c r="E238" s="238" t="s">
        <v>7</v>
      </c>
      <c r="F238" s="239">
        <v>62800</v>
      </c>
      <c r="G238" s="239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37" t="s">
        <v>45</v>
      </c>
      <c r="E239" s="238" t="s">
        <v>7</v>
      </c>
      <c r="F239" s="239">
        <v>107300</v>
      </c>
      <c r="G239" s="239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37" t="s">
        <v>45</v>
      </c>
      <c r="E240" s="238" t="s">
        <v>7</v>
      </c>
      <c r="F240" s="239">
        <v>468300</v>
      </c>
      <c r="G240" s="239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37" t="s">
        <v>45</v>
      </c>
      <c r="E241" s="238" t="s">
        <v>7</v>
      </c>
      <c r="F241" s="239">
        <v>633500</v>
      </c>
      <c r="G241" s="239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37" t="s">
        <v>45</v>
      </c>
      <c r="E242" s="238" t="s">
        <v>7</v>
      </c>
      <c r="F242" s="239">
        <v>983500</v>
      </c>
      <c r="G242" s="239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37" t="s">
        <v>44</v>
      </c>
      <c r="E243" s="238" t="s">
        <v>7</v>
      </c>
      <c r="F243" s="239">
        <v>84991</v>
      </c>
      <c r="G243" s="239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37" t="s">
        <v>44</v>
      </c>
      <c r="E244" s="238" t="s">
        <v>7</v>
      </c>
      <c r="F244" s="239">
        <v>125850</v>
      </c>
      <c r="G244" s="239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37" t="s">
        <v>44</v>
      </c>
      <c r="E245" s="238" t="s">
        <v>7</v>
      </c>
      <c r="F245" s="239">
        <v>196270</v>
      </c>
      <c r="G245" s="239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37" t="s">
        <v>44</v>
      </c>
      <c r="E246" s="238" t="s">
        <v>7</v>
      </c>
      <c r="F246" s="239">
        <v>318390</v>
      </c>
      <c r="G246" s="239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37" t="s">
        <v>45</v>
      </c>
      <c r="E247" s="238" t="s">
        <v>7</v>
      </c>
      <c r="F247" s="239">
        <v>121560.8</v>
      </c>
      <c r="G247" s="239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37" t="s">
        <v>45</v>
      </c>
      <c r="E248" s="238" t="s">
        <v>7</v>
      </c>
      <c r="F248" s="239">
        <v>164883</v>
      </c>
      <c r="G248" s="239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37" t="s">
        <v>44</v>
      </c>
      <c r="E249" s="238" t="s">
        <v>7</v>
      </c>
      <c r="F249" s="239">
        <v>378330</v>
      </c>
      <c r="G249" s="239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37" t="s">
        <v>45</v>
      </c>
      <c r="E250" s="238" t="s">
        <v>7</v>
      </c>
      <c r="F250" s="239">
        <v>417044.06800000003</v>
      </c>
      <c r="G250" s="239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37" t="s">
        <v>45</v>
      </c>
      <c r="E251" s="238" t="s">
        <v>7</v>
      </c>
      <c r="F251" s="239">
        <v>82600</v>
      </c>
      <c r="G251" s="239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37" t="s">
        <v>45</v>
      </c>
      <c r="E252" s="238" t="s">
        <v>7</v>
      </c>
      <c r="F252" s="239">
        <v>116300</v>
      </c>
      <c r="G252" s="239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37" t="s">
        <v>45</v>
      </c>
      <c r="E253" s="238" t="s">
        <v>7</v>
      </c>
      <c r="F253" s="239">
        <v>139900</v>
      </c>
      <c r="G253" s="239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37" t="s">
        <v>45</v>
      </c>
      <c r="E254" s="238" t="s">
        <v>7</v>
      </c>
      <c r="F254" s="239">
        <v>154600</v>
      </c>
      <c r="G254" s="239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37" t="s">
        <v>45</v>
      </c>
      <c r="E255" s="238" t="s">
        <v>7</v>
      </c>
      <c r="F255" s="239">
        <v>103500</v>
      </c>
      <c r="G255" s="239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37" t="s">
        <v>45</v>
      </c>
      <c r="E256" s="238" t="s">
        <v>7</v>
      </c>
      <c r="F256" s="239">
        <v>106000</v>
      </c>
      <c r="G256" s="239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37" t="s">
        <v>45</v>
      </c>
      <c r="E257" s="238" t="s">
        <v>7</v>
      </c>
      <c r="F257" s="239">
        <v>135900</v>
      </c>
      <c r="G257" s="239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37" t="s">
        <v>45</v>
      </c>
      <c r="E258" s="238" t="s">
        <v>7</v>
      </c>
      <c r="F258" s="239">
        <v>160100</v>
      </c>
      <c r="G258" s="239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37" t="s">
        <v>44</v>
      </c>
      <c r="E259" s="238" t="s">
        <v>7</v>
      </c>
      <c r="F259" s="239">
        <v>362130</v>
      </c>
      <c r="G259" s="239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37" t="s">
        <v>44</v>
      </c>
      <c r="E260" s="238" t="s">
        <v>7</v>
      </c>
      <c r="F260" s="239">
        <v>418580</v>
      </c>
      <c r="G260" s="239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37" t="s">
        <v>44</v>
      </c>
      <c r="E261" s="238" t="s">
        <v>7</v>
      </c>
      <c r="F261" s="239">
        <v>447280</v>
      </c>
      <c r="G261" s="239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37" t="s">
        <v>45</v>
      </c>
      <c r="E262" s="238" t="s">
        <v>7</v>
      </c>
      <c r="F262" s="239">
        <v>3200</v>
      </c>
      <c r="G262" s="239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37" t="s">
        <v>45</v>
      </c>
      <c r="E263" s="238" t="s">
        <v>7</v>
      </c>
      <c r="F263" s="239">
        <v>4100</v>
      </c>
      <c r="G263" s="239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37" t="s">
        <v>45</v>
      </c>
      <c r="E264" s="238" t="s">
        <v>7</v>
      </c>
      <c r="F264" s="239">
        <v>6500</v>
      </c>
      <c r="G264" s="239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37" t="s">
        <v>45</v>
      </c>
      <c r="E265" s="238" t="s">
        <v>7</v>
      </c>
      <c r="F265" s="239">
        <v>11400</v>
      </c>
      <c r="G265" s="239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37" t="s">
        <v>45</v>
      </c>
      <c r="E266" s="238" t="s">
        <v>7</v>
      </c>
      <c r="F266" s="239">
        <v>16700</v>
      </c>
      <c r="G266" s="239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37" t="s">
        <v>45</v>
      </c>
      <c r="E267" s="238" t="s">
        <v>7</v>
      </c>
      <c r="F267" s="239">
        <v>9600</v>
      </c>
      <c r="G267" s="239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37" t="s">
        <v>45</v>
      </c>
      <c r="E268" s="238" t="s">
        <v>7</v>
      </c>
      <c r="F268" s="239">
        <v>11700</v>
      </c>
      <c r="G268" s="239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37" t="s">
        <v>45</v>
      </c>
      <c r="E269" s="238" t="s">
        <v>7</v>
      </c>
      <c r="F269" s="239">
        <v>13300</v>
      </c>
      <c r="G269" s="239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37" t="s">
        <v>45</v>
      </c>
      <c r="E270" s="238" t="s">
        <v>7</v>
      </c>
      <c r="F270" s="239">
        <v>17000</v>
      </c>
      <c r="G270" s="239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37" t="s">
        <v>44</v>
      </c>
      <c r="E271" s="238" t="s">
        <v>7</v>
      </c>
      <c r="F271" s="239">
        <v>297630</v>
      </c>
      <c r="G271" s="239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37" t="s">
        <v>44</v>
      </c>
      <c r="E272" s="238" t="s">
        <v>7</v>
      </c>
      <c r="F272" s="239">
        <v>361430</v>
      </c>
      <c r="G272" s="239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37" t="s">
        <v>48</v>
      </c>
      <c r="E273" s="238"/>
      <c r="F273" s="239"/>
      <c r="G273" s="239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37" t="s">
        <v>48</v>
      </c>
      <c r="E274" s="238"/>
      <c r="F274" s="239"/>
      <c r="G274" s="239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1566</v>
      </c>
      <c r="D275" s="237" t="s">
        <v>45</v>
      </c>
      <c r="E275" s="238" t="s">
        <v>8</v>
      </c>
      <c r="F275" s="239">
        <v>34700</v>
      </c>
      <c r="G275" s="239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1567</v>
      </c>
      <c r="D276" s="237" t="s">
        <v>45</v>
      </c>
      <c r="E276" s="238" t="s">
        <v>8</v>
      </c>
      <c r="F276" s="239">
        <v>40300</v>
      </c>
      <c r="G276" s="239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1568</v>
      </c>
      <c r="D277" s="237" t="s">
        <v>45</v>
      </c>
      <c r="E277" s="238" t="s">
        <v>8</v>
      </c>
      <c r="F277" s="239">
        <v>44000</v>
      </c>
      <c r="G277" s="239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1569</v>
      </c>
      <c r="D278" s="237" t="s">
        <v>45</v>
      </c>
      <c r="E278" s="238" t="s">
        <v>8</v>
      </c>
      <c r="F278" s="239">
        <v>57700</v>
      </c>
      <c r="G278" s="239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1570</v>
      </c>
      <c r="D279" s="237" t="s">
        <v>45</v>
      </c>
      <c r="E279" s="238" t="s">
        <v>8</v>
      </c>
      <c r="F279" s="239">
        <v>83000</v>
      </c>
      <c r="G279" s="239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1571</v>
      </c>
      <c r="D280" s="237" t="s">
        <v>45</v>
      </c>
      <c r="E280" s="238" t="s">
        <v>8</v>
      </c>
      <c r="F280" s="239">
        <v>90450</v>
      </c>
      <c r="G280" s="239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1572</v>
      </c>
      <c r="D281" s="237" t="s">
        <v>45</v>
      </c>
      <c r="E281" s="238" t="s">
        <v>8</v>
      </c>
      <c r="F281" s="239">
        <v>106000</v>
      </c>
      <c r="G281" s="239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1573</v>
      </c>
      <c r="D282" s="237" t="s">
        <v>45</v>
      </c>
      <c r="E282" s="238" t="s">
        <v>8</v>
      </c>
      <c r="F282" s="239">
        <v>115650</v>
      </c>
      <c r="G282" s="239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1574</v>
      </c>
      <c r="D283" s="237" t="s">
        <v>45</v>
      </c>
      <c r="E283" s="238" t="s">
        <v>8</v>
      </c>
      <c r="F283" s="239">
        <v>159200</v>
      </c>
      <c r="G283" s="239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1575</v>
      </c>
      <c r="D284" s="237" t="s">
        <v>45</v>
      </c>
      <c r="E284" s="238" t="s">
        <v>8</v>
      </c>
      <c r="F284" s="239">
        <v>49900</v>
      </c>
      <c r="G284" s="239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1576</v>
      </c>
      <c r="D285" s="237" t="s">
        <v>45</v>
      </c>
      <c r="E285" s="238" t="s">
        <v>8</v>
      </c>
      <c r="F285" s="239">
        <v>62200</v>
      </c>
      <c r="G285" s="239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1577</v>
      </c>
      <c r="D286" s="237" t="s">
        <v>45</v>
      </c>
      <c r="E286" s="238" t="s">
        <v>8</v>
      </c>
      <c r="F286" s="239">
        <v>65800</v>
      </c>
      <c r="G286" s="239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1578</v>
      </c>
      <c r="D287" s="237" t="s">
        <v>45</v>
      </c>
      <c r="E287" s="238" t="s">
        <v>8</v>
      </c>
      <c r="F287" s="239">
        <v>69100</v>
      </c>
      <c r="G287" s="239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1579</v>
      </c>
      <c r="D288" s="237" t="s">
        <v>45</v>
      </c>
      <c r="E288" s="238" t="s">
        <v>8</v>
      </c>
      <c r="F288" s="239">
        <v>87100</v>
      </c>
      <c r="G288" s="239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1580</v>
      </c>
      <c r="D289" s="237" t="s">
        <v>45</v>
      </c>
      <c r="E289" s="238" t="s">
        <v>8</v>
      </c>
      <c r="F289" s="239">
        <v>98500</v>
      </c>
      <c r="G289" s="239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1581</v>
      </c>
      <c r="D290" s="237" t="s">
        <v>45</v>
      </c>
      <c r="E290" s="238" t="s">
        <v>8</v>
      </c>
      <c r="F290" s="239">
        <v>137700</v>
      </c>
      <c r="G290" s="239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1582</v>
      </c>
      <c r="D291" s="237" t="s">
        <v>45</v>
      </c>
      <c r="E291" s="238" t="s">
        <v>8</v>
      </c>
      <c r="F291" s="239">
        <v>124300</v>
      </c>
      <c r="G291" s="239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1583</v>
      </c>
      <c r="D292" s="237" t="s">
        <v>45</v>
      </c>
      <c r="E292" s="238" t="s">
        <v>8</v>
      </c>
      <c r="F292" s="239">
        <v>114000</v>
      </c>
      <c r="G292" s="239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1584</v>
      </c>
      <c r="D293" s="237" t="s">
        <v>45</v>
      </c>
      <c r="E293" s="238" t="s">
        <v>8</v>
      </c>
      <c r="F293" s="239">
        <v>146000</v>
      </c>
      <c r="G293" s="239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1585</v>
      </c>
      <c r="D294" s="237" t="s">
        <v>45</v>
      </c>
      <c r="E294" s="238" t="s">
        <v>8</v>
      </c>
      <c r="F294" s="239">
        <v>156000</v>
      </c>
      <c r="G294" s="239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1586</v>
      </c>
      <c r="D295" s="237" t="s">
        <v>45</v>
      </c>
      <c r="E295" s="238" t="s">
        <v>8</v>
      </c>
      <c r="F295" s="239">
        <v>17200</v>
      </c>
      <c r="G295" s="239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1587</v>
      </c>
      <c r="D296" s="237" t="s">
        <v>45</v>
      </c>
      <c r="E296" s="238" t="s">
        <v>8</v>
      </c>
      <c r="F296" s="239">
        <v>21900</v>
      </c>
      <c r="G296" s="239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1588</v>
      </c>
      <c r="D297" s="237" t="s">
        <v>45</v>
      </c>
      <c r="E297" s="238" t="s">
        <v>8</v>
      </c>
      <c r="F297" s="239">
        <v>21900</v>
      </c>
      <c r="G297" s="239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1589</v>
      </c>
      <c r="D298" s="237" t="s">
        <v>45</v>
      </c>
      <c r="E298" s="238" t="s">
        <v>8</v>
      </c>
      <c r="F298" s="239">
        <v>23500</v>
      </c>
      <c r="G298" s="239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1590</v>
      </c>
      <c r="D299" s="237" t="s">
        <v>45</v>
      </c>
      <c r="E299" s="238" t="s">
        <v>8</v>
      </c>
      <c r="F299" s="239">
        <v>26100</v>
      </c>
      <c r="G299" s="239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1591</v>
      </c>
      <c r="D300" s="237" t="s">
        <v>45</v>
      </c>
      <c r="E300" s="238" t="s">
        <v>8</v>
      </c>
      <c r="F300" s="239">
        <v>35500</v>
      </c>
      <c r="G300" s="239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1592</v>
      </c>
      <c r="D301" s="237" t="s">
        <v>45</v>
      </c>
      <c r="E301" s="238" t="s">
        <v>8</v>
      </c>
      <c r="F301" s="239">
        <v>46200</v>
      </c>
      <c r="G301" s="239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1593</v>
      </c>
      <c r="D302" s="237" t="s">
        <v>45</v>
      </c>
      <c r="E302" s="238" t="s">
        <v>8</v>
      </c>
      <c r="F302" s="239">
        <v>68700</v>
      </c>
      <c r="G302" s="239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1594</v>
      </c>
      <c r="D303" s="237" t="s">
        <v>45</v>
      </c>
      <c r="E303" s="238" t="s">
        <v>8</v>
      </c>
      <c r="F303" s="239">
        <v>76800</v>
      </c>
      <c r="G303" s="239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1595</v>
      </c>
      <c r="D304" s="237" t="s">
        <v>45</v>
      </c>
      <c r="E304" s="238" t="s">
        <v>8</v>
      </c>
      <c r="F304" s="239">
        <v>23000</v>
      </c>
      <c r="G304" s="239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1596</v>
      </c>
      <c r="D305" s="237" t="s">
        <v>45</v>
      </c>
      <c r="E305" s="238" t="s">
        <v>8</v>
      </c>
      <c r="F305" s="239">
        <v>25700</v>
      </c>
      <c r="G305" s="239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1597</v>
      </c>
      <c r="D306" s="237" t="s">
        <v>45</v>
      </c>
      <c r="E306" s="238" t="s">
        <v>8</v>
      </c>
      <c r="F306" s="239">
        <v>38100</v>
      </c>
      <c r="G306" s="239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1598</v>
      </c>
      <c r="D307" s="237" t="s">
        <v>45</v>
      </c>
      <c r="E307" s="238" t="s">
        <v>8</v>
      </c>
      <c r="F307" s="239">
        <v>48000</v>
      </c>
      <c r="G307" s="239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1599</v>
      </c>
      <c r="D308" s="237" t="s">
        <v>45</v>
      </c>
      <c r="E308" s="238" t="s">
        <v>8</v>
      </c>
      <c r="F308" s="239">
        <v>60000</v>
      </c>
      <c r="G308" s="239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1600</v>
      </c>
      <c r="D309" s="237" t="s">
        <v>45</v>
      </c>
      <c r="E309" s="238" t="s">
        <v>8</v>
      </c>
      <c r="F309" s="239">
        <v>79000</v>
      </c>
      <c r="G309" s="239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1601</v>
      </c>
      <c r="D310" s="237" t="s">
        <v>45</v>
      </c>
      <c r="E310" s="238" t="s">
        <v>8</v>
      </c>
      <c r="F310" s="239">
        <v>99600</v>
      </c>
      <c r="G310" s="239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1602</v>
      </c>
      <c r="D311" s="237" t="s">
        <v>45</v>
      </c>
      <c r="E311" s="238" t="s">
        <v>8</v>
      </c>
      <c r="F311" s="239">
        <v>170800</v>
      </c>
      <c r="G311" s="239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1462</v>
      </c>
      <c r="D312" s="237" t="s">
        <v>45</v>
      </c>
      <c r="E312" s="238" t="s">
        <v>8</v>
      </c>
      <c r="F312" s="239">
        <v>197400</v>
      </c>
      <c r="G312" s="239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1463</v>
      </c>
      <c r="D313" s="237" t="s">
        <v>45</v>
      </c>
      <c r="E313" s="238" t="s">
        <v>8</v>
      </c>
      <c r="F313" s="239">
        <v>158100</v>
      </c>
      <c r="G313" s="239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37" t="s">
        <v>48</v>
      </c>
      <c r="E314" s="238"/>
      <c r="F314" s="239"/>
      <c r="G314" s="239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37" t="s">
        <v>48</v>
      </c>
      <c r="E315" s="238"/>
      <c r="F315" s="239"/>
      <c r="G315" s="239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37" t="s">
        <v>45</v>
      </c>
      <c r="E316" s="238" t="s">
        <v>112</v>
      </c>
      <c r="F316" s="239">
        <v>125000</v>
      </c>
      <c r="G316" s="239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37" t="s">
        <v>45</v>
      </c>
      <c r="E317" s="238" t="s">
        <v>114</v>
      </c>
      <c r="F317" s="239">
        <v>74000</v>
      </c>
      <c r="G317" s="239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37" t="s">
        <v>45</v>
      </c>
      <c r="E318" s="238" t="s">
        <v>8</v>
      </c>
      <c r="F318" s="239">
        <v>4500</v>
      </c>
      <c r="G318" s="239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37" t="s">
        <v>45</v>
      </c>
      <c r="E319" s="238" t="s">
        <v>24</v>
      </c>
      <c r="F319" s="239">
        <v>3888</v>
      </c>
      <c r="G319" s="239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37" t="s">
        <v>45</v>
      </c>
      <c r="E320" s="238" t="s">
        <v>24</v>
      </c>
      <c r="F320" s="239">
        <v>2900</v>
      </c>
      <c r="G320" s="239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37" t="s">
        <v>45</v>
      </c>
      <c r="E321" s="238" t="s">
        <v>24</v>
      </c>
      <c r="F321" s="239">
        <v>11500</v>
      </c>
      <c r="G321" s="239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37" t="s">
        <v>45</v>
      </c>
      <c r="E322" s="238" t="s">
        <v>24</v>
      </c>
      <c r="F322" s="239">
        <v>6100</v>
      </c>
      <c r="G322" s="239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37" t="s">
        <v>45</v>
      </c>
      <c r="E323" s="238" t="s">
        <v>8</v>
      </c>
      <c r="F323" s="239">
        <v>58600</v>
      </c>
      <c r="G323" s="239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37" t="s">
        <v>45</v>
      </c>
      <c r="E324" s="238" t="s">
        <v>24</v>
      </c>
      <c r="F324" s="239">
        <v>15400</v>
      </c>
      <c r="G324" s="239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37" t="s">
        <v>45</v>
      </c>
      <c r="E325" s="238" t="s">
        <v>24</v>
      </c>
      <c r="F325" s="239">
        <v>5300</v>
      </c>
      <c r="G325" s="239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37" t="s">
        <v>45</v>
      </c>
      <c r="E326" s="238" t="s">
        <v>24</v>
      </c>
      <c r="F326" s="239">
        <v>8900</v>
      </c>
      <c r="G326" s="239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37" t="s">
        <v>45</v>
      </c>
      <c r="E327" s="238" t="s">
        <v>24</v>
      </c>
      <c r="F327" s="239">
        <v>15800</v>
      </c>
      <c r="G327" s="239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37" t="s">
        <v>45</v>
      </c>
      <c r="E328" s="238" t="s">
        <v>24</v>
      </c>
      <c r="F328" s="239">
        <v>13800</v>
      </c>
      <c r="G328" s="239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1464</v>
      </c>
      <c r="D329" s="237" t="s">
        <v>45</v>
      </c>
      <c r="E329" s="238" t="s">
        <v>24</v>
      </c>
      <c r="F329" s="239">
        <v>18080</v>
      </c>
      <c r="G329" s="239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1465</v>
      </c>
      <c r="D330" s="237" t="s">
        <v>45</v>
      </c>
      <c r="E330" s="238" t="s">
        <v>24</v>
      </c>
      <c r="F330" s="239">
        <v>19700</v>
      </c>
      <c r="G330" s="239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1466</v>
      </c>
      <c r="D331" s="237" t="s">
        <v>45</v>
      </c>
      <c r="E331" s="238" t="s">
        <v>24</v>
      </c>
      <c r="F331" s="239">
        <v>23000</v>
      </c>
      <c r="G331" s="239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1467</v>
      </c>
      <c r="D332" s="237" t="s">
        <v>45</v>
      </c>
      <c r="E332" s="238" t="s">
        <v>24</v>
      </c>
      <c r="F332" s="239">
        <v>38400</v>
      </c>
      <c r="G332" s="239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37" t="s">
        <v>45</v>
      </c>
      <c r="E333" s="238" t="s">
        <v>24</v>
      </c>
      <c r="F333" s="239">
        <v>22900</v>
      </c>
      <c r="G333" s="239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37" t="s">
        <v>45</v>
      </c>
      <c r="E334" s="238" t="s">
        <v>24</v>
      </c>
      <c r="F334" s="239">
        <v>25000</v>
      </c>
      <c r="G334" s="239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37" t="s">
        <v>45</v>
      </c>
      <c r="E335" s="238" t="s">
        <v>24</v>
      </c>
      <c r="F335" s="239">
        <v>25000</v>
      </c>
      <c r="G335" s="239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37" t="s">
        <v>45</v>
      </c>
      <c r="E336" s="238" t="s">
        <v>24</v>
      </c>
      <c r="F336" s="239">
        <v>18400</v>
      </c>
      <c r="G336" s="239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37" t="s">
        <v>45</v>
      </c>
      <c r="E337" s="238" t="s">
        <v>24</v>
      </c>
      <c r="F337" s="239">
        <v>18400</v>
      </c>
      <c r="G337" s="239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37" t="s">
        <v>45</v>
      </c>
      <c r="E338" s="238" t="s">
        <v>24</v>
      </c>
      <c r="F338" s="239">
        <v>18400</v>
      </c>
      <c r="G338" s="239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37" t="s">
        <v>45</v>
      </c>
      <c r="E339" s="238" t="s">
        <v>24</v>
      </c>
      <c r="F339" s="239">
        <v>61300</v>
      </c>
      <c r="G339" s="239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37" t="s">
        <v>45</v>
      </c>
      <c r="E340" s="238" t="s">
        <v>24</v>
      </c>
      <c r="F340" s="239">
        <v>61300</v>
      </c>
      <c r="G340" s="239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37" t="s">
        <v>45</v>
      </c>
      <c r="E341" s="238" t="s">
        <v>24</v>
      </c>
      <c r="F341" s="239">
        <v>61300</v>
      </c>
      <c r="G341" s="239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37" t="s">
        <v>45</v>
      </c>
      <c r="E342" s="238" t="s">
        <v>24</v>
      </c>
      <c r="F342" s="239">
        <v>64500</v>
      </c>
      <c r="G342" s="239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37" t="s">
        <v>45</v>
      </c>
      <c r="E343" s="238" t="s">
        <v>24</v>
      </c>
      <c r="F343" s="239">
        <v>69000</v>
      </c>
      <c r="G343" s="239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37" t="s">
        <v>45</v>
      </c>
      <c r="E344" s="238" t="s">
        <v>24</v>
      </c>
      <c r="F344" s="239">
        <v>82500</v>
      </c>
      <c r="G344" s="239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37" t="s">
        <v>45</v>
      </c>
      <c r="E345" s="238" t="s">
        <v>24</v>
      </c>
      <c r="F345" s="239">
        <v>79800</v>
      </c>
      <c r="G345" s="239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37" t="s">
        <v>45</v>
      </c>
      <c r="E346" s="238" t="s">
        <v>24</v>
      </c>
      <c r="F346" s="239">
        <v>72100</v>
      </c>
      <c r="G346" s="239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37" t="s">
        <v>45</v>
      </c>
      <c r="E347" s="238" t="s">
        <v>24</v>
      </c>
      <c r="F347" s="239">
        <v>86800</v>
      </c>
      <c r="G347" s="239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37" t="s">
        <v>45</v>
      </c>
      <c r="E348" s="238" t="s">
        <v>24</v>
      </c>
      <c r="F348" s="239">
        <v>105600</v>
      </c>
      <c r="G348" s="239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37" t="s">
        <v>45</v>
      </c>
      <c r="E349" s="238" t="s">
        <v>24</v>
      </c>
      <c r="F349" s="239">
        <v>491900</v>
      </c>
      <c r="G349" s="239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37" t="s">
        <v>45</v>
      </c>
      <c r="E350" s="238" t="s">
        <v>24</v>
      </c>
      <c r="F350" s="239">
        <v>29555</v>
      </c>
      <c r="G350" s="239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37" t="s">
        <v>45</v>
      </c>
      <c r="E351" s="238" t="s">
        <v>24</v>
      </c>
      <c r="F351" s="239">
        <v>37200</v>
      </c>
      <c r="G351" s="239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37" t="s">
        <v>45</v>
      </c>
      <c r="E352" s="238" t="s">
        <v>24</v>
      </c>
      <c r="F352" s="239">
        <v>29600</v>
      </c>
      <c r="G352" s="239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37" t="s">
        <v>45</v>
      </c>
      <c r="E353" s="238" t="s">
        <v>24</v>
      </c>
      <c r="F353" s="239">
        <v>37144</v>
      </c>
      <c r="G353" s="239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37" t="s">
        <v>45</v>
      </c>
      <c r="E354" s="238" t="s">
        <v>24</v>
      </c>
      <c r="F354" s="239">
        <v>5700</v>
      </c>
      <c r="G354" s="239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37" t="s">
        <v>45</v>
      </c>
      <c r="E355" s="238" t="s">
        <v>24</v>
      </c>
      <c r="F355" s="239">
        <v>5700</v>
      </c>
      <c r="G355" s="239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37" t="s">
        <v>45</v>
      </c>
      <c r="E356" s="238" t="s">
        <v>24</v>
      </c>
      <c r="F356" s="239">
        <v>10700</v>
      </c>
      <c r="G356" s="239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37" t="s">
        <v>45</v>
      </c>
      <c r="E357" s="238" t="s">
        <v>24</v>
      </c>
      <c r="F357" s="239">
        <v>6200</v>
      </c>
      <c r="G357" s="239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37" t="s">
        <v>45</v>
      </c>
      <c r="E358" s="238" t="s">
        <v>100</v>
      </c>
      <c r="F358" s="239">
        <v>446100</v>
      </c>
      <c r="G358" s="239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37" t="s">
        <v>45</v>
      </c>
      <c r="E359" s="238" t="s">
        <v>100</v>
      </c>
      <c r="F359" s="239">
        <v>45796</v>
      </c>
      <c r="G359" s="239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37" t="s">
        <v>48</v>
      </c>
      <c r="E360" s="238"/>
      <c r="F360" s="239"/>
      <c r="G360" s="239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37" t="s">
        <v>48</v>
      </c>
      <c r="E361" s="238"/>
      <c r="F361" s="239"/>
      <c r="G361" s="239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37" t="s">
        <v>45</v>
      </c>
      <c r="E362" s="238" t="s">
        <v>24</v>
      </c>
      <c r="F362" s="239">
        <v>37000</v>
      </c>
      <c r="G362" s="239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37" t="s">
        <v>45</v>
      </c>
      <c r="E363" s="238" t="s">
        <v>24</v>
      </c>
      <c r="F363" s="239">
        <v>55500</v>
      </c>
      <c r="G363" s="239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37" t="s">
        <v>45</v>
      </c>
      <c r="E364" s="238" t="s">
        <v>24</v>
      </c>
      <c r="F364" s="239">
        <v>67800</v>
      </c>
      <c r="G364" s="239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37" t="s">
        <v>45</v>
      </c>
      <c r="E365" s="238" t="s">
        <v>24</v>
      </c>
      <c r="F365" s="239">
        <v>98600</v>
      </c>
      <c r="G365" s="239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37" t="s">
        <v>45</v>
      </c>
      <c r="E366" s="238" t="s">
        <v>24</v>
      </c>
      <c r="F366" s="239">
        <v>135199</v>
      </c>
      <c r="G366" s="239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37" t="s">
        <v>45</v>
      </c>
      <c r="E367" s="238" t="s">
        <v>7</v>
      </c>
      <c r="F367" s="239">
        <v>7789</v>
      </c>
      <c r="G367" s="239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37" t="s">
        <v>45</v>
      </c>
      <c r="E368" s="238" t="s">
        <v>8</v>
      </c>
      <c r="F368" s="239">
        <v>47459</v>
      </c>
      <c r="G368" s="239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37" t="s">
        <v>45</v>
      </c>
      <c r="E369" s="238" t="s">
        <v>8</v>
      </c>
      <c r="F369" s="239">
        <v>112500</v>
      </c>
      <c r="G369" s="239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37" t="s">
        <v>45</v>
      </c>
      <c r="E370" s="238" t="s">
        <v>8</v>
      </c>
      <c r="F370" s="239">
        <v>35800</v>
      </c>
      <c r="G370" s="239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37" t="s">
        <v>45</v>
      </c>
      <c r="E371" s="238" t="s">
        <v>8</v>
      </c>
      <c r="F371" s="239">
        <v>36000</v>
      </c>
      <c r="G371" s="239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37" t="s">
        <v>45</v>
      </c>
      <c r="E372" s="238" t="s">
        <v>8</v>
      </c>
      <c r="F372" s="239">
        <v>36000</v>
      </c>
      <c r="G372" s="239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37" t="s">
        <v>45</v>
      </c>
      <c r="E373" s="238" t="s">
        <v>8</v>
      </c>
      <c r="F373" s="239">
        <v>40000</v>
      </c>
      <c r="G373" s="239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37" t="s">
        <v>45</v>
      </c>
      <c r="E374" s="238" t="s">
        <v>8</v>
      </c>
      <c r="F374" s="239">
        <v>55000</v>
      </c>
      <c r="G374" s="239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37" t="s">
        <v>45</v>
      </c>
      <c r="E375" s="238" t="s">
        <v>8</v>
      </c>
      <c r="F375" s="239">
        <v>45500</v>
      </c>
      <c r="G375" s="239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37" t="s">
        <v>45</v>
      </c>
      <c r="E376" s="238" t="s">
        <v>8</v>
      </c>
      <c r="F376" s="239">
        <v>45500</v>
      </c>
      <c r="G376" s="239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37" t="s">
        <v>45</v>
      </c>
      <c r="E377" s="238" t="s">
        <v>8</v>
      </c>
      <c r="F377" s="239">
        <v>45500</v>
      </c>
      <c r="G377" s="239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37" t="s">
        <v>45</v>
      </c>
      <c r="E378" s="238" t="s">
        <v>8</v>
      </c>
      <c r="F378" s="239">
        <v>45500</v>
      </c>
      <c r="G378" s="239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37" t="s">
        <v>45</v>
      </c>
      <c r="E379" s="238" t="s">
        <v>8</v>
      </c>
      <c r="F379" s="239">
        <v>7938</v>
      </c>
      <c r="G379" s="239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37" t="s">
        <v>45</v>
      </c>
      <c r="E380" s="238" t="s">
        <v>8</v>
      </c>
      <c r="F380" s="239">
        <v>30000</v>
      </c>
      <c r="G380" s="239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37" t="s">
        <v>45</v>
      </c>
      <c r="E381" s="238" t="s">
        <v>8</v>
      </c>
      <c r="F381" s="239">
        <v>26500</v>
      </c>
      <c r="G381" s="239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37" t="s">
        <v>45</v>
      </c>
      <c r="E382" s="238" t="s">
        <v>8</v>
      </c>
      <c r="F382" s="239">
        <v>26500</v>
      </c>
      <c r="G382" s="239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37" t="s">
        <v>45</v>
      </c>
      <c r="E383" s="238" t="s">
        <v>8</v>
      </c>
      <c r="F383" s="239">
        <v>26500</v>
      </c>
      <c r="G383" s="239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37" t="s">
        <v>45</v>
      </c>
      <c r="E384" s="238" t="s">
        <v>8</v>
      </c>
      <c r="F384" s="239">
        <v>26500</v>
      </c>
      <c r="G384" s="239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37" t="s">
        <v>45</v>
      </c>
      <c r="E385" s="238" t="s">
        <v>8</v>
      </c>
      <c r="F385" s="239">
        <v>33600</v>
      </c>
      <c r="G385" s="239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37" t="s">
        <v>45</v>
      </c>
      <c r="E386" s="238" t="s">
        <v>8</v>
      </c>
      <c r="F386" s="239">
        <v>33600</v>
      </c>
      <c r="G386" s="239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37" t="s">
        <v>45</v>
      </c>
      <c r="E387" s="238" t="s">
        <v>8</v>
      </c>
      <c r="F387" s="239">
        <v>33600</v>
      </c>
      <c r="G387" s="239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37" t="s">
        <v>45</v>
      </c>
      <c r="E388" s="238" t="s">
        <v>8</v>
      </c>
      <c r="F388" s="239">
        <v>33600</v>
      </c>
      <c r="G388" s="239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37" t="s">
        <v>45</v>
      </c>
      <c r="E389" s="238" t="s">
        <v>8</v>
      </c>
      <c r="F389" s="239">
        <v>32600</v>
      </c>
      <c r="G389" s="239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37" t="s">
        <v>45</v>
      </c>
      <c r="E390" s="238" t="s">
        <v>8</v>
      </c>
      <c r="F390" s="239">
        <v>45000</v>
      </c>
      <c r="G390" s="239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37" t="s">
        <v>45</v>
      </c>
      <c r="E391" s="238" t="s">
        <v>8</v>
      </c>
      <c r="F391" s="239">
        <v>92500</v>
      </c>
      <c r="G391" s="239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37" t="s">
        <v>45</v>
      </c>
      <c r="E392" s="238" t="s">
        <v>8</v>
      </c>
      <c r="F392" s="239">
        <v>67700</v>
      </c>
      <c r="G392" s="239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37" t="s">
        <v>45</v>
      </c>
      <c r="E393" s="238" t="s">
        <v>8</v>
      </c>
      <c r="F393" s="239">
        <v>13100</v>
      </c>
      <c r="G393" s="239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37" t="s">
        <v>45</v>
      </c>
      <c r="E394" s="238" t="s">
        <v>8</v>
      </c>
      <c r="F394" s="239">
        <v>404600</v>
      </c>
      <c r="G394" s="239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37" t="s">
        <v>45</v>
      </c>
      <c r="E395" s="238" t="s">
        <v>8</v>
      </c>
      <c r="F395" s="239">
        <v>445573.55999999994</v>
      </c>
      <c r="G395" s="239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37" t="s">
        <v>45</v>
      </c>
      <c r="E396" s="238" t="s">
        <v>8</v>
      </c>
      <c r="F396" s="239">
        <v>89200</v>
      </c>
      <c r="G396" s="239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37" t="s">
        <v>45</v>
      </c>
      <c r="E397" s="238" t="s">
        <v>8</v>
      </c>
      <c r="F397" s="239">
        <v>95000</v>
      </c>
      <c r="G397" s="239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37" t="s">
        <v>45</v>
      </c>
      <c r="E398" s="238" t="s">
        <v>8</v>
      </c>
      <c r="F398" s="239">
        <v>15500</v>
      </c>
      <c r="G398" s="239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37" t="s">
        <v>45</v>
      </c>
      <c r="E399" s="238" t="s">
        <v>8</v>
      </c>
      <c r="F399" s="239">
        <v>37700</v>
      </c>
      <c r="G399" s="239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37" t="s">
        <v>45</v>
      </c>
      <c r="E400" s="238" t="s">
        <v>8</v>
      </c>
      <c r="F400" s="239">
        <v>28000</v>
      </c>
      <c r="G400" s="239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37" t="s">
        <v>45</v>
      </c>
      <c r="E401" s="238" t="s">
        <v>8</v>
      </c>
      <c r="F401" s="239">
        <v>22400</v>
      </c>
      <c r="G401" s="239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37" t="s">
        <v>45</v>
      </c>
      <c r="E402" s="238" t="s">
        <v>8</v>
      </c>
      <c r="F402" s="239">
        <v>15800</v>
      </c>
      <c r="G402" s="239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37" t="s">
        <v>45</v>
      </c>
      <c r="E403" s="238" t="s">
        <v>8</v>
      </c>
      <c r="F403" s="239">
        <v>22400</v>
      </c>
      <c r="G403" s="239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37" t="s">
        <v>45</v>
      </c>
      <c r="E404" s="238" t="s">
        <v>8</v>
      </c>
      <c r="F404" s="239">
        <v>36500</v>
      </c>
      <c r="G404" s="239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37" t="s">
        <v>45</v>
      </c>
      <c r="E405" s="238" t="s">
        <v>8</v>
      </c>
      <c r="F405" s="239">
        <v>10800</v>
      </c>
      <c r="G405" s="239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37" t="s">
        <v>45</v>
      </c>
      <c r="E406" s="238" t="s">
        <v>8</v>
      </c>
      <c r="F406" s="239">
        <v>13600</v>
      </c>
      <c r="G406" s="239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37" t="s">
        <v>45</v>
      </c>
      <c r="E407" s="238" t="s">
        <v>8</v>
      </c>
      <c r="F407" s="239">
        <v>17100</v>
      </c>
      <c r="G407" s="239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37" t="s">
        <v>45</v>
      </c>
      <c r="E408" s="238" t="s">
        <v>8</v>
      </c>
      <c r="F408" s="239">
        <v>32400</v>
      </c>
      <c r="G408" s="239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37" t="s">
        <v>45</v>
      </c>
      <c r="E409" s="238" t="s">
        <v>8</v>
      </c>
      <c r="F409" s="239">
        <v>40400</v>
      </c>
      <c r="G409" s="239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37" t="s">
        <v>45</v>
      </c>
      <c r="E410" s="238" t="s">
        <v>8</v>
      </c>
      <c r="F410" s="239">
        <v>282000</v>
      </c>
      <c r="G410" s="239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37" t="s">
        <v>45</v>
      </c>
      <c r="E411" s="238" t="s">
        <v>8</v>
      </c>
      <c r="F411" s="239">
        <v>379000</v>
      </c>
      <c r="G411" s="239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37" t="s">
        <v>45</v>
      </c>
      <c r="E412" s="238" t="s">
        <v>8</v>
      </c>
      <c r="F412" s="239">
        <v>557000</v>
      </c>
      <c r="G412" s="239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37" t="s">
        <v>45</v>
      </c>
      <c r="E413" s="238" t="s">
        <v>8</v>
      </c>
      <c r="F413" s="239">
        <v>41800</v>
      </c>
      <c r="G413" s="239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37" t="s">
        <v>45</v>
      </c>
      <c r="E414" s="238" t="s">
        <v>8</v>
      </c>
      <c r="F414" s="239">
        <v>78500</v>
      </c>
      <c r="G414" s="239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37" t="s">
        <v>45</v>
      </c>
      <c r="E415" s="238" t="s">
        <v>8</v>
      </c>
      <c r="F415" s="239">
        <v>120000</v>
      </c>
      <c r="G415" s="239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37" t="s">
        <v>45</v>
      </c>
      <c r="E416" s="238" t="s">
        <v>8</v>
      </c>
      <c r="F416" s="239">
        <v>120900</v>
      </c>
      <c r="G416" s="239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37" t="s">
        <v>45</v>
      </c>
      <c r="E417" s="238" t="s">
        <v>8</v>
      </c>
      <c r="F417" s="239">
        <v>78500</v>
      </c>
      <c r="G417" s="239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37" t="s">
        <v>45</v>
      </c>
      <c r="E418" s="238" t="s">
        <v>8</v>
      </c>
      <c r="F418" s="239">
        <v>85300</v>
      </c>
      <c r="G418" s="239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37" t="s">
        <v>45</v>
      </c>
      <c r="E419" s="238" t="s">
        <v>8</v>
      </c>
      <c r="F419" s="239">
        <v>107300</v>
      </c>
      <c r="G419" s="239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37" t="s">
        <v>45</v>
      </c>
      <c r="E420" s="238" t="s">
        <v>8</v>
      </c>
      <c r="F420" s="239">
        <v>112100</v>
      </c>
      <c r="G420" s="239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37" t="s">
        <v>45</v>
      </c>
      <c r="E421" s="238" t="s">
        <v>8</v>
      </c>
      <c r="F421" s="239">
        <v>75400</v>
      </c>
      <c r="G421" s="239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37" t="s">
        <v>45</v>
      </c>
      <c r="E422" s="238" t="s">
        <v>8</v>
      </c>
      <c r="F422" s="239">
        <v>23500</v>
      </c>
      <c r="G422" s="239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37" t="s">
        <v>45</v>
      </c>
      <c r="E423" s="238" t="s">
        <v>8</v>
      </c>
      <c r="F423" s="239">
        <v>26500</v>
      </c>
      <c r="G423" s="239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37" t="s">
        <v>45</v>
      </c>
      <c r="E424" s="238" t="s">
        <v>8</v>
      </c>
      <c r="F424" s="239">
        <v>34000</v>
      </c>
      <c r="G424" s="239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37" t="s">
        <v>45</v>
      </c>
      <c r="E425" s="238" t="s">
        <v>8</v>
      </c>
      <c r="F425" s="239">
        <v>49600</v>
      </c>
      <c r="G425" s="239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37" t="s">
        <v>45</v>
      </c>
      <c r="E426" s="238" t="s">
        <v>8</v>
      </c>
      <c r="F426" s="239">
        <v>56300</v>
      </c>
      <c r="G426" s="239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37" t="s">
        <v>45</v>
      </c>
      <c r="E427" s="238" t="s">
        <v>7</v>
      </c>
      <c r="F427" s="239">
        <v>33800</v>
      </c>
      <c r="G427" s="239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37" t="s">
        <v>45</v>
      </c>
      <c r="E428" s="238" t="s">
        <v>7</v>
      </c>
      <c r="F428" s="239">
        <v>40200</v>
      </c>
      <c r="G428" s="239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37" t="s">
        <v>45</v>
      </c>
      <c r="E429" s="238" t="s">
        <v>7</v>
      </c>
      <c r="F429" s="239">
        <v>46800</v>
      </c>
      <c r="G429" s="239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37" t="s">
        <v>45</v>
      </c>
      <c r="E430" s="238" t="s">
        <v>8</v>
      </c>
      <c r="F430" s="239">
        <v>9500</v>
      </c>
      <c r="G430" s="239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37" t="s">
        <v>45</v>
      </c>
      <c r="E431" s="238" t="s">
        <v>8</v>
      </c>
      <c r="F431" s="239">
        <v>184500</v>
      </c>
      <c r="G431" s="239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37" t="s">
        <v>45</v>
      </c>
      <c r="E432" s="238" t="s">
        <v>8</v>
      </c>
      <c r="F432" s="239">
        <v>175000</v>
      </c>
      <c r="G432" s="239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37" t="s">
        <v>45</v>
      </c>
      <c r="E433" s="238" t="s">
        <v>7</v>
      </c>
      <c r="F433" s="239">
        <v>30000</v>
      </c>
      <c r="G433" s="239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37" t="s">
        <v>45</v>
      </c>
      <c r="E434" s="238" t="s">
        <v>7</v>
      </c>
      <c r="F434" s="239">
        <v>49500</v>
      </c>
      <c r="G434" s="239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37" t="s">
        <v>45</v>
      </c>
      <c r="E435" s="238" t="s">
        <v>7</v>
      </c>
      <c r="F435" s="239">
        <v>120000</v>
      </c>
      <c r="G435" s="239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37" t="s">
        <v>45</v>
      </c>
      <c r="E436" s="238" t="s">
        <v>8</v>
      </c>
      <c r="F436" s="239">
        <v>4880</v>
      </c>
      <c r="G436" s="239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37" t="s">
        <v>45</v>
      </c>
      <c r="E437" s="238" t="s">
        <v>8</v>
      </c>
      <c r="F437" s="239">
        <v>1308700</v>
      </c>
      <c r="G437" s="239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37" t="s">
        <v>45</v>
      </c>
      <c r="E438" s="238" t="s">
        <v>8</v>
      </c>
      <c r="F438" s="239">
        <v>12500</v>
      </c>
      <c r="G438" s="239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37" t="s">
        <v>45</v>
      </c>
      <c r="E439" s="238" t="s">
        <v>7</v>
      </c>
      <c r="F439" s="239">
        <v>9700</v>
      </c>
      <c r="G439" s="239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37" t="s">
        <v>45</v>
      </c>
      <c r="E440" s="238" t="s">
        <v>7</v>
      </c>
      <c r="F440" s="239">
        <v>24300</v>
      </c>
      <c r="G440" s="239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37" t="s">
        <v>45</v>
      </c>
      <c r="E441" s="238" t="s">
        <v>7</v>
      </c>
      <c r="F441" s="239">
        <v>39204</v>
      </c>
      <c r="G441" s="239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1468</v>
      </c>
      <c r="D442" s="237" t="s">
        <v>45</v>
      </c>
      <c r="E442" s="238" t="s">
        <v>7</v>
      </c>
      <c r="F442" s="239">
        <v>491900</v>
      </c>
      <c r="G442" s="239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37" t="s">
        <v>45</v>
      </c>
      <c r="E443" s="238" t="s">
        <v>8</v>
      </c>
      <c r="F443" s="239">
        <v>78069</v>
      </c>
      <c r="G443" s="239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37" t="s">
        <v>45</v>
      </c>
      <c r="E444" s="238" t="s">
        <v>8</v>
      </c>
      <c r="F444" s="239">
        <v>155631</v>
      </c>
      <c r="G444" s="239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33" t="s">
        <v>598</v>
      </c>
      <c r="D445" s="237" t="s">
        <v>45</v>
      </c>
      <c r="E445" s="238" t="s">
        <v>8</v>
      </c>
      <c r="F445" s="239">
        <v>3965</v>
      </c>
      <c r="G445" s="239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37" t="s">
        <v>45</v>
      </c>
      <c r="E446" s="238" t="s">
        <v>8</v>
      </c>
      <c r="F446" s="239">
        <v>31800</v>
      </c>
      <c r="G446" s="239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37" t="s">
        <v>45</v>
      </c>
      <c r="E447" s="238" t="s">
        <v>8</v>
      </c>
      <c r="F447" s="239">
        <v>33800</v>
      </c>
      <c r="G447" s="239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37" t="s">
        <v>45</v>
      </c>
      <c r="E448" s="238" t="s">
        <v>8</v>
      </c>
      <c r="F448" s="239">
        <v>38500</v>
      </c>
      <c r="G448" s="239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37" t="s">
        <v>45</v>
      </c>
      <c r="E449" s="238" t="s">
        <v>8</v>
      </c>
      <c r="F449" s="239">
        <v>76000</v>
      </c>
      <c r="G449" s="239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37" t="s">
        <v>45</v>
      </c>
      <c r="E450" s="238" t="s">
        <v>8</v>
      </c>
      <c r="F450" s="239">
        <v>97000</v>
      </c>
      <c r="G450" s="239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37" t="s">
        <v>45</v>
      </c>
      <c r="E451" s="238" t="s">
        <v>7</v>
      </c>
      <c r="F451" s="239">
        <v>4520</v>
      </c>
      <c r="G451" s="239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37" t="s">
        <v>45</v>
      </c>
      <c r="E452" s="238" t="s">
        <v>8</v>
      </c>
      <c r="F452" s="239">
        <v>7290</v>
      </c>
      <c r="G452" s="239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37" t="s">
        <v>45</v>
      </c>
      <c r="E453" s="238" t="s">
        <v>8</v>
      </c>
      <c r="F453" s="239">
        <v>4500</v>
      </c>
      <c r="G453" s="239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37" t="s">
        <v>45</v>
      </c>
      <c r="E454" s="238" t="s">
        <v>8</v>
      </c>
      <c r="F454" s="239">
        <v>106300</v>
      </c>
      <c r="G454" s="239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37" t="s">
        <v>45</v>
      </c>
      <c r="E455" s="238" t="s">
        <v>8</v>
      </c>
      <c r="F455" s="239">
        <v>116800</v>
      </c>
      <c r="G455" s="239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37" t="s">
        <v>45</v>
      </c>
      <c r="E456" s="238" t="s">
        <v>8</v>
      </c>
      <c r="F456" s="239">
        <v>11400</v>
      </c>
      <c r="G456" s="239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37" t="s">
        <v>45</v>
      </c>
      <c r="E457" s="238" t="s">
        <v>8</v>
      </c>
      <c r="F457" s="239">
        <v>29600</v>
      </c>
      <c r="G457" s="239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37" t="s">
        <v>45</v>
      </c>
      <c r="E458" s="238" t="s">
        <v>8</v>
      </c>
      <c r="F458" s="239">
        <v>290142</v>
      </c>
      <c r="G458" s="239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37" t="s">
        <v>45</v>
      </c>
      <c r="E459" s="238" t="s">
        <v>8</v>
      </c>
      <c r="F459" s="239">
        <v>265680</v>
      </c>
      <c r="G459" s="239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37" t="s">
        <v>45</v>
      </c>
      <c r="E460" s="238" t="s">
        <v>8</v>
      </c>
      <c r="F460" s="239">
        <v>265680</v>
      </c>
      <c r="G460" s="239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37" t="s">
        <v>45</v>
      </c>
      <c r="E461" s="238" t="s">
        <v>8</v>
      </c>
      <c r="F461" s="239">
        <v>20898</v>
      </c>
      <c r="G461" s="239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37" t="s">
        <v>45</v>
      </c>
      <c r="E462" s="238" t="s">
        <v>8</v>
      </c>
      <c r="F462" s="239">
        <v>20700</v>
      </c>
      <c r="G462" s="239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37" t="s">
        <v>45</v>
      </c>
      <c r="E463" s="238" t="s">
        <v>8</v>
      </c>
      <c r="F463" s="239">
        <v>13600</v>
      </c>
      <c r="G463" s="239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37" t="s">
        <v>45</v>
      </c>
      <c r="E464" s="238" t="s">
        <v>8</v>
      </c>
      <c r="F464" s="239">
        <v>27900</v>
      </c>
      <c r="G464" s="239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37" t="s">
        <v>45</v>
      </c>
      <c r="E465" s="238" t="s">
        <v>8</v>
      </c>
      <c r="F465" s="239">
        <v>27815</v>
      </c>
      <c r="G465" s="239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37" t="s">
        <v>45</v>
      </c>
      <c r="E466" s="238" t="s">
        <v>8</v>
      </c>
      <c r="F466" s="239">
        <v>20800</v>
      </c>
      <c r="G466" s="239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37" t="s">
        <v>45</v>
      </c>
      <c r="E467" s="238" t="s">
        <v>8</v>
      </c>
      <c r="F467" s="239">
        <v>23936</v>
      </c>
      <c r="G467" s="239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37" t="s">
        <v>45</v>
      </c>
      <c r="E468" s="238" t="s">
        <v>8</v>
      </c>
      <c r="F468" s="239">
        <v>31590</v>
      </c>
      <c r="G468" s="239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37" t="s">
        <v>45</v>
      </c>
      <c r="E469" s="238" t="s">
        <v>8</v>
      </c>
      <c r="F469" s="239">
        <v>32500</v>
      </c>
      <c r="G469" s="239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37" t="s">
        <v>45</v>
      </c>
      <c r="E470" s="238" t="s">
        <v>8</v>
      </c>
      <c r="F470" s="239">
        <v>47300</v>
      </c>
      <c r="G470" s="239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37" t="s">
        <v>45</v>
      </c>
      <c r="E471" s="238" t="s">
        <v>8</v>
      </c>
      <c r="F471" s="239">
        <v>61560</v>
      </c>
      <c r="G471" s="239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37" t="s">
        <v>45</v>
      </c>
      <c r="E472" s="238" t="s">
        <v>8</v>
      </c>
      <c r="F472" s="239">
        <v>79056</v>
      </c>
      <c r="G472" s="239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37" t="s">
        <v>45</v>
      </c>
      <c r="E473" s="238" t="s">
        <v>8</v>
      </c>
      <c r="F473" s="239">
        <v>81984</v>
      </c>
      <c r="G473" s="239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37" t="s">
        <v>45</v>
      </c>
      <c r="E474" s="238" t="s">
        <v>8</v>
      </c>
      <c r="F474" s="239">
        <v>7320</v>
      </c>
      <c r="G474" s="239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37" t="s">
        <v>45</v>
      </c>
      <c r="E475" s="238" t="s">
        <v>8</v>
      </c>
      <c r="F475" s="239">
        <v>8784</v>
      </c>
      <c r="G475" s="239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37" t="s">
        <v>45</v>
      </c>
      <c r="E476" s="238" t="s">
        <v>8</v>
      </c>
      <c r="F476" s="239">
        <v>52704</v>
      </c>
      <c r="G476" s="239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37" t="s">
        <v>45</v>
      </c>
      <c r="E477" s="238" t="s">
        <v>8</v>
      </c>
      <c r="F477" s="239">
        <v>67344</v>
      </c>
      <c r="G477" s="239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37" t="s">
        <v>45</v>
      </c>
      <c r="E478" s="238" t="s">
        <v>8</v>
      </c>
      <c r="F478" s="239">
        <v>40000</v>
      </c>
      <c r="G478" s="239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37" t="s">
        <v>45</v>
      </c>
      <c r="E479" s="238" t="s">
        <v>8</v>
      </c>
      <c r="F479" s="239">
        <v>150000</v>
      </c>
      <c r="G479" s="239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37" t="s">
        <v>45</v>
      </c>
      <c r="E480" s="238" t="s">
        <v>8</v>
      </c>
      <c r="F480" s="239">
        <v>4212</v>
      </c>
      <c r="G480" s="239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37" t="s">
        <v>45</v>
      </c>
      <c r="E481" s="238" t="s">
        <v>8</v>
      </c>
      <c r="F481" s="239">
        <v>50000</v>
      </c>
      <c r="G481" s="239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37" t="s">
        <v>45</v>
      </c>
      <c r="E482" s="238" t="s">
        <v>8</v>
      </c>
      <c r="F482" s="239">
        <v>32500</v>
      </c>
      <c r="G482" s="239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37" t="s">
        <v>45</v>
      </c>
      <c r="E483" s="238" t="s">
        <v>8</v>
      </c>
      <c r="F483" s="239">
        <v>37500</v>
      </c>
      <c r="G483" s="239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37" t="s">
        <v>45</v>
      </c>
      <c r="E484" s="238" t="s">
        <v>8</v>
      </c>
      <c r="F484" s="239">
        <v>47800</v>
      </c>
      <c r="G484" s="239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37" t="s">
        <v>45</v>
      </c>
      <c r="E485" s="238" t="s">
        <v>8</v>
      </c>
      <c r="F485" s="239">
        <v>52500</v>
      </c>
      <c r="G485" s="239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37" t="s">
        <v>45</v>
      </c>
      <c r="E486" s="238" t="s">
        <v>8</v>
      </c>
      <c r="F486" s="239">
        <v>63500</v>
      </c>
      <c r="G486" s="239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37" t="s">
        <v>45</v>
      </c>
      <c r="E487" s="238" t="s">
        <v>8</v>
      </c>
      <c r="F487" s="239">
        <v>67500</v>
      </c>
      <c r="G487" s="239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37" t="s">
        <v>45</v>
      </c>
      <c r="E488" s="238" t="s">
        <v>8</v>
      </c>
      <c r="F488" s="239">
        <v>53000</v>
      </c>
      <c r="G488" s="239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37" t="s">
        <v>45</v>
      </c>
      <c r="E489" s="238" t="s">
        <v>8</v>
      </c>
      <c r="F489" s="239">
        <v>34000</v>
      </c>
      <c r="G489" s="239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37" t="s">
        <v>45</v>
      </c>
      <c r="E490" s="238" t="s">
        <v>8</v>
      </c>
      <c r="F490" s="239">
        <v>39500</v>
      </c>
      <c r="G490" s="239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37" t="s">
        <v>45</v>
      </c>
      <c r="E491" s="238" t="s">
        <v>8</v>
      </c>
      <c r="F491" s="239">
        <v>41900</v>
      </c>
      <c r="G491" s="239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37" t="s">
        <v>45</v>
      </c>
      <c r="E492" s="238" t="s">
        <v>8</v>
      </c>
      <c r="F492" s="239">
        <v>44400</v>
      </c>
      <c r="G492" s="239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37" t="s">
        <v>45</v>
      </c>
      <c r="E493" s="238" t="s">
        <v>8</v>
      </c>
      <c r="F493" s="239">
        <v>61800</v>
      </c>
      <c r="G493" s="239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37" t="s">
        <v>45</v>
      </c>
      <c r="E494" s="238" t="s">
        <v>8</v>
      </c>
      <c r="F494" s="239">
        <v>68600</v>
      </c>
      <c r="G494" s="239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37" t="s">
        <v>45</v>
      </c>
      <c r="E495" s="238" t="s">
        <v>8</v>
      </c>
      <c r="F495" s="239">
        <v>68600</v>
      </c>
      <c r="G495" s="239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37" t="s">
        <v>45</v>
      </c>
      <c r="E496" s="238" t="s">
        <v>8</v>
      </c>
      <c r="F496" s="239">
        <v>29600</v>
      </c>
      <c r="G496" s="239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37" t="s">
        <v>45</v>
      </c>
      <c r="E497" s="238" t="s">
        <v>8</v>
      </c>
      <c r="F497" s="239">
        <v>34500</v>
      </c>
      <c r="G497" s="239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37" t="s">
        <v>45</v>
      </c>
      <c r="E498" s="238" t="s">
        <v>8</v>
      </c>
      <c r="F498" s="239">
        <v>44800</v>
      </c>
      <c r="G498" s="239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37" t="s">
        <v>45</v>
      </c>
      <c r="E499" s="238" t="s">
        <v>8</v>
      </c>
      <c r="F499" s="239">
        <v>49500</v>
      </c>
      <c r="G499" s="239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37" t="s">
        <v>45</v>
      </c>
      <c r="E500" s="238" t="s">
        <v>8</v>
      </c>
      <c r="F500" s="239">
        <v>57690</v>
      </c>
      <c r="G500" s="239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37" t="s">
        <v>45</v>
      </c>
      <c r="E501" s="238" t="s">
        <v>8</v>
      </c>
      <c r="F501" s="239">
        <v>60300</v>
      </c>
      <c r="G501" s="239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37" t="s">
        <v>45</v>
      </c>
      <c r="E502" s="238" t="s">
        <v>8</v>
      </c>
      <c r="F502" s="239">
        <v>39900</v>
      </c>
      <c r="G502" s="239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37" t="s">
        <v>45</v>
      </c>
      <c r="E503" s="238" t="s">
        <v>8</v>
      </c>
      <c r="F503" s="239">
        <v>34500</v>
      </c>
      <c r="G503" s="239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37" t="s">
        <v>45</v>
      </c>
      <c r="E504" s="238" t="s">
        <v>8</v>
      </c>
      <c r="F504" s="239">
        <v>37000</v>
      </c>
      <c r="G504" s="239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37" t="s">
        <v>45</v>
      </c>
      <c r="E505" s="238" t="s">
        <v>8</v>
      </c>
      <c r="F505" s="239">
        <v>39500</v>
      </c>
      <c r="G505" s="239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37" t="s">
        <v>45</v>
      </c>
      <c r="E506" s="238" t="s">
        <v>8</v>
      </c>
      <c r="F506" s="239">
        <v>41900</v>
      </c>
      <c r="G506" s="239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37" t="s">
        <v>45</v>
      </c>
      <c r="E507" s="238" t="s">
        <v>8</v>
      </c>
      <c r="F507" s="239">
        <v>51100</v>
      </c>
      <c r="G507" s="239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37" t="s">
        <v>45</v>
      </c>
      <c r="E508" s="238" t="s">
        <v>8</v>
      </c>
      <c r="F508" s="239">
        <v>51800</v>
      </c>
      <c r="G508" s="239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37" t="s">
        <v>45</v>
      </c>
      <c r="E509" s="238" t="s">
        <v>8</v>
      </c>
      <c r="F509" s="239">
        <v>51800</v>
      </c>
      <c r="G509" s="239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37" t="s">
        <v>45</v>
      </c>
      <c r="E510" s="238" t="s">
        <v>8</v>
      </c>
      <c r="F510" s="239">
        <v>75420</v>
      </c>
      <c r="G510" s="239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37" t="s">
        <v>45</v>
      </c>
      <c r="E511" s="238" t="s">
        <v>8</v>
      </c>
      <c r="F511" s="239">
        <v>118440</v>
      </c>
      <c r="G511" s="239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37" t="s">
        <v>45</v>
      </c>
      <c r="E512" s="238" t="s">
        <v>8</v>
      </c>
      <c r="F512" s="239">
        <v>136980</v>
      </c>
      <c r="G512" s="239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37" t="s">
        <v>45</v>
      </c>
      <c r="E513" s="238" t="s">
        <v>8</v>
      </c>
      <c r="F513" s="239">
        <v>172350</v>
      </c>
      <c r="G513" s="239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37" t="s">
        <v>45</v>
      </c>
      <c r="E514" s="238" t="s">
        <v>8</v>
      </c>
      <c r="F514" s="239">
        <v>180000</v>
      </c>
      <c r="G514" s="239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37" t="s">
        <v>45</v>
      </c>
      <c r="E515" s="238" t="s">
        <v>8</v>
      </c>
      <c r="F515" s="239">
        <v>135800</v>
      </c>
      <c r="G515" s="239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37" t="s">
        <v>45</v>
      </c>
      <c r="E516" s="238" t="s">
        <v>8</v>
      </c>
      <c r="F516" s="239">
        <v>104200</v>
      </c>
      <c r="G516" s="239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37" t="s">
        <v>45</v>
      </c>
      <c r="E517" s="238" t="s">
        <v>8</v>
      </c>
      <c r="F517" s="239">
        <v>16000</v>
      </c>
      <c r="G517" s="239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37" t="s">
        <v>45</v>
      </c>
      <c r="E518" s="238" t="s">
        <v>8</v>
      </c>
      <c r="F518" s="239">
        <v>118530</v>
      </c>
      <c r="G518" s="239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33" t="s">
        <v>474</v>
      </c>
      <c r="D519" s="237" t="s">
        <v>45</v>
      </c>
      <c r="E519" s="238" t="s">
        <v>8</v>
      </c>
      <c r="F519" s="239">
        <v>3711.24</v>
      </c>
      <c r="G519" s="239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37" t="s">
        <v>45</v>
      </c>
      <c r="E520" s="238" t="s">
        <v>8</v>
      </c>
      <c r="F520" s="239">
        <v>28000</v>
      </c>
      <c r="G520" s="239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37" t="s">
        <v>45</v>
      </c>
      <c r="E521" s="238" t="s">
        <v>8</v>
      </c>
      <c r="F521" s="239">
        <v>33501.866666666669</v>
      </c>
      <c r="G521" s="239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37" t="s">
        <v>45</v>
      </c>
      <c r="E522" s="238" t="s">
        <v>7</v>
      </c>
      <c r="F522" s="239">
        <v>23310</v>
      </c>
      <c r="G522" s="239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37" t="s">
        <v>45</v>
      </c>
      <c r="E523" s="238" t="s">
        <v>8</v>
      </c>
      <c r="F523" s="239">
        <v>129000</v>
      </c>
      <c r="G523" s="239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37" t="s">
        <v>45</v>
      </c>
      <c r="E524" s="238" t="s">
        <v>8</v>
      </c>
      <c r="F524" s="239">
        <v>145400</v>
      </c>
      <c r="G524" s="239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37" t="s">
        <v>45</v>
      </c>
      <c r="E525" s="238" t="s">
        <v>8</v>
      </c>
      <c r="F525" s="239">
        <v>351751.73281450948</v>
      </c>
      <c r="G525" s="239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37" t="s">
        <v>45</v>
      </c>
      <c r="E526" s="238" t="s">
        <v>8</v>
      </c>
      <c r="F526" s="239">
        <v>250000</v>
      </c>
      <c r="G526" s="239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37" t="s">
        <v>45</v>
      </c>
      <c r="E527" s="238" t="s">
        <v>8</v>
      </c>
      <c r="F527" s="239">
        <v>485097.76536861184</v>
      </c>
      <c r="G527" s="239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37" t="s">
        <v>45</v>
      </c>
      <c r="E528" s="238" t="s">
        <v>8</v>
      </c>
      <c r="F528" s="239">
        <v>423009.82499999995</v>
      </c>
      <c r="G528" s="239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37" t="s">
        <v>45</v>
      </c>
      <c r="E529" s="238" t="s">
        <v>8</v>
      </c>
      <c r="F529" s="239">
        <v>302149.875</v>
      </c>
      <c r="G529" s="239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37" t="s">
        <v>45</v>
      </c>
      <c r="E530" s="238" t="s">
        <v>8</v>
      </c>
      <c r="F530" s="239">
        <v>335990.66099999991</v>
      </c>
      <c r="G530" s="239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37" t="s">
        <v>45</v>
      </c>
      <c r="E531" s="238" t="s">
        <v>8</v>
      </c>
      <c r="F531" s="239">
        <v>2300</v>
      </c>
      <c r="G531" s="239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37" t="s">
        <v>45</v>
      </c>
      <c r="E532" s="238" t="s">
        <v>8</v>
      </c>
      <c r="F532" s="239">
        <v>88000</v>
      </c>
      <c r="G532" s="239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37" t="s">
        <v>45</v>
      </c>
      <c r="E533" s="238" t="s">
        <v>8</v>
      </c>
      <c r="F533" s="239">
        <v>72400</v>
      </c>
      <c r="G533" s="239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37" t="s">
        <v>45</v>
      </c>
      <c r="E534" s="238" t="s">
        <v>8</v>
      </c>
      <c r="F534" s="239">
        <v>123500</v>
      </c>
      <c r="G534" s="239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37" t="s">
        <v>45</v>
      </c>
      <c r="E535" s="238" t="s">
        <v>8</v>
      </c>
      <c r="F535" s="239">
        <v>225000</v>
      </c>
      <c r="G535" s="239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37" t="s">
        <v>45</v>
      </c>
      <c r="E536" s="238" t="s">
        <v>8</v>
      </c>
      <c r="F536" s="239">
        <v>71000</v>
      </c>
      <c r="G536" s="239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37" t="s">
        <v>45</v>
      </c>
      <c r="E537" s="238" t="s">
        <v>8</v>
      </c>
      <c r="F537" s="239">
        <v>36000</v>
      </c>
      <c r="G537" s="239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37" t="s">
        <v>45</v>
      </c>
      <c r="E538" s="238" t="s">
        <v>8</v>
      </c>
      <c r="F538" s="239">
        <v>17820</v>
      </c>
      <c r="G538" s="239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37" t="s">
        <v>45</v>
      </c>
      <c r="E539" s="238" t="s">
        <v>8</v>
      </c>
      <c r="F539" s="239">
        <v>22900</v>
      </c>
      <c r="G539" s="239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37" t="s">
        <v>45</v>
      </c>
      <c r="E540" s="238" t="s">
        <v>8</v>
      </c>
      <c r="F540" s="239">
        <v>30800</v>
      </c>
      <c r="G540" s="239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37" t="s">
        <v>45</v>
      </c>
      <c r="E541" s="238" t="s">
        <v>8</v>
      </c>
      <c r="F541" s="239">
        <v>33900</v>
      </c>
      <c r="G541" s="239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1469</v>
      </c>
      <c r="D542" s="237" t="s">
        <v>45</v>
      </c>
      <c r="E542" s="238" t="s">
        <v>8</v>
      </c>
      <c r="F542" s="239">
        <v>30800</v>
      </c>
      <c r="G542" s="239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1470</v>
      </c>
      <c r="D543" s="237" t="s">
        <v>45</v>
      </c>
      <c r="E543" s="238" t="s">
        <v>8</v>
      </c>
      <c r="F543" s="239">
        <v>33900</v>
      </c>
      <c r="G543" s="239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37" t="s">
        <v>45</v>
      </c>
      <c r="E544" s="238" t="s">
        <v>8</v>
      </c>
      <c r="F544" s="239">
        <v>12510</v>
      </c>
      <c r="G544" s="239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37" t="s">
        <v>45</v>
      </c>
      <c r="E545" s="238" t="s">
        <v>8</v>
      </c>
      <c r="F545" s="239">
        <v>15500</v>
      </c>
      <c r="G545" s="239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37" t="s">
        <v>45</v>
      </c>
      <c r="E546" s="238" t="s">
        <v>8</v>
      </c>
      <c r="F546" s="239">
        <v>19500</v>
      </c>
      <c r="G546" s="239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37" t="s">
        <v>45</v>
      </c>
      <c r="E547" s="238" t="s">
        <v>8</v>
      </c>
      <c r="F547" s="239">
        <v>28400</v>
      </c>
      <c r="G547" s="239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37" t="s">
        <v>45</v>
      </c>
      <c r="E548" s="238" t="s">
        <v>8</v>
      </c>
      <c r="F548" s="239">
        <v>28314</v>
      </c>
      <c r="G548" s="239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37" t="s">
        <v>45</v>
      </c>
      <c r="E549" s="238" t="s">
        <v>8</v>
      </c>
      <c r="F549" s="239">
        <v>3510</v>
      </c>
      <c r="G549" s="239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37" t="s">
        <v>45</v>
      </c>
      <c r="E550" s="238" t="s">
        <v>8</v>
      </c>
      <c r="F550" s="239">
        <v>2100</v>
      </c>
      <c r="G550" s="239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37" t="s">
        <v>45</v>
      </c>
      <c r="E551" s="238" t="s">
        <v>8</v>
      </c>
      <c r="F551" s="239">
        <v>40000</v>
      </c>
      <c r="G551" s="239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37" t="s">
        <v>45</v>
      </c>
      <c r="E552" s="238" t="s">
        <v>7</v>
      </c>
      <c r="F552" s="239">
        <v>8550</v>
      </c>
      <c r="G552" s="239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37" t="s">
        <v>45</v>
      </c>
      <c r="E553" s="238" t="s">
        <v>8</v>
      </c>
      <c r="F553" s="239">
        <v>45000</v>
      </c>
      <c r="G553" s="239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37" t="s">
        <v>45</v>
      </c>
      <c r="E554" s="238" t="s">
        <v>8</v>
      </c>
      <c r="F554" s="239">
        <v>2500</v>
      </c>
      <c r="G554" s="239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37" t="s">
        <v>45</v>
      </c>
      <c r="E555" s="238" t="s">
        <v>8</v>
      </c>
      <c r="F555" s="239">
        <v>2500</v>
      </c>
      <c r="G555" s="239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37" t="s">
        <v>48</v>
      </c>
      <c r="E556" s="238"/>
      <c r="F556" s="239"/>
      <c r="G556" s="239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37" t="s">
        <v>48</v>
      </c>
      <c r="E557" s="238"/>
      <c r="F557" s="239"/>
      <c r="G557" s="239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1471</v>
      </c>
      <c r="D558" s="237" t="s">
        <v>45</v>
      </c>
      <c r="E558" s="238" t="s">
        <v>24</v>
      </c>
      <c r="F558" s="239">
        <v>5950800</v>
      </c>
      <c r="G558" s="239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1472</v>
      </c>
      <c r="D559" s="237" t="s">
        <v>45</v>
      </c>
      <c r="E559" s="238" t="s">
        <v>24</v>
      </c>
      <c r="F559" s="239">
        <v>5950800</v>
      </c>
      <c r="G559" s="239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1473</v>
      </c>
      <c r="D560" s="237" t="s">
        <v>45</v>
      </c>
      <c r="E560" s="238" t="s">
        <v>24</v>
      </c>
      <c r="F560" s="239">
        <v>5950800</v>
      </c>
      <c r="G560" s="239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1474</v>
      </c>
      <c r="D561" s="237" t="s">
        <v>45</v>
      </c>
      <c r="E561" s="238" t="s">
        <v>24</v>
      </c>
      <c r="F561" s="239">
        <v>6374600</v>
      </c>
      <c r="G561" s="239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1475</v>
      </c>
      <c r="D562" s="237" t="s">
        <v>45</v>
      </c>
      <c r="E562" s="238" t="s">
        <v>24</v>
      </c>
      <c r="F562" s="239">
        <v>6374600</v>
      </c>
      <c r="G562" s="239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1476</v>
      </c>
      <c r="D563" s="237" t="s">
        <v>45</v>
      </c>
      <c r="E563" s="238" t="s">
        <v>24</v>
      </c>
      <c r="F563" s="239">
        <v>6374600</v>
      </c>
      <c r="G563" s="239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1477</v>
      </c>
      <c r="D564" s="237" t="s">
        <v>45</v>
      </c>
      <c r="E564" s="238" t="s">
        <v>24</v>
      </c>
      <c r="F564" s="239">
        <v>6374600</v>
      </c>
      <c r="G564" s="239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1478</v>
      </c>
      <c r="D565" s="237" t="s">
        <v>45</v>
      </c>
      <c r="E565" s="238" t="s">
        <v>24</v>
      </c>
      <c r="F565" s="239">
        <v>4927200</v>
      </c>
      <c r="G565" s="239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1479</v>
      </c>
      <c r="D566" s="237" t="s">
        <v>45</v>
      </c>
      <c r="E566" s="238" t="s">
        <v>24</v>
      </c>
      <c r="F566" s="239">
        <v>4927200</v>
      </c>
      <c r="G566" s="239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1480</v>
      </c>
      <c r="D567" s="237" t="s">
        <v>45</v>
      </c>
      <c r="E567" s="238" t="s">
        <v>24</v>
      </c>
      <c r="F567" s="239">
        <v>4927200</v>
      </c>
      <c r="G567" s="239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1481</v>
      </c>
      <c r="D568" s="237" t="s">
        <v>45</v>
      </c>
      <c r="E568" s="238" t="s">
        <v>24</v>
      </c>
      <c r="F568" s="239">
        <v>5602300</v>
      </c>
      <c r="G568" s="239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1482</v>
      </c>
      <c r="D569" s="237" t="s">
        <v>45</v>
      </c>
      <c r="E569" s="238" t="s">
        <v>24</v>
      </c>
      <c r="F569" s="239">
        <v>5602300</v>
      </c>
      <c r="G569" s="239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1483</v>
      </c>
      <c r="D570" s="237" t="s">
        <v>45</v>
      </c>
      <c r="E570" s="238" t="s">
        <v>24</v>
      </c>
      <c r="F570" s="239">
        <v>5602300</v>
      </c>
      <c r="G570" s="239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1484</v>
      </c>
      <c r="D571" s="237" t="s">
        <v>45</v>
      </c>
      <c r="E571" s="238" t="s">
        <v>24</v>
      </c>
      <c r="F571" s="239">
        <v>5529300</v>
      </c>
      <c r="G571" s="239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1485</v>
      </c>
      <c r="D572" s="237" t="s">
        <v>45</v>
      </c>
      <c r="E572" s="238" t="s">
        <v>24</v>
      </c>
      <c r="F572" s="239">
        <v>5529300</v>
      </c>
      <c r="G572" s="239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1486</v>
      </c>
      <c r="D573" s="237" t="s">
        <v>45</v>
      </c>
      <c r="E573" s="238" t="s">
        <v>24</v>
      </c>
      <c r="F573" s="239">
        <v>5529300</v>
      </c>
      <c r="G573" s="239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1487</v>
      </c>
      <c r="D574" s="237" t="s">
        <v>45</v>
      </c>
      <c r="E574" s="238" t="s">
        <v>24</v>
      </c>
      <c r="F574" s="239">
        <v>5030000</v>
      </c>
      <c r="G574" s="239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1488</v>
      </c>
      <c r="D575" s="237" t="s">
        <v>45</v>
      </c>
      <c r="E575" s="238" t="s">
        <v>24</v>
      </c>
      <c r="F575" s="239">
        <v>7223500</v>
      </c>
      <c r="G575" s="239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1489</v>
      </c>
      <c r="D576" s="237" t="s">
        <v>45</v>
      </c>
      <c r="E576" s="238" t="s">
        <v>24</v>
      </c>
      <c r="F576" s="241">
        <v>7275900</v>
      </c>
      <c r="G576" s="241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1490</v>
      </c>
      <c r="D577" s="237" t="s">
        <v>45</v>
      </c>
      <c r="E577" s="238" t="s">
        <v>24</v>
      </c>
      <c r="F577" s="239">
        <v>7275900</v>
      </c>
      <c r="G577" s="239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1491</v>
      </c>
      <c r="D578" s="237" t="s">
        <v>45</v>
      </c>
      <c r="E578" s="238" t="s">
        <v>24</v>
      </c>
      <c r="F578" s="239">
        <v>5224600</v>
      </c>
      <c r="G578" s="239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1492</v>
      </c>
      <c r="D579" s="237" t="s">
        <v>45</v>
      </c>
      <c r="E579" s="238" t="s">
        <v>24</v>
      </c>
      <c r="F579" s="239">
        <v>5224600</v>
      </c>
      <c r="G579" s="239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1493</v>
      </c>
      <c r="D580" s="237" t="s">
        <v>45</v>
      </c>
      <c r="E580" s="238" t="s">
        <v>24</v>
      </c>
      <c r="F580" s="239">
        <v>2857700</v>
      </c>
      <c r="G580" s="239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1494</v>
      </c>
      <c r="D581" s="237" t="s">
        <v>45</v>
      </c>
      <c r="E581" s="238" t="s">
        <v>24</v>
      </c>
      <c r="F581" s="239">
        <v>2857700</v>
      </c>
      <c r="G581" s="239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1495</v>
      </c>
      <c r="D582" s="237" t="s">
        <v>45</v>
      </c>
      <c r="E582" s="238" t="s">
        <v>24</v>
      </c>
      <c r="F582" s="239">
        <v>3401800</v>
      </c>
      <c r="G582" s="239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37" t="s">
        <v>45</v>
      </c>
      <c r="E583" s="238" t="s">
        <v>24</v>
      </c>
      <c r="F583" s="239">
        <v>2935500</v>
      </c>
      <c r="G583" s="239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37" t="s">
        <v>45</v>
      </c>
      <c r="E584" s="238" t="s">
        <v>24</v>
      </c>
      <c r="F584" s="239">
        <v>4180700</v>
      </c>
      <c r="G584" s="239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37" t="s">
        <v>45</v>
      </c>
      <c r="E585" s="238" t="s">
        <v>24</v>
      </c>
      <c r="F585" s="239">
        <v>7316100</v>
      </c>
      <c r="G585" s="239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37" t="s">
        <v>45</v>
      </c>
      <c r="E586" s="238" t="s">
        <v>8</v>
      </c>
      <c r="F586" s="239">
        <v>34800</v>
      </c>
      <c r="G586" s="239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37" t="s">
        <v>45</v>
      </c>
      <c r="E587" s="238" t="s">
        <v>8</v>
      </c>
      <c r="F587" s="239">
        <v>11200</v>
      </c>
      <c r="G587" s="239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37" t="s">
        <v>45</v>
      </c>
      <c r="E588" s="238" t="s">
        <v>8</v>
      </c>
      <c r="F588" s="239">
        <v>6100</v>
      </c>
      <c r="G588" s="239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37" t="s">
        <v>45</v>
      </c>
      <c r="E589" s="238" t="s">
        <v>8</v>
      </c>
      <c r="F589" s="239">
        <v>18200</v>
      </c>
      <c r="G589" s="239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37" t="s">
        <v>45</v>
      </c>
      <c r="E590" s="238" t="s">
        <v>8</v>
      </c>
      <c r="F590" s="239">
        <v>83900</v>
      </c>
      <c r="G590" s="239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37" t="s">
        <v>45</v>
      </c>
      <c r="E591" s="238" t="s">
        <v>8</v>
      </c>
      <c r="F591" s="239">
        <v>148000</v>
      </c>
      <c r="G591" s="239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37" t="s">
        <v>45</v>
      </c>
      <c r="E592" s="238" t="s">
        <v>8</v>
      </c>
      <c r="F592" s="239">
        <v>1000000</v>
      </c>
      <c r="G592" s="239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37" t="s">
        <v>45</v>
      </c>
      <c r="E593" s="238" t="s">
        <v>8</v>
      </c>
      <c r="F593" s="239">
        <v>22500</v>
      </c>
      <c r="G593" s="239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37" t="s">
        <v>45</v>
      </c>
      <c r="E594" s="238" t="s">
        <v>8</v>
      </c>
      <c r="F594" s="239">
        <v>8000</v>
      </c>
      <c r="G594" s="239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37" t="s">
        <v>45</v>
      </c>
      <c r="E595" s="238" t="s">
        <v>8</v>
      </c>
      <c r="F595" s="239">
        <v>3700</v>
      </c>
      <c r="G595" s="239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37" t="s">
        <v>45</v>
      </c>
      <c r="E596" s="238" t="s">
        <v>8</v>
      </c>
      <c r="F596" s="239">
        <v>200000</v>
      </c>
      <c r="G596" s="239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37" t="s">
        <v>48</v>
      </c>
      <c r="E597" s="238"/>
      <c r="F597" s="239"/>
      <c r="G597" s="239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37" t="s">
        <v>48</v>
      </c>
      <c r="E598" s="238"/>
      <c r="F598" s="239"/>
      <c r="G598" s="239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37" t="s">
        <v>45</v>
      </c>
      <c r="E599" s="238" t="s">
        <v>1090</v>
      </c>
      <c r="F599" s="239">
        <v>200000</v>
      </c>
      <c r="G599" s="239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37" t="s">
        <v>45</v>
      </c>
      <c r="E600" s="238" t="s">
        <v>1090</v>
      </c>
      <c r="F600" s="239">
        <v>2172500</v>
      </c>
      <c r="G600" s="239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37" t="s">
        <v>45</v>
      </c>
      <c r="E601" s="238" t="s">
        <v>1090</v>
      </c>
      <c r="F601" s="239">
        <v>700000</v>
      </c>
      <c r="G601" s="239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37" t="s">
        <v>45</v>
      </c>
      <c r="E602" s="238" t="s">
        <v>1090</v>
      </c>
      <c r="F602" s="239">
        <v>490000</v>
      </c>
      <c r="G602" s="239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37" t="s">
        <v>45</v>
      </c>
      <c r="E603" s="238" t="s">
        <v>1090</v>
      </c>
      <c r="F603" s="239">
        <v>224000</v>
      </c>
      <c r="G603" s="239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37" t="s">
        <v>45</v>
      </c>
      <c r="E604" s="238" t="s">
        <v>14</v>
      </c>
      <c r="F604" s="239">
        <v>15000</v>
      </c>
      <c r="G604" s="239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37" t="s">
        <v>45</v>
      </c>
      <c r="E605" s="238" t="s">
        <v>1090</v>
      </c>
      <c r="F605" s="239">
        <v>1510245</v>
      </c>
      <c r="G605" s="239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37" t="s">
        <v>48</v>
      </c>
      <c r="E606" s="238"/>
      <c r="F606" s="239"/>
      <c r="G606" s="239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37" t="s">
        <v>48</v>
      </c>
      <c r="E607" s="238"/>
      <c r="F607" s="239"/>
      <c r="G607" s="239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37" t="s">
        <v>45</v>
      </c>
      <c r="E608" s="238" t="s">
        <v>8</v>
      </c>
      <c r="F608" s="239">
        <v>16226</v>
      </c>
      <c r="G608" s="239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37" t="s">
        <v>45</v>
      </c>
      <c r="E609" s="238" t="s">
        <v>8</v>
      </c>
      <c r="F609" s="239">
        <v>19947</v>
      </c>
      <c r="G609" s="239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37" t="s">
        <v>45</v>
      </c>
      <c r="E610" s="238" t="s">
        <v>8</v>
      </c>
      <c r="F610" s="239">
        <v>26711.899999999998</v>
      </c>
      <c r="G610" s="239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37" t="s">
        <v>45</v>
      </c>
      <c r="E611" s="238" t="s">
        <v>8</v>
      </c>
      <c r="F611" s="239">
        <v>84820.5</v>
      </c>
      <c r="G611" s="239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37" t="s">
        <v>45</v>
      </c>
      <c r="E612" s="238" t="s">
        <v>8</v>
      </c>
      <c r="F612" s="239">
        <v>33550</v>
      </c>
      <c r="G612" s="239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37" t="s">
        <v>45</v>
      </c>
      <c r="E613" s="238" t="s">
        <v>8</v>
      </c>
      <c r="F613" s="239">
        <v>16833.560000000001</v>
      </c>
      <c r="G613" s="239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37" t="s">
        <v>45</v>
      </c>
      <c r="E614" s="238" t="s">
        <v>8</v>
      </c>
      <c r="F614" s="239">
        <v>72742.5</v>
      </c>
      <c r="G614" s="239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37" t="s">
        <v>45</v>
      </c>
      <c r="E615" s="238" t="s">
        <v>8</v>
      </c>
      <c r="F615" s="239">
        <v>45445</v>
      </c>
      <c r="G615" s="239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37" t="s">
        <v>45</v>
      </c>
      <c r="E616" s="238" t="s">
        <v>8</v>
      </c>
      <c r="F616" s="239">
        <v>84820.5</v>
      </c>
      <c r="G616" s="239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37" t="s">
        <v>45</v>
      </c>
      <c r="E617" s="238" t="s">
        <v>8</v>
      </c>
      <c r="F617" s="239">
        <v>53866.659999999996</v>
      </c>
      <c r="G617" s="239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37" t="s">
        <v>45</v>
      </c>
      <c r="E618" s="238" t="s">
        <v>8</v>
      </c>
      <c r="F618" s="239">
        <v>38499.54</v>
      </c>
      <c r="G618" s="239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37" t="s">
        <v>45</v>
      </c>
      <c r="E619" s="238" t="s">
        <v>7</v>
      </c>
      <c r="F619" s="239">
        <v>31720</v>
      </c>
      <c r="G619" s="239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37" t="s">
        <v>45</v>
      </c>
      <c r="E620" s="238" t="s">
        <v>7</v>
      </c>
      <c r="F620" s="239">
        <v>51240</v>
      </c>
      <c r="G620" s="239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37" t="s">
        <v>45</v>
      </c>
      <c r="E621" s="238" t="s">
        <v>8</v>
      </c>
      <c r="F621" s="239">
        <v>3477</v>
      </c>
      <c r="G621" s="239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37" t="s">
        <v>45</v>
      </c>
      <c r="E622" s="238" t="s">
        <v>8</v>
      </c>
      <c r="F622" s="239">
        <v>3477</v>
      </c>
      <c r="G622" s="239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37" t="s">
        <v>45</v>
      </c>
      <c r="E623" s="238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37" t="s">
        <v>45</v>
      </c>
      <c r="E624" s="238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37" t="s">
        <v>45</v>
      </c>
      <c r="E625" s="238" t="s">
        <v>8</v>
      </c>
      <c r="F625" s="239">
        <v>154106.74</v>
      </c>
      <c r="G625" s="239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37" t="s">
        <v>45</v>
      </c>
      <c r="E626" s="238" t="s">
        <v>8</v>
      </c>
      <c r="F626" s="239">
        <v>16226</v>
      </c>
      <c r="G626" s="239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37" t="s">
        <v>45</v>
      </c>
      <c r="E627" s="238" t="s">
        <v>8</v>
      </c>
      <c r="F627" s="239">
        <v>61732</v>
      </c>
      <c r="G627" s="239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37" t="s">
        <v>45</v>
      </c>
      <c r="E628" s="238" t="s">
        <v>8</v>
      </c>
      <c r="F628" s="239">
        <v>34299.08</v>
      </c>
      <c r="G628" s="239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37" t="s">
        <v>45</v>
      </c>
      <c r="E629" s="238" t="s">
        <v>8</v>
      </c>
      <c r="F629" s="239">
        <v>19825</v>
      </c>
      <c r="G629" s="239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37" t="s">
        <v>45</v>
      </c>
      <c r="E630" s="238" t="s">
        <v>8</v>
      </c>
      <c r="F630" s="239">
        <v>5874300</v>
      </c>
      <c r="G630" s="239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37" t="s">
        <v>45</v>
      </c>
      <c r="E631" s="238" t="s">
        <v>8</v>
      </c>
      <c r="F631" s="239">
        <v>23180</v>
      </c>
      <c r="G631" s="239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37" t="s">
        <v>45</v>
      </c>
      <c r="E632" s="238" t="s">
        <v>8</v>
      </c>
      <c r="F632" s="239">
        <v>482893.08</v>
      </c>
      <c r="G632" s="239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37" t="s">
        <v>48</v>
      </c>
      <c r="E633" s="238"/>
      <c r="F633" s="239"/>
      <c r="G633" s="239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37" t="s">
        <v>48</v>
      </c>
      <c r="E634" s="238"/>
      <c r="F634" s="239" t="s">
        <v>48</v>
      </c>
      <c r="G634" s="239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37" t="s">
        <v>48</v>
      </c>
      <c r="E635" s="238"/>
      <c r="F635" s="239" t="s">
        <v>48</v>
      </c>
      <c r="G635" s="239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37" t="s">
        <v>47</v>
      </c>
      <c r="E636" s="238" t="s">
        <v>1121</v>
      </c>
      <c r="F636" s="239">
        <v>300000</v>
      </c>
      <c r="G636" s="239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37" t="s">
        <v>47</v>
      </c>
      <c r="E637" s="238" t="s">
        <v>1122</v>
      </c>
      <c r="F637" s="239">
        <v>95147.5</v>
      </c>
      <c r="G637" s="239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37" t="s">
        <v>47</v>
      </c>
      <c r="E638" s="238" t="s">
        <v>1123</v>
      </c>
      <c r="F638" s="239">
        <v>74125</v>
      </c>
      <c r="G638" s="239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37" t="s">
        <v>47</v>
      </c>
      <c r="E639" s="238" t="s">
        <v>1123</v>
      </c>
      <c r="F639" s="239">
        <v>150000</v>
      </c>
      <c r="G639" s="239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37" t="s">
        <v>45</v>
      </c>
      <c r="E640" s="238" t="s">
        <v>1123</v>
      </c>
      <c r="F640" s="239">
        <v>242999.99999999997</v>
      </c>
      <c r="G640" s="239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37" t="s">
        <v>45</v>
      </c>
      <c r="E641" s="238" t="s">
        <v>1123</v>
      </c>
      <c r="F641" s="239">
        <v>1124962.5</v>
      </c>
      <c r="G641" s="239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37" t="s">
        <v>45</v>
      </c>
      <c r="E642" s="238" t="s">
        <v>1123</v>
      </c>
      <c r="F642" s="239">
        <v>5065452.75</v>
      </c>
      <c r="G642" s="239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37" t="s">
        <v>45</v>
      </c>
      <c r="E643" s="238" t="s">
        <v>1123</v>
      </c>
      <c r="F643" s="239">
        <v>5065452.75</v>
      </c>
      <c r="G643" s="239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37" t="s">
        <v>45</v>
      </c>
      <c r="E644" s="238" t="s">
        <v>1124</v>
      </c>
      <c r="F644" s="239">
        <v>185000</v>
      </c>
      <c r="G644" s="239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37" t="s">
        <v>48</v>
      </c>
      <c r="E645" s="238"/>
      <c r="F645" s="239"/>
      <c r="G645" s="239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37" t="s">
        <v>48</v>
      </c>
      <c r="E646" s="238"/>
      <c r="F646" s="239"/>
      <c r="G646" s="239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37" t="s">
        <v>47</v>
      </c>
      <c r="E647" s="238" t="s">
        <v>7</v>
      </c>
      <c r="F647" s="239">
        <v>200000</v>
      </c>
      <c r="G647" s="239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37" t="s">
        <v>47</v>
      </c>
      <c r="E648" s="238" t="s">
        <v>1123</v>
      </c>
      <c r="F648" s="239">
        <v>230000</v>
      </c>
      <c r="G648" s="239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37" t="s">
        <v>47</v>
      </c>
      <c r="E649" s="238" t="s">
        <v>1123</v>
      </c>
      <c r="F649" s="239">
        <v>55000</v>
      </c>
      <c r="G649" s="239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37" t="s">
        <v>47</v>
      </c>
      <c r="E650" s="238" t="s">
        <v>7</v>
      </c>
      <c r="F650" s="239">
        <v>93000</v>
      </c>
      <c r="G650" s="239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37" t="s">
        <v>47</v>
      </c>
      <c r="E651" s="238" t="s">
        <v>7</v>
      </c>
      <c r="F651" s="239">
        <v>85000</v>
      </c>
      <c r="G651" s="239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37" t="s">
        <v>48</v>
      </c>
      <c r="E652" s="238"/>
      <c r="F652" s="239"/>
      <c r="G652" s="239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37" t="s">
        <v>45</v>
      </c>
      <c r="E653" s="238" t="s">
        <v>8</v>
      </c>
      <c r="F653" s="239">
        <v>12000</v>
      </c>
      <c r="G653" s="239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37" t="s">
        <v>48</v>
      </c>
      <c r="E654" s="238"/>
      <c r="F654" s="239"/>
      <c r="G654" s="239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37" t="s">
        <v>48</v>
      </c>
      <c r="E655" s="238"/>
      <c r="F655" s="239"/>
      <c r="G655" s="239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37" t="s">
        <v>48</v>
      </c>
      <c r="E656" s="238"/>
      <c r="F656" s="239"/>
      <c r="G656" s="239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37" t="s">
        <v>47</v>
      </c>
      <c r="E657" s="238" t="s">
        <v>14</v>
      </c>
      <c r="F657" s="239">
        <v>19800</v>
      </c>
      <c r="G657" s="239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37" t="s">
        <v>47</v>
      </c>
      <c r="E658" s="238" t="s">
        <v>14</v>
      </c>
      <c r="F658" s="239">
        <v>20500</v>
      </c>
      <c r="G658" s="239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37" t="s">
        <v>47</v>
      </c>
      <c r="E659" s="238" t="s">
        <v>14</v>
      </c>
      <c r="F659" s="239">
        <v>27500</v>
      </c>
      <c r="G659" s="239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37" t="s">
        <v>47</v>
      </c>
      <c r="E660" s="238" t="s">
        <v>14</v>
      </c>
      <c r="F660" s="239">
        <v>14900</v>
      </c>
      <c r="G660" s="239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37" t="s">
        <v>47</v>
      </c>
      <c r="E661" s="238" t="s">
        <v>14</v>
      </c>
      <c r="F661" s="239">
        <v>27900</v>
      </c>
      <c r="G661" s="239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37" t="s">
        <v>47</v>
      </c>
      <c r="E662" s="238" t="s">
        <v>14</v>
      </c>
      <c r="F662" s="239">
        <v>33000</v>
      </c>
      <c r="G662" s="239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37" t="s">
        <v>47</v>
      </c>
      <c r="E663" s="238" t="s">
        <v>14</v>
      </c>
      <c r="F663" s="239">
        <v>27900</v>
      </c>
      <c r="G663" s="239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37" t="s">
        <v>47</v>
      </c>
      <c r="E664" s="238" t="s">
        <v>14</v>
      </c>
      <c r="F664" s="239">
        <v>37600</v>
      </c>
      <c r="G664" s="239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37" t="s">
        <v>47</v>
      </c>
      <c r="E665" s="238" t="s">
        <v>14</v>
      </c>
      <c r="F665" s="239">
        <v>27900</v>
      </c>
      <c r="G665" s="239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37" t="s">
        <v>47</v>
      </c>
      <c r="E666" s="238" t="s">
        <v>14</v>
      </c>
      <c r="F666" s="239">
        <v>39800</v>
      </c>
      <c r="G666" s="239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37" t="s">
        <v>47</v>
      </c>
      <c r="E667" s="238" t="s">
        <v>14</v>
      </c>
      <c r="F667" s="239">
        <v>24700</v>
      </c>
      <c r="G667" s="239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37" t="s">
        <v>47</v>
      </c>
      <c r="E668" s="238" t="s">
        <v>14</v>
      </c>
      <c r="F668" s="239">
        <v>33700</v>
      </c>
      <c r="G668" s="239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37" t="s">
        <v>47</v>
      </c>
      <c r="E669" s="238" t="s">
        <v>14</v>
      </c>
      <c r="F669" s="239">
        <v>25800</v>
      </c>
      <c r="G669" s="239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37" t="s">
        <v>47</v>
      </c>
      <c r="E670" s="238" t="s">
        <v>14</v>
      </c>
      <c r="F670" s="239">
        <v>19100</v>
      </c>
      <c r="G670" s="239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37" t="s">
        <v>47</v>
      </c>
      <c r="E671" s="238" t="s">
        <v>14</v>
      </c>
      <c r="F671" s="239">
        <v>19800</v>
      </c>
      <c r="G671" s="239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37" t="s">
        <v>47</v>
      </c>
      <c r="E672" s="238" t="s">
        <v>14</v>
      </c>
      <c r="F672" s="239">
        <v>19800</v>
      </c>
      <c r="G672" s="239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37" t="s">
        <v>47</v>
      </c>
      <c r="E673" s="238" t="s">
        <v>14</v>
      </c>
      <c r="F673" s="239">
        <v>20500</v>
      </c>
      <c r="G673" s="239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37" t="s">
        <v>47</v>
      </c>
      <c r="E674" s="238" t="s">
        <v>14</v>
      </c>
      <c r="F674" s="239">
        <v>20500</v>
      </c>
      <c r="G674" s="239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37" t="s">
        <v>47</v>
      </c>
      <c r="E675" s="238" t="s">
        <v>14</v>
      </c>
      <c r="F675" s="239">
        <v>27500</v>
      </c>
      <c r="G675" s="239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37" t="s">
        <v>47</v>
      </c>
      <c r="E676" s="238" t="s">
        <v>14</v>
      </c>
      <c r="F676" s="239">
        <v>27500</v>
      </c>
      <c r="G676" s="239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37" t="s">
        <v>47</v>
      </c>
      <c r="E677" s="238" t="s">
        <v>14</v>
      </c>
      <c r="F677" s="239">
        <v>22100</v>
      </c>
      <c r="G677" s="239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37" t="s">
        <v>48</v>
      </c>
      <c r="E678" s="238"/>
      <c r="F678" s="239"/>
      <c r="G678" s="239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37" t="s">
        <v>48</v>
      </c>
      <c r="E679" s="238"/>
      <c r="F679" s="239"/>
      <c r="G679" s="239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37" t="s">
        <v>47</v>
      </c>
      <c r="E680" s="238" t="s">
        <v>14</v>
      </c>
      <c r="F680" s="239">
        <v>53200</v>
      </c>
      <c r="G680" s="239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37" t="s">
        <v>47</v>
      </c>
      <c r="E681" s="238" t="s">
        <v>14</v>
      </c>
      <c r="F681" s="239">
        <v>57800</v>
      </c>
      <c r="G681" s="239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37" t="s">
        <v>47</v>
      </c>
      <c r="E682" s="238" t="s">
        <v>14</v>
      </c>
      <c r="F682" s="239">
        <v>57800</v>
      </c>
      <c r="G682" s="239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37" t="s">
        <v>47</v>
      </c>
      <c r="E683" s="238" t="s">
        <v>14</v>
      </c>
      <c r="F683" s="239">
        <v>80100</v>
      </c>
      <c r="G683" s="239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37" t="s">
        <v>47</v>
      </c>
      <c r="E684" s="238" t="s">
        <v>14</v>
      </c>
      <c r="F684" s="239">
        <v>30000</v>
      </c>
      <c r="G684" s="239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37" t="s">
        <v>47</v>
      </c>
      <c r="E685" s="238" t="s">
        <v>14</v>
      </c>
      <c r="F685" s="239">
        <v>80100</v>
      </c>
      <c r="G685" s="239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37" t="s">
        <v>47</v>
      </c>
      <c r="E686" s="238" t="s">
        <v>14</v>
      </c>
      <c r="F686" s="239">
        <v>84000</v>
      </c>
      <c r="G686" s="239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37" t="s">
        <v>47</v>
      </c>
      <c r="E687" s="238" t="s">
        <v>14</v>
      </c>
      <c r="F687" s="239">
        <v>44000</v>
      </c>
      <c r="G687" s="239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37" t="s">
        <v>47</v>
      </c>
      <c r="E688" s="238" t="s">
        <v>14</v>
      </c>
      <c r="F688" s="239">
        <v>70300</v>
      </c>
      <c r="G688" s="239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37" t="s">
        <v>47</v>
      </c>
      <c r="E689" s="238" t="s">
        <v>14</v>
      </c>
      <c r="F689" s="239">
        <v>70300</v>
      </c>
      <c r="G689" s="239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37" t="s">
        <v>47</v>
      </c>
      <c r="E690" s="238" t="s">
        <v>14</v>
      </c>
      <c r="F690" s="239">
        <v>45200</v>
      </c>
      <c r="G690" s="239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37" t="s">
        <v>47</v>
      </c>
      <c r="E691" s="238" t="s">
        <v>14</v>
      </c>
      <c r="F691" s="239">
        <v>80900</v>
      </c>
      <c r="G691" s="239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37" t="s">
        <v>47</v>
      </c>
      <c r="E692" s="238" t="s">
        <v>14</v>
      </c>
      <c r="F692" s="239">
        <v>80900</v>
      </c>
      <c r="G692" s="239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37" t="s">
        <v>47</v>
      </c>
      <c r="E693" s="238" t="s">
        <v>14</v>
      </c>
      <c r="F693" s="239">
        <v>82500</v>
      </c>
      <c r="G693" s="239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37" t="s">
        <v>47</v>
      </c>
      <c r="E694" s="238" t="s">
        <v>14</v>
      </c>
      <c r="F694" s="239">
        <v>42100</v>
      </c>
      <c r="G694" s="239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37" t="s">
        <v>47</v>
      </c>
      <c r="E695" s="238" t="s">
        <v>14</v>
      </c>
      <c r="F695" s="239">
        <v>42100</v>
      </c>
      <c r="G695" s="239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37" t="s">
        <v>47</v>
      </c>
      <c r="E696" s="238" t="s">
        <v>14</v>
      </c>
      <c r="F696" s="239">
        <v>45200</v>
      </c>
      <c r="G696" s="239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37" t="s">
        <v>47</v>
      </c>
      <c r="E697" s="238" t="s">
        <v>14</v>
      </c>
      <c r="F697" s="239">
        <v>45200</v>
      </c>
      <c r="G697" s="239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37" t="s">
        <v>47</v>
      </c>
      <c r="E698" s="238" t="s">
        <v>14</v>
      </c>
      <c r="F698" s="239">
        <v>45200</v>
      </c>
      <c r="G698" s="239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37" t="s">
        <v>47</v>
      </c>
      <c r="E699" s="238" t="s">
        <v>14</v>
      </c>
      <c r="F699" s="239">
        <v>45200</v>
      </c>
      <c r="G699" s="239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37" t="s">
        <v>47</v>
      </c>
      <c r="E700" s="238" t="s">
        <v>14</v>
      </c>
      <c r="F700" s="239">
        <v>40200</v>
      </c>
      <c r="G700" s="239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37" t="s">
        <v>47</v>
      </c>
      <c r="E701" s="238" t="s">
        <v>14</v>
      </c>
      <c r="F701" s="239">
        <v>37200</v>
      </c>
      <c r="G701" s="239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37" t="s">
        <v>47</v>
      </c>
      <c r="E702" s="238" t="s">
        <v>14</v>
      </c>
      <c r="F702" s="239">
        <v>37200</v>
      </c>
      <c r="G702" s="239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37" t="s">
        <v>47</v>
      </c>
      <c r="E703" s="238" t="s">
        <v>14</v>
      </c>
      <c r="F703" s="239">
        <v>37200</v>
      </c>
      <c r="G703" s="239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37" t="s">
        <v>47</v>
      </c>
      <c r="E704" s="238" t="s">
        <v>14</v>
      </c>
      <c r="F704" s="239">
        <v>326300</v>
      </c>
      <c r="G704" s="239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37" t="s">
        <v>47</v>
      </c>
      <c r="E705" s="238" t="s">
        <v>14</v>
      </c>
      <c r="F705" s="239">
        <v>78300</v>
      </c>
      <c r="G705" s="239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37" t="s">
        <v>47</v>
      </c>
      <c r="E706" s="238" t="s">
        <v>14</v>
      </c>
      <c r="F706" s="239">
        <v>78300</v>
      </c>
      <c r="G706" s="239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37" t="s">
        <v>47</v>
      </c>
      <c r="E707" s="238" t="s">
        <v>14</v>
      </c>
      <c r="F707" s="239">
        <v>74600</v>
      </c>
      <c r="G707" s="239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37" t="s">
        <v>47</v>
      </c>
      <c r="E708" s="238" t="s">
        <v>14</v>
      </c>
      <c r="F708" s="239">
        <v>51900</v>
      </c>
      <c r="G708" s="239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37" t="s">
        <v>47</v>
      </c>
      <c r="E709" s="238" t="s">
        <v>14</v>
      </c>
      <c r="F709" s="239">
        <v>51900</v>
      </c>
      <c r="G709" s="239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37" t="s">
        <v>47</v>
      </c>
      <c r="E710" s="238" t="s">
        <v>14</v>
      </c>
      <c r="F710" s="239">
        <v>75600</v>
      </c>
      <c r="G710" s="239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37" t="s">
        <v>47</v>
      </c>
      <c r="E711" s="238" t="s">
        <v>14</v>
      </c>
      <c r="F711" s="239">
        <v>75600</v>
      </c>
      <c r="G711" s="239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37" t="s">
        <v>47</v>
      </c>
      <c r="E712" s="238" t="s">
        <v>14</v>
      </c>
      <c r="F712" s="239">
        <v>66800</v>
      </c>
      <c r="G712" s="239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37" t="s">
        <v>47</v>
      </c>
      <c r="E713" s="238" t="s">
        <v>14</v>
      </c>
      <c r="F713" s="239">
        <v>62400</v>
      </c>
      <c r="G713" s="239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1496</v>
      </c>
      <c r="D714" s="237" t="s">
        <v>47</v>
      </c>
      <c r="E714" s="238" t="s">
        <v>14</v>
      </c>
      <c r="F714" s="239">
        <v>81300</v>
      </c>
      <c r="G714" s="239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1497</v>
      </c>
      <c r="D715" s="237" t="s">
        <v>47</v>
      </c>
      <c r="E715" s="238" t="s">
        <v>14</v>
      </c>
      <c r="F715" s="239">
        <v>94400</v>
      </c>
      <c r="G715" s="239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1498</v>
      </c>
      <c r="D716" s="237" t="s">
        <v>47</v>
      </c>
      <c r="E716" s="238" t="s">
        <v>14</v>
      </c>
      <c r="F716" s="239">
        <v>82500</v>
      </c>
      <c r="G716" s="239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1499</v>
      </c>
      <c r="D717" s="237" t="s">
        <v>47</v>
      </c>
      <c r="E717" s="238" t="s">
        <v>14</v>
      </c>
      <c r="F717" s="239">
        <v>109200</v>
      </c>
      <c r="G717" s="239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1500</v>
      </c>
      <c r="D718" s="237" t="s">
        <v>47</v>
      </c>
      <c r="E718" s="238" t="s">
        <v>14</v>
      </c>
      <c r="F718" s="239">
        <v>106900</v>
      </c>
      <c r="G718" s="239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1501</v>
      </c>
      <c r="D719" s="237" t="s">
        <v>47</v>
      </c>
      <c r="E719" s="238" t="s">
        <v>14</v>
      </c>
      <c r="F719" s="239">
        <v>104400</v>
      </c>
      <c r="G719" s="239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1502</v>
      </c>
      <c r="D720" s="237" t="s">
        <v>47</v>
      </c>
      <c r="E720" s="238" t="s">
        <v>14</v>
      </c>
      <c r="F720" s="239">
        <v>103500</v>
      </c>
      <c r="G720" s="239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1503</v>
      </c>
      <c r="D721" s="237" t="s">
        <v>47</v>
      </c>
      <c r="E721" s="238" t="s">
        <v>14</v>
      </c>
      <c r="F721" s="239">
        <v>111100</v>
      </c>
      <c r="G721" s="239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1504</v>
      </c>
      <c r="D722" s="237" t="s">
        <v>47</v>
      </c>
      <c r="E722" s="238" t="s">
        <v>14</v>
      </c>
      <c r="F722" s="239">
        <v>108700</v>
      </c>
      <c r="G722" s="239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1505</v>
      </c>
      <c r="D723" s="237" t="s">
        <v>47</v>
      </c>
      <c r="E723" s="238" t="s">
        <v>14</v>
      </c>
      <c r="F723" s="239">
        <v>218400</v>
      </c>
      <c r="G723" s="239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1506</v>
      </c>
      <c r="D724" s="237" t="s">
        <v>47</v>
      </c>
      <c r="E724" s="238" t="s">
        <v>14</v>
      </c>
      <c r="F724" s="239">
        <v>222500</v>
      </c>
      <c r="G724" s="239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1507</v>
      </c>
      <c r="D725" s="237" t="s">
        <v>47</v>
      </c>
      <c r="E725" s="238" t="s">
        <v>14</v>
      </c>
      <c r="F725" s="239">
        <v>173300</v>
      </c>
      <c r="G725" s="239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1508</v>
      </c>
      <c r="D726" s="237" t="s">
        <v>47</v>
      </c>
      <c r="E726" s="238" t="s">
        <v>14</v>
      </c>
      <c r="F726" s="239">
        <v>279500</v>
      </c>
      <c r="G726" s="239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1509</v>
      </c>
      <c r="D727" s="237" t="s">
        <v>47</v>
      </c>
      <c r="E727" s="238" t="s">
        <v>14</v>
      </c>
      <c r="F727" s="239">
        <v>89800</v>
      </c>
      <c r="G727" s="239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1510</v>
      </c>
      <c r="D728" s="237" t="s">
        <v>47</v>
      </c>
      <c r="E728" s="238" t="s">
        <v>14</v>
      </c>
      <c r="F728" s="239">
        <v>102600</v>
      </c>
      <c r="G728" s="239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1511</v>
      </c>
      <c r="D729" s="237" t="s">
        <v>47</v>
      </c>
      <c r="E729" s="238" t="s">
        <v>14</v>
      </c>
      <c r="F729" s="239">
        <v>109700</v>
      </c>
      <c r="G729" s="239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37" t="s">
        <v>48</v>
      </c>
      <c r="E730" s="238"/>
      <c r="F730" s="239"/>
      <c r="G730" s="239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37" t="s">
        <v>48</v>
      </c>
      <c r="E731" s="238"/>
      <c r="F731" s="239"/>
      <c r="G731" s="239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37" t="s">
        <v>47</v>
      </c>
      <c r="E732" s="238" t="s">
        <v>14</v>
      </c>
      <c r="F732" s="239">
        <v>71900</v>
      </c>
      <c r="G732" s="239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37" t="s">
        <v>47</v>
      </c>
      <c r="E733" s="238" t="s">
        <v>14</v>
      </c>
      <c r="F733" s="239">
        <v>64700</v>
      </c>
      <c r="G733" s="239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37" t="s">
        <v>47</v>
      </c>
      <c r="E734" s="238" t="s">
        <v>14</v>
      </c>
      <c r="F734" s="239">
        <v>88700</v>
      </c>
      <c r="G734" s="239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37" t="s">
        <v>47</v>
      </c>
      <c r="E735" s="238" t="s">
        <v>14</v>
      </c>
      <c r="F735" s="239">
        <v>92500</v>
      </c>
      <c r="G735" s="239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37" t="s">
        <v>47</v>
      </c>
      <c r="E736" s="238" t="s">
        <v>14</v>
      </c>
      <c r="F736" s="239">
        <v>119100</v>
      </c>
      <c r="G736" s="239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37" t="s">
        <v>47</v>
      </c>
      <c r="E737" s="238" t="s">
        <v>14</v>
      </c>
      <c r="F737" s="239">
        <v>202200</v>
      </c>
      <c r="G737" s="239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37" t="s">
        <v>48</v>
      </c>
      <c r="E738" s="238"/>
      <c r="F738" s="239"/>
      <c r="G738" s="239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37" t="s">
        <v>48</v>
      </c>
      <c r="E739" s="238"/>
      <c r="F739" s="239"/>
      <c r="G739" s="239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37" t="s">
        <v>47</v>
      </c>
      <c r="E740" s="238" t="s">
        <v>14</v>
      </c>
      <c r="F740" s="239">
        <v>83600</v>
      </c>
      <c r="G740" s="239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37" t="s">
        <v>47</v>
      </c>
      <c r="E741" s="238" t="s">
        <v>14</v>
      </c>
      <c r="F741" s="239">
        <v>83300</v>
      </c>
      <c r="G741" s="239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37" t="s">
        <v>47</v>
      </c>
      <c r="E742" s="238" t="s">
        <v>14</v>
      </c>
      <c r="F742" s="239">
        <v>83300</v>
      </c>
      <c r="G742" s="239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37" t="s">
        <v>47</v>
      </c>
      <c r="E743" s="238" t="s">
        <v>14</v>
      </c>
      <c r="F743" s="239">
        <v>88300</v>
      </c>
      <c r="G743" s="239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37" t="s">
        <v>47</v>
      </c>
      <c r="E744" s="238" t="s">
        <v>14</v>
      </c>
      <c r="F744" s="239">
        <v>93300</v>
      </c>
      <c r="G744" s="239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37" t="s">
        <v>47</v>
      </c>
      <c r="E745" s="238" t="s">
        <v>14</v>
      </c>
      <c r="F745" s="239">
        <v>81300</v>
      </c>
      <c r="G745" s="239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37" t="s">
        <v>47</v>
      </c>
      <c r="E746" s="238" t="s">
        <v>14</v>
      </c>
      <c r="F746" s="239">
        <v>84900</v>
      </c>
      <c r="G746" s="239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37" t="s">
        <v>47</v>
      </c>
      <c r="E747" s="238" t="s">
        <v>14</v>
      </c>
      <c r="F747" s="239">
        <v>94400</v>
      </c>
      <c r="G747" s="239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37" t="s">
        <v>47</v>
      </c>
      <c r="E748" s="238" t="s">
        <v>14</v>
      </c>
      <c r="F748" s="239">
        <v>89400</v>
      </c>
      <c r="G748" s="239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37" t="s">
        <v>47</v>
      </c>
      <c r="E749" s="238" t="s">
        <v>14</v>
      </c>
      <c r="F749" s="239">
        <v>87600</v>
      </c>
      <c r="G749" s="239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42" t="s">
        <v>1512</v>
      </c>
      <c r="D750" s="237" t="s">
        <v>47</v>
      </c>
      <c r="E750" s="238" t="s">
        <v>14</v>
      </c>
      <c r="F750" s="239">
        <v>87600</v>
      </c>
      <c r="G750" s="239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37" t="s">
        <v>47</v>
      </c>
      <c r="E751" s="238" t="s">
        <v>14</v>
      </c>
      <c r="F751" s="239">
        <v>111100</v>
      </c>
      <c r="G751" s="239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37" t="s">
        <v>47</v>
      </c>
      <c r="E752" s="238" t="s">
        <v>14</v>
      </c>
      <c r="F752" s="239">
        <v>102000</v>
      </c>
      <c r="G752" s="239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37" t="s">
        <v>47</v>
      </c>
      <c r="E753" s="238" t="s">
        <v>14</v>
      </c>
      <c r="F753" s="239">
        <v>82500</v>
      </c>
      <c r="G753" s="239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37" t="s">
        <v>47</v>
      </c>
      <c r="E754" s="238" t="s">
        <v>14</v>
      </c>
      <c r="F754" s="239">
        <v>106900</v>
      </c>
      <c r="G754" s="239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37" t="s">
        <v>47</v>
      </c>
      <c r="E755" s="238" t="s">
        <v>14</v>
      </c>
      <c r="F755" s="239">
        <v>109200</v>
      </c>
      <c r="G755" s="239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37" t="s">
        <v>47</v>
      </c>
      <c r="E756" s="238" t="s">
        <v>14</v>
      </c>
      <c r="F756" s="239">
        <v>96900</v>
      </c>
      <c r="G756" s="239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37" t="s">
        <v>47</v>
      </c>
      <c r="E757" s="238" t="s">
        <v>14</v>
      </c>
      <c r="F757" s="239">
        <v>107700</v>
      </c>
      <c r="G757" s="239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37" t="s">
        <v>47</v>
      </c>
      <c r="E758" s="238" t="s">
        <v>14</v>
      </c>
      <c r="F758" s="239">
        <v>104400</v>
      </c>
      <c r="G758" s="239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37" t="s">
        <v>47</v>
      </c>
      <c r="E759" s="238" t="s">
        <v>14</v>
      </c>
      <c r="F759" s="239">
        <v>194600</v>
      </c>
      <c r="G759" s="239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37" t="s">
        <v>47</v>
      </c>
      <c r="E760" s="238" t="s">
        <v>14</v>
      </c>
      <c r="F760" s="239">
        <v>106600</v>
      </c>
      <c r="G760" s="239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37" t="s">
        <v>47</v>
      </c>
      <c r="E761" s="238" t="s">
        <v>14</v>
      </c>
      <c r="F761" s="239">
        <v>113200</v>
      </c>
      <c r="G761" s="239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37" t="s">
        <v>47</v>
      </c>
      <c r="E762" s="238" t="s">
        <v>14</v>
      </c>
      <c r="F762" s="239">
        <v>133200</v>
      </c>
      <c r="G762" s="239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37" t="s">
        <v>47</v>
      </c>
      <c r="E763" s="238" t="s">
        <v>14</v>
      </c>
      <c r="F763" s="239">
        <v>113200</v>
      </c>
      <c r="G763" s="239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37" t="s">
        <v>47</v>
      </c>
      <c r="E764" s="238" t="s">
        <v>14</v>
      </c>
      <c r="F764" s="239">
        <v>103500</v>
      </c>
      <c r="G764" s="239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37" t="s">
        <v>47</v>
      </c>
      <c r="E765" s="238" t="s">
        <v>14</v>
      </c>
      <c r="F765" s="239">
        <v>108700</v>
      </c>
      <c r="G765" s="239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42" t="s">
        <v>1513</v>
      </c>
      <c r="D766" s="237" t="s">
        <v>47</v>
      </c>
      <c r="E766" s="238" t="s">
        <v>14</v>
      </c>
      <c r="F766" s="239">
        <v>111100</v>
      </c>
      <c r="G766" s="239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37" t="s">
        <v>47</v>
      </c>
      <c r="E767" s="238" t="s">
        <v>14</v>
      </c>
      <c r="F767" s="239">
        <v>214300</v>
      </c>
      <c r="G767" s="239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37" t="s">
        <v>47</v>
      </c>
      <c r="E768" s="238" t="s">
        <v>14</v>
      </c>
      <c r="F768" s="239">
        <v>197500</v>
      </c>
      <c r="G768" s="239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37" t="s">
        <v>47</v>
      </c>
      <c r="E769" s="238" t="s">
        <v>14</v>
      </c>
      <c r="F769" s="239">
        <v>219500</v>
      </c>
      <c r="G769" s="239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42" t="s">
        <v>1514</v>
      </c>
      <c r="D770" s="237" t="s">
        <v>47</v>
      </c>
      <c r="E770" s="238" t="s">
        <v>14</v>
      </c>
      <c r="F770" s="239">
        <v>197500</v>
      </c>
      <c r="G770" s="239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37" t="s">
        <v>47</v>
      </c>
      <c r="E771" s="238" t="s">
        <v>14</v>
      </c>
      <c r="F771" s="239">
        <v>218400</v>
      </c>
      <c r="G771" s="239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37" t="s">
        <v>47</v>
      </c>
      <c r="E772" s="238" t="s">
        <v>14</v>
      </c>
      <c r="F772" s="239">
        <v>222500</v>
      </c>
      <c r="G772" s="239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42" t="s">
        <v>1515</v>
      </c>
      <c r="D773" s="237" t="s">
        <v>47</v>
      </c>
      <c r="E773" s="238" t="s">
        <v>14</v>
      </c>
      <c r="F773" s="239">
        <v>173300</v>
      </c>
      <c r="G773" s="239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42" t="s">
        <v>1516</v>
      </c>
      <c r="D774" s="237" t="s">
        <v>47</v>
      </c>
      <c r="E774" s="238" t="s">
        <v>14</v>
      </c>
      <c r="F774" s="239">
        <v>279500</v>
      </c>
      <c r="G774" s="239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37" t="s">
        <v>47</v>
      </c>
      <c r="E775" s="238" t="s">
        <v>14</v>
      </c>
      <c r="F775" s="239">
        <v>93500</v>
      </c>
      <c r="G775" s="239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37" t="s">
        <v>47</v>
      </c>
      <c r="E776" s="238" t="s">
        <v>14</v>
      </c>
      <c r="F776" s="239">
        <v>93500</v>
      </c>
      <c r="G776" s="239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37" t="s">
        <v>47</v>
      </c>
      <c r="E777" s="238" t="s">
        <v>14</v>
      </c>
      <c r="F777" s="239">
        <v>89800</v>
      </c>
      <c r="G777" s="239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37" t="s">
        <v>47</v>
      </c>
      <c r="E778" s="238" t="s">
        <v>14</v>
      </c>
      <c r="F778" s="239">
        <v>113300</v>
      </c>
      <c r="G778" s="239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37" t="s">
        <v>47</v>
      </c>
      <c r="E779" s="238" t="s">
        <v>14</v>
      </c>
      <c r="F779" s="239">
        <v>113300</v>
      </c>
      <c r="G779" s="239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37" t="s">
        <v>47</v>
      </c>
      <c r="E780" s="238" t="s">
        <v>14</v>
      </c>
      <c r="F780" s="239">
        <v>102600</v>
      </c>
      <c r="G780" s="239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37" t="s">
        <v>47</v>
      </c>
      <c r="E781" s="238" t="s">
        <v>14</v>
      </c>
      <c r="F781" s="239">
        <v>114600</v>
      </c>
      <c r="G781" s="239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37" t="s">
        <v>47</v>
      </c>
      <c r="E782" s="238" t="s">
        <v>14</v>
      </c>
      <c r="F782" s="239">
        <v>118400</v>
      </c>
      <c r="G782" s="239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37" t="s">
        <v>47</v>
      </c>
      <c r="E783" s="238" t="s">
        <v>14</v>
      </c>
      <c r="F783" s="239">
        <v>109700</v>
      </c>
      <c r="G783" s="239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37" t="s">
        <v>48</v>
      </c>
      <c r="E784" s="238"/>
      <c r="F784" s="239"/>
      <c r="G784" s="239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37" t="s">
        <v>48</v>
      </c>
      <c r="E785" s="238"/>
      <c r="F785" s="239"/>
      <c r="G785" s="239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37" t="s">
        <v>47</v>
      </c>
      <c r="E786" s="238" t="s">
        <v>14</v>
      </c>
      <c r="F786" s="239">
        <v>166200</v>
      </c>
      <c r="G786" s="239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37" t="s">
        <v>47</v>
      </c>
      <c r="E787" s="238" t="s">
        <v>14</v>
      </c>
      <c r="F787" s="239">
        <v>169000</v>
      </c>
      <c r="G787" s="239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1517</v>
      </c>
      <c r="D788" s="237" t="s">
        <v>47</v>
      </c>
      <c r="E788" s="238" t="s">
        <v>14</v>
      </c>
      <c r="F788" s="239">
        <v>169000</v>
      </c>
      <c r="G788" s="239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37" t="s">
        <v>47</v>
      </c>
      <c r="E789" s="238" t="s">
        <v>14</v>
      </c>
      <c r="F789" s="239">
        <v>177200</v>
      </c>
      <c r="G789" s="239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37" t="s">
        <v>47</v>
      </c>
      <c r="E790" s="238" t="s">
        <v>14</v>
      </c>
      <c r="F790" s="239">
        <v>177200</v>
      </c>
      <c r="G790" s="239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37" t="s">
        <v>47</v>
      </c>
      <c r="E791" s="238" t="s">
        <v>14</v>
      </c>
      <c r="F791" s="239">
        <v>215500</v>
      </c>
      <c r="G791" s="239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37" t="s">
        <v>47</v>
      </c>
      <c r="E792" s="238" t="s">
        <v>14</v>
      </c>
      <c r="F792" s="239">
        <v>213100</v>
      </c>
      <c r="G792" s="239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37" t="s">
        <v>47</v>
      </c>
      <c r="E793" s="238" t="s">
        <v>14</v>
      </c>
      <c r="F793" s="239">
        <v>213100</v>
      </c>
      <c r="G793" s="239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1519</v>
      </c>
      <c r="D794" s="237" t="s">
        <v>47</v>
      </c>
      <c r="E794" s="238" t="s">
        <v>14</v>
      </c>
      <c r="F794" s="239">
        <v>213100</v>
      </c>
      <c r="G794" s="239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42" t="s">
        <v>1518</v>
      </c>
      <c r="D795" s="237" t="s">
        <v>47</v>
      </c>
      <c r="E795" s="238" t="s">
        <v>14</v>
      </c>
      <c r="F795" s="239">
        <v>213100</v>
      </c>
      <c r="G795" s="239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37" t="s">
        <v>47</v>
      </c>
      <c r="E796" s="238" t="s">
        <v>14</v>
      </c>
      <c r="F796" s="239">
        <v>218400</v>
      </c>
      <c r="G796" s="239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37" t="s">
        <v>47</v>
      </c>
      <c r="E797" s="238" t="s">
        <v>14</v>
      </c>
      <c r="F797" s="239">
        <v>253600</v>
      </c>
      <c r="G797" s="239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37" t="s">
        <v>47</v>
      </c>
      <c r="E798" s="238" t="s">
        <v>14</v>
      </c>
      <c r="F798" s="239">
        <v>404400</v>
      </c>
      <c r="G798" s="239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37" t="s">
        <v>47</v>
      </c>
      <c r="E799" s="238" t="s">
        <v>14</v>
      </c>
      <c r="F799" s="239">
        <v>404400</v>
      </c>
      <c r="G799" s="239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37" t="s">
        <v>48</v>
      </c>
      <c r="E800" s="238"/>
      <c r="F800" s="239"/>
      <c r="G800" s="239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37" t="s">
        <v>48</v>
      </c>
      <c r="E801" s="238"/>
      <c r="F801" s="239"/>
      <c r="G801" s="239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37" t="s">
        <v>47</v>
      </c>
      <c r="E802" s="238" t="s">
        <v>14</v>
      </c>
      <c r="F802" s="239">
        <v>36000</v>
      </c>
      <c r="G802" s="239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37" t="s">
        <v>47</v>
      </c>
      <c r="E803" s="238" t="s">
        <v>14</v>
      </c>
      <c r="F803" s="239">
        <v>48100</v>
      </c>
      <c r="G803" s="239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37" t="s">
        <v>47</v>
      </c>
      <c r="E804" s="238" t="s">
        <v>14</v>
      </c>
      <c r="F804" s="239">
        <v>55300</v>
      </c>
      <c r="G804" s="239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37" t="s">
        <v>47</v>
      </c>
      <c r="E805" s="238" t="s">
        <v>14</v>
      </c>
      <c r="F805" s="239">
        <v>51500</v>
      </c>
      <c r="G805" s="239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37" t="s">
        <v>47</v>
      </c>
      <c r="E806" s="238" t="s">
        <v>14</v>
      </c>
      <c r="F806" s="239">
        <v>67900</v>
      </c>
      <c r="G806" s="239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37" t="s">
        <v>47</v>
      </c>
      <c r="E807" s="238" t="s">
        <v>14</v>
      </c>
      <c r="F807" s="239">
        <v>56700</v>
      </c>
      <c r="G807" s="239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37" t="s">
        <v>47</v>
      </c>
      <c r="E808" s="238" t="s">
        <v>14</v>
      </c>
      <c r="F808" s="239">
        <v>596900</v>
      </c>
      <c r="G808" s="239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37" t="s">
        <v>47</v>
      </c>
      <c r="E809" s="238" t="s">
        <v>14</v>
      </c>
      <c r="F809" s="239">
        <v>401500</v>
      </c>
      <c r="G809" s="239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37" t="s">
        <v>48</v>
      </c>
      <c r="E810" s="238"/>
      <c r="F810" s="239"/>
      <c r="G810" s="239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37" t="s">
        <v>48</v>
      </c>
      <c r="E811" s="238"/>
      <c r="F811" s="239"/>
      <c r="G811" s="239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37" t="s">
        <v>47</v>
      </c>
      <c r="E812" s="238" t="s">
        <v>14</v>
      </c>
      <c r="F812" s="239">
        <v>56400</v>
      </c>
      <c r="G812" s="239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37" t="s">
        <v>47</v>
      </c>
      <c r="E813" s="238" t="s">
        <v>14</v>
      </c>
      <c r="F813" s="239">
        <v>65400</v>
      </c>
      <c r="G813" s="239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37" t="s">
        <v>47</v>
      </c>
      <c r="E814" s="238" t="s">
        <v>14</v>
      </c>
      <c r="F814" s="239">
        <v>13600</v>
      </c>
      <c r="G814" s="239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37" t="s">
        <v>47</v>
      </c>
      <c r="E815" s="238" t="s">
        <v>14</v>
      </c>
      <c r="F815" s="239">
        <v>17800</v>
      </c>
      <c r="G815" s="239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37" t="s">
        <v>47</v>
      </c>
      <c r="E816" s="238" t="s">
        <v>14</v>
      </c>
      <c r="F816" s="239">
        <v>173100</v>
      </c>
      <c r="G816" s="239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37" t="s">
        <v>47</v>
      </c>
      <c r="E817" s="238" t="s">
        <v>14</v>
      </c>
      <c r="F817" s="239">
        <v>1539900</v>
      </c>
      <c r="G817" s="239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37" t="s">
        <v>47</v>
      </c>
      <c r="E818" s="238" t="s">
        <v>14</v>
      </c>
      <c r="F818" s="239">
        <v>26200</v>
      </c>
      <c r="G818" s="239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37" t="s">
        <v>47</v>
      </c>
      <c r="E819" s="238" t="s">
        <v>14</v>
      </c>
      <c r="F819" s="239">
        <v>22300</v>
      </c>
      <c r="G819" s="239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37" t="s">
        <v>47</v>
      </c>
      <c r="E820" s="238" t="s">
        <v>14</v>
      </c>
      <c r="F820" s="239">
        <v>26200</v>
      </c>
      <c r="G820" s="239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37" t="s">
        <v>47</v>
      </c>
      <c r="E821" s="238" t="s">
        <v>14</v>
      </c>
      <c r="F821" s="239">
        <v>26200</v>
      </c>
      <c r="G821" s="239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37" t="s">
        <v>47</v>
      </c>
      <c r="E822" s="238" t="s">
        <v>14</v>
      </c>
      <c r="F822" s="239">
        <v>58400</v>
      </c>
      <c r="G822" s="239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37" t="s">
        <v>47</v>
      </c>
      <c r="E823" s="238" t="s">
        <v>14</v>
      </c>
      <c r="F823" s="239">
        <v>45900</v>
      </c>
      <c r="G823" s="239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37" t="s">
        <v>47</v>
      </c>
      <c r="E824" s="238" t="s">
        <v>14</v>
      </c>
      <c r="F824" s="239">
        <v>58400</v>
      </c>
      <c r="G824" s="239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37" t="s">
        <v>47</v>
      </c>
      <c r="E825" s="238" t="s">
        <v>14</v>
      </c>
      <c r="F825" s="239">
        <v>58400</v>
      </c>
      <c r="G825" s="239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37" t="s">
        <v>47</v>
      </c>
      <c r="E826" s="238" t="s">
        <v>14</v>
      </c>
      <c r="F826" s="239">
        <v>45900</v>
      </c>
      <c r="G826" s="239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37" t="s">
        <v>47</v>
      </c>
      <c r="E827" s="238" t="s">
        <v>14</v>
      </c>
      <c r="F827" s="239">
        <v>43100</v>
      </c>
      <c r="G827" s="239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37" t="s">
        <v>47</v>
      </c>
      <c r="E828" s="238" t="s">
        <v>14</v>
      </c>
      <c r="F828" s="239">
        <v>57400</v>
      </c>
      <c r="G828" s="239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37" t="s">
        <v>47</v>
      </c>
      <c r="E829" s="238" t="s">
        <v>14</v>
      </c>
      <c r="F829" s="239">
        <v>45900</v>
      </c>
      <c r="G829" s="239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37" t="s">
        <v>47</v>
      </c>
      <c r="E830" s="238" t="s">
        <v>14</v>
      </c>
      <c r="F830" s="239">
        <v>3843100</v>
      </c>
      <c r="G830" s="239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37" t="s">
        <v>47</v>
      </c>
      <c r="E831" s="238" t="s">
        <v>14</v>
      </c>
      <c r="F831" s="239">
        <v>39700</v>
      </c>
      <c r="G831" s="239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37" t="s">
        <v>47</v>
      </c>
      <c r="E832" s="238" t="s">
        <v>14</v>
      </c>
      <c r="F832" s="239">
        <v>58000</v>
      </c>
      <c r="G832" s="239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37" t="s">
        <v>47</v>
      </c>
      <c r="E833" s="238" t="s">
        <v>14</v>
      </c>
      <c r="F833" s="239">
        <v>31300</v>
      </c>
      <c r="G833" s="239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37" t="s">
        <v>47</v>
      </c>
      <c r="E834" s="238" t="s">
        <v>14</v>
      </c>
      <c r="F834" s="239">
        <v>45600</v>
      </c>
      <c r="G834" s="239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37" t="s">
        <v>47</v>
      </c>
      <c r="E835" s="238" t="s">
        <v>14</v>
      </c>
      <c r="F835" s="239">
        <v>36600</v>
      </c>
      <c r="G835" s="239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37" t="s">
        <v>47</v>
      </c>
      <c r="E836" s="238" t="s">
        <v>14</v>
      </c>
      <c r="F836" s="239">
        <v>36600</v>
      </c>
      <c r="G836" s="239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37" t="s">
        <v>47</v>
      </c>
      <c r="E837" s="238" t="s">
        <v>14</v>
      </c>
      <c r="F837" s="239">
        <v>36600</v>
      </c>
      <c r="G837" s="239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37" t="s">
        <v>47</v>
      </c>
      <c r="E838" s="238" t="s">
        <v>14</v>
      </c>
      <c r="F838" s="239">
        <v>50900</v>
      </c>
      <c r="G838" s="239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37" t="s">
        <v>47</v>
      </c>
      <c r="E839" s="238" t="s">
        <v>14</v>
      </c>
      <c r="F839" s="239">
        <v>50900</v>
      </c>
      <c r="G839" s="239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37" t="s">
        <v>47</v>
      </c>
      <c r="E840" s="238" t="s">
        <v>14</v>
      </c>
      <c r="F840" s="239">
        <v>50900</v>
      </c>
      <c r="G840" s="239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37" t="s">
        <v>47</v>
      </c>
      <c r="E841" s="238" t="s">
        <v>14</v>
      </c>
      <c r="F841" s="239">
        <v>142600</v>
      </c>
      <c r="G841" s="239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37" t="s">
        <v>47</v>
      </c>
      <c r="E842" s="238" t="s">
        <v>14</v>
      </c>
      <c r="F842" s="239">
        <v>142600</v>
      </c>
      <c r="G842" s="239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37" t="s">
        <v>47</v>
      </c>
      <c r="E843" s="238" t="s">
        <v>14</v>
      </c>
      <c r="F843" s="239">
        <v>54400</v>
      </c>
      <c r="G843" s="239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37" t="s">
        <v>47</v>
      </c>
      <c r="E844" s="238" t="s">
        <v>14</v>
      </c>
      <c r="F844" s="239">
        <v>50700</v>
      </c>
      <c r="G844" s="239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37" t="s">
        <v>47</v>
      </c>
      <c r="E845" s="238" t="s">
        <v>14</v>
      </c>
      <c r="F845" s="239">
        <v>50700</v>
      </c>
      <c r="G845" s="239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37" t="s">
        <v>47</v>
      </c>
      <c r="E846" s="238" t="s">
        <v>14</v>
      </c>
      <c r="F846" s="239">
        <v>762100</v>
      </c>
      <c r="G846" s="239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37" t="s">
        <v>47</v>
      </c>
      <c r="E847" s="238" t="s">
        <v>14</v>
      </c>
      <c r="F847" s="239">
        <v>13000</v>
      </c>
      <c r="G847" s="239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37" t="s">
        <v>47</v>
      </c>
      <c r="E848" s="238" t="s">
        <v>14</v>
      </c>
      <c r="F848" s="239">
        <v>614700</v>
      </c>
      <c r="G848" s="239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37" t="s">
        <v>47</v>
      </c>
      <c r="E849" s="238" t="s">
        <v>14</v>
      </c>
      <c r="F849" s="239">
        <v>829000</v>
      </c>
      <c r="G849" s="239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37" t="s">
        <v>47</v>
      </c>
      <c r="E850" s="238" t="s">
        <v>14</v>
      </c>
      <c r="F850" s="239">
        <v>179200</v>
      </c>
      <c r="G850" s="239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37" t="s">
        <v>47</v>
      </c>
      <c r="E851" s="238" t="s">
        <v>473</v>
      </c>
      <c r="F851" s="239">
        <v>14370.766666666666</v>
      </c>
      <c r="G851" s="239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37" t="s">
        <v>48</v>
      </c>
      <c r="E852" s="238"/>
      <c r="F852" s="239"/>
      <c r="G852" s="239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37" t="s">
        <v>48</v>
      </c>
      <c r="E853" s="238"/>
      <c r="F853" s="239"/>
      <c r="G853" s="239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37" t="s">
        <v>47</v>
      </c>
      <c r="E854" s="238" t="s">
        <v>14</v>
      </c>
      <c r="F854" s="239">
        <v>1568200</v>
      </c>
      <c r="G854" s="239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37" t="s">
        <v>47</v>
      </c>
      <c r="E855" s="238" t="s">
        <v>14</v>
      </c>
      <c r="F855" s="239">
        <v>3467100</v>
      </c>
      <c r="G855" s="239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37" t="s">
        <v>47</v>
      </c>
      <c r="E856" s="238" t="s">
        <v>14</v>
      </c>
      <c r="F856" s="239">
        <v>3467100</v>
      </c>
      <c r="G856" s="239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37" t="s">
        <v>47</v>
      </c>
      <c r="E857" s="238" t="s">
        <v>14</v>
      </c>
      <c r="F857" s="239">
        <v>1515700</v>
      </c>
      <c r="G857" s="239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37"/>
      <c r="E858" s="238"/>
      <c r="F858" s="239"/>
      <c r="G858" s="239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37" t="s">
        <v>48</v>
      </c>
      <c r="E859" s="238"/>
      <c r="F859" s="239"/>
      <c r="G859" s="239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37" t="s">
        <v>47</v>
      </c>
      <c r="E860" s="238" t="s">
        <v>297</v>
      </c>
      <c r="F860" s="239">
        <v>475700</v>
      </c>
      <c r="G860" s="239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37" t="s">
        <v>47</v>
      </c>
      <c r="E861" s="238" t="s">
        <v>297</v>
      </c>
      <c r="F861" s="239">
        <v>475700</v>
      </c>
      <c r="G861" s="239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37" t="s">
        <v>47</v>
      </c>
      <c r="E862" s="238" t="s">
        <v>297</v>
      </c>
      <c r="F862" s="239">
        <v>371300</v>
      </c>
      <c r="G862" s="239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37" t="s">
        <v>47</v>
      </c>
      <c r="E863" s="238" t="s">
        <v>297</v>
      </c>
      <c r="F863" s="239">
        <v>351700</v>
      </c>
      <c r="G863" s="239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37" t="s">
        <v>47</v>
      </c>
      <c r="E864" s="238" t="s">
        <v>297</v>
      </c>
      <c r="F864" s="239">
        <v>300100</v>
      </c>
      <c r="G864" s="239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37" t="s">
        <v>47</v>
      </c>
      <c r="E865" s="238" t="s">
        <v>297</v>
      </c>
      <c r="F865" s="239">
        <v>290900</v>
      </c>
      <c r="G865" s="239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37" t="s">
        <v>47</v>
      </c>
      <c r="E866" s="238" t="s">
        <v>297</v>
      </c>
      <c r="F866" s="239">
        <v>290600</v>
      </c>
      <c r="G866" s="239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37" t="s">
        <v>47</v>
      </c>
      <c r="E867" s="238" t="s">
        <v>297</v>
      </c>
      <c r="F867" s="239">
        <v>247000</v>
      </c>
      <c r="G867" s="239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37" t="s">
        <v>47</v>
      </c>
      <c r="E868" s="238" t="s">
        <v>297</v>
      </c>
      <c r="F868" s="239">
        <v>276000</v>
      </c>
      <c r="G868" s="239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37" t="s">
        <v>47</v>
      </c>
      <c r="E869" s="238" t="s">
        <v>297</v>
      </c>
      <c r="F869" s="239">
        <v>268100</v>
      </c>
      <c r="G869" s="239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37" t="s">
        <v>47</v>
      </c>
      <c r="E870" s="238" t="s">
        <v>297</v>
      </c>
      <c r="F870" s="239">
        <v>222400</v>
      </c>
      <c r="G870" s="239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37" t="s">
        <v>47</v>
      </c>
      <c r="E871" s="238" t="s">
        <v>297</v>
      </c>
      <c r="F871" s="239">
        <v>222400</v>
      </c>
      <c r="G871" s="239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37" t="s">
        <v>47</v>
      </c>
      <c r="E872" s="238" t="s">
        <v>297</v>
      </c>
      <c r="F872" s="239">
        <v>197300</v>
      </c>
      <c r="G872" s="239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37" t="s">
        <v>47</v>
      </c>
      <c r="E873" s="238" t="s">
        <v>297</v>
      </c>
      <c r="F873" s="239">
        <v>149200</v>
      </c>
      <c r="G873" s="239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37" t="s">
        <v>47</v>
      </c>
      <c r="E874" s="238" t="s">
        <v>297</v>
      </c>
      <c r="F874" s="239">
        <v>390200</v>
      </c>
      <c r="G874" s="239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37" t="s">
        <v>47</v>
      </c>
      <c r="E875" s="238" t="s">
        <v>297</v>
      </c>
      <c r="F875" s="239">
        <v>307600</v>
      </c>
      <c r="G875" s="239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37" t="s">
        <v>47</v>
      </c>
      <c r="E876" s="238" t="s">
        <v>297</v>
      </c>
      <c r="F876" s="239">
        <v>261600</v>
      </c>
      <c r="G876" s="239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37" t="s">
        <v>47</v>
      </c>
      <c r="E877" s="238" t="s">
        <v>297</v>
      </c>
      <c r="F877" s="239">
        <v>198700</v>
      </c>
      <c r="G877" s="239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37" t="s">
        <v>47</v>
      </c>
      <c r="E878" s="238" t="s">
        <v>297</v>
      </c>
      <c r="F878" s="239">
        <v>272600</v>
      </c>
      <c r="G878" s="239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37" t="s">
        <v>47</v>
      </c>
      <c r="E879" s="238" t="s">
        <v>297</v>
      </c>
      <c r="F879" s="239">
        <v>243400</v>
      </c>
      <c r="G879" s="239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37" t="s">
        <v>47</v>
      </c>
      <c r="E880" s="238" t="s">
        <v>297</v>
      </c>
      <c r="F880" s="239">
        <v>179300</v>
      </c>
      <c r="G880" s="239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37" t="s">
        <v>47</v>
      </c>
      <c r="E881" s="238" t="s">
        <v>297</v>
      </c>
      <c r="F881" s="239">
        <v>151900</v>
      </c>
      <c r="G881" s="239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37" t="s">
        <v>47</v>
      </c>
      <c r="E882" s="238" t="s">
        <v>297</v>
      </c>
      <c r="F882" s="239">
        <v>136485.10978061482</v>
      </c>
      <c r="G882" s="239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37" t="s">
        <v>47</v>
      </c>
      <c r="E883" s="238" t="s">
        <v>297</v>
      </c>
      <c r="F883" s="239">
        <v>125481.16630030893</v>
      </c>
      <c r="G883" s="239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37" t="s">
        <v>47</v>
      </c>
      <c r="E884" s="238" t="s">
        <v>297</v>
      </c>
      <c r="F884" s="239">
        <v>115200</v>
      </c>
      <c r="G884" s="239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37" t="s">
        <v>47</v>
      </c>
      <c r="E885" s="238" t="s">
        <v>297</v>
      </c>
      <c r="F885" s="239">
        <v>115000</v>
      </c>
      <c r="G885" s="239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37" t="s">
        <v>47</v>
      </c>
      <c r="E886" s="238" t="s">
        <v>297</v>
      </c>
      <c r="F886" s="239">
        <v>101800</v>
      </c>
      <c r="G886" s="239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37" t="s">
        <v>47</v>
      </c>
      <c r="E887" s="238" t="s">
        <v>297</v>
      </c>
      <c r="F887" s="239">
        <v>523270.00000000006</v>
      </c>
      <c r="G887" s="239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37" t="s">
        <v>47</v>
      </c>
      <c r="E888" s="238" t="s">
        <v>297</v>
      </c>
      <c r="F888" s="239">
        <v>523270.00000000006</v>
      </c>
      <c r="G888" s="239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37" t="s">
        <v>47</v>
      </c>
      <c r="E889" s="238" t="s">
        <v>297</v>
      </c>
      <c r="F889" s="239">
        <v>408430.00000000006</v>
      </c>
      <c r="G889" s="239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37" t="s">
        <v>47</v>
      </c>
      <c r="E890" s="238" t="s">
        <v>297</v>
      </c>
      <c r="F890" s="239">
        <v>386870.00000000006</v>
      </c>
      <c r="G890" s="239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37" t="s">
        <v>47</v>
      </c>
      <c r="E891" s="238" t="s">
        <v>297</v>
      </c>
      <c r="F891" s="239">
        <v>330110</v>
      </c>
      <c r="G891" s="239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37" t="s">
        <v>47</v>
      </c>
      <c r="E892" s="238" t="s">
        <v>297</v>
      </c>
      <c r="F892" s="239">
        <v>319990</v>
      </c>
      <c r="G892" s="239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37" t="s">
        <v>47</v>
      </c>
      <c r="E893" s="238" t="s">
        <v>297</v>
      </c>
      <c r="F893" s="239">
        <v>319660</v>
      </c>
      <c r="G893" s="239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37" t="s">
        <v>47</v>
      </c>
      <c r="E894" s="238" t="s">
        <v>297</v>
      </c>
      <c r="F894" s="239">
        <v>271700</v>
      </c>
      <c r="G894" s="239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37" t="s">
        <v>47</v>
      </c>
      <c r="E895" s="238" t="s">
        <v>297</v>
      </c>
      <c r="F895" s="239">
        <v>303600</v>
      </c>
      <c r="G895" s="239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37" t="s">
        <v>47</v>
      </c>
      <c r="E896" s="238" t="s">
        <v>297</v>
      </c>
      <c r="F896" s="239">
        <v>294910</v>
      </c>
      <c r="G896" s="239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37" t="s">
        <v>47</v>
      </c>
      <c r="E897" s="238" t="s">
        <v>297</v>
      </c>
      <c r="F897" s="239">
        <v>244640.00000000003</v>
      </c>
      <c r="G897" s="239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37" t="s">
        <v>47</v>
      </c>
      <c r="E898" s="238" t="s">
        <v>297</v>
      </c>
      <c r="F898" s="239">
        <v>244640.00000000003</v>
      </c>
      <c r="G898" s="239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37" t="s">
        <v>47</v>
      </c>
      <c r="E899" s="238" t="s">
        <v>297</v>
      </c>
      <c r="F899" s="239">
        <v>217030.00000000003</v>
      </c>
      <c r="G899" s="239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37" t="s">
        <v>47</v>
      </c>
      <c r="E900" s="238" t="s">
        <v>297</v>
      </c>
      <c r="F900" s="239">
        <v>164120</v>
      </c>
      <c r="G900" s="239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37" t="s">
        <v>47</v>
      </c>
      <c r="E901" s="238" t="s">
        <v>297</v>
      </c>
      <c r="F901" s="239">
        <v>429220.00000000006</v>
      </c>
      <c r="G901" s="239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37" t="s">
        <v>47</v>
      </c>
      <c r="E902" s="238" t="s">
        <v>297</v>
      </c>
      <c r="F902" s="239">
        <v>338360</v>
      </c>
      <c r="G902" s="239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37" t="s">
        <v>47</v>
      </c>
      <c r="E903" s="238" t="s">
        <v>297</v>
      </c>
      <c r="F903" s="239">
        <v>287760</v>
      </c>
      <c r="G903" s="239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37" t="s">
        <v>47</v>
      </c>
      <c r="E904" s="238" t="s">
        <v>297</v>
      </c>
      <c r="F904" s="239">
        <v>218570.00000000003</v>
      </c>
      <c r="G904" s="239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37" t="s">
        <v>47</v>
      </c>
      <c r="E905" s="238" t="s">
        <v>297</v>
      </c>
      <c r="F905" s="239">
        <v>299860</v>
      </c>
      <c r="G905" s="239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37" t="s">
        <v>47</v>
      </c>
      <c r="E906" s="238" t="s">
        <v>297</v>
      </c>
      <c r="F906" s="239">
        <v>267740</v>
      </c>
      <c r="G906" s="239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37" t="s">
        <v>47</v>
      </c>
      <c r="E907" s="238" t="s">
        <v>297</v>
      </c>
      <c r="F907" s="239">
        <v>197230.00000000003</v>
      </c>
      <c r="G907" s="239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37" t="s">
        <v>47</v>
      </c>
      <c r="E908" s="238" t="s">
        <v>297</v>
      </c>
      <c r="F908" s="239">
        <v>167090</v>
      </c>
      <c r="G908" s="239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37" t="s">
        <v>47</v>
      </c>
      <c r="E909" s="238" t="s">
        <v>297</v>
      </c>
      <c r="F909" s="239">
        <v>150133.62075867632</v>
      </c>
      <c r="G909" s="239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37" t="s">
        <v>47</v>
      </c>
      <c r="E910" s="238" t="s">
        <v>297</v>
      </c>
      <c r="F910" s="239">
        <v>138029.28293033983</v>
      </c>
      <c r="G910" s="239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37" t="s">
        <v>47</v>
      </c>
      <c r="E911" s="238" t="s">
        <v>297</v>
      </c>
      <c r="F911" s="239">
        <v>126720.00000000001</v>
      </c>
      <c r="G911" s="239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37" t="s">
        <v>47</v>
      </c>
      <c r="E912" s="238" t="s">
        <v>297</v>
      </c>
      <c r="F912" s="239">
        <v>126500.00000000001</v>
      </c>
      <c r="G912" s="239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37" t="s">
        <v>47</v>
      </c>
      <c r="E913" s="238" t="s">
        <v>297</v>
      </c>
      <c r="F913" s="239">
        <v>111980.00000000001</v>
      </c>
      <c r="G913" s="239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1603</v>
      </c>
      <c r="D914" s="237" t="s">
        <v>47</v>
      </c>
      <c r="E914" s="238" t="s">
        <v>297</v>
      </c>
      <c r="F914" s="239">
        <v>382439</v>
      </c>
      <c r="G914" s="239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37" t="s">
        <v>47</v>
      </c>
      <c r="E915" s="238" t="s">
        <v>297</v>
      </c>
      <c r="F915" s="239">
        <v>662141.63144094404</v>
      </c>
      <c r="G915" s="239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37" t="s">
        <v>48</v>
      </c>
      <c r="E916" s="238"/>
      <c r="F916" s="239"/>
      <c r="G916" s="239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37" t="s">
        <v>48</v>
      </c>
      <c r="E917" s="238"/>
      <c r="F917" s="239"/>
      <c r="G917" s="239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37" t="s">
        <v>47</v>
      </c>
      <c r="E918" s="238" t="s">
        <v>297</v>
      </c>
      <c r="F918" s="239">
        <v>285500</v>
      </c>
      <c r="G918" s="239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37" t="s">
        <v>47</v>
      </c>
      <c r="E919" s="238" t="s">
        <v>297</v>
      </c>
      <c r="F919" s="239">
        <v>240000</v>
      </c>
      <c r="G919" s="239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37" t="s">
        <v>47</v>
      </c>
      <c r="E920" s="238" t="s">
        <v>297</v>
      </c>
      <c r="F920" s="239">
        <v>220800</v>
      </c>
      <c r="G920" s="239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37" t="s">
        <v>47</v>
      </c>
      <c r="E921" s="238" t="s">
        <v>297</v>
      </c>
      <c r="F921" s="239">
        <v>164300</v>
      </c>
      <c r="G921" s="239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37" t="s">
        <v>47</v>
      </c>
      <c r="E922" s="238" t="s">
        <v>297</v>
      </c>
      <c r="F922" s="239">
        <v>111700</v>
      </c>
      <c r="G922" s="239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37" t="s">
        <v>47</v>
      </c>
      <c r="E923" s="238" t="s">
        <v>297</v>
      </c>
      <c r="F923" s="239">
        <v>223500</v>
      </c>
      <c r="G923" s="239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37" t="s">
        <v>47</v>
      </c>
      <c r="E924" s="238" t="s">
        <v>297</v>
      </c>
      <c r="F924" s="239">
        <v>179000</v>
      </c>
      <c r="G924" s="239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37" t="s">
        <v>48</v>
      </c>
      <c r="E925" s="238"/>
      <c r="F925" s="239"/>
      <c r="G925" s="239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37" t="s">
        <v>48</v>
      </c>
      <c r="E926" s="238"/>
      <c r="F926" s="239"/>
      <c r="G926" s="239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37" t="s">
        <v>47</v>
      </c>
      <c r="E927" s="238" t="s">
        <v>1102</v>
      </c>
      <c r="F927" s="239">
        <v>9514000</v>
      </c>
      <c r="G927" s="239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37" t="s">
        <v>47</v>
      </c>
      <c r="E928" s="238" t="s">
        <v>1102</v>
      </c>
      <c r="F928" s="239">
        <v>9514000</v>
      </c>
      <c r="G928" s="239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37" t="s">
        <v>47</v>
      </c>
      <c r="E929" s="238" t="s">
        <v>1102</v>
      </c>
      <c r="F929" s="239">
        <v>7426000</v>
      </c>
      <c r="G929" s="239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37" t="s">
        <v>47</v>
      </c>
      <c r="E930" s="238" t="s">
        <v>1102</v>
      </c>
      <c r="F930" s="239">
        <v>7034000</v>
      </c>
      <c r="G930" s="239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37" t="s">
        <v>47</v>
      </c>
      <c r="E931" s="238" t="s">
        <v>1102</v>
      </c>
      <c r="F931" s="239">
        <v>6002000</v>
      </c>
      <c r="G931" s="239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37" t="s">
        <v>47</v>
      </c>
      <c r="E932" s="238" t="s">
        <v>1102</v>
      </c>
      <c r="F932" s="239">
        <v>5818000</v>
      </c>
      <c r="G932" s="239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37" t="s">
        <v>47</v>
      </c>
      <c r="E933" s="238" t="s">
        <v>1102</v>
      </c>
      <c r="F933" s="239">
        <v>5812000</v>
      </c>
      <c r="G933" s="239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37" t="s">
        <v>47</v>
      </c>
      <c r="E934" s="238" t="s">
        <v>1102</v>
      </c>
      <c r="F934" s="239">
        <v>4940000</v>
      </c>
      <c r="G934" s="239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37" t="s">
        <v>47</v>
      </c>
      <c r="E935" s="238" t="s">
        <v>1102</v>
      </c>
      <c r="F935" s="239">
        <v>5520000</v>
      </c>
      <c r="G935" s="239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37" t="s">
        <v>47</v>
      </c>
      <c r="E936" s="238" t="s">
        <v>1102</v>
      </c>
      <c r="F936" s="239">
        <v>5362000</v>
      </c>
      <c r="G936" s="239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37" t="s">
        <v>47</v>
      </c>
      <c r="E937" s="238" t="s">
        <v>1102</v>
      </c>
      <c r="F937" s="239">
        <v>4448000</v>
      </c>
      <c r="G937" s="239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37" t="s">
        <v>47</v>
      </c>
      <c r="E938" s="238" t="s">
        <v>1102</v>
      </c>
      <c r="F938" s="239">
        <v>4448000</v>
      </c>
      <c r="G938" s="239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37" t="s">
        <v>47</v>
      </c>
      <c r="E939" s="238" t="s">
        <v>1102</v>
      </c>
      <c r="F939" s="239">
        <v>3946000</v>
      </c>
      <c r="G939" s="239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37" t="s">
        <v>47</v>
      </c>
      <c r="E940" s="238" t="s">
        <v>1102</v>
      </c>
      <c r="F940" s="239">
        <v>2984000</v>
      </c>
      <c r="G940" s="239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37" t="s">
        <v>47</v>
      </c>
      <c r="E941" s="238" t="s">
        <v>1102</v>
      </c>
      <c r="F941" s="239">
        <v>7804000</v>
      </c>
      <c r="G941" s="239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37" t="s">
        <v>47</v>
      </c>
      <c r="E942" s="238" t="s">
        <v>1102</v>
      </c>
      <c r="F942" s="239">
        <v>6152000</v>
      </c>
      <c r="G942" s="239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37" t="s">
        <v>47</v>
      </c>
      <c r="E943" s="238" t="s">
        <v>1102</v>
      </c>
      <c r="F943" s="239">
        <v>5232000</v>
      </c>
      <c r="G943" s="239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37" t="s">
        <v>47</v>
      </c>
      <c r="E944" s="238" t="s">
        <v>1102</v>
      </c>
      <c r="F944" s="239">
        <v>3974000</v>
      </c>
      <c r="G944" s="239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37" t="s">
        <v>47</v>
      </c>
      <c r="E945" s="238" t="s">
        <v>1102</v>
      </c>
      <c r="F945" s="239">
        <v>5452000</v>
      </c>
      <c r="G945" s="239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37" t="s">
        <v>47</v>
      </c>
      <c r="E946" s="238" t="s">
        <v>1102</v>
      </c>
      <c r="F946" s="239">
        <v>4868000</v>
      </c>
      <c r="G946" s="239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37" t="s">
        <v>47</v>
      </c>
      <c r="E947" s="238" t="s">
        <v>1102</v>
      </c>
      <c r="F947" s="239">
        <v>3586000</v>
      </c>
      <c r="G947" s="239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37" t="s">
        <v>47</v>
      </c>
      <c r="E948" s="238" t="s">
        <v>1102</v>
      </c>
      <c r="F948" s="239">
        <v>3038000</v>
      </c>
      <c r="G948" s="239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37" t="s">
        <v>47</v>
      </c>
      <c r="E949" s="238" t="s">
        <v>1102</v>
      </c>
      <c r="F949" s="239">
        <v>2729702.1956122965</v>
      </c>
      <c r="G949" s="239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37" t="s">
        <v>47</v>
      </c>
      <c r="E950" s="238" t="s">
        <v>1102</v>
      </c>
      <c r="F950" s="239">
        <v>2509623.3260061787</v>
      </c>
      <c r="G950" s="239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37" t="s">
        <v>47</v>
      </c>
      <c r="E951" s="238" t="s">
        <v>1102</v>
      </c>
      <c r="F951" s="239">
        <v>2304000</v>
      </c>
      <c r="G951" s="239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37" t="s">
        <v>47</v>
      </c>
      <c r="E952" s="238" t="s">
        <v>1102</v>
      </c>
      <c r="F952" s="239">
        <v>2300000</v>
      </c>
      <c r="G952" s="239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37" t="s">
        <v>47</v>
      </c>
      <c r="E953" s="238" t="s">
        <v>1102</v>
      </c>
      <c r="F953" s="239">
        <v>2036000</v>
      </c>
      <c r="G953" s="239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37" t="s">
        <v>47</v>
      </c>
      <c r="E954" s="238" t="s">
        <v>1102</v>
      </c>
      <c r="F954" s="239">
        <v>10465400.000000002</v>
      </c>
      <c r="G954" s="239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37" t="s">
        <v>47</v>
      </c>
      <c r="E955" s="238" t="s">
        <v>1102</v>
      </c>
      <c r="F955" s="239">
        <v>10465400.000000002</v>
      </c>
      <c r="G955" s="239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37" t="s">
        <v>47</v>
      </c>
      <c r="E956" s="238" t="s">
        <v>1102</v>
      </c>
      <c r="F956" s="239">
        <v>8168600.0000000009</v>
      </c>
      <c r="G956" s="239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37" t="s">
        <v>47</v>
      </c>
      <c r="E957" s="238" t="s">
        <v>1102</v>
      </c>
      <c r="F957" s="239">
        <v>7737400.0000000009</v>
      </c>
      <c r="G957" s="239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37" t="s">
        <v>47</v>
      </c>
      <c r="E958" s="238" t="s">
        <v>1102</v>
      </c>
      <c r="F958" s="239">
        <v>6602200</v>
      </c>
      <c r="G958" s="239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37" t="s">
        <v>47</v>
      </c>
      <c r="E959" s="238" t="s">
        <v>1102</v>
      </c>
      <c r="F959" s="239">
        <v>6399800</v>
      </c>
      <c r="G959" s="239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37" t="s">
        <v>47</v>
      </c>
      <c r="E960" s="238" t="s">
        <v>1102</v>
      </c>
      <c r="F960" s="239">
        <v>6393200</v>
      </c>
      <c r="G960" s="239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37" t="s">
        <v>47</v>
      </c>
      <c r="E961" s="238" t="s">
        <v>1102</v>
      </c>
      <c r="F961" s="239">
        <v>5434000</v>
      </c>
      <c r="G961" s="239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37" t="s">
        <v>47</v>
      </c>
      <c r="E962" s="238" t="s">
        <v>1102</v>
      </c>
      <c r="F962" s="239">
        <v>6072000</v>
      </c>
      <c r="G962" s="239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37" t="s">
        <v>47</v>
      </c>
      <c r="E963" s="238" t="s">
        <v>1102</v>
      </c>
      <c r="F963" s="239">
        <v>5898200</v>
      </c>
      <c r="G963" s="239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37" t="s">
        <v>47</v>
      </c>
      <c r="E964" s="238" t="s">
        <v>1102</v>
      </c>
      <c r="F964" s="239">
        <v>4892800.0000000009</v>
      </c>
      <c r="G964" s="239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37" t="s">
        <v>47</v>
      </c>
      <c r="E965" s="238" t="s">
        <v>1102</v>
      </c>
      <c r="F965" s="239">
        <v>4892800.0000000009</v>
      </c>
      <c r="G965" s="239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37" t="s">
        <v>47</v>
      </c>
      <c r="E966" s="238" t="s">
        <v>1102</v>
      </c>
      <c r="F966" s="239">
        <v>4340600.0000000009</v>
      </c>
      <c r="G966" s="239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37" t="s">
        <v>47</v>
      </c>
      <c r="E967" s="238" t="s">
        <v>1102</v>
      </c>
      <c r="F967" s="239">
        <v>3282400</v>
      </c>
      <c r="G967" s="239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37" t="s">
        <v>47</v>
      </c>
      <c r="E968" s="238" t="s">
        <v>1102</v>
      </c>
      <c r="F968" s="239">
        <v>8584400.0000000019</v>
      </c>
      <c r="G968" s="239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37" t="s">
        <v>47</v>
      </c>
      <c r="E969" s="238" t="s">
        <v>1102</v>
      </c>
      <c r="F969" s="239">
        <v>6767200</v>
      </c>
      <c r="G969" s="239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37" t="s">
        <v>47</v>
      </c>
      <c r="E970" s="238" t="s">
        <v>1102</v>
      </c>
      <c r="F970" s="239">
        <v>5755200</v>
      </c>
      <c r="G970" s="239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37" t="s">
        <v>47</v>
      </c>
      <c r="E971" s="238" t="s">
        <v>1102</v>
      </c>
      <c r="F971" s="239">
        <v>4371400.0000000009</v>
      </c>
      <c r="G971" s="239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37" t="s">
        <v>47</v>
      </c>
      <c r="E972" s="238" t="s">
        <v>1102</v>
      </c>
      <c r="F972" s="239">
        <v>5997200</v>
      </c>
      <c r="G972" s="239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37" t="s">
        <v>47</v>
      </c>
      <c r="E973" s="238" t="s">
        <v>1102</v>
      </c>
      <c r="F973" s="239">
        <v>5354800</v>
      </c>
      <c r="G973" s="239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37" t="s">
        <v>47</v>
      </c>
      <c r="E974" s="238" t="s">
        <v>1102</v>
      </c>
      <c r="F974" s="239">
        <v>3944600.0000000005</v>
      </c>
      <c r="G974" s="239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37" t="s">
        <v>47</v>
      </c>
      <c r="E975" s="238" t="s">
        <v>1102</v>
      </c>
      <c r="F975" s="239">
        <v>3341800</v>
      </c>
      <c r="G975" s="239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37" t="s">
        <v>47</v>
      </c>
      <c r="E976" s="238" t="s">
        <v>1102</v>
      </c>
      <c r="F976" s="239">
        <v>3002672.4151735264</v>
      </c>
      <c r="G976" s="239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37" t="s">
        <v>47</v>
      </c>
      <c r="E977" s="238" t="s">
        <v>1102</v>
      </c>
      <c r="F977" s="239">
        <v>2760585.6586067965</v>
      </c>
      <c r="G977" s="239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37" t="s">
        <v>47</v>
      </c>
      <c r="E978" s="238" t="s">
        <v>1102</v>
      </c>
      <c r="F978" s="239">
        <v>2534400.0000000005</v>
      </c>
      <c r="G978" s="239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37" t="s">
        <v>47</v>
      </c>
      <c r="E979" s="238" t="s">
        <v>1102</v>
      </c>
      <c r="F979" s="239">
        <v>2530000.0000000005</v>
      </c>
      <c r="G979" s="239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37" t="s">
        <v>47</v>
      </c>
      <c r="E980" s="238" t="s">
        <v>1102</v>
      </c>
      <c r="F980" s="239">
        <v>2239600.0000000005</v>
      </c>
      <c r="G980" s="239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37" t="s">
        <v>47</v>
      </c>
      <c r="E981" s="238" t="s">
        <v>1102</v>
      </c>
      <c r="F981" s="239">
        <v>13242832.628818881</v>
      </c>
      <c r="G981" s="239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37" t="s">
        <v>48</v>
      </c>
      <c r="E982" s="238"/>
      <c r="F982" s="239">
        <v>0</v>
      </c>
      <c r="G982" s="239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37" t="s">
        <v>48</v>
      </c>
      <c r="E983" s="238"/>
      <c r="F983" s="239">
        <v>0</v>
      </c>
      <c r="G983" s="239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37" t="s">
        <v>47</v>
      </c>
      <c r="E984" s="238" t="s">
        <v>1102</v>
      </c>
      <c r="F984" s="239">
        <v>5710000</v>
      </c>
      <c r="G984" s="239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37" t="s">
        <v>47</v>
      </c>
      <c r="E985" s="238" t="s">
        <v>1102</v>
      </c>
      <c r="F985" s="239">
        <v>4800000</v>
      </c>
      <c r="G985" s="239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37" t="s">
        <v>47</v>
      </c>
      <c r="E986" s="238" t="s">
        <v>1102</v>
      </c>
      <c r="F986" s="239">
        <v>4416000</v>
      </c>
      <c r="G986" s="239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37" t="s">
        <v>47</v>
      </c>
      <c r="E987" s="238" t="s">
        <v>1102</v>
      </c>
      <c r="F987" s="239">
        <v>3286000</v>
      </c>
      <c r="G987" s="239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37" t="s">
        <v>47</v>
      </c>
      <c r="E988" s="238" t="s">
        <v>1102</v>
      </c>
      <c r="F988" s="239">
        <v>2234000</v>
      </c>
      <c r="G988" s="239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37" t="s">
        <v>47</v>
      </c>
      <c r="E989" s="238" t="s">
        <v>1102</v>
      </c>
      <c r="F989" s="239">
        <v>4470000</v>
      </c>
      <c r="G989" s="239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37" t="s">
        <v>47</v>
      </c>
      <c r="E990" s="238" t="s">
        <v>1102</v>
      </c>
      <c r="F990" s="239">
        <v>3580000</v>
      </c>
      <c r="G990" s="239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37" t="s">
        <v>48</v>
      </c>
      <c r="E991" s="238"/>
      <c r="F991" s="239"/>
      <c r="G991" s="239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37" t="s">
        <v>48</v>
      </c>
      <c r="E992" s="238"/>
      <c r="F992" s="239"/>
      <c r="G992" s="239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37" t="s">
        <v>47</v>
      </c>
      <c r="E993" s="238" t="s">
        <v>14</v>
      </c>
      <c r="F993" s="239">
        <v>355700</v>
      </c>
      <c r="G993" s="239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37" t="s">
        <v>47</v>
      </c>
      <c r="E994" s="238" t="s">
        <v>14</v>
      </c>
      <c r="F994" s="239">
        <v>346400</v>
      </c>
      <c r="G994" s="239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37" t="s">
        <v>47</v>
      </c>
      <c r="E995" s="238" t="s">
        <v>14</v>
      </c>
      <c r="F995" s="239">
        <v>571650</v>
      </c>
      <c r="G995" s="239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37" t="s">
        <v>47</v>
      </c>
      <c r="E996" s="238" t="s">
        <v>14</v>
      </c>
      <c r="F996" s="239">
        <v>1182800</v>
      </c>
      <c r="G996" s="239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37" t="s">
        <v>47</v>
      </c>
      <c r="E997" s="238" t="s">
        <v>14</v>
      </c>
      <c r="F997" s="239">
        <v>2953300</v>
      </c>
      <c r="G997" s="239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37" t="s">
        <v>47</v>
      </c>
      <c r="E998" s="238" t="s">
        <v>14</v>
      </c>
      <c r="F998" s="239">
        <v>1627400</v>
      </c>
      <c r="G998" s="239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37" t="s">
        <v>47</v>
      </c>
      <c r="E999" s="238" t="s">
        <v>14</v>
      </c>
      <c r="F999" s="239">
        <v>3686500</v>
      </c>
      <c r="G999" s="239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37" t="s">
        <v>47</v>
      </c>
      <c r="E1000" s="238" t="s">
        <v>14</v>
      </c>
      <c r="F1000" s="239">
        <v>3784400</v>
      </c>
      <c r="G1000" s="239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1604</v>
      </c>
      <c r="D1001" s="237" t="s">
        <v>47</v>
      </c>
      <c r="E1001" s="238" t="s">
        <v>14</v>
      </c>
      <c r="F1001" s="239">
        <v>4127900</v>
      </c>
      <c r="G1001" s="239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1605</v>
      </c>
      <c r="D1002" s="237" t="s">
        <v>47</v>
      </c>
      <c r="E1002" s="238" t="s">
        <v>14</v>
      </c>
      <c r="F1002" s="239">
        <v>4540690</v>
      </c>
      <c r="G1002" s="239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1520</v>
      </c>
      <c r="D1003" s="237" t="s">
        <v>47</v>
      </c>
      <c r="E1003" s="238" t="s">
        <v>14</v>
      </c>
      <c r="F1003" s="239">
        <v>614700</v>
      </c>
      <c r="G1003" s="239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1521</v>
      </c>
      <c r="D1004" s="237" t="s">
        <v>47</v>
      </c>
      <c r="E1004" s="238" t="s">
        <v>14</v>
      </c>
      <c r="F1004" s="239">
        <v>829000</v>
      </c>
      <c r="G1004" s="239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37" t="s">
        <v>48</v>
      </c>
      <c r="E1005" s="238"/>
      <c r="F1005" s="239"/>
      <c r="G1005" s="239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37" t="s">
        <v>48</v>
      </c>
      <c r="E1006" s="238"/>
      <c r="F1006" s="239"/>
      <c r="G1006" s="239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37" t="s">
        <v>47</v>
      </c>
      <c r="E1007" s="238" t="s">
        <v>100</v>
      </c>
      <c r="F1007" s="239">
        <v>367100.81715813151</v>
      </c>
      <c r="G1007" s="239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37" t="s">
        <v>47</v>
      </c>
      <c r="E1008" s="238" t="s">
        <v>100</v>
      </c>
      <c r="F1008" s="239">
        <v>367100.81715813151</v>
      </c>
      <c r="G1008" s="239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37" t="s">
        <v>47</v>
      </c>
      <c r="E1009" s="238" t="s">
        <v>100</v>
      </c>
      <c r="F1009" s="239">
        <v>483136</v>
      </c>
      <c r="G1009" s="239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37" t="s">
        <v>47</v>
      </c>
      <c r="E1010" s="238" t="s">
        <v>100</v>
      </c>
      <c r="F1010" s="239">
        <v>483136</v>
      </c>
      <c r="G1010" s="239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37" t="s">
        <v>47</v>
      </c>
      <c r="E1011" s="238" t="s">
        <v>100</v>
      </c>
      <c r="F1011" s="239">
        <v>542850</v>
      </c>
      <c r="G1011" s="239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37" t="s">
        <v>47</v>
      </c>
      <c r="E1012" s="238" t="s">
        <v>100</v>
      </c>
      <c r="F1012" s="239">
        <v>542850</v>
      </c>
      <c r="G1012" s="239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37" t="s">
        <v>47</v>
      </c>
      <c r="E1013" s="238" t="s">
        <v>100</v>
      </c>
      <c r="F1013" s="239">
        <v>580849</v>
      </c>
      <c r="G1013" s="239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37" t="s">
        <v>47</v>
      </c>
      <c r="E1014" s="238" t="s">
        <v>100</v>
      </c>
      <c r="F1014" s="239">
        <v>580849</v>
      </c>
      <c r="G1014" s="239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37" t="s">
        <v>47</v>
      </c>
      <c r="E1015" s="238" t="s">
        <v>100</v>
      </c>
      <c r="F1015" s="239">
        <v>640563</v>
      </c>
      <c r="G1015" s="239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37" t="s">
        <v>47</v>
      </c>
      <c r="E1016" s="238" t="s">
        <v>100</v>
      </c>
      <c r="F1016" s="239">
        <v>640563</v>
      </c>
      <c r="G1016" s="239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37" t="s">
        <v>47</v>
      </c>
      <c r="E1017" s="238" t="s">
        <v>100</v>
      </c>
      <c r="F1017" s="239">
        <v>777904.11254937388</v>
      </c>
      <c r="G1017" s="239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37" t="s">
        <v>47</v>
      </c>
      <c r="E1018" s="238" t="s">
        <v>100</v>
      </c>
      <c r="F1018" s="239">
        <v>777904.11254937388</v>
      </c>
      <c r="G1018" s="239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37" t="s">
        <v>47</v>
      </c>
      <c r="E1019" s="238" t="s">
        <v>100</v>
      </c>
      <c r="F1019" s="239">
        <v>776275</v>
      </c>
      <c r="G1019" s="239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37" t="s">
        <v>47</v>
      </c>
      <c r="E1020" s="238" t="s">
        <v>100</v>
      </c>
      <c r="F1020" s="239">
        <v>776275</v>
      </c>
      <c r="G1020" s="239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37" t="s">
        <v>47</v>
      </c>
      <c r="E1021" s="238" t="s">
        <v>100</v>
      </c>
      <c r="F1021" s="239">
        <v>852274</v>
      </c>
      <c r="G1021" s="239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37" t="s">
        <v>47</v>
      </c>
      <c r="E1022" s="238" t="s">
        <v>100</v>
      </c>
      <c r="F1022" s="239">
        <v>852274</v>
      </c>
      <c r="G1022" s="239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37" t="s">
        <v>47</v>
      </c>
      <c r="E1023" s="238" t="s">
        <v>100</v>
      </c>
      <c r="F1023" s="239">
        <v>1280085.3169734846</v>
      </c>
      <c r="G1023" s="239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37" t="s">
        <v>47</v>
      </c>
      <c r="E1024" s="238" t="s">
        <v>100</v>
      </c>
      <c r="F1024" s="239">
        <v>1280085.3169734846</v>
      </c>
      <c r="G1024" s="239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37" t="s">
        <v>47</v>
      </c>
      <c r="E1025" s="238" t="s">
        <v>100</v>
      </c>
      <c r="F1025" s="239">
        <v>901131</v>
      </c>
      <c r="G1025" s="239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37" t="s">
        <v>47</v>
      </c>
      <c r="E1026" s="238" t="s">
        <v>100</v>
      </c>
      <c r="F1026" s="239">
        <v>901131</v>
      </c>
      <c r="G1026" s="239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37" t="s">
        <v>47</v>
      </c>
      <c r="E1027" s="238" t="s">
        <v>100</v>
      </c>
      <c r="F1027" s="239">
        <v>928273</v>
      </c>
      <c r="G1027" s="239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37" t="s">
        <v>47</v>
      </c>
      <c r="E1028" s="238" t="s">
        <v>100</v>
      </c>
      <c r="F1028" s="239">
        <v>928273</v>
      </c>
      <c r="G1028" s="239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37" t="s">
        <v>47</v>
      </c>
      <c r="E1029" s="238" t="s">
        <v>100</v>
      </c>
      <c r="F1029" s="239">
        <v>1063986</v>
      </c>
      <c r="G1029" s="239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37" t="s">
        <v>47</v>
      </c>
      <c r="E1030" s="238" t="s">
        <v>100</v>
      </c>
      <c r="F1030" s="239">
        <v>1063986</v>
      </c>
      <c r="G1030" s="239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37" t="s">
        <v>47</v>
      </c>
      <c r="E1031" s="238" t="s">
        <v>100</v>
      </c>
      <c r="F1031" s="239">
        <v>1503365.2512190146</v>
      </c>
      <c r="G1031" s="239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37" t="s">
        <v>47</v>
      </c>
      <c r="E1032" s="238" t="s">
        <v>100</v>
      </c>
      <c r="F1032" s="239">
        <v>1503365.2512190146</v>
      </c>
      <c r="G1032" s="239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37" t="s">
        <v>48</v>
      </c>
      <c r="E1033" s="238"/>
      <c r="F1033" s="239"/>
      <c r="G1033" s="239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37" t="s">
        <v>48</v>
      </c>
      <c r="E1034" s="238"/>
      <c r="F1034" s="239"/>
      <c r="G1034" s="239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37" t="s">
        <v>47</v>
      </c>
      <c r="E1035" s="238" t="s">
        <v>14</v>
      </c>
      <c r="F1035" s="239">
        <v>11600</v>
      </c>
      <c r="G1035" s="239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37" t="s">
        <v>47</v>
      </c>
      <c r="E1036" s="238" t="s">
        <v>14</v>
      </c>
      <c r="F1036" s="239">
        <v>10700</v>
      </c>
      <c r="G1036" s="239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37" t="s">
        <v>47</v>
      </c>
      <c r="E1037" s="238" t="s">
        <v>297</v>
      </c>
      <c r="F1037" s="239">
        <v>1318750</v>
      </c>
      <c r="G1037" s="239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37" t="s">
        <v>47</v>
      </c>
      <c r="E1038" s="238" t="s">
        <v>297</v>
      </c>
      <c r="F1038" s="239">
        <v>1055000</v>
      </c>
      <c r="G1038" s="239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37" t="s">
        <v>47</v>
      </c>
      <c r="E1039" s="238" t="s">
        <v>473</v>
      </c>
      <c r="F1039" s="239">
        <v>700</v>
      </c>
      <c r="G1039" s="239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37" t="s">
        <v>47</v>
      </c>
      <c r="E1040" s="238" t="s">
        <v>473</v>
      </c>
      <c r="F1040" s="239">
        <v>1400</v>
      </c>
      <c r="G1040" s="239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37" t="s">
        <v>47</v>
      </c>
      <c r="E1041" s="238" t="s">
        <v>473</v>
      </c>
      <c r="F1041" s="239">
        <v>28300</v>
      </c>
      <c r="G1041" s="239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37" t="s">
        <v>47</v>
      </c>
      <c r="E1042" s="238" t="s">
        <v>473</v>
      </c>
      <c r="F1042" s="239">
        <v>16900</v>
      </c>
      <c r="G1042" s="239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37" t="s">
        <v>47</v>
      </c>
      <c r="E1043" s="238" t="s">
        <v>473</v>
      </c>
      <c r="F1043" s="239">
        <v>4566.666666666667</v>
      </c>
      <c r="G1043" s="239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1522</v>
      </c>
      <c r="D1044" s="237" t="s">
        <v>47</v>
      </c>
      <c r="E1044" s="238" t="s">
        <v>473</v>
      </c>
      <c r="F1044" s="243">
        <v>1100</v>
      </c>
      <c r="G1044" s="243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1523</v>
      </c>
      <c r="D1045" s="237" t="s">
        <v>47</v>
      </c>
      <c r="E1045" s="238" t="s">
        <v>473</v>
      </c>
      <c r="F1045" s="243">
        <v>2200</v>
      </c>
      <c r="G1045" s="243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1524</v>
      </c>
      <c r="D1046" s="237" t="s">
        <v>47</v>
      </c>
      <c r="E1046" s="238" t="s">
        <v>473</v>
      </c>
      <c r="F1046" s="243">
        <v>5300</v>
      </c>
      <c r="G1046" s="243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1525</v>
      </c>
      <c r="D1047" s="237" t="s">
        <v>47</v>
      </c>
      <c r="E1047" s="238" t="s">
        <v>473</v>
      </c>
      <c r="F1047" s="243">
        <v>5800</v>
      </c>
      <c r="G1047" s="243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1526</v>
      </c>
      <c r="D1048" s="237" t="s">
        <v>47</v>
      </c>
      <c r="E1048" s="238" t="s">
        <v>473</v>
      </c>
      <c r="F1048" s="243">
        <v>7200</v>
      </c>
      <c r="G1048" s="243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37" t="s">
        <v>47</v>
      </c>
      <c r="E1049" s="238" t="s">
        <v>796</v>
      </c>
      <c r="F1049" s="239">
        <v>162200</v>
      </c>
      <c r="G1049" s="239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37"/>
      <c r="E1050" s="238"/>
      <c r="F1050" s="239"/>
      <c r="G1050" s="239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37" t="s">
        <v>48</v>
      </c>
      <c r="E1051" s="238"/>
      <c r="F1051" s="239"/>
      <c r="G1051" s="239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37" t="s">
        <v>47</v>
      </c>
      <c r="E1052" s="238" t="s">
        <v>14</v>
      </c>
      <c r="F1052" s="239">
        <v>25000</v>
      </c>
      <c r="G1052" s="239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37" t="s">
        <v>47</v>
      </c>
      <c r="E1053" s="238" t="s">
        <v>14</v>
      </c>
      <c r="F1053" s="239">
        <v>60300</v>
      </c>
      <c r="G1053" s="239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37" t="s">
        <v>47</v>
      </c>
      <c r="E1054" s="238" t="s">
        <v>14</v>
      </c>
      <c r="F1054" s="239">
        <v>54400</v>
      </c>
      <c r="G1054" s="239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37" t="s">
        <v>47</v>
      </c>
      <c r="E1055" s="238" t="s">
        <v>14</v>
      </c>
      <c r="F1055" s="239">
        <v>106400</v>
      </c>
      <c r="G1055" s="239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37" t="s">
        <v>47</v>
      </c>
      <c r="E1056" s="238" t="s">
        <v>14</v>
      </c>
      <c r="F1056" s="239">
        <v>798700</v>
      </c>
      <c r="G1056" s="239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37" t="s">
        <v>47</v>
      </c>
      <c r="E1057" s="238" t="s">
        <v>14</v>
      </c>
      <c r="F1057" s="239">
        <v>1641700</v>
      </c>
      <c r="G1057" s="239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1527</v>
      </c>
      <c r="D1058" s="237" t="s">
        <v>47</v>
      </c>
      <c r="E1058" s="238" t="s">
        <v>14</v>
      </c>
      <c r="F1058" s="239">
        <v>39800</v>
      </c>
      <c r="G1058" s="239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1606</v>
      </c>
      <c r="D1059" s="237" t="s">
        <v>47</v>
      </c>
      <c r="E1059" s="238" t="s">
        <v>14</v>
      </c>
      <c r="F1059" s="239">
        <v>78008</v>
      </c>
      <c r="G1059" s="239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37" t="s">
        <v>48</v>
      </c>
      <c r="E1060" s="238"/>
      <c r="F1060" s="239"/>
      <c r="G1060" s="239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37" t="s">
        <v>48</v>
      </c>
      <c r="E1061" s="238"/>
      <c r="F1061" s="239"/>
      <c r="G1061" s="239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37" t="s">
        <v>48</v>
      </c>
      <c r="E1062" s="238"/>
      <c r="F1062" s="239"/>
      <c r="G1062" s="239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37" t="s">
        <v>47</v>
      </c>
      <c r="E1063" s="238" t="s">
        <v>14</v>
      </c>
      <c r="F1063" s="239">
        <v>11880</v>
      </c>
      <c r="G1063" s="239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37" t="s">
        <v>47</v>
      </c>
      <c r="E1064" s="238" t="s">
        <v>14</v>
      </c>
      <c r="F1064" s="239">
        <v>12300</v>
      </c>
      <c r="G1064" s="239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37" t="s">
        <v>47</v>
      </c>
      <c r="E1065" s="238" t="s">
        <v>14</v>
      </c>
      <c r="F1065" s="239">
        <v>16500</v>
      </c>
      <c r="G1065" s="239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37" t="s">
        <v>47</v>
      </c>
      <c r="E1066" s="238" t="s">
        <v>14</v>
      </c>
      <c r="F1066" s="239">
        <v>8940</v>
      </c>
      <c r="G1066" s="239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37" t="s">
        <v>47</v>
      </c>
      <c r="E1067" s="238" t="s">
        <v>14</v>
      </c>
      <c r="F1067" s="239">
        <v>15060</v>
      </c>
      <c r="G1067" s="239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37" t="s">
        <v>47</v>
      </c>
      <c r="E1068" s="238" t="s">
        <v>14</v>
      </c>
      <c r="F1068" s="239">
        <v>17820</v>
      </c>
      <c r="G1068" s="239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37" t="s">
        <v>47</v>
      </c>
      <c r="E1069" s="238" t="s">
        <v>14</v>
      </c>
      <c r="F1069" s="239">
        <v>15060</v>
      </c>
      <c r="G1069" s="239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37" t="s">
        <v>47</v>
      </c>
      <c r="E1070" s="238" t="s">
        <v>14</v>
      </c>
      <c r="F1070" s="239">
        <v>22560</v>
      </c>
      <c r="G1070" s="239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37" t="s">
        <v>47</v>
      </c>
      <c r="E1071" s="238" t="s">
        <v>14</v>
      </c>
      <c r="F1071" s="239">
        <v>15060</v>
      </c>
      <c r="G1071" s="239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37" t="s">
        <v>47</v>
      </c>
      <c r="E1072" s="238" t="s">
        <v>14</v>
      </c>
      <c r="F1072" s="239">
        <v>23880</v>
      </c>
      <c r="G1072" s="239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37" t="s">
        <v>47</v>
      </c>
      <c r="E1073" s="238" t="s">
        <v>14</v>
      </c>
      <c r="F1073" s="239">
        <v>13320</v>
      </c>
      <c r="G1073" s="239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37" t="s">
        <v>47</v>
      </c>
      <c r="E1074" s="238" t="s">
        <v>14</v>
      </c>
      <c r="F1074" s="239">
        <v>18180</v>
      </c>
      <c r="G1074" s="239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37" t="s">
        <v>47</v>
      </c>
      <c r="E1075" s="238" t="s">
        <v>14</v>
      </c>
      <c r="F1075" s="239">
        <v>13920</v>
      </c>
      <c r="G1075" s="239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37" t="s">
        <v>47</v>
      </c>
      <c r="E1076" s="238" t="s">
        <v>14</v>
      </c>
      <c r="F1076" s="239">
        <v>10320</v>
      </c>
      <c r="G1076" s="239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37" t="s">
        <v>47</v>
      </c>
      <c r="E1077" s="238" t="s">
        <v>14</v>
      </c>
      <c r="F1077" s="239">
        <v>11880</v>
      </c>
      <c r="G1077" s="239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37" t="s">
        <v>47</v>
      </c>
      <c r="E1078" s="238" t="s">
        <v>14</v>
      </c>
      <c r="F1078" s="239">
        <v>11880</v>
      </c>
      <c r="G1078" s="239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37" t="s">
        <v>47</v>
      </c>
      <c r="E1079" s="238" t="s">
        <v>14</v>
      </c>
      <c r="F1079" s="239">
        <v>12300</v>
      </c>
      <c r="G1079" s="239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37" t="s">
        <v>47</v>
      </c>
      <c r="E1080" s="238" t="s">
        <v>14</v>
      </c>
      <c r="F1080" s="239">
        <v>12300</v>
      </c>
      <c r="G1080" s="239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37" t="s">
        <v>47</v>
      </c>
      <c r="E1081" s="238" t="s">
        <v>14</v>
      </c>
      <c r="F1081" s="239">
        <v>16500</v>
      </c>
      <c r="G1081" s="239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37" t="s">
        <v>47</v>
      </c>
      <c r="E1082" s="238" t="s">
        <v>14</v>
      </c>
      <c r="F1082" s="239">
        <v>16500</v>
      </c>
      <c r="G1082" s="239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37" t="s">
        <v>47</v>
      </c>
      <c r="E1083" s="238" t="s">
        <v>14</v>
      </c>
      <c r="F1083" s="239">
        <v>13260</v>
      </c>
      <c r="G1083" s="239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37" t="s">
        <v>48</v>
      </c>
      <c r="E1084" s="238"/>
      <c r="F1084" s="239">
        <v>0</v>
      </c>
      <c r="G1084" s="239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37" t="s">
        <v>48</v>
      </c>
      <c r="E1085" s="238"/>
      <c r="F1085" s="239">
        <v>0</v>
      </c>
      <c r="G1085" s="239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37" t="s">
        <v>47</v>
      </c>
      <c r="E1086" s="238" t="s">
        <v>14</v>
      </c>
      <c r="F1086" s="239">
        <v>31920</v>
      </c>
      <c r="G1086" s="239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37" t="s">
        <v>47</v>
      </c>
      <c r="E1087" s="238" t="s">
        <v>14</v>
      </c>
      <c r="F1087" s="239">
        <v>31920</v>
      </c>
      <c r="G1087" s="239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37" t="s">
        <v>47</v>
      </c>
      <c r="E1088" s="238" t="s">
        <v>14</v>
      </c>
      <c r="F1088" s="239">
        <v>31920</v>
      </c>
      <c r="G1088" s="239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37" t="s">
        <v>47</v>
      </c>
      <c r="E1089" s="238" t="s">
        <v>14</v>
      </c>
      <c r="F1089" s="239">
        <v>48060</v>
      </c>
      <c r="G1089" s="239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37" t="s">
        <v>47</v>
      </c>
      <c r="E1090" s="238" t="s">
        <v>14</v>
      </c>
      <c r="F1090" s="239">
        <v>16200</v>
      </c>
      <c r="G1090" s="239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37" t="s">
        <v>47</v>
      </c>
      <c r="E1091" s="238" t="s">
        <v>14</v>
      </c>
      <c r="F1091" s="239">
        <v>48060</v>
      </c>
      <c r="G1091" s="239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37" t="s">
        <v>47</v>
      </c>
      <c r="E1092" s="238" t="s">
        <v>14</v>
      </c>
      <c r="F1092" s="239">
        <v>50400</v>
      </c>
      <c r="G1092" s="239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37" t="s">
        <v>47</v>
      </c>
      <c r="E1093" s="238" t="s">
        <v>14</v>
      </c>
      <c r="F1093" s="239">
        <v>26400</v>
      </c>
      <c r="G1093" s="239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37" t="s">
        <v>47</v>
      </c>
      <c r="E1094" s="238" t="s">
        <v>14</v>
      </c>
      <c r="F1094" s="239">
        <v>42180</v>
      </c>
      <c r="G1094" s="239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37" t="s">
        <v>47</v>
      </c>
      <c r="E1095" s="238" t="s">
        <v>14</v>
      </c>
      <c r="F1095" s="239">
        <v>42180</v>
      </c>
      <c r="G1095" s="239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37" t="s">
        <v>47</v>
      </c>
      <c r="E1096" s="238" t="s">
        <v>14</v>
      </c>
      <c r="F1096" s="239">
        <v>27120</v>
      </c>
      <c r="G1096" s="239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37" t="s">
        <v>47</v>
      </c>
      <c r="E1097" s="238" t="s">
        <v>14</v>
      </c>
      <c r="F1097" s="239">
        <v>46800</v>
      </c>
      <c r="G1097" s="239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37" t="s">
        <v>47</v>
      </c>
      <c r="E1098" s="238" t="s">
        <v>14</v>
      </c>
      <c r="F1098" s="239">
        <v>46800</v>
      </c>
      <c r="G1098" s="239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37" t="s">
        <v>47</v>
      </c>
      <c r="E1099" s="238" t="s">
        <v>14</v>
      </c>
      <c r="F1099" s="239">
        <v>45240</v>
      </c>
      <c r="G1099" s="239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37" t="s">
        <v>47</v>
      </c>
      <c r="E1100" s="238" t="s">
        <v>14</v>
      </c>
      <c r="F1100" s="239">
        <v>22740</v>
      </c>
      <c r="G1100" s="239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37" t="s">
        <v>47</v>
      </c>
      <c r="E1101" s="238" t="s">
        <v>14</v>
      </c>
      <c r="F1101" s="239">
        <v>22740</v>
      </c>
      <c r="G1101" s="239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37" t="s">
        <v>47</v>
      </c>
      <c r="E1102" s="238" t="s">
        <v>14</v>
      </c>
      <c r="F1102" s="239">
        <v>24420</v>
      </c>
      <c r="G1102" s="239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37" t="s">
        <v>47</v>
      </c>
      <c r="E1103" s="238" t="s">
        <v>14</v>
      </c>
      <c r="F1103" s="239">
        <v>24420</v>
      </c>
      <c r="G1103" s="239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37" t="s">
        <v>47</v>
      </c>
      <c r="E1104" s="238" t="s">
        <v>14</v>
      </c>
      <c r="F1104" s="239">
        <v>24420</v>
      </c>
      <c r="G1104" s="239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37" t="s">
        <v>47</v>
      </c>
      <c r="E1105" s="238" t="s">
        <v>14</v>
      </c>
      <c r="F1105" s="239">
        <v>24420</v>
      </c>
      <c r="G1105" s="239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37" t="s">
        <v>47</v>
      </c>
      <c r="E1106" s="238" t="s">
        <v>14</v>
      </c>
      <c r="F1106" s="239">
        <v>21720</v>
      </c>
      <c r="G1106" s="239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37" t="s">
        <v>47</v>
      </c>
      <c r="E1107" s="238" t="s">
        <v>14</v>
      </c>
      <c r="F1107" s="239">
        <v>20100</v>
      </c>
      <c r="G1107" s="239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37" t="s">
        <v>47</v>
      </c>
      <c r="E1108" s="238" t="s">
        <v>14</v>
      </c>
      <c r="F1108" s="239">
        <v>20100</v>
      </c>
      <c r="G1108" s="239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37" t="s">
        <v>47</v>
      </c>
      <c r="E1109" s="238" t="s">
        <v>14</v>
      </c>
      <c r="F1109" s="239">
        <v>20100</v>
      </c>
      <c r="G1109" s="239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37" t="s">
        <v>47</v>
      </c>
      <c r="E1110" s="238" t="s">
        <v>14</v>
      </c>
      <c r="F1110" s="239">
        <v>20100</v>
      </c>
      <c r="G1110" s="239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37" t="s">
        <v>47</v>
      </c>
      <c r="E1111" s="238" t="s">
        <v>14</v>
      </c>
      <c r="F1111" s="239">
        <v>42240</v>
      </c>
      <c r="G1111" s="239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37" t="s">
        <v>47</v>
      </c>
      <c r="E1112" s="238" t="s">
        <v>14</v>
      </c>
      <c r="F1112" s="239">
        <v>42240</v>
      </c>
      <c r="G1112" s="239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37" t="s">
        <v>47</v>
      </c>
      <c r="E1113" s="238" t="s">
        <v>14</v>
      </c>
      <c r="F1113" s="239">
        <v>40260</v>
      </c>
      <c r="G1113" s="239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37" t="s">
        <v>47</v>
      </c>
      <c r="E1114" s="238" t="s">
        <v>14</v>
      </c>
      <c r="F1114" s="239">
        <v>28020</v>
      </c>
      <c r="G1114" s="239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37" t="s">
        <v>47</v>
      </c>
      <c r="E1115" s="238" t="s">
        <v>14</v>
      </c>
      <c r="F1115" s="239">
        <v>28020</v>
      </c>
      <c r="G1115" s="239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37" t="s">
        <v>47</v>
      </c>
      <c r="E1116" s="238" t="s">
        <v>14</v>
      </c>
      <c r="F1116" s="239">
        <v>45360</v>
      </c>
      <c r="G1116" s="239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37" t="s">
        <v>47</v>
      </c>
      <c r="E1117" s="238" t="s">
        <v>14</v>
      </c>
      <c r="F1117" s="239">
        <v>45360</v>
      </c>
      <c r="G1117" s="239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37" t="s">
        <v>47</v>
      </c>
      <c r="E1118" s="238" t="s">
        <v>14</v>
      </c>
      <c r="F1118" s="239">
        <v>36060</v>
      </c>
      <c r="G1118" s="239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37" t="s">
        <v>47</v>
      </c>
      <c r="E1119" s="238" t="s">
        <v>14</v>
      </c>
      <c r="F1119" s="239">
        <v>33660</v>
      </c>
      <c r="G1119" s="239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37" t="s">
        <v>48</v>
      </c>
      <c r="E1120" s="238"/>
      <c r="F1120" s="239">
        <v>0</v>
      </c>
      <c r="G1120" s="239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37" t="s">
        <v>48</v>
      </c>
      <c r="E1121" s="238"/>
      <c r="F1121" s="239">
        <v>0</v>
      </c>
      <c r="G1121" s="239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37" t="s">
        <v>47</v>
      </c>
      <c r="E1122" s="238" t="s">
        <v>14</v>
      </c>
      <c r="F1122" s="239">
        <v>38820</v>
      </c>
      <c r="G1122" s="239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37" t="s">
        <v>47</v>
      </c>
      <c r="E1123" s="238" t="s">
        <v>14</v>
      </c>
      <c r="F1123" s="239">
        <v>38820</v>
      </c>
      <c r="G1123" s="239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37" t="s">
        <v>47</v>
      </c>
      <c r="E1124" s="238" t="s">
        <v>14</v>
      </c>
      <c r="F1124" s="239">
        <v>47880</v>
      </c>
      <c r="G1124" s="239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37" t="s">
        <v>47</v>
      </c>
      <c r="E1125" s="238" t="s">
        <v>14</v>
      </c>
      <c r="F1125" s="239">
        <v>49920</v>
      </c>
      <c r="G1125" s="239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37" t="s">
        <v>47</v>
      </c>
      <c r="E1126" s="238" t="s">
        <v>14</v>
      </c>
      <c r="F1126" s="239">
        <v>64260</v>
      </c>
      <c r="G1126" s="239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37" t="s">
        <v>47</v>
      </c>
      <c r="E1127" s="238" t="s">
        <v>14</v>
      </c>
      <c r="F1127" s="239">
        <v>110640</v>
      </c>
      <c r="G1127" s="239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37" t="s">
        <v>48</v>
      </c>
      <c r="E1128" s="238"/>
      <c r="F1128" s="239">
        <v>0</v>
      </c>
      <c r="G1128" s="239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37" t="s">
        <v>48</v>
      </c>
      <c r="E1129" s="238"/>
      <c r="F1129" s="239">
        <v>0</v>
      </c>
      <c r="G1129" s="239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37" t="s">
        <v>47</v>
      </c>
      <c r="E1130" s="238" t="s">
        <v>14</v>
      </c>
      <c r="F1130" s="239">
        <v>45120</v>
      </c>
      <c r="G1130" s="239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37" t="s">
        <v>47</v>
      </c>
      <c r="E1131" s="238" t="s">
        <v>14</v>
      </c>
      <c r="F1131" s="239">
        <v>45120</v>
      </c>
      <c r="G1131" s="239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37" t="s">
        <v>47</v>
      </c>
      <c r="E1132" s="238" t="s">
        <v>14</v>
      </c>
      <c r="F1132" s="239">
        <v>44940</v>
      </c>
      <c r="G1132" s="239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37" t="s">
        <v>47</v>
      </c>
      <c r="E1133" s="238" t="s">
        <v>14</v>
      </c>
      <c r="F1133" s="239">
        <v>47640</v>
      </c>
      <c r="G1133" s="239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37" t="s">
        <v>47</v>
      </c>
      <c r="E1134" s="238" t="s">
        <v>14</v>
      </c>
      <c r="F1134" s="239">
        <v>50340</v>
      </c>
      <c r="G1134" s="239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37" t="s">
        <v>47</v>
      </c>
      <c r="E1135" s="238" t="s">
        <v>14</v>
      </c>
      <c r="F1135" s="239">
        <v>43860</v>
      </c>
      <c r="G1135" s="239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37" t="s">
        <v>47</v>
      </c>
      <c r="E1136" s="238" t="s">
        <v>14</v>
      </c>
      <c r="F1136" s="239">
        <v>50940</v>
      </c>
      <c r="G1136" s="239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37" t="s">
        <v>47</v>
      </c>
      <c r="E1137" s="238" t="s">
        <v>14</v>
      </c>
      <c r="F1137" s="239">
        <v>50940</v>
      </c>
      <c r="G1137" s="239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37" t="s">
        <v>47</v>
      </c>
      <c r="E1138" s="238" t="s">
        <v>14</v>
      </c>
      <c r="F1138" s="239">
        <v>48240</v>
      </c>
      <c r="G1138" s="239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37" t="s">
        <v>47</v>
      </c>
      <c r="E1139" s="238" t="s">
        <v>14</v>
      </c>
      <c r="F1139" s="239">
        <v>47280</v>
      </c>
      <c r="G1139" s="239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37" t="s">
        <v>47</v>
      </c>
      <c r="E1140" s="238" t="s">
        <v>14</v>
      </c>
      <c r="F1140" s="239">
        <v>59940</v>
      </c>
      <c r="G1140" s="239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37" t="s">
        <v>47</v>
      </c>
      <c r="E1141" s="238" t="s">
        <v>14</v>
      </c>
      <c r="F1141" s="239">
        <v>55080</v>
      </c>
      <c r="G1141" s="239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37" t="s">
        <v>47</v>
      </c>
      <c r="E1142" s="238" t="s">
        <v>14</v>
      </c>
      <c r="F1142" s="239">
        <v>44640</v>
      </c>
      <c r="G1142" s="239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37" t="s">
        <v>47</v>
      </c>
      <c r="E1143" s="238" t="s">
        <v>14</v>
      </c>
      <c r="F1143" s="239">
        <v>58920</v>
      </c>
      <c r="G1143" s="239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37" t="s">
        <v>47</v>
      </c>
      <c r="E1144" s="238" t="s">
        <v>14</v>
      </c>
      <c r="F1144" s="239">
        <v>58920</v>
      </c>
      <c r="G1144" s="239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37" t="s">
        <v>47</v>
      </c>
      <c r="E1145" s="238" t="s">
        <v>14</v>
      </c>
      <c r="F1145" s="239">
        <v>58140</v>
      </c>
      <c r="G1145" s="239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37" t="s">
        <v>47</v>
      </c>
      <c r="E1146" s="238" t="s">
        <v>14</v>
      </c>
      <c r="F1146" s="239">
        <v>58140</v>
      </c>
      <c r="G1146" s="239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37" t="s">
        <v>47</v>
      </c>
      <c r="E1147" s="238" t="s">
        <v>14</v>
      </c>
      <c r="F1147" s="239">
        <v>56340</v>
      </c>
      <c r="G1147" s="239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37" t="s">
        <v>47</v>
      </c>
      <c r="E1148" s="238" t="s">
        <v>14</v>
      </c>
      <c r="F1148" s="239">
        <v>105060</v>
      </c>
      <c r="G1148" s="239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37" t="s">
        <v>47</v>
      </c>
      <c r="E1149" s="238" t="s">
        <v>14</v>
      </c>
      <c r="F1149" s="239">
        <v>57540</v>
      </c>
      <c r="G1149" s="239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37" t="s">
        <v>47</v>
      </c>
      <c r="E1150" s="238" t="s">
        <v>14</v>
      </c>
      <c r="F1150" s="239">
        <v>61080</v>
      </c>
      <c r="G1150" s="239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37" t="s">
        <v>47</v>
      </c>
      <c r="E1151" s="238" t="s">
        <v>14</v>
      </c>
      <c r="F1151" s="239">
        <v>71880</v>
      </c>
      <c r="G1151" s="239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37" t="s">
        <v>47</v>
      </c>
      <c r="E1152" s="238" t="s">
        <v>14</v>
      </c>
      <c r="F1152" s="239">
        <v>61080</v>
      </c>
      <c r="G1152" s="239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37" t="s">
        <v>47</v>
      </c>
      <c r="E1153" s="238" t="s">
        <v>14</v>
      </c>
      <c r="F1153" s="239">
        <v>55860</v>
      </c>
      <c r="G1153" s="239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37" t="s">
        <v>47</v>
      </c>
      <c r="E1154" s="238" t="s">
        <v>14</v>
      </c>
      <c r="F1154" s="239">
        <v>58680</v>
      </c>
      <c r="G1154" s="239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37" t="s">
        <v>47</v>
      </c>
      <c r="E1155" s="238" t="s">
        <v>14</v>
      </c>
      <c r="F1155" s="239">
        <v>115680</v>
      </c>
      <c r="G1155" s="239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37" t="s">
        <v>47</v>
      </c>
      <c r="E1156" s="238" t="s">
        <v>14</v>
      </c>
      <c r="F1156" s="239">
        <v>118500</v>
      </c>
      <c r="G1156" s="239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37" t="s">
        <v>47</v>
      </c>
      <c r="E1157" s="238" t="s">
        <v>14</v>
      </c>
      <c r="F1157" s="239">
        <v>118500</v>
      </c>
      <c r="G1157" s="239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37" t="s">
        <v>47</v>
      </c>
      <c r="E1158" s="238" t="s">
        <v>14</v>
      </c>
      <c r="F1158" s="239">
        <v>117900</v>
      </c>
      <c r="G1158" s="239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37" t="s">
        <v>47</v>
      </c>
      <c r="E1159" s="238" t="s">
        <v>14</v>
      </c>
      <c r="F1159" s="239">
        <v>120120</v>
      </c>
      <c r="G1159" s="239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37" t="s">
        <v>47</v>
      </c>
      <c r="E1160" s="238" t="s">
        <v>14</v>
      </c>
      <c r="F1160" s="239">
        <v>50460</v>
      </c>
      <c r="G1160" s="239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37" t="s">
        <v>47</v>
      </c>
      <c r="E1161" s="238" t="s">
        <v>14</v>
      </c>
      <c r="F1161" s="239">
        <v>50460</v>
      </c>
      <c r="G1161" s="239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37" t="s">
        <v>47</v>
      </c>
      <c r="E1162" s="238" t="s">
        <v>14</v>
      </c>
      <c r="F1162" s="239">
        <v>41400</v>
      </c>
      <c r="G1162" s="239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37" t="s">
        <v>47</v>
      </c>
      <c r="E1163" s="238" t="s">
        <v>14</v>
      </c>
      <c r="F1163" s="239">
        <v>61140</v>
      </c>
      <c r="G1163" s="239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37" t="s">
        <v>47</v>
      </c>
      <c r="E1164" s="238" t="s">
        <v>14</v>
      </c>
      <c r="F1164" s="239">
        <v>61140</v>
      </c>
      <c r="G1164" s="239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37" t="s">
        <v>47</v>
      </c>
      <c r="E1165" s="238" t="s">
        <v>14</v>
      </c>
      <c r="F1165" s="239">
        <v>55380</v>
      </c>
      <c r="G1165" s="239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37" t="s">
        <v>47</v>
      </c>
      <c r="E1166" s="238" t="s">
        <v>14</v>
      </c>
      <c r="F1166" s="239">
        <v>61860</v>
      </c>
      <c r="G1166" s="239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37" t="s">
        <v>47</v>
      </c>
      <c r="E1167" s="238" t="s">
        <v>14</v>
      </c>
      <c r="F1167" s="239">
        <v>63900</v>
      </c>
      <c r="G1167" s="239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37" t="s">
        <v>47</v>
      </c>
      <c r="E1168" s="238" t="s">
        <v>14</v>
      </c>
      <c r="F1168" s="239">
        <v>59220</v>
      </c>
      <c r="G1168" s="239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37" t="s">
        <v>48</v>
      </c>
      <c r="E1169" s="238"/>
      <c r="F1169" s="239">
        <v>0</v>
      </c>
      <c r="G1169" s="239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37" t="s">
        <v>48</v>
      </c>
      <c r="E1170" s="238"/>
      <c r="F1170" s="239">
        <v>0</v>
      </c>
      <c r="G1170" s="239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37" t="s">
        <v>47</v>
      </c>
      <c r="E1171" s="238" t="s">
        <v>14</v>
      </c>
      <c r="F1171" s="239">
        <v>89700</v>
      </c>
      <c r="G1171" s="239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37" t="s">
        <v>47</v>
      </c>
      <c r="E1172" s="238" t="s">
        <v>14</v>
      </c>
      <c r="F1172" s="239">
        <v>91200</v>
      </c>
      <c r="G1172" s="239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37" t="s">
        <v>47</v>
      </c>
      <c r="E1173" s="238" t="s">
        <v>14</v>
      </c>
      <c r="F1173" s="239">
        <v>95640</v>
      </c>
      <c r="G1173" s="239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37" t="s">
        <v>47</v>
      </c>
      <c r="E1174" s="238" t="s">
        <v>14</v>
      </c>
      <c r="F1174" s="239">
        <v>95640</v>
      </c>
      <c r="G1174" s="239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37" t="s">
        <v>47</v>
      </c>
      <c r="E1175" s="238" t="s">
        <v>14</v>
      </c>
      <c r="F1175" s="239">
        <v>116340</v>
      </c>
      <c r="G1175" s="239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37" t="s">
        <v>47</v>
      </c>
      <c r="E1176" s="238" t="s">
        <v>14</v>
      </c>
      <c r="F1176" s="239">
        <v>115020</v>
      </c>
      <c r="G1176" s="239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37" t="s">
        <v>47</v>
      </c>
      <c r="E1177" s="238" t="s">
        <v>14</v>
      </c>
      <c r="F1177" s="239">
        <v>115020</v>
      </c>
      <c r="G1177" s="239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37" t="s">
        <v>47</v>
      </c>
      <c r="E1178" s="238" t="s">
        <v>14</v>
      </c>
      <c r="F1178" s="239">
        <v>115020</v>
      </c>
      <c r="G1178" s="239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37" t="s">
        <v>47</v>
      </c>
      <c r="E1179" s="238" t="s">
        <v>14</v>
      </c>
      <c r="F1179" s="239">
        <v>117900</v>
      </c>
      <c r="G1179" s="239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37" t="s">
        <v>47</v>
      </c>
      <c r="E1180" s="238" t="s">
        <v>14</v>
      </c>
      <c r="F1180" s="239">
        <v>136860</v>
      </c>
      <c r="G1180" s="239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37" t="s">
        <v>47</v>
      </c>
      <c r="E1181" s="238" t="s">
        <v>14</v>
      </c>
      <c r="F1181" s="239">
        <v>220920</v>
      </c>
      <c r="G1181" s="239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37" t="s">
        <v>47</v>
      </c>
      <c r="E1182" s="238" t="s">
        <v>14</v>
      </c>
      <c r="F1182" s="239">
        <v>220920</v>
      </c>
      <c r="G1182" s="239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37" t="s">
        <v>48</v>
      </c>
      <c r="E1183" s="238"/>
      <c r="F1183" s="239">
        <v>0</v>
      </c>
      <c r="G1183" s="239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37" t="s">
        <v>48</v>
      </c>
      <c r="E1184" s="238"/>
      <c r="F1184" s="239">
        <v>0</v>
      </c>
      <c r="G1184" s="239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37" t="s">
        <v>47</v>
      </c>
      <c r="E1185" s="238" t="s">
        <v>14</v>
      </c>
      <c r="F1185" s="239">
        <v>19440</v>
      </c>
      <c r="G1185" s="239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37" t="s">
        <v>47</v>
      </c>
      <c r="E1186" s="238" t="s">
        <v>14</v>
      </c>
      <c r="F1186" s="239">
        <v>28860</v>
      </c>
      <c r="G1186" s="239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37" t="s">
        <v>47</v>
      </c>
      <c r="E1187" s="238" t="s">
        <v>14</v>
      </c>
      <c r="F1187" s="239">
        <v>33180</v>
      </c>
      <c r="G1187" s="239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37" t="s">
        <v>47</v>
      </c>
      <c r="E1188" s="238" t="s">
        <v>14</v>
      </c>
      <c r="F1188" s="239">
        <v>30900</v>
      </c>
      <c r="G1188" s="239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37" t="s">
        <v>47</v>
      </c>
      <c r="E1189" s="238" t="s">
        <v>14</v>
      </c>
      <c r="F1189" s="239">
        <v>40740</v>
      </c>
      <c r="G1189" s="239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37" t="s">
        <v>47</v>
      </c>
      <c r="E1190" s="238" t="s">
        <v>14</v>
      </c>
      <c r="F1190" s="239">
        <v>34020</v>
      </c>
      <c r="G1190" s="239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37" t="s">
        <v>47</v>
      </c>
      <c r="E1191" s="238" t="s">
        <v>14</v>
      </c>
      <c r="F1191" s="239">
        <v>358140</v>
      </c>
      <c r="G1191" s="239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37" t="s">
        <v>47</v>
      </c>
      <c r="E1192" s="238" t="s">
        <v>14</v>
      </c>
      <c r="F1192" s="239">
        <v>240900</v>
      </c>
      <c r="G1192" s="239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37" t="s">
        <v>48</v>
      </c>
      <c r="E1193" s="238"/>
      <c r="F1193" s="239">
        <v>0</v>
      </c>
      <c r="G1193" s="239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37" t="s">
        <v>48</v>
      </c>
      <c r="E1194" s="238"/>
      <c r="F1194" s="239">
        <v>0</v>
      </c>
      <c r="G1194" s="239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37" t="s">
        <v>47</v>
      </c>
      <c r="E1195" s="238" t="s">
        <v>14</v>
      </c>
      <c r="F1195" s="239">
        <v>33840</v>
      </c>
      <c r="G1195" s="239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37" t="s">
        <v>47</v>
      </c>
      <c r="E1196" s="238" t="s">
        <v>14</v>
      </c>
      <c r="F1196" s="239">
        <v>39240</v>
      </c>
      <c r="G1196" s="239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37" t="s">
        <v>47</v>
      </c>
      <c r="E1197" s="238" t="s">
        <v>14</v>
      </c>
      <c r="F1197" s="239">
        <v>7320</v>
      </c>
      <c r="G1197" s="239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37" t="s">
        <v>47</v>
      </c>
      <c r="E1198" s="238" t="s">
        <v>14</v>
      </c>
      <c r="F1198" s="239">
        <v>9600</v>
      </c>
      <c r="G1198" s="239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37" t="s">
        <v>47</v>
      </c>
      <c r="E1199" s="238" t="s">
        <v>14</v>
      </c>
      <c r="F1199" s="239">
        <v>103860</v>
      </c>
      <c r="G1199" s="239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37" t="s">
        <v>47</v>
      </c>
      <c r="E1200" s="238" t="s">
        <v>14</v>
      </c>
      <c r="F1200" s="239">
        <v>923940</v>
      </c>
      <c r="G1200" s="239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37" t="s">
        <v>47</v>
      </c>
      <c r="E1201" s="238" t="s">
        <v>14</v>
      </c>
      <c r="F1201" s="239">
        <v>14160</v>
      </c>
      <c r="G1201" s="239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37" t="s">
        <v>47</v>
      </c>
      <c r="E1202" s="238" t="s">
        <v>14</v>
      </c>
      <c r="F1202" s="239">
        <v>12060</v>
      </c>
      <c r="G1202" s="239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37" t="s">
        <v>47</v>
      </c>
      <c r="E1203" s="238" t="s">
        <v>14</v>
      </c>
      <c r="F1203" s="239">
        <v>14160</v>
      </c>
      <c r="G1203" s="239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37" t="s">
        <v>47</v>
      </c>
      <c r="E1204" s="238" t="s">
        <v>14</v>
      </c>
      <c r="F1204" s="239">
        <v>14160</v>
      </c>
      <c r="G1204" s="239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37" t="s">
        <v>47</v>
      </c>
      <c r="E1205" s="238" t="s">
        <v>14</v>
      </c>
      <c r="F1205" s="239">
        <v>35040</v>
      </c>
      <c r="G1205" s="239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37" t="s">
        <v>47</v>
      </c>
      <c r="E1206" s="238" t="s">
        <v>14</v>
      </c>
      <c r="F1206" s="239">
        <v>25860</v>
      </c>
      <c r="G1206" s="239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37" t="s">
        <v>47</v>
      </c>
      <c r="E1207" s="238" t="s">
        <v>14</v>
      </c>
      <c r="F1207" s="239">
        <v>35040</v>
      </c>
      <c r="G1207" s="239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37" t="s">
        <v>47</v>
      </c>
      <c r="E1208" s="238" t="s">
        <v>14</v>
      </c>
      <c r="F1208" s="239">
        <v>35040</v>
      </c>
      <c r="G1208" s="239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37" t="s">
        <v>47</v>
      </c>
      <c r="E1209" s="238" t="s">
        <v>14</v>
      </c>
      <c r="F1209" s="239">
        <v>25860</v>
      </c>
      <c r="G1209" s="239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37" t="s">
        <v>47</v>
      </c>
      <c r="E1210" s="238" t="s">
        <v>14</v>
      </c>
      <c r="F1210" s="239">
        <v>25860</v>
      </c>
      <c r="G1210" s="239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37" t="s">
        <v>47</v>
      </c>
      <c r="E1211" s="238" t="s">
        <v>14</v>
      </c>
      <c r="F1211" s="239">
        <v>30960</v>
      </c>
      <c r="G1211" s="239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37" t="s">
        <v>47</v>
      </c>
      <c r="E1212" s="238" t="s">
        <v>14</v>
      </c>
      <c r="F1212" s="239">
        <v>25860</v>
      </c>
      <c r="G1212" s="239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37" t="s">
        <v>47</v>
      </c>
      <c r="E1213" s="238" t="s">
        <v>14</v>
      </c>
      <c r="F1213" s="239">
        <v>2305860</v>
      </c>
      <c r="G1213" s="239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37" t="s">
        <v>47</v>
      </c>
      <c r="E1214" s="238" t="s">
        <v>14</v>
      </c>
      <c r="F1214" s="239">
        <v>18780</v>
      </c>
      <c r="G1214" s="239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37" t="s">
        <v>47</v>
      </c>
      <c r="E1215" s="238" t="s">
        <v>14</v>
      </c>
      <c r="F1215" s="239">
        <v>27360</v>
      </c>
      <c r="G1215" s="239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37" t="s">
        <v>47</v>
      </c>
      <c r="E1216" s="238" t="s">
        <v>14</v>
      </c>
      <c r="F1216" s="239">
        <v>18780</v>
      </c>
      <c r="G1216" s="239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37" t="s">
        <v>47</v>
      </c>
      <c r="E1217" s="238" t="s">
        <v>14</v>
      </c>
      <c r="F1217" s="239">
        <v>27360</v>
      </c>
      <c r="G1217" s="239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37" t="s">
        <v>47</v>
      </c>
      <c r="E1218" s="238" t="s">
        <v>14</v>
      </c>
      <c r="F1218" s="239">
        <v>18720</v>
      </c>
      <c r="G1218" s="239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37" t="s">
        <v>47</v>
      </c>
      <c r="E1219" s="238" t="s">
        <v>14</v>
      </c>
      <c r="F1219" s="239">
        <v>18720</v>
      </c>
      <c r="G1219" s="239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37" t="s">
        <v>47</v>
      </c>
      <c r="E1220" s="238" t="s">
        <v>14</v>
      </c>
      <c r="F1220" s="239">
        <v>18720</v>
      </c>
      <c r="G1220" s="239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37" t="s">
        <v>47</v>
      </c>
      <c r="E1221" s="238" t="s">
        <v>14</v>
      </c>
      <c r="F1221" s="239">
        <v>25260</v>
      </c>
      <c r="G1221" s="239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37" t="s">
        <v>47</v>
      </c>
      <c r="E1222" s="238" t="s">
        <v>14</v>
      </c>
      <c r="F1222" s="239">
        <v>25260</v>
      </c>
      <c r="G1222" s="239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37" t="s">
        <v>47</v>
      </c>
      <c r="E1223" s="238" t="s">
        <v>14</v>
      </c>
      <c r="F1223" s="239">
        <v>22860</v>
      </c>
      <c r="G1223" s="239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37" t="s">
        <v>47</v>
      </c>
      <c r="E1224" s="238" t="s">
        <v>14</v>
      </c>
      <c r="F1224" s="239">
        <v>74340</v>
      </c>
      <c r="G1224" s="239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37" t="s">
        <v>47</v>
      </c>
      <c r="E1225" s="238" t="s">
        <v>14</v>
      </c>
      <c r="F1225" s="239">
        <v>74340</v>
      </c>
      <c r="G1225" s="239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37" t="s">
        <v>47</v>
      </c>
      <c r="E1226" s="238" t="s">
        <v>14</v>
      </c>
      <c r="F1226" s="239">
        <v>27540</v>
      </c>
      <c r="G1226" s="239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37" t="s">
        <v>47</v>
      </c>
      <c r="E1227" s="238" t="s">
        <v>14</v>
      </c>
      <c r="F1227" s="239">
        <v>21480</v>
      </c>
      <c r="G1227" s="239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37" t="s">
        <v>47</v>
      </c>
      <c r="E1228" s="238" t="s">
        <v>14</v>
      </c>
      <c r="F1228" s="239">
        <v>25560</v>
      </c>
      <c r="G1228" s="239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37" t="s">
        <v>47</v>
      </c>
      <c r="E1229" s="238" t="s">
        <v>14</v>
      </c>
      <c r="F1229" s="239">
        <v>457260</v>
      </c>
      <c r="G1229" s="239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37" t="s">
        <v>47</v>
      </c>
      <c r="E1230" s="238" t="s">
        <v>14</v>
      </c>
      <c r="F1230" s="239">
        <v>6360</v>
      </c>
      <c r="G1230" s="239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37" t="s">
        <v>47</v>
      </c>
      <c r="E1231" s="238" t="s">
        <v>14</v>
      </c>
      <c r="F1231" s="239">
        <v>368820</v>
      </c>
      <c r="G1231" s="239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37" t="s">
        <v>47</v>
      </c>
      <c r="E1232" s="238" t="s">
        <v>14</v>
      </c>
      <c r="F1232" s="239">
        <v>497400</v>
      </c>
      <c r="G1232" s="239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37" t="s">
        <v>47</v>
      </c>
      <c r="E1233" s="238" t="s">
        <v>14</v>
      </c>
      <c r="F1233" s="239">
        <v>107520</v>
      </c>
      <c r="G1233" s="239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37" t="s">
        <v>47</v>
      </c>
      <c r="E1234" s="238" t="s">
        <v>473</v>
      </c>
      <c r="F1234" s="239">
        <v>8622.4599999999991</v>
      </c>
      <c r="G1234" s="239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37" t="s">
        <v>48</v>
      </c>
      <c r="E1235" s="238"/>
      <c r="F1235" s="239">
        <v>0</v>
      </c>
      <c r="G1235" s="239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37" t="s">
        <v>48</v>
      </c>
      <c r="E1236" s="238"/>
      <c r="F1236" s="239">
        <v>0</v>
      </c>
      <c r="G1236" s="239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37" t="s">
        <v>47</v>
      </c>
      <c r="E1237" s="238" t="s">
        <v>14</v>
      </c>
      <c r="F1237" s="239">
        <v>940920</v>
      </c>
      <c r="G1237" s="239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37" t="s">
        <v>47</v>
      </c>
      <c r="E1238" s="238" t="s">
        <v>14</v>
      </c>
      <c r="F1238" s="239">
        <v>2080260</v>
      </c>
      <c r="G1238" s="239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37" t="s">
        <v>47</v>
      </c>
      <c r="E1239" s="238" t="s">
        <v>14</v>
      </c>
      <c r="F1239" s="239">
        <v>2080260</v>
      </c>
      <c r="G1239" s="239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37" t="s">
        <v>47</v>
      </c>
      <c r="E1240" s="238" t="s">
        <v>14</v>
      </c>
      <c r="F1240" s="239">
        <v>909420</v>
      </c>
      <c r="G1240" s="239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37"/>
      <c r="E1241" s="238"/>
      <c r="F1241" s="239">
        <v>0</v>
      </c>
      <c r="G1241" s="239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37" t="s">
        <v>48</v>
      </c>
      <c r="E1242" s="238"/>
      <c r="F1242" s="239">
        <v>0</v>
      </c>
      <c r="G1242" s="239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37" t="s">
        <v>47</v>
      </c>
      <c r="E1243" s="238" t="s">
        <v>297</v>
      </c>
      <c r="F1243" s="239">
        <v>285420</v>
      </c>
      <c r="G1243" s="239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37" t="s">
        <v>47</v>
      </c>
      <c r="E1244" s="238" t="s">
        <v>297</v>
      </c>
      <c r="F1244" s="239">
        <v>285420</v>
      </c>
      <c r="G1244" s="239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37" t="s">
        <v>47</v>
      </c>
      <c r="E1245" s="238" t="s">
        <v>297</v>
      </c>
      <c r="F1245" s="239">
        <v>222780</v>
      </c>
      <c r="G1245" s="239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37" t="s">
        <v>47</v>
      </c>
      <c r="E1246" s="238" t="s">
        <v>297</v>
      </c>
      <c r="F1246" s="239">
        <v>211020</v>
      </c>
      <c r="G1246" s="239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37" t="s">
        <v>47</v>
      </c>
      <c r="E1247" s="238" t="s">
        <v>297</v>
      </c>
      <c r="F1247" s="239">
        <v>180060</v>
      </c>
      <c r="G1247" s="239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37" t="s">
        <v>47</v>
      </c>
      <c r="E1248" s="238" t="s">
        <v>297</v>
      </c>
      <c r="F1248" s="239">
        <v>174540</v>
      </c>
      <c r="G1248" s="239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37" t="s">
        <v>47</v>
      </c>
      <c r="E1249" s="238" t="s">
        <v>297</v>
      </c>
      <c r="F1249" s="239">
        <v>174360</v>
      </c>
      <c r="G1249" s="239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37" t="s">
        <v>47</v>
      </c>
      <c r="E1250" s="238" t="s">
        <v>297</v>
      </c>
      <c r="F1250" s="239">
        <v>148200</v>
      </c>
      <c r="G1250" s="239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37" t="s">
        <v>47</v>
      </c>
      <c r="E1251" s="238" t="s">
        <v>297</v>
      </c>
      <c r="F1251" s="239">
        <v>165600</v>
      </c>
      <c r="G1251" s="239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37" t="s">
        <v>47</v>
      </c>
      <c r="E1252" s="238" t="s">
        <v>297</v>
      </c>
      <c r="F1252" s="239">
        <v>160860</v>
      </c>
      <c r="G1252" s="239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37" t="s">
        <v>47</v>
      </c>
      <c r="E1253" s="238" t="s">
        <v>297</v>
      </c>
      <c r="F1253" s="239">
        <v>133440</v>
      </c>
      <c r="G1253" s="239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37" t="s">
        <v>47</v>
      </c>
      <c r="E1254" s="238" t="s">
        <v>297</v>
      </c>
      <c r="F1254" s="239">
        <v>133440</v>
      </c>
      <c r="G1254" s="239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37" t="s">
        <v>47</v>
      </c>
      <c r="E1255" s="238" t="s">
        <v>297</v>
      </c>
      <c r="F1255" s="239">
        <v>118380</v>
      </c>
      <c r="G1255" s="239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37" t="s">
        <v>47</v>
      </c>
      <c r="E1256" s="238" t="s">
        <v>297</v>
      </c>
      <c r="F1256" s="239">
        <v>89520</v>
      </c>
      <c r="G1256" s="239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37" t="s">
        <v>47</v>
      </c>
      <c r="E1257" s="238" t="s">
        <v>297</v>
      </c>
      <c r="F1257" s="239">
        <v>234120</v>
      </c>
      <c r="G1257" s="239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37" t="s">
        <v>47</v>
      </c>
      <c r="E1258" s="238" t="s">
        <v>297</v>
      </c>
      <c r="F1258" s="239">
        <v>184560</v>
      </c>
      <c r="G1258" s="239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37" t="s">
        <v>47</v>
      </c>
      <c r="E1259" s="238" t="s">
        <v>297</v>
      </c>
      <c r="F1259" s="239">
        <v>156960</v>
      </c>
      <c r="G1259" s="239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37" t="s">
        <v>47</v>
      </c>
      <c r="E1260" s="238" t="s">
        <v>297</v>
      </c>
      <c r="F1260" s="239">
        <v>119220</v>
      </c>
      <c r="G1260" s="239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37" t="s">
        <v>47</v>
      </c>
      <c r="E1261" s="238" t="s">
        <v>297</v>
      </c>
      <c r="F1261" s="239">
        <v>163560</v>
      </c>
      <c r="G1261" s="239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37" t="s">
        <v>47</v>
      </c>
      <c r="E1262" s="238" t="s">
        <v>297</v>
      </c>
      <c r="F1262" s="239">
        <v>146040</v>
      </c>
      <c r="G1262" s="239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37" t="s">
        <v>47</v>
      </c>
      <c r="E1263" s="238" t="s">
        <v>297</v>
      </c>
      <c r="F1263" s="239">
        <v>107580</v>
      </c>
      <c r="G1263" s="239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37" t="s">
        <v>47</v>
      </c>
      <c r="E1264" s="238" t="s">
        <v>297</v>
      </c>
      <c r="F1264" s="239">
        <v>91140</v>
      </c>
      <c r="G1264" s="239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37" t="s">
        <v>47</v>
      </c>
      <c r="E1265" s="238" t="s">
        <v>297</v>
      </c>
      <c r="F1265" s="239">
        <v>81891.065868368882</v>
      </c>
      <c r="G1265" s="239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37" t="s">
        <v>47</v>
      </c>
      <c r="E1266" s="238" t="s">
        <v>297</v>
      </c>
      <c r="F1266" s="239">
        <v>75288.699780185358</v>
      </c>
      <c r="G1266" s="239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37" t="s">
        <v>47</v>
      </c>
      <c r="E1267" s="238" t="s">
        <v>297</v>
      </c>
      <c r="F1267" s="239">
        <v>69120</v>
      </c>
      <c r="G1267" s="239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37" t="s">
        <v>47</v>
      </c>
      <c r="E1268" s="238" t="s">
        <v>297</v>
      </c>
      <c r="F1268" s="239">
        <v>69000</v>
      </c>
      <c r="G1268" s="239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37" t="s">
        <v>47</v>
      </c>
      <c r="E1269" s="238" t="s">
        <v>297</v>
      </c>
      <c r="F1269" s="239">
        <v>61080</v>
      </c>
      <c r="G1269" s="239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37" t="s">
        <v>47</v>
      </c>
      <c r="E1270" s="238" t="s">
        <v>297</v>
      </c>
      <c r="F1270" s="239">
        <v>313962</v>
      </c>
      <c r="G1270" s="239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37" t="s">
        <v>47</v>
      </c>
      <c r="E1271" s="238" t="s">
        <v>297</v>
      </c>
      <c r="F1271" s="239">
        <v>313962</v>
      </c>
      <c r="G1271" s="239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37" t="s">
        <v>47</v>
      </c>
      <c r="E1272" s="238" t="s">
        <v>297</v>
      </c>
      <c r="F1272" s="239">
        <v>245058.00000000003</v>
      </c>
      <c r="G1272" s="239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37" t="s">
        <v>47</v>
      </c>
      <c r="E1273" s="238" t="s">
        <v>297</v>
      </c>
      <c r="F1273" s="239">
        <v>232122.00000000003</v>
      </c>
      <c r="G1273" s="239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37" t="s">
        <v>47</v>
      </c>
      <c r="E1274" s="238" t="s">
        <v>297</v>
      </c>
      <c r="F1274" s="239">
        <v>198066</v>
      </c>
      <c r="G1274" s="239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37" t="s">
        <v>47</v>
      </c>
      <c r="E1275" s="238" t="s">
        <v>297</v>
      </c>
      <c r="F1275" s="239">
        <v>191994</v>
      </c>
      <c r="G1275" s="239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37" t="s">
        <v>47</v>
      </c>
      <c r="E1276" s="238" t="s">
        <v>297</v>
      </c>
      <c r="F1276" s="239">
        <v>191796</v>
      </c>
      <c r="G1276" s="239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37" t="s">
        <v>47</v>
      </c>
      <c r="E1277" s="238" t="s">
        <v>297</v>
      </c>
      <c r="F1277" s="239">
        <v>163020</v>
      </c>
      <c r="G1277" s="239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37" t="s">
        <v>47</v>
      </c>
      <c r="E1278" s="238" t="s">
        <v>297</v>
      </c>
      <c r="F1278" s="239">
        <v>182160</v>
      </c>
      <c r="G1278" s="239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37" t="s">
        <v>47</v>
      </c>
      <c r="E1279" s="238" t="s">
        <v>297</v>
      </c>
      <c r="F1279" s="239">
        <v>176946</v>
      </c>
      <c r="G1279" s="239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37" t="s">
        <v>47</v>
      </c>
      <c r="E1280" s="238" t="s">
        <v>297</v>
      </c>
      <c r="F1280" s="239">
        <v>146784</v>
      </c>
      <c r="G1280" s="239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37" t="s">
        <v>47</v>
      </c>
      <c r="E1281" s="238" t="s">
        <v>297</v>
      </c>
      <c r="F1281" s="239">
        <v>146784</v>
      </c>
      <c r="G1281" s="239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37" t="s">
        <v>47</v>
      </c>
      <c r="E1282" s="238" t="s">
        <v>297</v>
      </c>
      <c r="F1282" s="239">
        <v>130218.00000000001</v>
      </c>
      <c r="G1282" s="239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37" t="s">
        <v>47</v>
      </c>
      <c r="E1283" s="238" t="s">
        <v>297</v>
      </c>
      <c r="F1283" s="239">
        <v>98472</v>
      </c>
      <c r="G1283" s="239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37" t="s">
        <v>47</v>
      </c>
      <c r="E1284" s="238" t="s">
        <v>297</v>
      </c>
      <c r="F1284" s="239">
        <v>257532.00000000003</v>
      </c>
      <c r="G1284" s="239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37" t="s">
        <v>47</v>
      </c>
      <c r="E1285" s="238" t="s">
        <v>297</v>
      </c>
      <c r="F1285" s="239">
        <v>203016</v>
      </c>
      <c r="G1285" s="239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37" t="s">
        <v>47</v>
      </c>
      <c r="E1286" s="238" t="s">
        <v>297</v>
      </c>
      <c r="F1286" s="239">
        <v>172656</v>
      </c>
      <c r="G1286" s="239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37" t="s">
        <v>47</v>
      </c>
      <c r="E1287" s="238" t="s">
        <v>297</v>
      </c>
      <c r="F1287" s="239">
        <v>131142</v>
      </c>
      <c r="G1287" s="239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37" t="s">
        <v>47</v>
      </c>
      <c r="E1288" s="238" t="s">
        <v>297</v>
      </c>
      <c r="F1288" s="239">
        <v>179916</v>
      </c>
      <c r="G1288" s="239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37" t="s">
        <v>47</v>
      </c>
      <c r="E1289" s="238" t="s">
        <v>297</v>
      </c>
      <c r="F1289" s="239">
        <v>160644</v>
      </c>
      <c r="G1289" s="239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37" t="s">
        <v>47</v>
      </c>
      <c r="E1290" s="238" t="s">
        <v>297</v>
      </c>
      <c r="F1290" s="239">
        <v>118338.00000000001</v>
      </c>
      <c r="G1290" s="239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37" t="s">
        <v>47</v>
      </c>
      <c r="E1291" s="238" t="s">
        <v>297</v>
      </c>
      <c r="F1291" s="239">
        <v>100254</v>
      </c>
      <c r="G1291" s="239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37" t="s">
        <v>47</v>
      </c>
      <c r="E1292" s="238" t="s">
        <v>297</v>
      </c>
      <c r="F1292" s="239">
        <v>90080.172455205786</v>
      </c>
      <c r="G1292" s="239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37" t="s">
        <v>47</v>
      </c>
      <c r="E1293" s="238" t="s">
        <v>297</v>
      </c>
      <c r="F1293" s="239">
        <v>82817.569758203899</v>
      </c>
      <c r="G1293" s="239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37" t="s">
        <v>47</v>
      </c>
      <c r="E1294" s="238" t="s">
        <v>297</v>
      </c>
      <c r="F1294" s="239">
        <v>76032</v>
      </c>
      <c r="G1294" s="239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37" t="s">
        <v>47</v>
      </c>
      <c r="E1295" s="238" t="s">
        <v>297</v>
      </c>
      <c r="F1295" s="239">
        <v>75900</v>
      </c>
      <c r="G1295" s="239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37" t="s">
        <v>47</v>
      </c>
      <c r="E1296" s="238" t="s">
        <v>297</v>
      </c>
      <c r="F1296" s="239">
        <v>67188</v>
      </c>
      <c r="G1296" s="239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37" t="s">
        <v>47</v>
      </c>
      <c r="E1297" s="238" t="s">
        <v>297</v>
      </c>
      <c r="F1297" s="239">
        <v>397284.97886456642</v>
      </c>
      <c r="G1297" s="239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37" t="s">
        <v>48</v>
      </c>
      <c r="E1298" s="238"/>
      <c r="F1298" s="239">
        <v>0</v>
      </c>
      <c r="G1298" s="239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37" t="s">
        <v>48</v>
      </c>
      <c r="E1299" s="238"/>
      <c r="F1299" s="239">
        <v>0</v>
      </c>
      <c r="G1299" s="239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37" t="s">
        <v>47</v>
      </c>
      <c r="E1300" s="238" t="s">
        <v>297</v>
      </c>
      <c r="F1300" s="239">
        <v>171300</v>
      </c>
      <c r="G1300" s="239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37" t="s">
        <v>47</v>
      </c>
      <c r="E1301" s="238" t="s">
        <v>297</v>
      </c>
      <c r="F1301" s="239">
        <v>144000</v>
      </c>
      <c r="G1301" s="239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37" t="s">
        <v>47</v>
      </c>
      <c r="E1302" s="238" t="s">
        <v>297</v>
      </c>
      <c r="F1302" s="239">
        <v>132480</v>
      </c>
      <c r="G1302" s="239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37" t="s">
        <v>47</v>
      </c>
      <c r="E1303" s="238" t="s">
        <v>297</v>
      </c>
      <c r="F1303" s="239">
        <v>98580</v>
      </c>
      <c r="G1303" s="239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37" t="s">
        <v>47</v>
      </c>
      <c r="E1304" s="238" t="s">
        <v>297</v>
      </c>
      <c r="F1304" s="239">
        <v>67020</v>
      </c>
      <c r="G1304" s="239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37" t="s">
        <v>47</v>
      </c>
      <c r="E1305" s="238" t="s">
        <v>297</v>
      </c>
      <c r="F1305" s="239">
        <v>134100</v>
      </c>
      <c r="G1305" s="239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37" t="s">
        <v>47</v>
      </c>
      <c r="E1306" s="238" t="s">
        <v>297</v>
      </c>
      <c r="F1306" s="239">
        <v>107400</v>
      </c>
      <c r="G1306" s="239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37" t="s">
        <v>48</v>
      </c>
      <c r="E1307" s="238"/>
      <c r="F1307" s="239">
        <v>0</v>
      </c>
      <c r="G1307" s="239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37" t="s">
        <v>48</v>
      </c>
      <c r="E1308" s="238"/>
      <c r="F1308" s="239">
        <v>0</v>
      </c>
      <c r="G1308" s="239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37" t="s">
        <v>47</v>
      </c>
      <c r="E1309" s="238" t="s">
        <v>1102</v>
      </c>
      <c r="F1309" s="239">
        <v>5708400</v>
      </c>
      <c r="G1309" s="239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37" t="s">
        <v>47</v>
      </c>
      <c r="E1310" s="238" t="s">
        <v>1102</v>
      </c>
      <c r="F1310" s="239">
        <v>5708400</v>
      </c>
      <c r="G1310" s="239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37" t="s">
        <v>47</v>
      </c>
      <c r="E1311" s="238" t="s">
        <v>1102</v>
      </c>
      <c r="F1311" s="239">
        <v>4455600</v>
      </c>
      <c r="G1311" s="239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37" t="s">
        <v>47</v>
      </c>
      <c r="E1312" s="238" t="s">
        <v>1102</v>
      </c>
      <c r="F1312" s="239">
        <v>4220400</v>
      </c>
      <c r="G1312" s="239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37" t="s">
        <v>47</v>
      </c>
      <c r="E1313" s="238" t="s">
        <v>1102</v>
      </c>
      <c r="F1313" s="239">
        <v>3601200</v>
      </c>
      <c r="G1313" s="239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37" t="s">
        <v>47</v>
      </c>
      <c r="E1314" s="238" t="s">
        <v>1102</v>
      </c>
      <c r="F1314" s="239">
        <v>3490800</v>
      </c>
      <c r="G1314" s="239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37" t="s">
        <v>47</v>
      </c>
      <c r="E1315" s="238" t="s">
        <v>1102</v>
      </c>
      <c r="F1315" s="239">
        <v>3487200</v>
      </c>
      <c r="G1315" s="239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37" t="s">
        <v>47</v>
      </c>
      <c r="E1316" s="238" t="s">
        <v>1102</v>
      </c>
      <c r="F1316" s="239">
        <v>2964000</v>
      </c>
      <c r="G1316" s="239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37" t="s">
        <v>47</v>
      </c>
      <c r="E1317" s="238" t="s">
        <v>1102</v>
      </c>
      <c r="F1317" s="239">
        <v>3312000</v>
      </c>
      <c r="G1317" s="239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37" t="s">
        <v>47</v>
      </c>
      <c r="E1318" s="238" t="s">
        <v>1102</v>
      </c>
      <c r="F1318" s="239">
        <v>3217200</v>
      </c>
      <c r="G1318" s="239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37" t="s">
        <v>47</v>
      </c>
      <c r="E1319" s="238" t="s">
        <v>1102</v>
      </c>
      <c r="F1319" s="239">
        <v>2668800</v>
      </c>
      <c r="G1319" s="239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37" t="s">
        <v>47</v>
      </c>
      <c r="E1320" s="238" t="s">
        <v>1102</v>
      </c>
      <c r="F1320" s="239">
        <v>2668800</v>
      </c>
      <c r="G1320" s="239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37" t="s">
        <v>47</v>
      </c>
      <c r="E1321" s="238" t="s">
        <v>1102</v>
      </c>
      <c r="F1321" s="239">
        <v>2367600</v>
      </c>
      <c r="G1321" s="239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37" t="s">
        <v>47</v>
      </c>
      <c r="E1322" s="238" t="s">
        <v>1102</v>
      </c>
      <c r="F1322" s="239">
        <v>1790400</v>
      </c>
      <c r="G1322" s="239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37" t="s">
        <v>47</v>
      </c>
      <c r="E1323" s="238" t="s">
        <v>1102</v>
      </c>
      <c r="F1323" s="239">
        <v>4682400</v>
      </c>
      <c r="G1323" s="239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37" t="s">
        <v>47</v>
      </c>
      <c r="E1324" s="238" t="s">
        <v>1102</v>
      </c>
      <c r="F1324" s="239">
        <v>3691200</v>
      </c>
      <c r="G1324" s="239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37" t="s">
        <v>47</v>
      </c>
      <c r="E1325" s="238" t="s">
        <v>1102</v>
      </c>
      <c r="F1325" s="239">
        <v>3139200</v>
      </c>
      <c r="G1325" s="239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37" t="s">
        <v>47</v>
      </c>
      <c r="E1326" s="238" t="s">
        <v>1102</v>
      </c>
      <c r="F1326" s="239">
        <v>2384400</v>
      </c>
      <c r="G1326" s="239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37" t="s">
        <v>47</v>
      </c>
      <c r="E1327" s="238" t="s">
        <v>1102</v>
      </c>
      <c r="F1327" s="239">
        <v>3271200</v>
      </c>
      <c r="G1327" s="239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37" t="s">
        <v>47</v>
      </c>
      <c r="E1328" s="238" t="s">
        <v>1102</v>
      </c>
      <c r="F1328" s="239">
        <v>2920800</v>
      </c>
      <c r="G1328" s="239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37" t="s">
        <v>47</v>
      </c>
      <c r="E1329" s="238" t="s">
        <v>1102</v>
      </c>
      <c r="F1329" s="239">
        <v>2151600</v>
      </c>
      <c r="G1329" s="239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37" t="s">
        <v>47</v>
      </c>
      <c r="E1330" s="238" t="s">
        <v>1102</v>
      </c>
      <c r="F1330" s="239">
        <v>1822800</v>
      </c>
      <c r="G1330" s="239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37" t="s">
        <v>47</v>
      </c>
      <c r="E1331" s="238" t="s">
        <v>1102</v>
      </c>
      <c r="F1331" s="239">
        <v>1637821.3173673779</v>
      </c>
      <c r="G1331" s="239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37" t="s">
        <v>47</v>
      </c>
      <c r="E1332" s="238" t="s">
        <v>1102</v>
      </c>
      <c r="F1332" s="239">
        <v>1505773.9956037072</v>
      </c>
      <c r="G1332" s="239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37" t="s">
        <v>47</v>
      </c>
      <c r="E1333" s="238" t="s">
        <v>1102</v>
      </c>
      <c r="F1333" s="239">
        <v>1382400</v>
      </c>
      <c r="G1333" s="239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37" t="s">
        <v>47</v>
      </c>
      <c r="E1334" s="238" t="s">
        <v>1102</v>
      </c>
      <c r="F1334" s="239">
        <v>1380000</v>
      </c>
      <c r="G1334" s="239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37" t="s">
        <v>47</v>
      </c>
      <c r="E1335" s="238" t="s">
        <v>1102</v>
      </c>
      <c r="F1335" s="239">
        <v>1221600</v>
      </c>
      <c r="G1335" s="239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37" t="s">
        <v>47</v>
      </c>
      <c r="E1336" s="238" t="s">
        <v>1102</v>
      </c>
      <c r="F1336" s="239">
        <v>6279240.0000000009</v>
      </c>
      <c r="G1336" s="239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37" t="s">
        <v>47</v>
      </c>
      <c r="E1337" s="238" t="s">
        <v>1102</v>
      </c>
      <c r="F1337" s="239">
        <v>6279240.0000000009</v>
      </c>
      <c r="G1337" s="239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37" t="s">
        <v>47</v>
      </c>
      <c r="E1338" s="238" t="s">
        <v>1102</v>
      </c>
      <c r="F1338" s="239">
        <v>4901160</v>
      </c>
      <c r="G1338" s="239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37" t="s">
        <v>47</v>
      </c>
      <c r="E1339" s="238" t="s">
        <v>1102</v>
      </c>
      <c r="F1339" s="239">
        <v>4642440</v>
      </c>
      <c r="G1339" s="239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37" t="s">
        <v>47</v>
      </c>
      <c r="E1340" s="238" t="s">
        <v>1102</v>
      </c>
      <c r="F1340" s="239">
        <v>3961320</v>
      </c>
      <c r="G1340" s="239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37" t="s">
        <v>47</v>
      </c>
      <c r="E1341" s="238" t="s">
        <v>1102</v>
      </c>
      <c r="F1341" s="239">
        <v>3839880</v>
      </c>
      <c r="G1341" s="239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37" t="s">
        <v>47</v>
      </c>
      <c r="E1342" s="238" t="s">
        <v>1102</v>
      </c>
      <c r="F1342" s="239">
        <v>3835920</v>
      </c>
      <c r="G1342" s="239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37" t="s">
        <v>47</v>
      </c>
      <c r="E1343" s="238" t="s">
        <v>1102</v>
      </c>
      <c r="F1343" s="239">
        <v>3260400</v>
      </c>
      <c r="G1343" s="239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37" t="s">
        <v>47</v>
      </c>
      <c r="E1344" s="238" t="s">
        <v>1102</v>
      </c>
      <c r="F1344" s="239">
        <v>3643200</v>
      </c>
      <c r="G1344" s="239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37" t="s">
        <v>47</v>
      </c>
      <c r="E1345" s="238" t="s">
        <v>1102</v>
      </c>
      <c r="F1345" s="239">
        <v>3538920</v>
      </c>
      <c r="G1345" s="239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37" t="s">
        <v>47</v>
      </c>
      <c r="E1346" s="238" t="s">
        <v>1102</v>
      </c>
      <c r="F1346" s="239">
        <v>2935680.0000000005</v>
      </c>
      <c r="G1346" s="239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37" t="s">
        <v>47</v>
      </c>
      <c r="E1347" s="238" t="s">
        <v>1102</v>
      </c>
      <c r="F1347" s="239">
        <v>2935680.0000000005</v>
      </c>
      <c r="G1347" s="239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37" t="s">
        <v>47</v>
      </c>
      <c r="E1348" s="238" t="s">
        <v>1102</v>
      </c>
      <c r="F1348" s="239">
        <v>2604360.0000000005</v>
      </c>
      <c r="G1348" s="239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37" t="s">
        <v>47</v>
      </c>
      <c r="E1349" s="238" t="s">
        <v>1102</v>
      </c>
      <c r="F1349" s="239">
        <v>1969440</v>
      </c>
      <c r="G1349" s="239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37" t="s">
        <v>47</v>
      </c>
      <c r="E1350" s="238" t="s">
        <v>1102</v>
      </c>
      <c r="F1350" s="239">
        <v>5150640.0000000009</v>
      </c>
      <c r="G1350" s="239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37" t="s">
        <v>47</v>
      </c>
      <c r="E1351" s="238" t="s">
        <v>1102</v>
      </c>
      <c r="F1351" s="239">
        <v>4060320</v>
      </c>
      <c r="G1351" s="239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37" t="s">
        <v>47</v>
      </c>
      <c r="E1352" s="238" t="s">
        <v>1102</v>
      </c>
      <c r="F1352" s="239">
        <v>3453120</v>
      </c>
      <c r="G1352" s="239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37" t="s">
        <v>47</v>
      </c>
      <c r="E1353" s="238" t="s">
        <v>1102</v>
      </c>
      <c r="F1353" s="239">
        <v>2622840.0000000005</v>
      </c>
      <c r="G1353" s="239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37" t="s">
        <v>47</v>
      </c>
      <c r="E1354" s="238" t="s">
        <v>1102</v>
      </c>
      <c r="F1354" s="239">
        <v>3598320</v>
      </c>
      <c r="G1354" s="239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37" t="s">
        <v>47</v>
      </c>
      <c r="E1355" s="238" t="s">
        <v>1102</v>
      </c>
      <c r="F1355" s="239">
        <v>3212880</v>
      </c>
      <c r="G1355" s="239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37" t="s">
        <v>47</v>
      </c>
      <c r="E1356" s="238" t="s">
        <v>1102</v>
      </c>
      <c r="F1356" s="239">
        <v>2366760</v>
      </c>
      <c r="G1356" s="239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37" t="s">
        <v>47</v>
      </c>
      <c r="E1357" s="238" t="s">
        <v>1102</v>
      </c>
      <c r="F1357" s="239">
        <v>2005080</v>
      </c>
      <c r="G1357" s="239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37" t="s">
        <v>47</v>
      </c>
      <c r="E1358" s="238" t="s">
        <v>1102</v>
      </c>
      <c r="F1358" s="239">
        <v>1801603.4491041158</v>
      </c>
      <c r="G1358" s="239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37" t="s">
        <v>47</v>
      </c>
      <c r="E1359" s="238" t="s">
        <v>1102</v>
      </c>
      <c r="F1359" s="239">
        <v>1656351.3951640779</v>
      </c>
      <c r="G1359" s="239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37" t="s">
        <v>47</v>
      </c>
      <c r="E1360" s="238" t="s">
        <v>1102</v>
      </c>
      <c r="F1360" s="239">
        <v>1520640.0000000002</v>
      </c>
      <c r="G1360" s="239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37" t="s">
        <v>47</v>
      </c>
      <c r="E1361" s="238" t="s">
        <v>1102</v>
      </c>
      <c r="F1361" s="239">
        <v>1518000.0000000002</v>
      </c>
      <c r="G1361" s="239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37" t="s">
        <v>47</v>
      </c>
      <c r="E1362" s="238" t="s">
        <v>1102</v>
      </c>
      <c r="F1362" s="239">
        <v>1343760.0000000002</v>
      </c>
      <c r="G1362" s="239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37" t="s">
        <v>47</v>
      </c>
      <c r="E1363" s="238" t="s">
        <v>1102</v>
      </c>
      <c r="F1363" s="239">
        <v>7945699.5772913285</v>
      </c>
      <c r="G1363" s="239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37" t="s">
        <v>48</v>
      </c>
      <c r="E1364" s="238"/>
      <c r="F1364" s="239">
        <v>0</v>
      </c>
      <c r="G1364" s="239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37" t="s">
        <v>48</v>
      </c>
      <c r="E1365" s="238"/>
      <c r="F1365" s="239">
        <v>0</v>
      </c>
      <c r="G1365" s="239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37" t="s">
        <v>47</v>
      </c>
      <c r="E1366" s="238" t="s">
        <v>1102</v>
      </c>
      <c r="F1366" s="239">
        <v>3426000</v>
      </c>
      <c r="G1366" s="239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37" t="s">
        <v>47</v>
      </c>
      <c r="E1367" s="238" t="s">
        <v>1102</v>
      </c>
      <c r="F1367" s="239">
        <v>2880000</v>
      </c>
      <c r="G1367" s="239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37" t="s">
        <v>47</v>
      </c>
      <c r="E1368" s="238" t="s">
        <v>1102</v>
      </c>
      <c r="F1368" s="239">
        <v>2649600</v>
      </c>
      <c r="G1368" s="239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37" t="s">
        <v>47</v>
      </c>
      <c r="E1369" s="238" t="s">
        <v>1102</v>
      </c>
      <c r="F1369" s="239">
        <v>1971600</v>
      </c>
      <c r="G1369" s="239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37" t="s">
        <v>47</v>
      </c>
      <c r="E1370" s="238" t="s">
        <v>1102</v>
      </c>
      <c r="F1370" s="239">
        <v>1340400</v>
      </c>
      <c r="G1370" s="239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37" t="s">
        <v>47</v>
      </c>
      <c r="E1371" s="238" t="s">
        <v>1102</v>
      </c>
      <c r="F1371" s="239">
        <v>2682000</v>
      </c>
      <c r="G1371" s="239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37" t="s">
        <v>47</v>
      </c>
      <c r="E1372" s="238" t="s">
        <v>1102</v>
      </c>
      <c r="F1372" s="239">
        <v>2148000</v>
      </c>
      <c r="G1372" s="239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37" t="s">
        <v>48</v>
      </c>
      <c r="E1373" s="238"/>
      <c r="F1373" s="239">
        <v>0</v>
      </c>
      <c r="G1373" s="239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37" t="s">
        <v>48</v>
      </c>
      <c r="E1374" s="238"/>
      <c r="F1374" s="239">
        <v>0</v>
      </c>
      <c r="G1374" s="239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37" t="s">
        <v>47</v>
      </c>
      <c r="E1375" s="238" t="s">
        <v>14</v>
      </c>
      <c r="F1375" s="239">
        <v>213420</v>
      </c>
      <c r="G1375" s="239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37" t="s">
        <v>47</v>
      </c>
      <c r="E1376" s="238" t="s">
        <v>14</v>
      </c>
      <c r="F1376" s="239">
        <v>207840</v>
      </c>
      <c r="G1376" s="239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37" t="s">
        <v>47</v>
      </c>
      <c r="E1377" s="238" t="s">
        <v>14</v>
      </c>
      <c r="F1377" s="239">
        <v>342990</v>
      </c>
      <c r="G1377" s="239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37" t="s">
        <v>47</v>
      </c>
      <c r="E1378" s="238" t="s">
        <v>14</v>
      </c>
      <c r="F1378" s="239">
        <v>709680</v>
      </c>
      <c r="G1378" s="239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37" t="s">
        <v>47</v>
      </c>
      <c r="E1379" s="238" t="s">
        <v>14</v>
      </c>
      <c r="F1379" s="239">
        <v>1771980</v>
      </c>
      <c r="G1379" s="239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37" t="s">
        <v>47</v>
      </c>
      <c r="E1380" s="238" t="s">
        <v>14</v>
      </c>
      <c r="F1380" s="239">
        <v>976440</v>
      </c>
      <c r="G1380" s="239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37" t="s">
        <v>47</v>
      </c>
      <c r="E1381" s="238" t="s">
        <v>14</v>
      </c>
      <c r="F1381" s="239">
        <v>2211900</v>
      </c>
      <c r="G1381" s="239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37" t="s">
        <v>47</v>
      </c>
      <c r="E1382" s="238" t="s">
        <v>14</v>
      </c>
      <c r="F1382" s="239">
        <v>2270640</v>
      </c>
      <c r="G1382" s="239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37" t="s">
        <v>47</v>
      </c>
      <c r="E1383" s="238" t="s">
        <v>14</v>
      </c>
      <c r="F1383" s="239">
        <v>2476740</v>
      </c>
      <c r="G1383" s="239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37" t="s">
        <v>48</v>
      </c>
      <c r="E1384" s="238"/>
      <c r="F1384" s="239">
        <v>0</v>
      </c>
      <c r="G1384" s="239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37" t="s">
        <v>48</v>
      </c>
      <c r="E1385" s="238"/>
      <c r="F1385" s="239">
        <v>0</v>
      </c>
      <c r="G1385" s="239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37" t="s">
        <v>47</v>
      </c>
      <c r="E1386" s="238" t="s">
        <v>100</v>
      </c>
      <c r="F1386" s="239">
        <v>220260.49029487889</v>
      </c>
      <c r="G1386" s="239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37" t="s">
        <v>47</v>
      </c>
      <c r="E1387" s="238" t="s">
        <v>100</v>
      </c>
      <c r="F1387" s="239">
        <v>220260.49029487889</v>
      </c>
      <c r="G1387" s="239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37" t="s">
        <v>47</v>
      </c>
      <c r="E1388" s="238" t="s">
        <v>100</v>
      </c>
      <c r="F1388" s="239">
        <v>250977.08928157968</v>
      </c>
      <c r="G1388" s="239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37" t="s">
        <v>47</v>
      </c>
      <c r="E1389" s="238" t="s">
        <v>100</v>
      </c>
      <c r="F1389" s="239">
        <v>289200</v>
      </c>
      <c r="G1389" s="239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37" t="s">
        <v>47</v>
      </c>
      <c r="E1390" s="238" t="s">
        <v>100</v>
      </c>
      <c r="F1390" s="239">
        <v>277947.76156258525</v>
      </c>
      <c r="G1390" s="239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37" t="s">
        <v>47</v>
      </c>
      <c r="E1391" s="238" t="s">
        <v>100</v>
      </c>
      <c r="F1391" s="239">
        <v>309000</v>
      </c>
      <c r="G1391" s="239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37" t="s">
        <v>47</v>
      </c>
      <c r="E1392" s="238" t="s">
        <v>100</v>
      </c>
      <c r="F1392" s="239">
        <v>277947.76156258525</v>
      </c>
      <c r="G1392" s="239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37" t="s">
        <v>47</v>
      </c>
      <c r="E1393" s="238" t="s">
        <v>100</v>
      </c>
      <c r="F1393" s="239">
        <v>345600</v>
      </c>
      <c r="G1393" s="239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37" t="s">
        <v>47</v>
      </c>
      <c r="E1394" s="238" t="s">
        <v>100</v>
      </c>
      <c r="F1394" s="239">
        <v>438273.42456634069</v>
      </c>
      <c r="G1394" s="239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37" t="s">
        <v>47</v>
      </c>
      <c r="E1395" s="238" t="s">
        <v>100</v>
      </c>
      <c r="F1395" s="239">
        <v>384600</v>
      </c>
      <c r="G1395" s="239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37" t="s">
        <v>47</v>
      </c>
      <c r="E1396" s="238" t="s">
        <v>100</v>
      </c>
      <c r="F1396" s="239">
        <v>466742.46752962429</v>
      </c>
      <c r="G1396" s="239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37" t="s">
        <v>47</v>
      </c>
      <c r="E1397" s="238" t="s">
        <v>100</v>
      </c>
      <c r="F1397" s="239">
        <v>466742.46752962429</v>
      </c>
      <c r="G1397" s="239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37" t="s">
        <v>47</v>
      </c>
      <c r="E1398" s="238" t="s">
        <v>100</v>
      </c>
      <c r="F1398" s="239">
        <v>513941.14402138407</v>
      </c>
      <c r="G1398" s="239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37" t="s">
        <v>47</v>
      </c>
      <c r="E1399" s="238" t="s">
        <v>100</v>
      </c>
      <c r="F1399" s="239">
        <v>502200</v>
      </c>
      <c r="G1399" s="239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37" t="s">
        <v>47</v>
      </c>
      <c r="E1400" s="238" t="s">
        <v>100</v>
      </c>
      <c r="F1400" s="239">
        <v>580618.63938275899</v>
      </c>
      <c r="G1400" s="239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37" t="s">
        <v>47</v>
      </c>
      <c r="E1401" s="238" t="s">
        <v>100</v>
      </c>
      <c r="F1401" s="239">
        <v>522000</v>
      </c>
      <c r="G1401" s="239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37" t="s">
        <v>47</v>
      </c>
      <c r="E1402" s="238" t="s">
        <v>100</v>
      </c>
      <c r="F1402" s="239">
        <v>768051.19018409075</v>
      </c>
      <c r="G1402" s="239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37" t="s">
        <v>47</v>
      </c>
      <c r="E1403" s="238" t="s">
        <v>100</v>
      </c>
      <c r="F1403" s="239">
        <v>768051.19018409075</v>
      </c>
      <c r="G1403" s="239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37" t="s">
        <v>47</v>
      </c>
      <c r="E1404" s="238" t="s">
        <v>100</v>
      </c>
      <c r="F1404" s="239">
        <v>755996.11696758063</v>
      </c>
      <c r="G1404" s="239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37" t="s">
        <v>47</v>
      </c>
      <c r="E1405" s="238" t="s">
        <v>100</v>
      </c>
      <c r="F1405" s="239">
        <v>589800</v>
      </c>
      <c r="G1405" s="239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37" t="s">
        <v>47</v>
      </c>
      <c r="E1406" s="238" t="s">
        <v>100</v>
      </c>
      <c r="F1406" s="239">
        <v>832055.45603276498</v>
      </c>
      <c r="G1406" s="239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37" t="s">
        <v>47</v>
      </c>
      <c r="E1407" s="238" t="s">
        <v>100</v>
      </c>
      <c r="F1407" s="239">
        <v>636000</v>
      </c>
      <c r="G1407" s="239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37" t="s">
        <v>47</v>
      </c>
      <c r="E1408" s="238" t="s">
        <v>100</v>
      </c>
      <c r="F1408" s="239">
        <v>842833.50878142437</v>
      </c>
      <c r="G1408" s="239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37" t="s">
        <v>47</v>
      </c>
      <c r="E1409" s="238" t="s">
        <v>100</v>
      </c>
      <c r="F1409" s="239">
        <v>762000</v>
      </c>
      <c r="G1409" s="239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37" t="s">
        <v>47</v>
      </c>
      <c r="E1410" s="238" t="s">
        <v>100</v>
      </c>
      <c r="F1410" s="239">
        <v>902019.15073140874</v>
      </c>
      <c r="G1410" s="239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37" t="s">
        <v>47</v>
      </c>
      <c r="E1411" s="238" t="s">
        <v>100</v>
      </c>
      <c r="F1411" s="239">
        <v>902019.15073140874</v>
      </c>
      <c r="G1411" s="239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37" t="s">
        <v>48</v>
      </c>
      <c r="E1412" s="238"/>
      <c r="F1412" s="239">
        <v>0</v>
      </c>
      <c r="G1412" s="239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37" t="s">
        <v>48</v>
      </c>
      <c r="E1413" s="238"/>
      <c r="F1413" s="239">
        <v>0</v>
      </c>
      <c r="G1413" s="239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37" t="s">
        <v>47</v>
      </c>
      <c r="E1414" s="238" t="s">
        <v>14</v>
      </c>
      <c r="F1414" s="239">
        <v>96180</v>
      </c>
      <c r="G1414" s="239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37" t="s">
        <v>47</v>
      </c>
      <c r="E1415" s="238" t="s">
        <v>14</v>
      </c>
      <c r="F1415" s="239">
        <v>257820</v>
      </c>
      <c r="G1415" s="239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37" t="s">
        <v>47</v>
      </c>
      <c r="E1416" s="238" t="s">
        <v>14</v>
      </c>
      <c r="F1416" s="239">
        <v>299160</v>
      </c>
      <c r="G1416" s="239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37" t="s">
        <v>47</v>
      </c>
      <c r="E1417" s="238" t="s">
        <v>14</v>
      </c>
      <c r="F1417" s="239">
        <v>246960</v>
      </c>
      <c r="G1417" s="239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37" t="s">
        <v>47</v>
      </c>
      <c r="E1418" s="238" t="s">
        <v>14</v>
      </c>
      <c r="F1418" s="239">
        <v>286461</v>
      </c>
      <c r="G1418" s="239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37" t="s">
        <v>47</v>
      </c>
      <c r="E1419" s="238" t="s">
        <v>14</v>
      </c>
      <c r="F1419" s="239">
        <v>259308</v>
      </c>
      <c r="G1419" s="239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37" t="s">
        <v>47</v>
      </c>
      <c r="E1420" s="238" t="s">
        <v>14</v>
      </c>
      <c r="F1420" s="239">
        <v>300784.05</v>
      </c>
      <c r="G1420" s="239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37" t="s">
        <v>47</v>
      </c>
      <c r="E1421" s="238" t="s">
        <v>14</v>
      </c>
      <c r="F1421" s="239">
        <v>300600</v>
      </c>
      <c r="G1421" s="239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37" t="s">
        <v>47</v>
      </c>
      <c r="E1422" s="238" t="s">
        <v>14</v>
      </c>
      <c r="F1422" s="239">
        <v>358140</v>
      </c>
      <c r="G1422" s="239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37" t="s">
        <v>47</v>
      </c>
      <c r="E1423" s="238" t="s">
        <v>14</v>
      </c>
      <c r="F1423" s="239">
        <v>341777.99941898551</v>
      </c>
      <c r="G1423" s="239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37" t="s">
        <v>47</v>
      </c>
      <c r="E1424" s="238" t="s">
        <v>14</v>
      </c>
      <c r="F1424" s="239">
        <v>395879.58401850733</v>
      </c>
      <c r="G1424" s="239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37" t="s">
        <v>47</v>
      </c>
      <c r="E1425" s="238" t="s">
        <v>14</v>
      </c>
      <c r="F1425" s="239">
        <v>6240</v>
      </c>
      <c r="G1425" s="239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37" t="s">
        <v>47</v>
      </c>
      <c r="E1426" s="238" t="s">
        <v>14</v>
      </c>
      <c r="F1426" s="239">
        <v>5760</v>
      </c>
      <c r="G1426" s="239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37" t="s">
        <v>47</v>
      </c>
      <c r="E1427" s="238" t="s">
        <v>297</v>
      </c>
      <c r="F1427" s="239">
        <v>337284.9788645666</v>
      </c>
      <c r="G1427" s="239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37" t="s">
        <v>47</v>
      </c>
      <c r="E1428" s="238" t="s">
        <v>297</v>
      </c>
      <c r="F1428" s="239">
        <v>269827.98309165332</v>
      </c>
      <c r="G1428" s="239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37" t="s">
        <v>47</v>
      </c>
      <c r="E1429" s="238" t="s">
        <v>473</v>
      </c>
      <c r="F1429" s="239">
        <v>420</v>
      </c>
      <c r="G1429" s="239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37" t="s">
        <v>47</v>
      </c>
      <c r="E1430" s="238" t="s">
        <v>473</v>
      </c>
      <c r="F1430" s="239">
        <v>720</v>
      </c>
      <c r="G1430" s="239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37" t="s">
        <v>47</v>
      </c>
      <c r="E1431" s="238" t="s">
        <v>473</v>
      </c>
      <c r="F1431" s="239">
        <v>15300</v>
      </c>
      <c r="G1431" s="239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37" t="s">
        <v>47</v>
      </c>
      <c r="E1432" s="238" t="s">
        <v>473</v>
      </c>
      <c r="F1432" s="239">
        <v>9120</v>
      </c>
      <c r="G1432" s="239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37" t="s">
        <v>47</v>
      </c>
      <c r="E1433" s="238" t="s">
        <v>473</v>
      </c>
      <c r="F1433" s="434">
        <v>2740</v>
      </c>
      <c r="G1433" s="434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37" t="s">
        <v>48</v>
      </c>
      <c r="E1434" s="238"/>
      <c r="F1434" s="239">
        <v>0</v>
      </c>
      <c r="G1434" s="239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37" t="s">
        <v>48</v>
      </c>
      <c r="E1435" s="238"/>
      <c r="F1435" s="239">
        <v>0</v>
      </c>
      <c r="G1435" s="239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37" t="s">
        <v>47</v>
      </c>
      <c r="E1436" s="238" t="s">
        <v>14</v>
      </c>
      <c r="F1436" s="239">
        <v>15000</v>
      </c>
      <c r="G1436" s="239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37" t="s">
        <v>47</v>
      </c>
      <c r="E1437" s="238" t="s">
        <v>14</v>
      </c>
      <c r="F1437" s="239">
        <v>36180</v>
      </c>
      <c r="G1437" s="239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37" t="s">
        <v>47</v>
      </c>
      <c r="E1438" s="238" t="s">
        <v>14</v>
      </c>
      <c r="F1438" s="239">
        <v>32640</v>
      </c>
      <c r="G1438" s="239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37" t="s">
        <v>47</v>
      </c>
      <c r="E1439" s="238" t="s">
        <v>14</v>
      </c>
      <c r="F1439" s="239">
        <v>63840</v>
      </c>
      <c r="G1439" s="239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37" t="s">
        <v>47</v>
      </c>
      <c r="E1440" s="238" t="s">
        <v>14</v>
      </c>
      <c r="F1440" s="239">
        <v>450000</v>
      </c>
      <c r="G1440" s="239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37" t="s">
        <v>47</v>
      </c>
      <c r="E1441" s="238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37" t="s">
        <v>48</v>
      </c>
      <c r="E1442" s="238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37" t="s">
        <v>48</v>
      </c>
      <c r="E1443" s="238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37" t="s">
        <v>47</v>
      </c>
      <c r="E1444" s="238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37" t="s">
        <v>47</v>
      </c>
      <c r="E1445" s="238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37" t="s">
        <v>47</v>
      </c>
      <c r="E1446" s="238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37" t="s">
        <v>47</v>
      </c>
      <c r="E1447" s="238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37" t="s">
        <v>47</v>
      </c>
      <c r="E1448" s="238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37" t="s">
        <v>47</v>
      </c>
      <c r="E1449" s="238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37" t="s">
        <v>47</v>
      </c>
      <c r="E1450" s="238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37" t="s">
        <v>47</v>
      </c>
      <c r="E1451" s="238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37" t="s">
        <v>47</v>
      </c>
      <c r="E1452" s="238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37" t="s">
        <v>47</v>
      </c>
      <c r="E1453" s="238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37" t="s">
        <v>47</v>
      </c>
      <c r="E1454" s="238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37" t="s">
        <v>45</v>
      </c>
      <c r="E1455" s="238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37" t="s">
        <v>47</v>
      </c>
      <c r="E1456" s="238" t="s">
        <v>100</v>
      </c>
      <c r="F1456" s="244">
        <v>750000</v>
      </c>
      <c r="G1456" s="244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37" t="s">
        <v>48</v>
      </c>
      <c r="E1457" s="238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37"/>
      <c r="E1458" s="238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37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37" t="s">
        <v>47</v>
      </c>
      <c r="E1460" s="238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37"/>
      <c r="E1461" s="238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37" t="s">
        <v>47</v>
      </c>
      <c r="E1462" s="238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37" t="s">
        <v>47</v>
      </c>
      <c r="E1463" s="238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37" t="s">
        <v>47</v>
      </c>
      <c r="E1464" s="238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37" t="s">
        <v>47</v>
      </c>
      <c r="E1465" s="238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37"/>
      <c r="E1466" s="238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37"/>
      <c r="E1467" s="238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37" t="s">
        <v>45</v>
      </c>
      <c r="E1468" s="238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37" t="s">
        <v>47</v>
      </c>
      <c r="E1469" s="238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37" t="s">
        <v>48</v>
      </c>
      <c r="E1470" s="238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37"/>
      <c r="E1471" s="238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37" t="s">
        <v>45</v>
      </c>
      <c r="E1472" s="238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37" t="s">
        <v>47</v>
      </c>
      <c r="E1473" s="238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37" t="s">
        <v>48</v>
      </c>
      <c r="E1474" s="238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37" t="s">
        <v>45</v>
      </c>
      <c r="E1475" s="238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37" t="s">
        <v>47</v>
      </c>
      <c r="E1476" s="238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37" t="s">
        <v>48</v>
      </c>
      <c r="E1477" s="238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37" t="s">
        <v>47</v>
      </c>
      <c r="E1478" s="238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35" t="s">
        <v>1426</v>
      </c>
      <c r="D1479" s="237" t="s">
        <v>47</v>
      </c>
      <c r="E1479" s="238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35" t="s">
        <v>1427</v>
      </c>
      <c r="D1480" s="237" t="s">
        <v>47</v>
      </c>
      <c r="E1480" s="238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35" t="s">
        <v>1428</v>
      </c>
      <c r="D1481" s="237" t="s">
        <v>47</v>
      </c>
      <c r="E1481" s="238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35" t="s">
        <v>1429</v>
      </c>
      <c r="D1482" s="237" t="s">
        <v>47</v>
      </c>
      <c r="E1482" s="238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37" t="s">
        <v>47</v>
      </c>
      <c r="E1483" s="238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37" t="s">
        <v>47</v>
      </c>
      <c r="E1484" s="238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35" t="s">
        <v>1431</v>
      </c>
      <c r="D1485" s="237" t="s">
        <v>47</v>
      </c>
      <c r="E1485" s="238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37" t="s">
        <v>48</v>
      </c>
      <c r="E1486" s="238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37"/>
      <c r="E1487" s="238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37" t="s">
        <v>45</v>
      </c>
      <c r="E1488" s="238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37" t="s">
        <v>45</v>
      </c>
      <c r="E1489" s="238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37" t="s">
        <v>45</v>
      </c>
      <c r="E1490" s="238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37" t="s">
        <v>47</v>
      </c>
      <c r="E1491" s="238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37" t="s">
        <v>47</v>
      </c>
      <c r="E1492" s="238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37" t="s">
        <v>47</v>
      </c>
      <c r="E1493" s="238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5" priority="138" operator="equal">
      <formula>0</formula>
    </cfRule>
  </conditionalFormatting>
  <conditionalFormatting sqref="B8:C135">
    <cfRule type="cellIs" dxfId="34" priority="51" operator="equal">
      <formula>0</formula>
    </cfRule>
  </conditionalFormatting>
  <conditionalFormatting sqref="B150:G1493">
    <cfRule type="cellIs" dxfId="33" priority="1" operator="equal">
      <formula>0</formula>
    </cfRule>
  </conditionalFormatting>
  <conditionalFormatting sqref="C143:G149">
    <cfRule type="cellIs" dxfId="32" priority="5" operator="equal">
      <formula>0</formula>
    </cfRule>
  </conditionalFormatting>
  <conditionalFormatting sqref="D9:G142">
    <cfRule type="cellIs" dxfId="31" priority="11" operator="equal">
      <formula>0</formula>
    </cfRule>
  </conditionalFormatting>
  <conditionalFormatting sqref="D1:IV5 A1:C7 D6:K6 H1455:IV1457 H1458:XFD1485 H1486:H1493 I1486:XFD1494 A1494:H1494 A1495:XFD65536">
    <cfRule type="cellIs" dxfId="30" priority="163" operator="equal">
      <formula>0</formula>
    </cfRule>
  </conditionalFormatting>
  <conditionalFormatting sqref="D7:IV8 C136:C142 B136:B149">
    <cfRule type="cellIs" dxfId="29" priority="62" operator="equal">
      <formula>0</formula>
    </cfRule>
  </conditionalFormatting>
  <conditionalFormatting sqref="H9:H1418">
    <cfRule type="cellIs" dxfId="28" priority="129" operator="equal">
      <formula>0</formula>
    </cfRule>
  </conditionalFormatting>
  <conditionalFormatting sqref="H1419:I1454">
    <cfRule type="cellIs" dxfId="27" priority="128" operator="equal">
      <formula>0</formula>
    </cfRule>
  </conditionalFormatting>
  <conditionalFormatting sqref="I108:I1418">
    <cfRule type="cellIs" dxfId="26" priority="125" operator="equal">
      <formula>0</formula>
    </cfRule>
  </conditionalFormatting>
  <conditionalFormatting sqref="J108:IV1454">
    <cfRule type="cellIs" dxfId="25" priority="139" operator="equal">
      <formula>0</formula>
    </cfRule>
  </conditionalFormatting>
  <conditionalFormatting sqref="M6:IV6">
    <cfRule type="cellIs" dxfId="2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55" zoomScaleNormal="55" zoomScaleSheetLayoutView="85" workbookViewId="0">
      <selection activeCell="K15" sqref="K15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85546875" style="203" customWidth="1"/>
    <col min="4" max="4" width="15" style="202" customWidth="1"/>
    <col min="5" max="5" width="12.28515625" style="202" customWidth="1"/>
    <col min="6" max="6" width="5.28515625" style="202" customWidth="1"/>
    <col min="7" max="7" width="5.28515625" style="202" hidden="1" customWidth="1"/>
    <col min="8" max="8" width="5.140625" style="202" customWidth="1"/>
    <col min="9" max="9" width="34.140625" style="202" customWidth="1"/>
    <col min="10" max="10" width="3.42578125" style="202" customWidth="1"/>
    <col min="11" max="11" width="12.7109375" style="202" customWidth="1"/>
    <col min="12" max="12" width="12.285156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140625" style="202" customWidth="1"/>
    <col min="17" max="17" width="14.42578125" style="202" customWidth="1"/>
    <col min="18" max="16384" width="9.140625" style="202"/>
  </cols>
  <sheetData>
    <row r="2" spans="1:12" s="205" customFormat="1" ht="18.75" customHeight="1">
      <c r="B2" s="513" t="s">
        <v>1456</v>
      </c>
      <c r="C2" s="513"/>
      <c r="D2" s="513"/>
      <c r="E2" s="513"/>
      <c r="I2" s="206"/>
    </row>
    <row r="3" spans="1:12" s="205" customFormat="1" ht="13.5" customHeight="1" thickBot="1">
      <c r="B3" s="236"/>
      <c r="C3" s="236"/>
      <c r="D3" s="236"/>
      <c r="E3" s="236"/>
      <c r="I3" s="206"/>
    </row>
    <row r="4" spans="1:12" s="205" customFormat="1" ht="29.25" customHeight="1">
      <c r="A4" s="209"/>
      <c r="B4" s="518" t="s">
        <v>1533</v>
      </c>
      <c r="C4" s="519"/>
      <c r="D4" s="519"/>
      <c r="E4" s="520"/>
      <c r="F4" s="391"/>
      <c r="G4" s="391"/>
      <c r="H4" s="392"/>
      <c r="I4" s="484" t="s">
        <v>1534</v>
      </c>
      <c r="J4" s="485"/>
      <c r="K4" s="485"/>
      <c r="L4" s="486"/>
    </row>
    <row r="5" spans="1:12" ht="34.5" customHeight="1">
      <c r="A5" s="204"/>
      <c r="B5" s="394" t="s">
        <v>1379</v>
      </c>
      <c r="C5" s="235" t="s">
        <v>9</v>
      </c>
      <c r="D5" s="514" t="str">
        <f>DATA!D14</f>
        <v>SMP 1 MRANGGEN</v>
      </c>
      <c r="E5" s="515"/>
      <c r="F5" s="208"/>
      <c r="G5" s="208"/>
      <c r="I5" s="395" t="s">
        <v>1379</v>
      </c>
      <c r="J5" s="235" t="s">
        <v>9</v>
      </c>
      <c r="K5" s="487" t="str">
        <f>D5</f>
        <v>SMP 1 MRANGGEN</v>
      </c>
      <c r="L5" s="488"/>
    </row>
    <row r="6" spans="1:12" ht="31.5" customHeight="1">
      <c r="A6" s="204"/>
      <c r="B6" s="394" t="s">
        <v>1530</v>
      </c>
      <c r="C6" s="235" t="s">
        <v>9</v>
      </c>
      <c r="D6" s="523">
        <f>DATA!D17*1000</f>
        <v>11000</v>
      </c>
      <c r="E6" s="524"/>
      <c r="F6" s="208"/>
      <c r="G6" s="208"/>
      <c r="I6" s="395" t="s">
        <v>1531</v>
      </c>
      <c r="J6" s="235" t="s">
        <v>9</v>
      </c>
      <c r="K6" s="489">
        <f>DATA!D20*1000</f>
        <v>33000</v>
      </c>
      <c r="L6" s="490"/>
    </row>
    <row r="7" spans="1:12" ht="30.75" customHeight="1">
      <c r="A7" s="204"/>
      <c r="B7" s="394" t="s">
        <v>1441</v>
      </c>
      <c r="C7" s="235" t="s">
        <v>9</v>
      </c>
      <c r="D7" s="521">
        <f>DATA!D18</f>
        <v>1</v>
      </c>
      <c r="E7" s="522"/>
      <c r="F7" s="393" t="s">
        <v>1455</v>
      </c>
      <c r="I7" s="395" t="s">
        <v>1441</v>
      </c>
      <c r="J7" s="235" t="s">
        <v>9</v>
      </c>
      <c r="K7" s="491">
        <f>DATA!D21</f>
        <v>3</v>
      </c>
      <c r="L7" s="492"/>
    </row>
    <row r="8" spans="1:12" ht="51" customHeight="1">
      <c r="A8" s="204"/>
      <c r="B8" s="394" t="s">
        <v>1442</v>
      </c>
      <c r="C8" s="235" t="s">
        <v>9</v>
      </c>
      <c r="D8" s="521">
        <f>DATA!D19</f>
        <v>220</v>
      </c>
      <c r="E8" s="522"/>
      <c r="F8" s="393" t="s">
        <v>1455</v>
      </c>
      <c r="G8" s="388">
        <v>220</v>
      </c>
      <c r="I8" s="395" t="s">
        <v>1442</v>
      </c>
      <c r="J8" s="235" t="s">
        <v>9</v>
      </c>
      <c r="K8" s="491">
        <f>DATA!D22</f>
        <v>380</v>
      </c>
      <c r="L8" s="492"/>
    </row>
    <row r="9" spans="1:12" ht="30" customHeight="1" thickBot="1">
      <c r="A9" s="204"/>
      <c r="B9" s="400" t="s">
        <v>1542</v>
      </c>
      <c r="C9" s="390" t="s">
        <v>9</v>
      </c>
      <c r="D9" s="516">
        <f>IF(D7=1,D6/(380/3^0.5),(D6/(380*3^0.5)))</f>
        <v>50.138312850678027</v>
      </c>
      <c r="E9" s="517"/>
      <c r="F9" s="207"/>
      <c r="G9" s="389">
        <v>380</v>
      </c>
      <c r="I9" s="401" t="s">
        <v>1542</v>
      </c>
      <c r="J9" s="390" t="s">
        <v>9</v>
      </c>
      <c r="K9" s="493">
        <f>IF(K7=1,K6/(380/3^0.5),(K6/(380*3^0.5)))</f>
        <v>50.138312850678034</v>
      </c>
      <c r="L9" s="494"/>
    </row>
    <row r="10" spans="1:12" ht="24.75" customHeight="1">
      <c r="B10" s="402"/>
      <c r="C10" s="399"/>
      <c r="D10" s="403"/>
      <c r="E10" s="403"/>
      <c r="F10" s="207"/>
      <c r="G10" s="389"/>
      <c r="I10" s="402"/>
      <c r="J10" s="399"/>
      <c r="K10" s="403"/>
      <c r="L10" s="403"/>
    </row>
    <row r="11" spans="1:12" ht="16.5" thickBot="1">
      <c r="B11" s="396" t="s">
        <v>1543</v>
      </c>
      <c r="I11" s="396" t="s">
        <v>1537</v>
      </c>
    </row>
    <row r="12" spans="1:12" ht="34.5" customHeight="1">
      <c r="A12" s="204"/>
      <c r="B12" s="424" t="s">
        <v>1535</v>
      </c>
      <c r="C12" s="418" t="s">
        <v>9</v>
      </c>
      <c r="D12" s="525"/>
      <c r="E12" s="526"/>
      <c r="F12" s="208"/>
      <c r="G12" s="208"/>
      <c r="I12" s="417" t="s">
        <v>1535</v>
      </c>
      <c r="J12" s="418" t="s">
        <v>9</v>
      </c>
      <c r="K12" s="706" t="s">
        <v>1641</v>
      </c>
      <c r="L12" s="707"/>
    </row>
    <row r="13" spans="1:12" ht="31.5" customHeight="1">
      <c r="A13" s="204"/>
      <c r="B13" s="425" t="s">
        <v>1380</v>
      </c>
      <c r="C13" s="405" t="s">
        <v>9</v>
      </c>
      <c r="D13" s="529"/>
      <c r="E13" s="530"/>
      <c r="F13" s="208"/>
      <c r="G13" s="208"/>
      <c r="I13" s="419" t="s">
        <v>1380</v>
      </c>
      <c r="J13" s="405" t="s">
        <v>9</v>
      </c>
      <c r="K13" s="708" t="s">
        <v>1619</v>
      </c>
      <c r="L13" s="709"/>
    </row>
    <row r="14" spans="1:12" ht="30.75" customHeight="1">
      <c r="A14" s="204"/>
      <c r="B14" s="425" t="s">
        <v>1536</v>
      </c>
      <c r="C14" s="405" t="s">
        <v>9</v>
      </c>
      <c r="D14" s="495"/>
      <c r="E14" s="496"/>
      <c r="F14" s="393" t="s">
        <v>1455</v>
      </c>
      <c r="G14" s="397">
        <v>50</v>
      </c>
      <c r="I14" s="419" t="s">
        <v>1536</v>
      </c>
      <c r="J14" s="405" t="s">
        <v>9</v>
      </c>
      <c r="K14" s="497">
        <v>100</v>
      </c>
      <c r="L14" s="498"/>
    </row>
    <row r="15" spans="1:12" ht="57" customHeight="1">
      <c r="A15" s="204"/>
      <c r="B15" s="425" t="s">
        <v>1441</v>
      </c>
      <c r="C15" s="405" t="s">
        <v>9</v>
      </c>
      <c r="D15" s="411"/>
      <c r="E15" s="420"/>
      <c r="F15" s="393" t="s">
        <v>1455</v>
      </c>
      <c r="G15" s="397">
        <v>100</v>
      </c>
      <c r="I15" s="419" t="s">
        <v>1441</v>
      </c>
      <c r="J15" s="405" t="s">
        <v>9</v>
      </c>
      <c r="K15" s="411">
        <v>3</v>
      </c>
      <c r="L15" s="420"/>
    </row>
    <row r="16" spans="1:12" ht="44.25" customHeight="1">
      <c r="A16" s="204"/>
      <c r="B16" s="425" t="s">
        <v>1546</v>
      </c>
      <c r="C16" s="405"/>
      <c r="D16" s="499">
        <v>100</v>
      </c>
      <c r="E16" s="500"/>
      <c r="F16" s="393"/>
      <c r="G16" s="397">
        <v>160</v>
      </c>
      <c r="I16" s="419" t="s">
        <v>1538</v>
      </c>
      <c r="J16" s="405" t="s">
        <v>9</v>
      </c>
      <c r="K16" s="503">
        <f>K9</f>
        <v>50.138312850678034</v>
      </c>
      <c r="L16" s="504"/>
    </row>
    <row r="17" spans="1:12" ht="34.5" customHeight="1">
      <c r="A17" s="204"/>
      <c r="B17" s="425" t="s">
        <v>1539</v>
      </c>
      <c r="C17" s="405" t="s">
        <v>9</v>
      </c>
      <c r="D17" s="501">
        <f>IF(D15=1,D14/(20/3^0.5),(D14/(20*3^0.5)))</f>
        <v>0</v>
      </c>
      <c r="E17" s="502"/>
      <c r="F17" s="393" t="s">
        <v>1455</v>
      </c>
      <c r="G17" s="398">
        <v>200</v>
      </c>
      <c r="I17" s="419" t="s">
        <v>1539</v>
      </c>
      <c r="J17" s="405" t="s">
        <v>9</v>
      </c>
      <c r="K17" s="507">
        <f>IF(K15=1,K14/(20/3^0.5),(K14/(20*3^0.5)))</f>
        <v>2.8867513459481291</v>
      </c>
      <c r="L17" s="508"/>
    </row>
    <row r="18" spans="1:12" ht="34.5" customHeight="1">
      <c r="A18" s="204"/>
      <c r="B18" s="425" t="s">
        <v>1540</v>
      </c>
      <c r="C18" s="405" t="s">
        <v>9</v>
      </c>
      <c r="D18" s="501">
        <f>IF(D15=1,D14/(380/3^0.5),(D14/(380*3^0.5)))*1000</f>
        <v>0</v>
      </c>
      <c r="E18" s="502"/>
      <c r="F18" s="393" t="s">
        <v>1455</v>
      </c>
      <c r="G18" s="398">
        <v>250</v>
      </c>
      <c r="I18" s="419" t="s">
        <v>1540</v>
      </c>
      <c r="J18" s="405" t="s">
        <v>9</v>
      </c>
      <c r="K18" s="507">
        <f>IF(K15=1,K14/(380/3^0.5),(K14/(380*3^0.5)))*1000</f>
        <v>151.93428136569102</v>
      </c>
      <c r="L18" s="508"/>
    </row>
    <row r="19" spans="1:12" ht="30" customHeight="1">
      <c r="A19" s="204"/>
      <c r="B19" s="426" t="s">
        <v>1532</v>
      </c>
      <c r="C19" s="404" t="s">
        <v>9</v>
      </c>
      <c r="D19" s="501">
        <f>IF(D15=1,D13/(380/3^0.5),(D13/(380*3^0.5)))</f>
        <v>0</v>
      </c>
      <c r="E19" s="502"/>
      <c r="F19" s="207"/>
      <c r="G19" s="389"/>
      <c r="I19" s="421" t="s">
        <v>1532</v>
      </c>
      <c r="J19" s="404" t="s">
        <v>9</v>
      </c>
      <c r="K19" s="507" t="e">
        <f>IF(K15=1,K13/(380/3^0.5),(K13/(380*3^0.5)))</f>
        <v>#VALUE!</v>
      </c>
      <c r="L19" s="508"/>
    </row>
    <row r="20" spans="1:12" ht="30" customHeight="1" thickBot="1">
      <c r="A20" s="204"/>
      <c r="B20" s="427" t="s">
        <v>1541</v>
      </c>
      <c r="C20" s="423" t="s">
        <v>9</v>
      </c>
      <c r="D20" s="527" t="e">
        <f>D16/D18</f>
        <v>#DIV/0!</v>
      </c>
      <c r="E20" s="528"/>
      <c r="F20" s="207"/>
      <c r="G20" s="389"/>
      <c r="I20" s="422" t="s">
        <v>1532</v>
      </c>
      <c r="J20" s="423" t="s">
        <v>9</v>
      </c>
      <c r="K20" s="505">
        <f>K16/K18</f>
        <v>0.32999999999999996</v>
      </c>
      <c r="L20" s="506"/>
    </row>
    <row r="21" spans="1:12" ht="9.75" customHeight="1">
      <c r="A21" s="204"/>
      <c r="B21" s="412" t="s">
        <v>1541</v>
      </c>
      <c r="C21" s="413" t="s">
        <v>9</v>
      </c>
      <c r="D21" s="512">
        <v>1</v>
      </c>
      <c r="E21" s="512"/>
      <c r="F21" s="414"/>
      <c r="G21" s="415"/>
      <c r="H21" s="416"/>
      <c r="I21" s="412" t="s">
        <v>1532</v>
      </c>
      <c r="J21" s="413" t="s">
        <v>9</v>
      </c>
      <c r="K21" s="512">
        <v>1</v>
      </c>
      <c r="L21" s="512"/>
    </row>
    <row r="22" spans="1:12" ht="6.75" customHeight="1">
      <c r="B22" s="402"/>
      <c r="C22" s="399"/>
      <c r="D22" s="410"/>
      <c r="E22" s="410"/>
      <c r="F22" s="207"/>
      <c r="G22" s="389"/>
      <c r="J22" s="399"/>
      <c r="K22" s="410"/>
      <c r="L22" s="410"/>
    </row>
    <row r="23" spans="1:12" ht="15.75" thickBot="1"/>
    <row r="24" spans="1:12" ht="200.25" customHeight="1" thickBot="1">
      <c r="B24" s="509"/>
      <c r="C24" s="510"/>
      <c r="D24" s="510"/>
      <c r="E24" s="511"/>
      <c r="I24" s="509"/>
      <c r="J24" s="510"/>
      <c r="K24" s="510"/>
      <c r="L24" s="511"/>
    </row>
    <row r="26" spans="1:12">
      <c r="D26" s="407"/>
    </row>
    <row r="27" spans="1:12">
      <c r="D27" s="40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PDL!$S$28:$S$29</xm:f>
          </x14:formula1>
          <xm:sqref>D15</xm:sqref>
        </x14:dataValidation>
        <x14:dataValidation type="list" allowBlank="1" showInputMessage="1" showErrorMessage="1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zoomScaleNormal="100" workbookViewId="0">
      <selection activeCell="E11" sqref="E11"/>
    </sheetView>
  </sheetViews>
  <sheetFormatPr defaultColWidth="9.140625" defaultRowHeight="15"/>
  <cols>
    <col min="1" max="1" width="1.28515625" style="245" customWidth="1"/>
    <col min="2" max="2" width="25.140625" style="245" customWidth="1"/>
    <col min="3" max="3" width="3.140625" style="245" customWidth="1"/>
    <col min="4" max="4" width="26.28515625" style="259" customWidth="1"/>
    <col min="5" max="5" width="6.42578125" style="245" customWidth="1"/>
    <col min="6" max="6" width="12" style="245" bestFit="1" customWidth="1"/>
    <col min="7" max="8" width="9.140625" style="245" hidden="1" customWidth="1"/>
    <col min="9" max="9" width="9.140625" style="245"/>
    <col min="10" max="10" width="3.85546875" style="245" customWidth="1"/>
    <col min="11" max="11" width="2.7109375" style="245" customWidth="1"/>
    <col min="12" max="16384" width="9.140625" style="245"/>
  </cols>
  <sheetData>
    <row r="1" spans="2:11" ht="12.75" customHeight="1">
      <c r="B1" s="531"/>
      <c r="C1" s="531"/>
      <c r="D1" s="531"/>
    </row>
    <row r="2" spans="2:11" ht="15.75" customHeight="1">
      <c r="B2" s="246" t="s">
        <v>1445</v>
      </c>
      <c r="C2" s="247"/>
      <c r="D2" s="248"/>
    </row>
    <row r="3" spans="2:11" ht="20.100000000000001" customHeight="1">
      <c r="B3" s="249" t="s">
        <v>1349</v>
      </c>
      <c r="C3" s="250" t="s">
        <v>9</v>
      </c>
      <c r="D3" s="251">
        <v>2022</v>
      </c>
    </row>
    <row r="4" spans="2:11" ht="20.100000000000001" customHeight="1">
      <c r="B4" s="249" t="s">
        <v>1030</v>
      </c>
      <c r="C4" s="250" t="s">
        <v>9</v>
      </c>
      <c r="D4" s="252">
        <v>0.12</v>
      </c>
    </row>
    <row r="5" spans="2:11" ht="20.100000000000001" customHeight="1">
      <c r="B5" s="249" t="s">
        <v>1350</v>
      </c>
      <c r="C5" s="250" t="s">
        <v>9</v>
      </c>
      <c r="D5" s="436">
        <v>1084.1250458865841</v>
      </c>
      <c r="F5" s="432" t="s">
        <v>1609</v>
      </c>
      <c r="K5" s="431"/>
    </row>
    <row r="6" spans="2:11" ht="20.100000000000001" customHeight="1">
      <c r="B6" s="249" t="s">
        <v>1351</v>
      </c>
      <c r="C6" s="250" t="s">
        <v>9</v>
      </c>
      <c r="D6" s="254">
        <v>25</v>
      </c>
      <c r="F6" s="432"/>
    </row>
    <row r="7" spans="2:11" ht="20.100000000000001" customHeight="1">
      <c r="B7" s="249" t="s">
        <v>1352</v>
      </c>
      <c r="C7" s="250" t="s">
        <v>9</v>
      </c>
      <c r="D7" s="255">
        <v>2.2499999999999999E-2</v>
      </c>
    </row>
    <row r="8" spans="2:11" ht="20.100000000000001" customHeight="1">
      <c r="B8" s="249" t="s">
        <v>1446</v>
      </c>
      <c r="C8" s="250" t="s">
        <v>9</v>
      </c>
      <c r="D8" s="256">
        <f>D20-D17</f>
        <v>22</v>
      </c>
    </row>
    <row r="9" spans="2:11" ht="20.100000000000001" customHeight="1">
      <c r="B9" s="249" t="s">
        <v>1447</v>
      </c>
      <c r="C9" s="250" t="s">
        <v>9</v>
      </c>
      <c r="D9" s="256">
        <f>(D8*D25)*1000</f>
        <v>21318000</v>
      </c>
    </row>
    <row r="10" spans="2:11" ht="20.100000000000001" customHeight="1">
      <c r="B10" s="249" t="s">
        <v>1448</v>
      </c>
      <c r="C10" s="250" t="s">
        <v>9</v>
      </c>
      <c r="D10" s="256">
        <f ca="1">RAB!K88</f>
        <v>86270384.120250002</v>
      </c>
    </row>
    <row r="11" spans="2:11" ht="20.100000000000001" customHeight="1">
      <c r="B11" s="249" t="s">
        <v>1356</v>
      </c>
      <c r="C11" s="250" t="s">
        <v>9</v>
      </c>
      <c r="D11" s="253">
        <f ca="1">2%*D10</f>
        <v>1725407.6824050001</v>
      </c>
    </row>
    <row r="12" spans="2:11" ht="9" customHeight="1">
      <c r="B12" s="532"/>
      <c r="C12" s="532"/>
      <c r="D12" s="532"/>
    </row>
    <row r="13" spans="2:11" ht="15.75" customHeight="1">
      <c r="B13" s="257"/>
      <c r="C13" s="257"/>
      <c r="D13" s="257"/>
    </row>
    <row r="14" spans="2:11" ht="33.75" customHeight="1">
      <c r="B14" s="368" t="s">
        <v>1379</v>
      </c>
      <c r="C14" s="369" t="s">
        <v>9</v>
      </c>
      <c r="D14" s="702" t="s">
        <v>1633</v>
      </c>
      <c r="E14" s="258" t="s">
        <v>1455</v>
      </c>
    </row>
    <row r="15" spans="2:11" ht="20.100000000000001" customHeight="1">
      <c r="B15" s="370" t="s">
        <v>1449</v>
      </c>
      <c r="C15" s="371" t="s">
        <v>9</v>
      </c>
      <c r="D15" s="703" t="s">
        <v>1640</v>
      </c>
      <c r="E15" s="258" t="s">
        <v>1455</v>
      </c>
    </row>
    <row r="16" spans="2:11" ht="20.100000000000001" customHeight="1">
      <c r="B16" s="370" t="s">
        <v>1450</v>
      </c>
      <c r="C16" s="371" t="s">
        <v>9</v>
      </c>
      <c r="D16" s="703" t="s">
        <v>1453</v>
      </c>
      <c r="E16" s="258" t="s">
        <v>1455</v>
      </c>
    </row>
    <row r="17" spans="2:5" ht="20.100000000000001" customHeight="1">
      <c r="B17" s="370" t="s">
        <v>1451</v>
      </c>
      <c r="C17" s="371" t="s">
        <v>9</v>
      </c>
      <c r="D17" s="704">
        <v>11</v>
      </c>
      <c r="E17" s="258" t="s">
        <v>1455</v>
      </c>
    </row>
    <row r="18" spans="2:5" ht="20.100000000000001" hidden="1" customHeight="1">
      <c r="B18" s="370" t="s">
        <v>1544</v>
      </c>
      <c r="C18" s="371"/>
      <c r="D18" s="704">
        <f>IF((D17&lt;=11),1,3)</f>
        <v>1</v>
      </c>
      <c r="E18" s="258"/>
    </row>
    <row r="19" spans="2:5" ht="20.100000000000001" hidden="1" customHeight="1">
      <c r="B19" s="370" t="s">
        <v>1545</v>
      </c>
      <c r="C19" s="371"/>
      <c r="D19" s="704">
        <f>IF((D17&lt;=11),220,380)</f>
        <v>220</v>
      </c>
      <c r="E19" s="258"/>
    </row>
    <row r="20" spans="2:5" ht="20.100000000000001" customHeight="1">
      <c r="B20" s="370" t="s">
        <v>1452</v>
      </c>
      <c r="C20" s="371" t="s">
        <v>9</v>
      </c>
      <c r="D20" s="704">
        <v>33</v>
      </c>
      <c r="E20" s="258" t="s">
        <v>1455</v>
      </c>
    </row>
    <row r="21" spans="2:5" ht="20.100000000000001" hidden="1" customHeight="1">
      <c r="B21" s="370" t="s">
        <v>1544</v>
      </c>
      <c r="C21" s="371"/>
      <c r="D21" s="704">
        <f>IF((D20&lt;=11),1,3)</f>
        <v>3</v>
      </c>
      <c r="E21" s="258"/>
    </row>
    <row r="22" spans="2:5" ht="20.100000000000001" hidden="1" customHeight="1">
      <c r="B22" s="370" t="s">
        <v>1545</v>
      </c>
      <c r="C22" s="371"/>
      <c r="D22" s="704">
        <f>IF((D20&lt;=11),220,380)</f>
        <v>380</v>
      </c>
      <c r="E22" s="258"/>
    </row>
    <row r="23" spans="2:5" ht="20.100000000000001" customHeight="1">
      <c r="B23" s="370" t="s">
        <v>1353</v>
      </c>
      <c r="C23" s="371" t="s">
        <v>9</v>
      </c>
      <c r="D23" s="703">
        <v>900</v>
      </c>
      <c r="E23" s="258" t="s">
        <v>1455</v>
      </c>
    </row>
    <row r="24" spans="2:5" ht="20.100000000000001" customHeight="1">
      <c r="B24" s="370" t="s">
        <v>1354</v>
      </c>
      <c r="C24" s="371" t="s">
        <v>9</v>
      </c>
      <c r="D24" s="703">
        <v>900</v>
      </c>
      <c r="E24" s="258" t="s">
        <v>1455</v>
      </c>
    </row>
    <row r="25" spans="2:5" ht="20.100000000000001" customHeight="1">
      <c r="B25" s="370" t="s">
        <v>1454</v>
      </c>
      <c r="C25" s="371" t="s">
        <v>9</v>
      </c>
      <c r="D25" s="704">
        <v>969</v>
      </c>
      <c r="E25" s="258" t="s">
        <v>1455</v>
      </c>
    </row>
    <row r="26" spans="2:5" ht="20.100000000000001" customHeight="1">
      <c r="B26" s="372" t="s">
        <v>1355</v>
      </c>
      <c r="C26" s="373" t="s">
        <v>9</v>
      </c>
      <c r="D26" s="705">
        <v>40</v>
      </c>
      <c r="E26" s="258" t="s">
        <v>1455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tabSelected="1" zoomScale="85" zoomScaleNormal="85" workbookViewId="0">
      <pane ySplit="6" topLeftCell="A14" activePane="bottomLeft" state="frozen"/>
      <selection activeCell="H1093" sqref="H1093"/>
      <selection pane="bottomLeft" activeCell="Q32" sqref="Q32"/>
    </sheetView>
  </sheetViews>
  <sheetFormatPr defaultColWidth="9.140625" defaultRowHeight="15"/>
  <cols>
    <col min="1" max="1" width="5" style="260" customWidth="1"/>
    <col min="2" max="2" width="6.28515625" style="260" customWidth="1"/>
    <col min="3" max="3" width="15.140625" style="260" customWidth="1"/>
    <col min="4" max="4" width="15" style="260" customWidth="1"/>
    <col min="5" max="5" width="15.140625" style="260" bestFit="1" customWidth="1"/>
    <col min="6" max="6" width="12.140625" style="260" bestFit="1" customWidth="1"/>
    <col min="7" max="7" width="10" style="260" bestFit="1" customWidth="1"/>
    <col min="8" max="8" width="15.7109375" style="260" bestFit="1" customWidth="1"/>
    <col min="9" max="9" width="14.140625" style="260" bestFit="1" customWidth="1"/>
    <col min="10" max="10" width="13.85546875" style="260" bestFit="1" customWidth="1"/>
    <col min="11" max="11" width="15.7109375" style="260" customWidth="1"/>
    <col min="12" max="12" width="11.140625" style="260" bestFit="1" customWidth="1"/>
    <col min="13" max="13" width="13.85546875" style="260" bestFit="1" customWidth="1"/>
    <col min="14" max="14" width="12.85546875" style="260" bestFit="1" customWidth="1"/>
    <col min="15" max="15" width="7" style="260" customWidth="1"/>
    <col min="16" max="17" width="12.85546875" style="260" bestFit="1" customWidth="1"/>
    <col min="18" max="18" width="1.28515625" style="260" hidden="1" customWidth="1"/>
    <col min="19" max="19" width="3" style="262" hidden="1" customWidth="1"/>
    <col min="20" max="16384" width="9.140625" style="260"/>
  </cols>
  <sheetData>
    <row r="1" spans="1:21">
      <c r="G1" s="261"/>
    </row>
    <row r="2" spans="1:21">
      <c r="G2" s="261"/>
      <c r="K2" s="261"/>
    </row>
    <row r="3" spans="1:21">
      <c r="B3" s="539" t="s">
        <v>1357</v>
      </c>
      <c r="C3" s="539"/>
      <c r="D3" s="539"/>
      <c r="E3" s="539"/>
      <c r="F3" s="263" t="str">
        <f>DATA!D14</f>
        <v>SMP 1 MRANGGEN</v>
      </c>
      <c r="G3" s="261"/>
    </row>
    <row r="4" spans="1:21" ht="7.5" customHeight="1">
      <c r="B4" s="264"/>
      <c r="C4" s="264"/>
      <c r="D4" s="264"/>
      <c r="E4" s="264"/>
      <c r="F4" s="263"/>
      <c r="G4" s="261"/>
    </row>
    <row r="5" spans="1:21" ht="20.100000000000001" customHeight="1">
      <c r="B5" s="533" t="s">
        <v>1349</v>
      </c>
      <c r="C5" s="533" t="s">
        <v>1358</v>
      </c>
      <c r="D5" s="538" t="s">
        <v>1359</v>
      </c>
      <c r="E5" s="538" t="s">
        <v>1360</v>
      </c>
      <c r="F5" s="533" t="s">
        <v>1361</v>
      </c>
      <c r="G5" s="533"/>
      <c r="H5" s="533"/>
      <c r="I5" s="533"/>
      <c r="J5" s="533"/>
      <c r="K5" s="533" t="s">
        <v>1362</v>
      </c>
      <c r="L5" s="533"/>
      <c r="M5" s="265"/>
      <c r="N5" s="536" t="s">
        <v>1363</v>
      </c>
      <c r="O5" s="538" t="s">
        <v>1364</v>
      </c>
      <c r="P5" s="538" t="s">
        <v>1365</v>
      </c>
      <c r="Q5" s="538" t="s">
        <v>1366</v>
      </c>
      <c r="R5" s="266"/>
      <c r="S5" s="267"/>
      <c r="T5" s="534" t="s">
        <v>1367</v>
      </c>
      <c r="U5" s="268"/>
    </row>
    <row r="6" spans="1:21" ht="20.100000000000001" customHeight="1">
      <c r="B6" s="533"/>
      <c r="C6" s="533"/>
      <c r="D6" s="533"/>
      <c r="E6" s="533"/>
      <c r="F6" s="269" t="s">
        <v>1368</v>
      </c>
      <c r="G6" s="269" t="s">
        <v>1369</v>
      </c>
      <c r="H6" s="269" t="s">
        <v>1370</v>
      </c>
      <c r="I6" s="269" t="s">
        <v>1371</v>
      </c>
      <c r="J6" s="269" t="s">
        <v>1032</v>
      </c>
      <c r="K6" s="269" t="s">
        <v>1372</v>
      </c>
      <c r="L6" s="269" t="s">
        <v>1373</v>
      </c>
      <c r="M6" s="269" t="s">
        <v>1032</v>
      </c>
      <c r="N6" s="537"/>
      <c r="O6" s="533"/>
      <c r="P6" s="533"/>
      <c r="Q6" s="533"/>
      <c r="R6" s="266"/>
      <c r="S6" s="267"/>
      <c r="T6" s="533"/>
      <c r="U6" s="270"/>
    </row>
    <row r="7" spans="1:21" ht="20.100000000000001" customHeight="1">
      <c r="A7" s="271">
        <v>0</v>
      </c>
      <c r="B7" s="272">
        <v>2023</v>
      </c>
      <c r="C7" s="428">
        <f>DATA!D8*DATA!D26*8</f>
        <v>7040</v>
      </c>
      <c r="D7" s="274">
        <f>C7*4/24</f>
        <v>1173.3333333333333</v>
      </c>
      <c r="E7" s="274">
        <f>C7-D7</f>
        <v>5866.666666666667</v>
      </c>
      <c r="F7" s="275">
        <f ca="1">DATA!D10/1000000</f>
        <v>86.27038412025</v>
      </c>
      <c r="G7" s="276">
        <f ca="1">DATA!$D$11/1000000</f>
        <v>1.725407682405</v>
      </c>
      <c r="H7" s="276">
        <f>C7*DATA!$D$5/1000000</f>
        <v>7.6322403230415521</v>
      </c>
      <c r="I7" s="276">
        <f>(C7*DATA!$D$5*DATA!$D$7)/1000000</f>
        <v>0.17172540726843491</v>
      </c>
      <c r="J7" s="274">
        <f ca="1">SUM(F7:I7)</f>
        <v>95.799757532965003</v>
      </c>
      <c r="K7" s="277">
        <f>DATA!D9/1000000</f>
        <v>21.318000000000001</v>
      </c>
      <c r="L7" s="274">
        <f>((D7*DATA!$D$23)/1000000)+((E7*DATA!$D$24)/1000000)</f>
        <v>6.3360000000000003</v>
      </c>
      <c r="M7" s="274">
        <f>K7+L7</f>
        <v>27.654000000000003</v>
      </c>
      <c r="N7" s="274">
        <f ca="1">M7-J7</f>
        <v>-68.145757532965007</v>
      </c>
      <c r="O7" s="272">
        <v>1</v>
      </c>
      <c r="P7" s="274">
        <f ca="1">O7*N7</f>
        <v>-68.145757532965007</v>
      </c>
      <c r="Q7" s="274">
        <f ca="1">P7</f>
        <v>-68.145757532965007</v>
      </c>
      <c r="S7" s="262" t="str">
        <f ca="1">IF(Q7&lt;0,"a","")</f>
        <v>a</v>
      </c>
      <c r="T7" s="278" t="str">
        <f>IF(Q5&gt;=0,"",IF(Q7&lt;0,"",IF(Q7=0,A7,(A7-(Q7/N7)))))</f>
        <v/>
      </c>
      <c r="U7" s="262"/>
    </row>
    <row r="8" spans="1:21" ht="20.100000000000001" customHeight="1">
      <c r="A8" s="271">
        <f>A7+1</f>
        <v>1</v>
      </c>
      <c r="B8" s="272">
        <f>B7+1</f>
        <v>2024</v>
      </c>
      <c r="C8" s="273">
        <f>DATA!D8*DATA!D26*12</f>
        <v>10560</v>
      </c>
      <c r="D8" s="274">
        <f>C8*4/24</f>
        <v>1760</v>
      </c>
      <c r="E8" s="274">
        <f t="shared" ref="E8:E32" si="0">C8-D8</f>
        <v>8800</v>
      </c>
      <c r="F8" s="272"/>
      <c r="G8" s="276">
        <f ca="1">DATA!$D$11/1000000</f>
        <v>1.725407682405</v>
      </c>
      <c r="H8" s="276">
        <f>C8*DATA!$D$5/1000000</f>
        <v>11.448360484562327</v>
      </c>
      <c r="I8" s="276">
        <f>(C8*DATA!$D$5*DATA!$D$7)/1000000</f>
        <v>0.25758811090265238</v>
      </c>
      <c r="J8" s="274">
        <f t="shared" ref="J8:J32" ca="1" si="1">SUM(F8:I8)</f>
        <v>13.43135627786998</v>
      </c>
      <c r="K8" s="279"/>
      <c r="L8" s="274">
        <f>((D8*DATA!$D$23)/1000000)+((E8*DATA!$D$24)/1000000)</f>
        <v>9.5039999999999996</v>
      </c>
      <c r="M8" s="274">
        <f t="shared" ref="M8:M32" si="2">K8+L8</f>
        <v>9.5039999999999996</v>
      </c>
      <c r="N8" s="274">
        <f ca="1">M8-J8</f>
        <v>-3.9273562778699809</v>
      </c>
      <c r="O8" s="273">
        <f>1/(1+'[83]Asumsi I'!$C$3)^(KKF!A8)</f>
        <v>0.89285714285714279</v>
      </c>
      <c r="P8" s="274">
        <f ca="1">O8*N8</f>
        <v>-3.5065681052410542</v>
      </c>
      <c r="Q8" s="274">
        <f ca="1">Q7+P8</f>
        <v>-71.652325638206065</v>
      </c>
      <c r="S8" s="262" t="str">
        <f t="shared" ref="S8:S32" ca="1" si="3">IF(Q8&lt;0,"a","")</f>
        <v>a</v>
      </c>
      <c r="T8" s="278" t="str">
        <f>IF(Q6&gt;=0,"",IF(Q8&lt;0,"",IF(Q8=0,A8,(A8-(Q8/N8)))))</f>
        <v/>
      </c>
      <c r="U8" s="262"/>
    </row>
    <row r="9" spans="1:21" ht="20.100000000000001" customHeight="1">
      <c r="A9" s="271">
        <f t="shared" ref="A9:B24" si="4">A8+1</f>
        <v>2</v>
      </c>
      <c r="B9" s="272">
        <f t="shared" si="4"/>
        <v>2025</v>
      </c>
      <c r="C9" s="280">
        <f>+C8</f>
        <v>10560</v>
      </c>
      <c r="D9" s="274">
        <f t="shared" ref="D9:D32" si="5">C9*4/24</f>
        <v>1760</v>
      </c>
      <c r="E9" s="274">
        <f t="shared" si="0"/>
        <v>8800</v>
      </c>
      <c r="F9" s="272"/>
      <c r="G9" s="276">
        <f ca="1">DATA!$D$11/1000000</f>
        <v>1.725407682405</v>
      </c>
      <c r="H9" s="276">
        <f>C9*DATA!$D$5/1000000</f>
        <v>11.448360484562327</v>
      </c>
      <c r="I9" s="276">
        <f>(C9*DATA!$D$5*DATA!$D$7)/1000000</f>
        <v>0.25758811090265238</v>
      </c>
      <c r="J9" s="274">
        <f t="shared" ca="1" si="1"/>
        <v>13.43135627786998</v>
      </c>
      <c r="K9" s="274"/>
      <c r="L9" s="274">
        <f>((D9*DATA!$D$23)/1000000)+((E9*DATA!$D$24)/1000000)</f>
        <v>9.5039999999999996</v>
      </c>
      <c r="M9" s="274">
        <f t="shared" si="2"/>
        <v>9.5039999999999996</v>
      </c>
      <c r="N9" s="274">
        <f t="shared" ref="N9:N32" ca="1" si="6">M9-J9</f>
        <v>-3.9273562778699809</v>
      </c>
      <c r="O9" s="280">
        <f>1/(1+'[83]Asumsi I'!$C$3)^(KKF!A9)</f>
        <v>0.79719387755102034</v>
      </c>
      <c r="P9" s="274">
        <f t="shared" ref="P9:P32" ca="1" si="7">O9*N9</f>
        <v>-3.1308643796795126</v>
      </c>
      <c r="Q9" s="274">
        <f ca="1">Q8+P9</f>
        <v>-74.783190017885573</v>
      </c>
      <c r="S9" s="262" t="str">
        <f t="shared" ca="1" si="3"/>
        <v>a</v>
      </c>
      <c r="T9" s="278" t="str">
        <f ca="1">IF(Q7&gt;=0,"",IF(Q9&lt;0,"",IF(Q9=0,A9,(A9-(Q9/N9)))))</f>
        <v/>
      </c>
      <c r="U9" s="262"/>
    </row>
    <row r="10" spans="1:21" ht="20.100000000000001" customHeight="1">
      <c r="A10" s="271">
        <f t="shared" si="4"/>
        <v>3</v>
      </c>
      <c r="B10" s="272">
        <f t="shared" si="4"/>
        <v>2026</v>
      </c>
      <c r="C10" s="273">
        <f t="shared" ref="C10:C32" si="8">+C9</f>
        <v>10560</v>
      </c>
      <c r="D10" s="274">
        <f t="shared" si="5"/>
        <v>1760</v>
      </c>
      <c r="E10" s="274">
        <f t="shared" si="0"/>
        <v>8800</v>
      </c>
      <c r="F10" s="272"/>
      <c r="G10" s="276">
        <f ca="1">DATA!$D$11/1000000</f>
        <v>1.725407682405</v>
      </c>
      <c r="H10" s="276">
        <f>C10*DATA!$D$5/1000000</f>
        <v>11.448360484562327</v>
      </c>
      <c r="I10" s="276">
        <f>(C10*DATA!$D$5*DATA!$D$7)/1000000</f>
        <v>0.25758811090265238</v>
      </c>
      <c r="J10" s="274">
        <f t="shared" ca="1" si="1"/>
        <v>13.43135627786998</v>
      </c>
      <c r="K10" s="272"/>
      <c r="L10" s="274">
        <f>((D10*DATA!$D$23)/1000000)+((E10*DATA!$D$24)/1000000)</f>
        <v>9.5039999999999996</v>
      </c>
      <c r="M10" s="274">
        <f t="shared" si="2"/>
        <v>9.5039999999999996</v>
      </c>
      <c r="N10" s="274">
        <f t="shared" ca="1" si="6"/>
        <v>-3.9273562778699809</v>
      </c>
      <c r="O10" s="273">
        <f>1/(1+'[83]Asumsi I'!$C$3)^(KKF!A10)</f>
        <v>0.71178024781341087</v>
      </c>
      <c r="P10" s="274">
        <f t="shared" ca="1" si="7"/>
        <v>-2.79541462471385</v>
      </c>
      <c r="Q10" s="274">
        <f t="shared" ref="Q10:Q30" ca="1" si="9">Q9+P10</f>
        <v>-77.57860464259943</v>
      </c>
      <c r="S10" s="262" t="str">
        <f t="shared" ca="1" si="3"/>
        <v>a</v>
      </c>
      <c r="T10" s="278" t="str">
        <f t="shared" ref="T10:T32" ca="1" si="10">IF(Q8&gt;=0,"",IF(Q10&lt;0,"",IF(Q10=0,A10,(A10-(Q10/N10)))))</f>
        <v/>
      </c>
      <c r="U10" s="262"/>
    </row>
    <row r="11" spans="1:21" ht="20.100000000000001" customHeight="1">
      <c r="A11" s="271">
        <f t="shared" si="4"/>
        <v>4</v>
      </c>
      <c r="B11" s="272">
        <f t="shared" si="4"/>
        <v>2027</v>
      </c>
      <c r="C11" s="273">
        <f>+C10</f>
        <v>10560</v>
      </c>
      <c r="D11" s="274">
        <f t="shared" si="5"/>
        <v>1760</v>
      </c>
      <c r="E11" s="274">
        <f t="shared" si="0"/>
        <v>8800</v>
      </c>
      <c r="F11" s="272"/>
      <c r="G11" s="276">
        <f ca="1">DATA!$D$11/1000000</f>
        <v>1.725407682405</v>
      </c>
      <c r="H11" s="276">
        <f>C11*DATA!$D$5/1000000</f>
        <v>11.448360484562327</v>
      </c>
      <c r="I11" s="276">
        <f>(C11*DATA!$D$5*DATA!$D$7)/1000000</f>
        <v>0.25758811090265238</v>
      </c>
      <c r="J11" s="274">
        <f t="shared" ca="1" si="1"/>
        <v>13.43135627786998</v>
      </c>
      <c r="K11" s="272"/>
      <c r="L11" s="274">
        <f>((D11*DATA!$D$23)/1000000)+((E11*DATA!$D$24)/1000000)</f>
        <v>9.5039999999999996</v>
      </c>
      <c r="M11" s="274">
        <f t="shared" si="2"/>
        <v>9.5039999999999996</v>
      </c>
      <c r="N11" s="274">
        <f t="shared" ca="1" si="6"/>
        <v>-3.9273562778699809</v>
      </c>
      <c r="O11" s="273">
        <f>1/(1+'[83]Asumsi I'!$C$3)^(KKF!A11)</f>
        <v>0.63551807840483121</v>
      </c>
      <c r="P11" s="274">
        <f t="shared" ca="1" si="7"/>
        <v>-2.4959059149230804</v>
      </c>
      <c r="Q11" s="274">
        <f t="shared" ca="1" si="9"/>
        <v>-80.074510557522515</v>
      </c>
      <c r="S11" s="262" t="str">
        <f t="shared" ca="1" si="3"/>
        <v>a</v>
      </c>
      <c r="T11" s="278" t="str">
        <f t="shared" ca="1" si="10"/>
        <v/>
      </c>
      <c r="U11" s="262"/>
    </row>
    <row r="12" spans="1:21" ht="20.100000000000001" customHeight="1">
      <c r="A12" s="271">
        <f t="shared" si="4"/>
        <v>5</v>
      </c>
      <c r="B12" s="272">
        <f t="shared" si="4"/>
        <v>2028</v>
      </c>
      <c r="C12" s="273">
        <f t="shared" si="8"/>
        <v>10560</v>
      </c>
      <c r="D12" s="274">
        <f t="shared" si="5"/>
        <v>1760</v>
      </c>
      <c r="E12" s="274">
        <f t="shared" si="0"/>
        <v>8800</v>
      </c>
      <c r="F12" s="272"/>
      <c r="G12" s="276">
        <f ca="1">DATA!$D$11/1000000</f>
        <v>1.725407682405</v>
      </c>
      <c r="H12" s="276">
        <f>C12*DATA!$D$5/1000000</f>
        <v>11.448360484562327</v>
      </c>
      <c r="I12" s="276">
        <f>(C12*DATA!$D$5*DATA!$D$7)/1000000</f>
        <v>0.25758811090265238</v>
      </c>
      <c r="J12" s="274">
        <f t="shared" ca="1" si="1"/>
        <v>13.43135627786998</v>
      </c>
      <c r="K12" s="272"/>
      <c r="L12" s="274">
        <f>((D12*DATA!$D$23)/1000000)+((E12*DATA!$D$24)/1000000)</f>
        <v>9.5039999999999996</v>
      </c>
      <c r="M12" s="274">
        <f t="shared" si="2"/>
        <v>9.5039999999999996</v>
      </c>
      <c r="N12" s="274">
        <f t="shared" ca="1" si="6"/>
        <v>-3.9273562778699809</v>
      </c>
      <c r="O12" s="273">
        <f>1/(1+'[83]Asumsi I'!$C$3)^(KKF!A12)</f>
        <v>0.56742685571859919</v>
      </c>
      <c r="P12" s="274">
        <f t="shared" ca="1" si="7"/>
        <v>-2.2284874240384642</v>
      </c>
      <c r="Q12" s="274">
        <f t="shared" ca="1" si="9"/>
        <v>-82.302997981560978</v>
      </c>
      <c r="S12" s="262" t="str">
        <f t="shared" ca="1" si="3"/>
        <v>a</v>
      </c>
      <c r="T12" s="278" t="str">
        <f t="shared" ca="1" si="10"/>
        <v/>
      </c>
      <c r="U12" s="262"/>
    </row>
    <row r="13" spans="1:21" ht="20.100000000000001" customHeight="1">
      <c r="A13" s="271">
        <f t="shared" si="4"/>
        <v>6</v>
      </c>
      <c r="B13" s="272">
        <f t="shared" si="4"/>
        <v>2029</v>
      </c>
      <c r="C13" s="273">
        <f t="shared" si="8"/>
        <v>10560</v>
      </c>
      <c r="D13" s="274">
        <f t="shared" si="5"/>
        <v>1760</v>
      </c>
      <c r="E13" s="274">
        <f t="shared" si="0"/>
        <v>8800</v>
      </c>
      <c r="F13" s="272"/>
      <c r="G13" s="276">
        <f ca="1">DATA!$D$11/1000000</f>
        <v>1.725407682405</v>
      </c>
      <c r="H13" s="276">
        <f>C13*DATA!$D$5/1000000</f>
        <v>11.448360484562327</v>
      </c>
      <c r="I13" s="276">
        <f>(C13*DATA!$D$5*DATA!$D$7)/1000000</f>
        <v>0.25758811090265238</v>
      </c>
      <c r="J13" s="274">
        <f t="shared" ca="1" si="1"/>
        <v>13.43135627786998</v>
      </c>
      <c r="K13" s="272"/>
      <c r="L13" s="274">
        <f>((D13*DATA!$D$23)/1000000)+((E13*DATA!$D$24)/1000000)</f>
        <v>9.5039999999999996</v>
      </c>
      <c r="M13" s="274">
        <f t="shared" si="2"/>
        <v>9.5039999999999996</v>
      </c>
      <c r="N13" s="274">
        <f t="shared" ca="1" si="6"/>
        <v>-3.9273562778699809</v>
      </c>
      <c r="O13" s="273">
        <f>1/(1+'[83]Asumsi I'!$C$3)^(KKF!A13)</f>
        <v>0.50663112117732068</v>
      </c>
      <c r="P13" s="274">
        <f t="shared" ca="1" si="7"/>
        <v>-1.9897209143200574</v>
      </c>
      <c r="Q13" s="274">
        <f t="shared" ca="1" si="9"/>
        <v>-84.292718895881038</v>
      </c>
      <c r="S13" s="262" t="str">
        <f t="shared" ca="1" si="3"/>
        <v>a</v>
      </c>
      <c r="T13" s="278" t="str">
        <f t="shared" ca="1" si="10"/>
        <v/>
      </c>
      <c r="U13" s="262"/>
    </row>
    <row r="14" spans="1:21" ht="20.100000000000001" customHeight="1">
      <c r="A14" s="271">
        <f t="shared" si="4"/>
        <v>7</v>
      </c>
      <c r="B14" s="272">
        <f t="shared" si="4"/>
        <v>2030</v>
      </c>
      <c r="C14" s="273">
        <f t="shared" si="8"/>
        <v>10560</v>
      </c>
      <c r="D14" s="274">
        <f t="shared" si="5"/>
        <v>1760</v>
      </c>
      <c r="E14" s="274">
        <f t="shared" si="0"/>
        <v>8800</v>
      </c>
      <c r="F14" s="272"/>
      <c r="G14" s="276">
        <f ca="1">DATA!$D$11/1000000</f>
        <v>1.725407682405</v>
      </c>
      <c r="H14" s="276">
        <f>C14*DATA!$D$5/1000000</f>
        <v>11.448360484562327</v>
      </c>
      <c r="I14" s="276">
        <f>(C14*DATA!$D$5*DATA!$D$7)/1000000</f>
        <v>0.25758811090265238</v>
      </c>
      <c r="J14" s="274">
        <f t="shared" ca="1" si="1"/>
        <v>13.43135627786998</v>
      </c>
      <c r="K14" s="272"/>
      <c r="L14" s="274">
        <f>((D14*DATA!$D$23)/1000000)+((E14*DATA!$D$24)/1000000)</f>
        <v>9.5039999999999996</v>
      </c>
      <c r="M14" s="274">
        <f t="shared" si="2"/>
        <v>9.5039999999999996</v>
      </c>
      <c r="N14" s="274">
        <f t="shared" ca="1" si="6"/>
        <v>-3.9273562778699809</v>
      </c>
      <c r="O14" s="273">
        <f>1/(1+'[83]Asumsi I'!$C$3)^(KKF!A14)</f>
        <v>0.45234921533689343</v>
      </c>
      <c r="P14" s="274">
        <f t="shared" ca="1" si="7"/>
        <v>-1.7765365306429082</v>
      </c>
      <c r="Q14" s="274">
        <f t="shared" ca="1" si="9"/>
        <v>-86.069255426523952</v>
      </c>
      <c r="S14" s="262" t="str">
        <f t="shared" ca="1" si="3"/>
        <v>a</v>
      </c>
      <c r="T14" s="278" t="str">
        <f t="shared" ca="1" si="10"/>
        <v/>
      </c>
      <c r="U14" s="262"/>
    </row>
    <row r="15" spans="1:21" ht="20.100000000000001" customHeight="1">
      <c r="A15" s="271">
        <f t="shared" si="4"/>
        <v>8</v>
      </c>
      <c r="B15" s="272">
        <f t="shared" si="4"/>
        <v>2031</v>
      </c>
      <c r="C15" s="273">
        <f t="shared" si="8"/>
        <v>10560</v>
      </c>
      <c r="D15" s="274">
        <f t="shared" si="5"/>
        <v>1760</v>
      </c>
      <c r="E15" s="274">
        <f t="shared" si="0"/>
        <v>8800</v>
      </c>
      <c r="F15" s="272"/>
      <c r="G15" s="276">
        <f ca="1">DATA!$D$11/1000000</f>
        <v>1.725407682405</v>
      </c>
      <c r="H15" s="276">
        <f>C15*DATA!$D$5/1000000</f>
        <v>11.448360484562327</v>
      </c>
      <c r="I15" s="276">
        <f>(C15*DATA!$D$5*DATA!$D$7)/1000000</f>
        <v>0.25758811090265238</v>
      </c>
      <c r="J15" s="274">
        <f t="shared" ca="1" si="1"/>
        <v>13.43135627786998</v>
      </c>
      <c r="K15" s="272"/>
      <c r="L15" s="274">
        <f>((D15*DATA!$D$23)/1000000)+((E15*DATA!$D$24)/1000000)</f>
        <v>9.5039999999999996</v>
      </c>
      <c r="M15" s="274">
        <f t="shared" si="2"/>
        <v>9.5039999999999996</v>
      </c>
      <c r="N15" s="274">
        <f t="shared" ca="1" si="6"/>
        <v>-3.9273562778699809</v>
      </c>
      <c r="O15" s="273">
        <f>1/(1+'[83]Asumsi I'!$C$3)^(KKF!A15)</f>
        <v>0.4038832279793691</v>
      </c>
      <c r="P15" s="274">
        <f t="shared" ca="1" si="7"/>
        <v>-1.586193330931168</v>
      </c>
      <c r="Q15" s="274">
        <f t="shared" ca="1" si="9"/>
        <v>-87.655448757455119</v>
      </c>
      <c r="S15" s="262" t="str">
        <f t="shared" ca="1" si="3"/>
        <v>a</v>
      </c>
      <c r="T15" s="278" t="str">
        <f t="shared" ca="1" si="10"/>
        <v/>
      </c>
      <c r="U15" s="262"/>
    </row>
    <row r="16" spans="1:21" ht="20.100000000000001" customHeight="1">
      <c r="A16" s="271">
        <f t="shared" si="4"/>
        <v>9</v>
      </c>
      <c r="B16" s="272">
        <f t="shared" si="4"/>
        <v>2032</v>
      </c>
      <c r="C16" s="273">
        <f t="shared" si="8"/>
        <v>10560</v>
      </c>
      <c r="D16" s="274">
        <f t="shared" si="5"/>
        <v>1760</v>
      </c>
      <c r="E16" s="274">
        <f t="shared" si="0"/>
        <v>8800</v>
      </c>
      <c r="F16" s="272"/>
      <c r="G16" s="276">
        <f ca="1">DATA!$D$11/1000000</f>
        <v>1.725407682405</v>
      </c>
      <c r="H16" s="276">
        <f>C16*DATA!$D$5/1000000</f>
        <v>11.448360484562327</v>
      </c>
      <c r="I16" s="276">
        <f>(C16*DATA!$D$5*DATA!$D$7)/1000000</f>
        <v>0.25758811090265238</v>
      </c>
      <c r="J16" s="274">
        <f t="shared" ca="1" si="1"/>
        <v>13.43135627786998</v>
      </c>
      <c r="K16" s="272"/>
      <c r="L16" s="274">
        <f>((D16*DATA!$D$23)/1000000)+((E16*DATA!$D$24)/1000000)</f>
        <v>9.5039999999999996</v>
      </c>
      <c r="M16" s="274">
        <f t="shared" si="2"/>
        <v>9.5039999999999996</v>
      </c>
      <c r="N16" s="274">
        <f t="shared" ca="1" si="6"/>
        <v>-3.9273562778699809</v>
      </c>
      <c r="O16" s="273">
        <f>1/(1+'[83]Asumsi I'!$C$3)^(KKF!A16)</f>
        <v>0.36061002498157957</v>
      </c>
      <c r="P16" s="274">
        <f t="shared" ca="1" si="7"/>
        <v>-1.4162440454742571</v>
      </c>
      <c r="Q16" s="274">
        <f t="shared" ca="1" si="9"/>
        <v>-89.071692802929377</v>
      </c>
      <c r="S16" s="262" t="str">
        <f t="shared" ca="1" si="3"/>
        <v>a</v>
      </c>
      <c r="T16" s="278" t="str">
        <f t="shared" ca="1" si="10"/>
        <v/>
      </c>
      <c r="U16" s="262"/>
    </row>
    <row r="17" spans="1:21" ht="20.100000000000001" customHeight="1">
      <c r="A17" s="271">
        <f t="shared" si="4"/>
        <v>10</v>
      </c>
      <c r="B17" s="272">
        <f t="shared" si="4"/>
        <v>2033</v>
      </c>
      <c r="C17" s="273">
        <f t="shared" si="8"/>
        <v>10560</v>
      </c>
      <c r="D17" s="274">
        <f t="shared" si="5"/>
        <v>1760</v>
      </c>
      <c r="E17" s="274">
        <f t="shared" si="0"/>
        <v>8800</v>
      </c>
      <c r="F17" s="272"/>
      <c r="G17" s="276">
        <f ca="1">DATA!$D$11/1000000</f>
        <v>1.725407682405</v>
      </c>
      <c r="H17" s="276">
        <f>C17*DATA!$D$5/1000000</f>
        <v>11.448360484562327</v>
      </c>
      <c r="I17" s="276">
        <f>(C17*DATA!$D$5*DATA!$D$7)/1000000</f>
        <v>0.25758811090265238</v>
      </c>
      <c r="J17" s="274">
        <f t="shared" ca="1" si="1"/>
        <v>13.43135627786998</v>
      </c>
      <c r="K17" s="272"/>
      <c r="L17" s="274">
        <f>((D17*DATA!$D$23)/1000000)+((E17*DATA!$D$24)/1000000)</f>
        <v>9.5039999999999996</v>
      </c>
      <c r="M17" s="274">
        <f t="shared" si="2"/>
        <v>9.5039999999999996</v>
      </c>
      <c r="N17" s="274">
        <f t="shared" ca="1" si="6"/>
        <v>-3.9273562778699809</v>
      </c>
      <c r="O17" s="273">
        <f>1/(1+'[83]Asumsi I'!$C$3)^(KKF!A17)</f>
        <v>0.32197323659069599</v>
      </c>
      <c r="P17" s="274">
        <f t="shared" ca="1" si="7"/>
        <v>-1.2645036120305866</v>
      </c>
      <c r="Q17" s="274">
        <f t="shared" ca="1" si="9"/>
        <v>-90.336196414959957</v>
      </c>
      <c r="S17" s="262" t="str">
        <f t="shared" ca="1" si="3"/>
        <v>a</v>
      </c>
      <c r="T17" s="278" t="str">
        <f t="shared" ca="1" si="10"/>
        <v/>
      </c>
      <c r="U17" s="262"/>
    </row>
    <row r="18" spans="1:21" ht="20.100000000000001" customHeight="1">
      <c r="A18" s="271">
        <f t="shared" si="4"/>
        <v>11</v>
      </c>
      <c r="B18" s="272">
        <f t="shared" si="4"/>
        <v>2034</v>
      </c>
      <c r="C18" s="273">
        <f t="shared" si="8"/>
        <v>10560</v>
      </c>
      <c r="D18" s="274">
        <f t="shared" si="5"/>
        <v>1760</v>
      </c>
      <c r="E18" s="274">
        <f t="shared" si="0"/>
        <v>8800</v>
      </c>
      <c r="F18" s="272"/>
      <c r="G18" s="276">
        <f ca="1">DATA!$D$11/1000000</f>
        <v>1.725407682405</v>
      </c>
      <c r="H18" s="276">
        <f>C18*DATA!$D$5/1000000</f>
        <v>11.448360484562327</v>
      </c>
      <c r="I18" s="276">
        <f>(C18*DATA!$D$5*DATA!$D$7)/1000000</f>
        <v>0.25758811090265238</v>
      </c>
      <c r="J18" s="274">
        <f t="shared" ca="1" si="1"/>
        <v>13.43135627786998</v>
      </c>
      <c r="K18" s="272"/>
      <c r="L18" s="274">
        <f>((D18*DATA!$D$23)/1000000)+((E18*DATA!$D$24)/1000000)</f>
        <v>9.5039999999999996</v>
      </c>
      <c r="M18" s="274">
        <f t="shared" si="2"/>
        <v>9.5039999999999996</v>
      </c>
      <c r="N18" s="274">
        <f t="shared" ca="1" si="6"/>
        <v>-3.9273562778699809</v>
      </c>
      <c r="O18" s="273">
        <f>1/(1+'[83]Asumsi I'!$C$3)^(KKF!A18)</f>
        <v>0.28747610409883567</v>
      </c>
      <c r="P18" s="274">
        <f t="shared" ca="1" si="7"/>
        <v>-1.1290210821701665</v>
      </c>
      <c r="Q18" s="274">
        <f t="shared" ca="1" si="9"/>
        <v>-91.465217497130126</v>
      </c>
      <c r="S18" s="262" t="str">
        <f t="shared" ca="1" si="3"/>
        <v>a</v>
      </c>
      <c r="T18" s="278" t="str">
        <f t="shared" ca="1" si="10"/>
        <v/>
      </c>
      <c r="U18" s="262"/>
    </row>
    <row r="19" spans="1:21" ht="20.100000000000001" customHeight="1">
      <c r="A19" s="271">
        <f t="shared" si="4"/>
        <v>12</v>
      </c>
      <c r="B19" s="272">
        <f t="shared" si="4"/>
        <v>2035</v>
      </c>
      <c r="C19" s="273">
        <f t="shared" si="8"/>
        <v>10560</v>
      </c>
      <c r="D19" s="274">
        <f t="shared" si="5"/>
        <v>1760</v>
      </c>
      <c r="E19" s="274">
        <f t="shared" si="0"/>
        <v>8800</v>
      </c>
      <c r="F19" s="272"/>
      <c r="G19" s="276">
        <f ca="1">DATA!$D$11/1000000</f>
        <v>1.725407682405</v>
      </c>
      <c r="H19" s="276">
        <f>C19*DATA!$D$5/1000000</f>
        <v>11.448360484562327</v>
      </c>
      <c r="I19" s="276">
        <f>(C19*DATA!$D$5*DATA!$D$7)/1000000</f>
        <v>0.25758811090265238</v>
      </c>
      <c r="J19" s="274">
        <f t="shared" ca="1" si="1"/>
        <v>13.43135627786998</v>
      </c>
      <c r="K19" s="272"/>
      <c r="L19" s="274">
        <f>((D19*DATA!$D$23)/1000000)+((E19*DATA!$D$24)/1000000)</f>
        <v>9.5039999999999996</v>
      </c>
      <c r="M19" s="274">
        <f t="shared" si="2"/>
        <v>9.5039999999999996</v>
      </c>
      <c r="N19" s="274">
        <f t="shared" ca="1" si="6"/>
        <v>-3.9273562778699809</v>
      </c>
      <c r="O19" s="273">
        <f>1/(1+'[83]Asumsi I'!$C$3)^(KKF!A19)</f>
        <v>0.25667509294538904</v>
      </c>
      <c r="P19" s="274">
        <f t="shared" ca="1" si="7"/>
        <v>-1.0080545376519345</v>
      </c>
      <c r="Q19" s="274">
        <f t="shared" ca="1" si="9"/>
        <v>-92.473272034782056</v>
      </c>
      <c r="S19" s="262" t="str">
        <f t="shared" ca="1" si="3"/>
        <v>a</v>
      </c>
      <c r="T19" s="278" t="str">
        <f t="shared" ca="1" si="10"/>
        <v/>
      </c>
      <c r="U19" s="262"/>
    </row>
    <row r="20" spans="1:21" ht="20.100000000000001" customHeight="1">
      <c r="A20" s="271">
        <f t="shared" si="4"/>
        <v>13</v>
      </c>
      <c r="B20" s="272">
        <f t="shared" si="4"/>
        <v>2036</v>
      </c>
      <c r="C20" s="273">
        <f t="shared" si="8"/>
        <v>10560</v>
      </c>
      <c r="D20" s="274">
        <f t="shared" si="5"/>
        <v>1760</v>
      </c>
      <c r="E20" s="274">
        <f t="shared" si="0"/>
        <v>8800</v>
      </c>
      <c r="F20" s="272"/>
      <c r="G20" s="276">
        <f ca="1">DATA!$D$11/1000000</f>
        <v>1.725407682405</v>
      </c>
      <c r="H20" s="276">
        <f>C20*DATA!$D$5/1000000</f>
        <v>11.448360484562327</v>
      </c>
      <c r="I20" s="276">
        <f>(C20*DATA!$D$5*DATA!$D$7)/1000000</f>
        <v>0.25758811090265238</v>
      </c>
      <c r="J20" s="274">
        <f t="shared" ca="1" si="1"/>
        <v>13.43135627786998</v>
      </c>
      <c r="K20" s="272"/>
      <c r="L20" s="274">
        <f>((D20*DATA!$D$23)/1000000)+((E20*DATA!$D$24)/1000000)</f>
        <v>9.5039999999999996</v>
      </c>
      <c r="M20" s="274">
        <f t="shared" si="2"/>
        <v>9.5039999999999996</v>
      </c>
      <c r="N20" s="274">
        <f t="shared" ca="1" si="6"/>
        <v>-3.9273562778699809</v>
      </c>
      <c r="O20" s="273">
        <f>1/(1+'[83]Asumsi I'!$C$3)^(KKF!A20)</f>
        <v>0.22917419012981158</v>
      </c>
      <c r="P20" s="274">
        <f t="shared" ca="1" si="7"/>
        <v>-0.90004869433208412</v>
      </c>
      <c r="Q20" s="274">
        <f t="shared" ca="1" si="9"/>
        <v>-93.373320729114141</v>
      </c>
      <c r="S20" s="262" t="str">
        <f t="shared" ca="1" si="3"/>
        <v>a</v>
      </c>
      <c r="T20" s="278" t="str">
        <f t="shared" ca="1" si="10"/>
        <v/>
      </c>
      <c r="U20" s="262"/>
    </row>
    <row r="21" spans="1:21" ht="20.100000000000001" customHeight="1">
      <c r="A21" s="271">
        <f t="shared" si="4"/>
        <v>14</v>
      </c>
      <c r="B21" s="272">
        <f t="shared" si="4"/>
        <v>2037</v>
      </c>
      <c r="C21" s="273">
        <f t="shared" si="8"/>
        <v>10560</v>
      </c>
      <c r="D21" s="274">
        <f t="shared" si="5"/>
        <v>1760</v>
      </c>
      <c r="E21" s="274">
        <f t="shared" si="0"/>
        <v>8800</v>
      </c>
      <c r="F21" s="272"/>
      <c r="G21" s="276">
        <f ca="1">DATA!$D$11/1000000</f>
        <v>1.725407682405</v>
      </c>
      <c r="H21" s="276">
        <f>C21*DATA!$D$5/1000000</f>
        <v>11.448360484562327</v>
      </c>
      <c r="I21" s="276">
        <f>(C21*DATA!$D$5*DATA!$D$7)/1000000</f>
        <v>0.25758811090265238</v>
      </c>
      <c r="J21" s="274">
        <f t="shared" ca="1" si="1"/>
        <v>13.43135627786998</v>
      </c>
      <c r="K21" s="272"/>
      <c r="L21" s="274">
        <f>((D21*DATA!$D$23)/1000000)+((E21*DATA!$D$24)/1000000)</f>
        <v>9.5039999999999996</v>
      </c>
      <c r="M21" s="274">
        <f t="shared" si="2"/>
        <v>9.5039999999999996</v>
      </c>
      <c r="N21" s="274">
        <f t="shared" ca="1" si="6"/>
        <v>-3.9273562778699809</v>
      </c>
      <c r="O21" s="273">
        <f>1/(1+'[83]Asumsi I'!$C$3)^(KKF!A21)</f>
        <v>0.20461981261590317</v>
      </c>
      <c r="P21" s="274">
        <f t="shared" ca="1" si="7"/>
        <v>-0.80361490565364646</v>
      </c>
      <c r="Q21" s="274">
        <f t="shared" ca="1" si="9"/>
        <v>-94.176935634767787</v>
      </c>
      <c r="S21" s="262" t="str">
        <f t="shared" ca="1" si="3"/>
        <v>a</v>
      </c>
      <c r="T21" s="278" t="str">
        <f t="shared" ca="1" si="10"/>
        <v/>
      </c>
      <c r="U21" s="262"/>
    </row>
    <row r="22" spans="1:21" ht="20.100000000000001" customHeight="1">
      <c r="A22" s="271">
        <f t="shared" si="4"/>
        <v>15</v>
      </c>
      <c r="B22" s="272">
        <f t="shared" si="4"/>
        <v>2038</v>
      </c>
      <c r="C22" s="273">
        <f t="shared" si="8"/>
        <v>10560</v>
      </c>
      <c r="D22" s="274">
        <f t="shared" si="5"/>
        <v>1760</v>
      </c>
      <c r="E22" s="274">
        <f t="shared" si="0"/>
        <v>8800</v>
      </c>
      <c r="F22" s="272"/>
      <c r="G22" s="276">
        <f ca="1">DATA!$D$11/1000000</f>
        <v>1.725407682405</v>
      </c>
      <c r="H22" s="276">
        <f>C22*DATA!$D$5/1000000</f>
        <v>11.448360484562327</v>
      </c>
      <c r="I22" s="276">
        <f>(C22*DATA!$D$5*DATA!$D$7)/1000000</f>
        <v>0.25758811090265238</v>
      </c>
      <c r="J22" s="274">
        <f t="shared" ca="1" si="1"/>
        <v>13.43135627786998</v>
      </c>
      <c r="K22" s="272"/>
      <c r="L22" s="274">
        <f>((D22*DATA!$D$23)/1000000)+((E22*DATA!$D$24)/1000000)</f>
        <v>9.5039999999999996</v>
      </c>
      <c r="M22" s="274">
        <f t="shared" si="2"/>
        <v>9.5039999999999996</v>
      </c>
      <c r="N22" s="274">
        <f t="shared" ca="1" si="6"/>
        <v>-3.9273562778699809</v>
      </c>
      <c r="O22" s="273">
        <f>1/(1+'[83]Asumsi I'!$C$3)^(KKF!A22)</f>
        <v>0.18269626126419927</v>
      </c>
      <c r="P22" s="274">
        <f t="shared" ca="1" si="7"/>
        <v>-0.71751330861932727</v>
      </c>
      <c r="Q22" s="274">
        <f t="shared" ca="1" si="9"/>
        <v>-94.894448943387118</v>
      </c>
      <c r="S22" s="262" t="str">
        <f t="shared" ca="1" si="3"/>
        <v>a</v>
      </c>
      <c r="T22" s="278" t="str">
        <f t="shared" ca="1" si="10"/>
        <v/>
      </c>
      <c r="U22" s="262"/>
    </row>
    <row r="23" spans="1:21" ht="20.100000000000001" customHeight="1">
      <c r="A23" s="271">
        <f t="shared" si="4"/>
        <v>16</v>
      </c>
      <c r="B23" s="272">
        <f t="shared" si="4"/>
        <v>2039</v>
      </c>
      <c r="C23" s="273">
        <f t="shared" si="8"/>
        <v>10560</v>
      </c>
      <c r="D23" s="274">
        <f t="shared" si="5"/>
        <v>1760</v>
      </c>
      <c r="E23" s="274">
        <f t="shared" si="0"/>
        <v>8800</v>
      </c>
      <c r="F23" s="272"/>
      <c r="G23" s="276">
        <f ca="1">DATA!$D$11/1000000</f>
        <v>1.725407682405</v>
      </c>
      <c r="H23" s="276">
        <f>C23*DATA!$D$5/1000000</f>
        <v>11.448360484562327</v>
      </c>
      <c r="I23" s="276">
        <f>(C23*DATA!$D$5*DATA!$D$7)/1000000</f>
        <v>0.25758811090265238</v>
      </c>
      <c r="J23" s="274">
        <f t="shared" ca="1" si="1"/>
        <v>13.43135627786998</v>
      </c>
      <c r="K23" s="272"/>
      <c r="L23" s="274">
        <f>((D23*DATA!$D$23)/1000000)+((E23*DATA!$D$24)/1000000)</f>
        <v>9.5039999999999996</v>
      </c>
      <c r="M23" s="274">
        <f t="shared" si="2"/>
        <v>9.5039999999999996</v>
      </c>
      <c r="N23" s="274">
        <f t="shared" ca="1" si="6"/>
        <v>-3.9273562778699809</v>
      </c>
      <c r="O23" s="273">
        <f>1/(1+'[83]Asumsi I'!$C$3)^(KKF!A23)</f>
        <v>0.16312166184303503</v>
      </c>
      <c r="P23" s="274">
        <f t="shared" ca="1" si="7"/>
        <v>-0.64063688269582775</v>
      </c>
      <c r="Q23" s="274">
        <f t="shared" ca="1" si="9"/>
        <v>-95.535085826082948</v>
      </c>
      <c r="S23" s="262" t="str">
        <f t="shared" ca="1" si="3"/>
        <v>a</v>
      </c>
      <c r="T23" s="278" t="str">
        <f t="shared" ca="1" si="10"/>
        <v/>
      </c>
      <c r="U23" s="262"/>
    </row>
    <row r="24" spans="1:21" ht="20.100000000000001" customHeight="1">
      <c r="A24" s="271">
        <f t="shared" si="4"/>
        <v>17</v>
      </c>
      <c r="B24" s="272">
        <f t="shared" si="4"/>
        <v>2040</v>
      </c>
      <c r="C24" s="273">
        <f t="shared" si="8"/>
        <v>10560</v>
      </c>
      <c r="D24" s="274">
        <f t="shared" si="5"/>
        <v>1760</v>
      </c>
      <c r="E24" s="274">
        <f t="shared" si="0"/>
        <v>8800</v>
      </c>
      <c r="F24" s="272"/>
      <c r="G24" s="276">
        <f ca="1">DATA!$D$11/1000000</f>
        <v>1.725407682405</v>
      </c>
      <c r="H24" s="276">
        <f>C24*DATA!$D$5/1000000</f>
        <v>11.448360484562327</v>
      </c>
      <c r="I24" s="276">
        <f>(C24*DATA!$D$5*DATA!$D$7)/1000000</f>
        <v>0.25758811090265238</v>
      </c>
      <c r="J24" s="274">
        <f t="shared" ca="1" si="1"/>
        <v>13.43135627786998</v>
      </c>
      <c r="K24" s="272"/>
      <c r="L24" s="274">
        <f>((D24*DATA!$D$23)/1000000)+((E24*DATA!$D$24)/1000000)</f>
        <v>9.5039999999999996</v>
      </c>
      <c r="M24" s="274">
        <f t="shared" si="2"/>
        <v>9.5039999999999996</v>
      </c>
      <c r="N24" s="274">
        <f t="shared" ca="1" si="6"/>
        <v>-3.9273562778699809</v>
      </c>
      <c r="O24" s="273">
        <f>1/(1+'[83]Asumsi I'!$C$3)^(KKF!A24)</f>
        <v>0.14564434093128129</v>
      </c>
      <c r="P24" s="274">
        <f t="shared" ca="1" si="7"/>
        <v>-0.57199721669270343</v>
      </c>
      <c r="Q24" s="274">
        <f t="shared" ca="1" si="9"/>
        <v>-96.107083042775656</v>
      </c>
      <c r="S24" s="262" t="str">
        <f t="shared" ca="1" si="3"/>
        <v>a</v>
      </c>
      <c r="T24" s="278" t="str">
        <f t="shared" ca="1" si="10"/>
        <v/>
      </c>
      <c r="U24" s="262"/>
    </row>
    <row r="25" spans="1:21" ht="20.100000000000001" customHeight="1">
      <c r="A25" s="271">
        <f t="shared" ref="A25:B32" si="11">A24+1</f>
        <v>18</v>
      </c>
      <c r="B25" s="272">
        <f t="shared" si="11"/>
        <v>2041</v>
      </c>
      <c r="C25" s="273">
        <f t="shared" si="8"/>
        <v>10560</v>
      </c>
      <c r="D25" s="274">
        <f t="shared" si="5"/>
        <v>1760</v>
      </c>
      <c r="E25" s="274">
        <f t="shared" si="0"/>
        <v>8800</v>
      </c>
      <c r="F25" s="272"/>
      <c r="G25" s="276">
        <f ca="1">DATA!$D$11/1000000</f>
        <v>1.725407682405</v>
      </c>
      <c r="H25" s="276">
        <f>C25*DATA!$D$5/1000000</f>
        <v>11.448360484562327</v>
      </c>
      <c r="I25" s="276">
        <f>(C25*DATA!$D$5*DATA!$D$7)/1000000</f>
        <v>0.25758811090265238</v>
      </c>
      <c r="J25" s="274">
        <f t="shared" ca="1" si="1"/>
        <v>13.43135627786998</v>
      </c>
      <c r="K25" s="272"/>
      <c r="L25" s="274">
        <f>((D25*DATA!$D$23)/1000000)+((E25*DATA!$D$24)/1000000)</f>
        <v>9.5039999999999996</v>
      </c>
      <c r="M25" s="274">
        <f t="shared" si="2"/>
        <v>9.5039999999999996</v>
      </c>
      <c r="N25" s="274">
        <f t="shared" ca="1" si="6"/>
        <v>-3.9273562778699809</v>
      </c>
      <c r="O25" s="273">
        <f>1/(1+'[83]Asumsi I'!$C$3)^(KKF!A25)</f>
        <v>0.13003959011721541</v>
      </c>
      <c r="P25" s="274">
        <f t="shared" ca="1" si="7"/>
        <v>-0.51071180061848509</v>
      </c>
      <c r="Q25" s="274">
        <f t="shared" ca="1" si="9"/>
        <v>-96.617794843394137</v>
      </c>
      <c r="S25" s="262" t="str">
        <f t="shared" ca="1" si="3"/>
        <v>a</v>
      </c>
      <c r="T25" s="278" t="str">
        <f t="shared" ca="1" si="10"/>
        <v/>
      </c>
      <c r="U25" s="262"/>
    </row>
    <row r="26" spans="1:21" ht="20.100000000000001" customHeight="1">
      <c r="A26" s="271">
        <f t="shared" si="11"/>
        <v>19</v>
      </c>
      <c r="B26" s="272">
        <f t="shared" si="11"/>
        <v>2042</v>
      </c>
      <c r="C26" s="273">
        <f t="shared" si="8"/>
        <v>10560</v>
      </c>
      <c r="D26" s="274">
        <f t="shared" si="5"/>
        <v>1760</v>
      </c>
      <c r="E26" s="274">
        <f t="shared" si="0"/>
        <v>8800</v>
      </c>
      <c r="F26" s="272"/>
      <c r="G26" s="276">
        <f ca="1">DATA!$D$11/1000000</f>
        <v>1.725407682405</v>
      </c>
      <c r="H26" s="276">
        <f>C26*DATA!$D$5/1000000</f>
        <v>11.448360484562327</v>
      </c>
      <c r="I26" s="276">
        <f>(C26*DATA!$D$5*DATA!$D$7)/1000000</f>
        <v>0.25758811090265238</v>
      </c>
      <c r="J26" s="274">
        <f t="shared" ca="1" si="1"/>
        <v>13.43135627786998</v>
      </c>
      <c r="K26" s="272"/>
      <c r="L26" s="274">
        <f>((D26*DATA!$D$23)/1000000)+((E26*DATA!$D$24)/1000000)</f>
        <v>9.5039999999999996</v>
      </c>
      <c r="M26" s="274">
        <f t="shared" si="2"/>
        <v>9.5039999999999996</v>
      </c>
      <c r="N26" s="274">
        <f t="shared" ca="1" si="6"/>
        <v>-3.9273562778699809</v>
      </c>
      <c r="O26" s="273">
        <f>1/(1+'[83]Asumsi I'!$C$3)^(KKF!A26)</f>
        <v>0.1161067768903709</v>
      </c>
      <c r="P26" s="274">
        <f t="shared" ca="1" si="7"/>
        <v>-0.45599267912364738</v>
      </c>
      <c r="Q26" s="274">
        <f t="shared" ca="1" si="9"/>
        <v>-97.07378752251779</v>
      </c>
      <c r="S26" s="262" t="str">
        <f t="shared" ca="1" si="3"/>
        <v>a</v>
      </c>
      <c r="T26" s="278" t="str">
        <f t="shared" ca="1" si="10"/>
        <v/>
      </c>
      <c r="U26" s="262"/>
    </row>
    <row r="27" spans="1:21" ht="20.100000000000001" customHeight="1">
      <c r="A27" s="271">
        <f t="shared" si="11"/>
        <v>20</v>
      </c>
      <c r="B27" s="272">
        <f t="shared" si="11"/>
        <v>2043</v>
      </c>
      <c r="C27" s="273">
        <f t="shared" si="8"/>
        <v>10560</v>
      </c>
      <c r="D27" s="274">
        <f t="shared" si="5"/>
        <v>1760</v>
      </c>
      <c r="E27" s="274">
        <f t="shared" si="0"/>
        <v>8800</v>
      </c>
      <c r="F27" s="272"/>
      <c r="G27" s="276">
        <f ca="1">DATA!$D$11/1000000</f>
        <v>1.725407682405</v>
      </c>
      <c r="H27" s="276">
        <f>C27*DATA!$D$5/1000000</f>
        <v>11.448360484562327</v>
      </c>
      <c r="I27" s="276">
        <f>(C27*DATA!$D$5*DATA!$D$7)/1000000</f>
        <v>0.25758811090265238</v>
      </c>
      <c r="J27" s="274">
        <f t="shared" ca="1" si="1"/>
        <v>13.43135627786998</v>
      </c>
      <c r="K27" s="272"/>
      <c r="L27" s="274">
        <f>((D27*DATA!$D$23)/1000000)+((E27*DATA!$D$24)/1000000)</f>
        <v>9.5039999999999996</v>
      </c>
      <c r="M27" s="274">
        <f t="shared" si="2"/>
        <v>9.5039999999999996</v>
      </c>
      <c r="N27" s="274">
        <f t="shared" ca="1" si="6"/>
        <v>-3.9273562778699809</v>
      </c>
      <c r="O27" s="273">
        <f>1/(1+'[83]Asumsi I'!$C$3)^(KKF!A27)</f>
        <v>0.1036667650806883</v>
      </c>
      <c r="P27" s="274">
        <f t="shared" ca="1" si="7"/>
        <v>-0.40713632064611371</v>
      </c>
      <c r="Q27" s="274">
        <f t="shared" ca="1" si="9"/>
        <v>-97.480923843163907</v>
      </c>
      <c r="S27" s="262" t="str">
        <f t="shared" ca="1" si="3"/>
        <v>a</v>
      </c>
      <c r="T27" s="278" t="str">
        <f t="shared" ca="1" si="10"/>
        <v/>
      </c>
      <c r="U27" s="262"/>
    </row>
    <row r="28" spans="1:21" ht="20.100000000000001" customHeight="1">
      <c r="A28" s="271">
        <f t="shared" si="11"/>
        <v>21</v>
      </c>
      <c r="B28" s="272">
        <f t="shared" si="11"/>
        <v>2044</v>
      </c>
      <c r="C28" s="273">
        <f t="shared" si="8"/>
        <v>10560</v>
      </c>
      <c r="D28" s="274">
        <f t="shared" si="5"/>
        <v>1760</v>
      </c>
      <c r="E28" s="274">
        <f t="shared" si="0"/>
        <v>8800</v>
      </c>
      <c r="F28" s="272"/>
      <c r="G28" s="276">
        <f ca="1">DATA!$D$11/1000000</f>
        <v>1.725407682405</v>
      </c>
      <c r="H28" s="276">
        <f>C28*DATA!$D$5/1000000</f>
        <v>11.448360484562327</v>
      </c>
      <c r="I28" s="276">
        <f>(C28*DATA!$D$5*DATA!$D$7)/1000000</f>
        <v>0.25758811090265238</v>
      </c>
      <c r="J28" s="274">
        <f t="shared" ca="1" si="1"/>
        <v>13.43135627786998</v>
      </c>
      <c r="K28" s="272"/>
      <c r="L28" s="274">
        <f>((D28*DATA!$D$23)/1000000)+((E28*DATA!$D$24)/1000000)</f>
        <v>9.5039999999999996</v>
      </c>
      <c r="M28" s="274">
        <f t="shared" si="2"/>
        <v>9.5039999999999996</v>
      </c>
      <c r="N28" s="274">
        <f t="shared" ca="1" si="6"/>
        <v>-3.9273562778699809</v>
      </c>
      <c r="O28" s="273">
        <f>1/(1+'[83]Asumsi I'!$C$3)^(KKF!A28)</f>
        <v>9.2559611679185971E-2</v>
      </c>
      <c r="P28" s="274">
        <f t="shared" ca="1" si="7"/>
        <v>-0.36351457200545861</v>
      </c>
      <c r="Q28" s="274">
        <f t="shared" ca="1" si="9"/>
        <v>-97.844438415169364</v>
      </c>
      <c r="S28" s="262" t="str">
        <f t="shared" ca="1" si="3"/>
        <v>a</v>
      </c>
      <c r="T28" s="278" t="str">
        <f t="shared" ca="1" si="10"/>
        <v/>
      </c>
      <c r="U28" s="262"/>
    </row>
    <row r="29" spans="1:21" ht="20.100000000000001" customHeight="1">
      <c r="A29" s="271">
        <f t="shared" si="11"/>
        <v>22</v>
      </c>
      <c r="B29" s="272">
        <f t="shared" si="11"/>
        <v>2045</v>
      </c>
      <c r="C29" s="273">
        <f t="shared" si="8"/>
        <v>10560</v>
      </c>
      <c r="D29" s="274">
        <f t="shared" si="5"/>
        <v>1760</v>
      </c>
      <c r="E29" s="274">
        <f t="shared" si="0"/>
        <v>8800</v>
      </c>
      <c r="F29" s="272"/>
      <c r="G29" s="276">
        <f ca="1">DATA!$D$11/1000000</f>
        <v>1.725407682405</v>
      </c>
      <c r="H29" s="276">
        <f>C29*DATA!$D$5/1000000</f>
        <v>11.448360484562327</v>
      </c>
      <c r="I29" s="276">
        <f>(C29*DATA!$D$5*DATA!$D$7)/1000000</f>
        <v>0.25758811090265238</v>
      </c>
      <c r="J29" s="274">
        <f t="shared" ca="1" si="1"/>
        <v>13.43135627786998</v>
      </c>
      <c r="K29" s="272"/>
      <c r="L29" s="274">
        <f>((D29*DATA!$D$23)/1000000)+((E29*DATA!$D$24)/1000000)</f>
        <v>9.5039999999999996</v>
      </c>
      <c r="M29" s="274">
        <f t="shared" si="2"/>
        <v>9.5039999999999996</v>
      </c>
      <c r="N29" s="274">
        <f t="shared" ca="1" si="6"/>
        <v>-3.9273562778699809</v>
      </c>
      <c r="O29" s="273">
        <f>1/(1+'[83]Asumsi I'!$C$3)^(KKF!A29)</f>
        <v>8.2642510427844609E-2</v>
      </c>
      <c r="P29" s="274">
        <f t="shared" ca="1" si="7"/>
        <v>-0.32456658214773088</v>
      </c>
      <c r="Q29" s="274">
        <f t="shared" ca="1" si="9"/>
        <v>-98.169004997317089</v>
      </c>
      <c r="S29" s="262" t="str">
        <f t="shared" ca="1" si="3"/>
        <v>a</v>
      </c>
      <c r="T29" s="278" t="str">
        <f t="shared" ca="1" si="10"/>
        <v/>
      </c>
      <c r="U29" s="262"/>
    </row>
    <row r="30" spans="1:21" ht="20.100000000000001" customHeight="1">
      <c r="A30" s="271">
        <f t="shared" si="11"/>
        <v>23</v>
      </c>
      <c r="B30" s="272">
        <f t="shared" si="11"/>
        <v>2046</v>
      </c>
      <c r="C30" s="273">
        <f t="shared" si="8"/>
        <v>10560</v>
      </c>
      <c r="D30" s="274">
        <f t="shared" si="5"/>
        <v>1760</v>
      </c>
      <c r="E30" s="274">
        <f t="shared" si="0"/>
        <v>8800</v>
      </c>
      <c r="F30" s="272"/>
      <c r="G30" s="276">
        <f ca="1">DATA!$D$11/1000000</f>
        <v>1.725407682405</v>
      </c>
      <c r="H30" s="276">
        <f>C30*DATA!$D$5/1000000</f>
        <v>11.448360484562327</v>
      </c>
      <c r="I30" s="276">
        <f>(C30*DATA!$D$5*DATA!$D$7)/1000000</f>
        <v>0.25758811090265238</v>
      </c>
      <c r="J30" s="274">
        <f t="shared" ca="1" si="1"/>
        <v>13.43135627786998</v>
      </c>
      <c r="K30" s="272"/>
      <c r="L30" s="274">
        <f>((D30*DATA!$D$23)/1000000)+((E30*DATA!$D$24)/1000000)</f>
        <v>9.5039999999999996</v>
      </c>
      <c r="M30" s="274">
        <f t="shared" si="2"/>
        <v>9.5039999999999996</v>
      </c>
      <c r="N30" s="274">
        <f t="shared" ca="1" si="6"/>
        <v>-3.9273562778699809</v>
      </c>
      <c r="O30" s="273">
        <f>1/(1+'[83]Asumsi I'!$C$3)^(KKF!A30)</f>
        <v>7.3787955739146982E-2</v>
      </c>
      <c r="P30" s="274">
        <f t="shared" ca="1" si="7"/>
        <v>-0.2897915912033312</v>
      </c>
      <c r="Q30" s="274">
        <f t="shared" ca="1" si="9"/>
        <v>-98.458796588520414</v>
      </c>
      <c r="S30" s="262" t="str">
        <f t="shared" ca="1" si="3"/>
        <v>a</v>
      </c>
      <c r="T30" s="278" t="str">
        <f t="shared" ca="1" si="10"/>
        <v/>
      </c>
      <c r="U30" s="262"/>
    </row>
    <row r="31" spans="1:21" ht="20.100000000000001" customHeight="1">
      <c r="A31" s="271">
        <f t="shared" si="11"/>
        <v>24</v>
      </c>
      <c r="B31" s="272">
        <f t="shared" si="11"/>
        <v>2047</v>
      </c>
      <c r="C31" s="273">
        <f t="shared" si="8"/>
        <v>10560</v>
      </c>
      <c r="D31" s="274">
        <f t="shared" si="5"/>
        <v>1760</v>
      </c>
      <c r="E31" s="274">
        <f t="shared" si="0"/>
        <v>8800</v>
      </c>
      <c r="F31" s="272"/>
      <c r="G31" s="276">
        <f ca="1">DATA!$D$11/1000000</f>
        <v>1.725407682405</v>
      </c>
      <c r="H31" s="276">
        <f>C31*DATA!$D$5/1000000</f>
        <v>11.448360484562327</v>
      </c>
      <c r="I31" s="276">
        <f>(C31*DATA!$D$5*DATA!$D$7)/1000000</f>
        <v>0.25758811090265238</v>
      </c>
      <c r="J31" s="274">
        <f t="shared" ca="1" si="1"/>
        <v>13.43135627786998</v>
      </c>
      <c r="K31" s="272"/>
      <c r="L31" s="274">
        <f>((D31*DATA!$D$23)/1000000)+((E31*DATA!$D$24)/1000000)</f>
        <v>9.5039999999999996</v>
      </c>
      <c r="M31" s="274">
        <f t="shared" si="2"/>
        <v>9.5039999999999996</v>
      </c>
      <c r="N31" s="274">
        <f t="shared" ca="1" si="6"/>
        <v>-3.9273562778699809</v>
      </c>
      <c r="O31" s="273">
        <f>1/(1+'[83]Asumsi I'!$C$3)^(KKF!A31)</f>
        <v>6.5882103338524081E-2</v>
      </c>
      <c r="P31" s="274">
        <f t="shared" ca="1" si="7"/>
        <v>-0.25874249214583139</v>
      </c>
      <c r="Q31" s="274">
        <f ca="1">Q30+P31</f>
        <v>-98.717539080666242</v>
      </c>
      <c r="S31" s="262" t="str">
        <f t="shared" ca="1" si="3"/>
        <v>a</v>
      </c>
      <c r="T31" s="278" t="str">
        <f t="shared" ca="1" si="10"/>
        <v/>
      </c>
      <c r="U31" s="262"/>
    </row>
    <row r="32" spans="1:21" ht="20.100000000000001" customHeight="1">
      <c r="A32" s="271">
        <f t="shared" si="11"/>
        <v>25</v>
      </c>
      <c r="B32" s="272">
        <f>B30+1</f>
        <v>2047</v>
      </c>
      <c r="C32" s="273">
        <f t="shared" si="8"/>
        <v>10560</v>
      </c>
      <c r="D32" s="274">
        <f t="shared" si="5"/>
        <v>1760</v>
      </c>
      <c r="E32" s="274">
        <f t="shared" si="0"/>
        <v>8800</v>
      </c>
      <c r="F32" s="272"/>
      <c r="G32" s="276">
        <f ca="1">DATA!$D$11/1000000</f>
        <v>1.725407682405</v>
      </c>
      <c r="H32" s="276">
        <f>C32*DATA!$D$5/1000000</f>
        <v>11.448360484562327</v>
      </c>
      <c r="I32" s="276">
        <f>(C32*DATA!$D$5*DATA!$D$7)/1000000</f>
        <v>0.25758811090265238</v>
      </c>
      <c r="J32" s="274">
        <f t="shared" ca="1" si="1"/>
        <v>13.43135627786998</v>
      </c>
      <c r="K32" s="272"/>
      <c r="L32" s="274">
        <f>((D32*DATA!$D$23)/1000000)+((E32*DATA!$D$24)/1000000)</f>
        <v>9.5039999999999996</v>
      </c>
      <c r="M32" s="274">
        <f t="shared" si="2"/>
        <v>9.5039999999999996</v>
      </c>
      <c r="N32" s="274">
        <f t="shared" ca="1" si="6"/>
        <v>-3.9273562778699809</v>
      </c>
      <c r="O32" s="273">
        <f>1/(1+'[83]Asumsi I'!$C$3)^(KKF!A32)</f>
        <v>5.8823306552253637E-2</v>
      </c>
      <c r="P32" s="274">
        <f t="shared" ca="1" si="7"/>
        <v>-0.2310200822730637</v>
      </c>
      <c r="Q32" s="274">
        <f ca="1">Q31+P32</f>
        <v>-98.948559162939304</v>
      </c>
      <c r="S32" s="262" t="str">
        <f t="shared" ca="1" si="3"/>
        <v>a</v>
      </c>
      <c r="T32" s="278" t="str">
        <f t="shared" ca="1" si="10"/>
        <v/>
      </c>
      <c r="U32" s="262"/>
    </row>
    <row r="33" spans="2:22" ht="20.100000000000001" customHeight="1">
      <c r="B33" s="281"/>
      <c r="C33" s="281"/>
      <c r="D33" s="281"/>
      <c r="E33" s="281"/>
      <c r="F33" s="535" t="s">
        <v>1374</v>
      </c>
      <c r="G33" s="535"/>
      <c r="H33" s="535"/>
      <c r="I33" s="282"/>
      <c r="J33" s="283">
        <f ca="1">SUM(J7:J32)</f>
        <v>431.58366447971491</v>
      </c>
      <c r="K33" s="535" t="s">
        <v>1375</v>
      </c>
      <c r="L33" s="535"/>
      <c r="M33" s="283">
        <f>SUM(M7:M32)</f>
        <v>265.25399999999991</v>
      </c>
      <c r="N33" s="281"/>
      <c r="O33" s="281"/>
      <c r="P33" s="284"/>
      <c r="Q33" s="284"/>
      <c r="S33" s="262">
        <f ca="1">COUNTIF(S7:S32,"a")</f>
        <v>26</v>
      </c>
    </row>
    <row r="34" spans="2:22" ht="20.100000000000001" customHeight="1">
      <c r="B34" s="281"/>
      <c r="C34" s="281"/>
      <c r="D34" s="281"/>
      <c r="E34" s="281"/>
      <c r="F34" s="285"/>
      <c r="G34" s="285"/>
      <c r="H34" s="285"/>
      <c r="I34" s="285"/>
      <c r="J34" s="286"/>
      <c r="K34" s="285"/>
      <c r="L34" s="285"/>
      <c r="M34" s="286"/>
      <c r="N34" s="281"/>
      <c r="O34" s="281"/>
      <c r="P34" s="287" t="s">
        <v>1376</v>
      </c>
      <c r="Q34" s="288">
        <f ca="1">+J7/N32</f>
        <v>-24.39293783270471</v>
      </c>
      <c r="V34" s="289"/>
    </row>
    <row r="35" spans="2:22" ht="20.100000000000001" customHeight="1">
      <c r="B35" s="281"/>
      <c r="C35" s="281"/>
      <c r="D35" s="281"/>
      <c r="E35" s="281"/>
      <c r="F35" s="285"/>
      <c r="G35" s="285"/>
      <c r="H35" s="285"/>
      <c r="I35" s="285"/>
      <c r="J35" s="286"/>
      <c r="K35" s="285"/>
      <c r="L35" s="285"/>
      <c r="M35" s="286"/>
      <c r="N35" s="281"/>
      <c r="O35" s="281"/>
      <c r="P35" s="287" t="s">
        <v>1377</v>
      </c>
      <c r="Q35" s="290" t="e">
        <f ca="1">AVERAGE(T7:T32)</f>
        <v>#DIV/0!</v>
      </c>
    </row>
    <row r="36" spans="2:22" ht="20.100000000000001" customHeight="1">
      <c r="B36" s="281"/>
      <c r="C36" s="281"/>
      <c r="D36" s="281"/>
      <c r="E36" s="281"/>
      <c r="F36" s="285"/>
      <c r="G36" s="285"/>
      <c r="H36" s="285"/>
      <c r="I36" s="285"/>
      <c r="J36" s="286"/>
      <c r="K36" s="285"/>
      <c r="L36" s="285"/>
      <c r="M36" s="286"/>
      <c r="N36" s="281"/>
      <c r="O36" s="281"/>
      <c r="P36" s="287" t="s">
        <v>1378</v>
      </c>
      <c r="Q36" s="291">
        <f ca="1">M33/J33</f>
        <v>0.61460620924976472</v>
      </c>
    </row>
    <row r="37" spans="2:22" ht="20.100000000000001" customHeight="1">
      <c r="B37" s="281"/>
      <c r="C37" s="281"/>
      <c r="D37" s="281"/>
      <c r="E37" s="281"/>
      <c r="F37" s="285"/>
      <c r="G37" s="285"/>
      <c r="H37" s="285"/>
      <c r="I37" s="285"/>
      <c r="J37" s="286"/>
      <c r="K37" s="285"/>
      <c r="L37" s="285"/>
      <c r="M37" s="286"/>
      <c r="N37" s="281"/>
      <c r="O37" s="281"/>
      <c r="P37" s="287" t="s">
        <v>1028</v>
      </c>
      <c r="Q37" s="292">
        <f ca="1">+NPV(0.12,N7:N32)</f>
        <v>-88.346927824052941</v>
      </c>
    </row>
    <row r="38" spans="2:22" ht="20.100000000000001" customHeight="1">
      <c r="B38" s="281"/>
      <c r="C38" s="281"/>
      <c r="D38" s="281"/>
      <c r="E38" s="281"/>
      <c r="F38" s="285"/>
      <c r="G38" s="285"/>
      <c r="H38" s="285"/>
      <c r="I38" s="285"/>
      <c r="J38" s="286"/>
      <c r="K38" s="285"/>
      <c r="L38" s="285"/>
      <c r="M38" s="286"/>
      <c r="N38" s="281"/>
      <c r="O38" s="281"/>
      <c r="P38" s="287" t="s">
        <v>1029</v>
      </c>
      <c r="Q38" s="293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  <pageSetUpPr fitToPage="1"/>
  </sheetPr>
  <dimension ref="A1:V103"/>
  <sheetViews>
    <sheetView showGridLines="0" zoomScale="68" zoomScaleNormal="70" zoomScaleSheetLayoutView="70" workbookViewId="0">
      <pane ySplit="13" topLeftCell="A30" activePane="bottomLeft" state="frozen"/>
      <selection activeCell="H1093" sqref="H1093"/>
      <selection pane="bottomLeft" activeCell="G68" sqref="G68"/>
    </sheetView>
  </sheetViews>
  <sheetFormatPr defaultColWidth="9.140625" defaultRowHeight="15"/>
  <cols>
    <col min="1" max="1" width="8.140625" style="294" customWidth="1"/>
    <col min="2" max="2" width="5.140625" style="295" customWidth="1"/>
    <col min="3" max="3" width="45.7109375" style="362" customWidth="1"/>
    <col min="4" max="4" width="13.85546875" style="362" customWidth="1"/>
    <col min="5" max="5" width="12.42578125" style="298" customWidth="1"/>
    <col min="6" max="6" width="7.7109375" style="298" customWidth="1"/>
    <col min="7" max="7" width="12.7109375" style="298" customWidth="1"/>
    <col min="8" max="8" width="18.140625" style="299" customWidth="1"/>
    <col min="9" max="9" width="16.7109375" style="299" customWidth="1"/>
    <col min="10" max="11" width="16.7109375" style="300" customWidth="1"/>
    <col min="12" max="12" width="3.85546875" style="300" customWidth="1"/>
    <col min="13" max="13" width="14" style="300" customWidth="1"/>
    <col min="14" max="14" width="15" style="300" customWidth="1"/>
    <col min="15" max="15" width="9.140625" style="301" customWidth="1"/>
    <col min="16" max="16" width="12.7109375" style="302" customWidth="1"/>
    <col min="17" max="17" width="12.7109375" style="301" customWidth="1"/>
    <col min="18" max="18" width="2.42578125" style="301" customWidth="1"/>
    <col min="19" max="22" width="10.85546875" style="301" customWidth="1"/>
    <col min="23" max="24" width="9.140625" style="301" customWidth="1"/>
    <col min="25" max="16384" width="9.140625" style="301"/>
  </cols>
  <sheetData>
    <row r="1" spans="1:22">
      <c r="C1" s="296" t="s">
        <v>1009</v>
      </c>
      <c r="D1" s="297"/>
      <c r="U1" s="294"/>
    </row>
    <row r="2" spans="1:22">
      <c r="C2" s="296" t="s">
        <v>1348</v>
      </c>
      <c r="D2" s="297"/>
      <c r="T2" s="302"/>
      <c r="U2" s="303" t="s">
        <v>1036</v>
      </c>
      <c r="V2" s="302"/>
    </row>
    <row r="3" spans="1:22">
      <c r="C3" s="296" t="s">
        <v>1440</v>
      </c>
      <c r="D3" s="297"/>
      <c r="O3" s="557" t="s">
        <v>1036</v>
      </c>
      <c r="P3" s="557"/>
      <c r="Q3" s="304"/>
      <c r="T3" s="302"/>
      <c r="U3" s="303" t="s">
        <v>1041</v>
      </c>
      <c r="V3" s="302"/>
    </row>
    <row r="4" spans="1:22" ht="15.75" customHeight="1">
      <c r="B4" s="558" t="s">
        <v>1023</v>
      </c>
      <c r="C4" s="558"/>
      <c r="D4" s="558"/>
      <c r="E4" s="558"/>
      <c r="F4" s="558"/>
      <c r="G4" s="558"/>
      <c r="H4" s="558"/>
      <c r="I4" s="558"/>
      <c r="J4" s="558"/>
      <c r="K4" s="558"/>
      <c r="O4" s="557"/>
      <c r="P4" s="557"/>
      <c r="T4" s="302"/>
      <c r="U4" s="302"/>
      <c r="V4" s="302"/>
    </row>
    <row r="5" spans="1:22">
      <c r="C5" s="305"/>
      <c r="D5" s="297"/>
      <c r="T5" s="302"/>
      <c r="U5" s="303"/>
      <c r="V5" s="302"/>
    </row>
    <row r="6" spans="1:22">
      <c r="C6" s="305"/>
      <c r="D6" s="297"/>
      <c r="E6" s="306" t="s">
        <v>1037</v>
      </c>
      <c r="F6" s="307" t="s">
        <v>9</v>
      </c>
      <c r="G6" s="477" t="s">
        <v>1633</v>
      </c>
      <c r="H6" s="477"/>
      <c r="I6" s="477"/>
      <c r="J6" s="477"/>
      <c r="K6" s="477"/>
      <c r="T6" s="302"/>
      <c r="U6" s="303"/>
      <c r="V6" s="302"/>
    </row>
    <row r="7" spans="1:22">
      <c r="C7" s="305"/>
      <c r="D7" s="297"/>
      <c r="E7" s="306" t="s">
        <v>1038</v>
      </c>
      <c r="F7" s="307" t="s">
        <v>9</v>
      </c>
      <c r="G7" s="106" t="s">
        <v>1634</v>
      </c>
      <c r="H7" s="27"/>
      <c r="I7" s="27"/>
      <c r="J7" s="107"/>
      <c r="K7" s="441"/>
      <c r="T7" s="302"/>
      <c r="U7" s="303"/>
      <c r="V7" s="302"/>
    </row>
    <row r="8" spans="1:22">
      <c r="C8" s="305"/>
      <c r="D8" s="297"/>
      <c r="E8" s="306" t="s">
        <v>1039</v>
      </c>
      <c r="F8" s="307" t="s">
        <v>9</v>
      </c>
      <c r="G8" s="106" t="s">
        <v>1439</v>
      </c>
      <c r="H8" s="27"/>
      <c r="I8" s="27"/>
      <c r="J8" s="107"/>
      <c r="K8" s="441"/>
      <c r="T8" s="302"/>
      <c r="U8" s="303"/>
      <c r="V8" s="302"/>
    </row>
    <row r="9" spans="1:22">
      <c r="C9" s="305"/>
      <c r="D9" s="297"/>
      <c r="E9" s="306" t="s">
        <v>1040</v>
      </c>
      <c r="F9" s="307" t="s">
        <v>9</v>
      </c>
      <c r="G9" s="106" t="s">
        <v>1635</v>
      </c>
      <c r="H9" s="27"/>
      <c r="I9" s="27"/>
      <c r="J9" s="107"/>
      <c r="K9" s="441"/>
      <c r="T9" s="302"/>
      <c r="U9" s="303"/>
      <c r="V9" s="302"/>
    </row>
    <row r="10" spans="1:22" ht="15.75" thickBot="1">
      <c r="C10" s="297"/>
      <c r="D10" s="297"/>
      <c r="T10" s="302"/>
      <c r="U10" s="302"/>
      <c r="V10" s="302"/>
    </row>
    <row r="11" spans="1:22" ht="21" customHeight="1">
      <c r="B11" s="560" t="s">
        <v>0</v>
      </c>
      <c r="C11" s="562" t="s">
        <v>1</v>
      </c>
      <c r="D11" s="551" t="s">
        <v>42</v>
      </c>
      <c r="E11" s="551" t="s">
        <v>43</v>
      </c>
      <c r="F11" s="551" t="s">
        <v>2</v>
      </c>
      <c r="G11" s="565" t="s">
        <v>41</v>
      </c>
      <c r="H11" s="551" t="s">
        <v>3</v>
      </c>
      <c r="I11" s="551"/>
      <c r="J11" s="551"/>
      <c r="K11" s="552"/>
      <c r="O11" s="308"/>
      <c r="P11" s="309"/>
      <c r="Q11" s="308"/>
      <c r="S11" s="310"/>
      <c r="T11" s="311"/>
      <c r="U11" s="311"/>
      <c r="V11" s="311"/>
    </row>
    <row r="12" spans="1:22" ht="15" customHeight="1">
      <c r="B12" s="561"/>
      <c r="C12" s="563"/>
      <c r="D12" s="555"/>
      <c r="E12" s="555"/>
      <c r="F12" s="555"/>
      <c r="G12" s="566"/>
      <c r="H12" s="553" t="s">
        <v>46</v>
      </c>
      <c r="I12" s="553" t="s">
        <v>5</v>
      </c>
      <c r="J12" s="555" t="s">
        <v>47</v>
      </c>
      <c r="K12" s="556" t="s">
        <v>4</v>
      </c>
      <c r="O12" s="309"/>
      <c r="P12" s="309"/>
      <c r="Q12" s="309"/>
      <c r="S12" s="310"/>
      <c r="T12" s="310"/>
      <c r="U12" s="310"/>
      <c r="V12" s="310"/>
    </row>
    <row r="13" spans="1:22" ht="15" customHeight="1">
      <c r="B13" s="561"/>
      <c r="C13" s="564"/>
      <c r="D13" s="555"/>
      <c r="E13" s="555"/>
      <c r="F13" s="555"/>
      <c r="G13" s="567"/>
      <c r="H13" s="554"/>
      <c r="I13" s="554"/>
      <c r="J13" s="555"/>
      <c r="K13" s="556"/>
      <c r="O13" s="312"/>
      <c r="P13" s="312"/>
      <c r="Q13" s="312"/>
      <c r="S13" s="310"/>
      <c r="T13" s="310"/>
      <c r="U13" s="310"/>
      <c r="V13" s="310"/>
    </row>
    <row r="14" spans="1:22" s="322" customFormat="1" ht="15.75" customHeight="1">
      <c r="A14" s="294"/>
      <c r="B14" s="313"/>
      <c r="C14" s="314"/>
      <c r="D14" s="315"/>
      <c r="E14" s="316"/>
      <c r="F14" s="317"/>
      <c r="G14" s="317"/>
      <c r="H14" s="318"/>
      <c r="I14" s="318"/>
      <c r="J14" s="318"/>
      <c r="K14" s="319"/>
      <c r="L14" s="300"/>
      <c r="M14" s="300"/>
      <c r="N14" s="300"/>
      <c r="O14" s="320"/>
      <c r="P14" s="320"/>
      <c r="Q14" s="302"/>
      <c r="R14" s="294"/>
      <c r="S14" s="321"/>
      <c r="T14" s="299"/>
      <c r="U14" s="299"/>
      <c r="V14" s="299"/>
    </row>
    <row r="15" spans="1:22" s="325" customFormat="1">
      <c r="A15" s="294" t="e">
        <f>IF(AND(C15=0,#REF!=0,#REF!=0),"BLANKS",1)</f>
        <v>#REF!</v>
      </c>
      <c r="B15" s="685" t="s">
        <v>480</v>
      </c>
      <c r="C15" s="686" t="s">
        <v>1616</v>
      </c>
      <c r="D15" s="315" t="str">
        <f ca="1">IF(ISERROR(OFFSET('HARGA SATUAN'!$D$6,MATCH(RAB!C15,'HARGA SATUAN'!$C$7:$C$1492,0),0)),"",OFFSET('HARGA SATUAN'!$D$6,MATCH(RAB!C15,'HARGA SATUAN'!$C$7:$C$1492,0),0))</f>
        <v/>
      </c>
      <c r="E15" s="316" t="str">
        <f ca="1">IF(B15="+","Unit",IF(ISERROR(OFFSET('HARGA SATUAN'!$E$6,MATCH(RAB!C15,'HARGA SATUAN'!$C$7:$C$1492,0),0)),"",OFFSET('HARGA SATUAN'!$E$6,MATCH(RAB!C15,'HARGA SATUAN'!$C$7:$C$1492,0),0)))</f>
        <v/>
      </c>
      <c r="F15" s="323"/>
      <c r="G15" s="317">
        <f ca="1">IF(ISERROR(OFFSET('HARGA SATUAN'!$I$6,MATCH(RAB!C15,'HARGA SATUAN'!$C$7:$C$1492,0),0)),0,OFFSET('HARGA SATUAN'!$I$6,MATCH(RAB!C15,'HARGA SATUAN'!$C$7:$C$1492,0),0))</f>
        <v>0</v>
      </c>
      <c r="H15" s="318">
        <f t="shared" ref="H15:H16" ca="1" si="0">IF(OR(D15="MDU",D15="MDU-KD"),(IF($O$3="RAB NON MDU","PLN KD",G15*F15)),0)</f>
        <v>0</v>
      </c>
      <c r="I15" s="318">
        <f t="shared" ref="I15:I16" ca="1" si="1">IF(D15="HDW",G15*F15,0)</f>
        <v>0</v>
      </c>
      <c r="J15" s="318">
        <f t="shared" ref="J15:J16" ca="1" si="2">IF(D15="JASA",G15*F15,0)</f>
        <v>0</v>
      </c>
      <c r="K15" s="319">
        <f t="shared" ref="K15:K18" ca="1" si="3">SUM(H15:J15)</f>
        <v>0</v>
      </c>
      <c r="L15" s="324"/>
      <c r="M15" s="324"/>
      <c r="N15" s="324"/>
      <c r="O15" s="320"/>
      <c r="P15" s="320"/>
      <c r="Q15" s="302"/>
      <c r="R15" s="294"/>
      <c r="S15" s="321"/>
      <c r="T15" s="299"/>
      <c r="U15" s="299"/>
      <c r="V15" s="299"/>
    </row>
    <row r="16" spans="1:22" s="325" customFormat="1">
      <c r="A16" s="294" t="e">
        <f>IF(AND(C16=0,#REF!=0,#REF!=0),"BLANKS",1)</f>
        <v>#REF!</v>
      </c>
      <c r="B16" s="687"/>
      <c r="C16" s="688"/>
      <c r="D16" s="315" t="str">
        <f ca="1">IF(ISERROR(OFFSET('HARGA SATUAN'!$D$6,MATCH(RAB!C16,'HARGA SATUAN'!$C$7:$C$1492,0),0)),"",OFFSET('HARGA SATUAN'!$D$6,MATCH(RAB!C16,'HARGA SATUAN'!$C$7:$C$1492,0),0))</f>
        <v/>
      </c>
      <c r="E16" s="316" t="str">
        <f ca="1">IF(B16="+","Unit",IF(ISERROR(OFFSET('HARGA SATUAN'!$E$6,MATCH(RAB!C16,'HARGA SATUAN'!$C$7:$C$1492,0),0)),"",OFFSET('HARGA SATUAN'!$E$6,MATCH(RAB!C16,'HARGA SATUAN'!$C$7:$C$1492,0),0)))</f>
        <v/>
      </c>
      <c r="F16" s="326"/>
      <c r="G16" s="317">
        <f ca="1">IF(ISERROR(OFFSET('HARGA SATUAN'!$I$6,MATCH(RAB!C16,'HARGA SATUAN'!$C$7:$C$1492,0),0)),0,OFFSET('HARGA SATUAN'!$I$6,MATCH(RAB!C16,'HARGA SATUAN'!$C$7:$C$1492,0),0))</f>
        <v>0</v>
      </c>
      <c r="H16" s="318">
        <f t="shared" ca="1" si="0"/>
        <v>0</v>
      </c>
      <c r="I16" s="318">
        <f t="shared" ca="1" si="1"/>
        <v>0</v>
      </c>
      <c r="J16" s="318">
        <f t="shared" ca="1" si="2"/>
        <v>0</v>
      </c>
      <c r="K16" s="319">
        <f t="shared" ca="1" si="3"/>
        <v>0</v>
      </c>
      <c r="L16" s="324"/>
      <c r="M16" s="324"/>
      <c r="N16" s="324"/>
      <c r="O16" s="320"/>
      <c r="P16" s="320"/>
      <c r="Q16" s="302"/>
      <c r="R16" s="294"/>
      <c r="S16" s="321"/>
      <c r="T16" s="299"/>
      <c r="U16" s="299"/>
      <c r="V16" s="299"/>
    </row>
    <row r="17" spans="1:22" s="325" customFormat="1" ht="28.5">
      <c r="A17" s="294" t="e">
        <f>IF(AND(C17=0,#REF!=0,#REF!=0),"BLANKS",1)</f>
        <v>#REF!</v>
      </c>
      <c r="B17" s="689" t="s">
        <v>505</v>
      </c>
      <c r="C17" s="314" t="s">
        <v>1617</v>
      </c>
      <c r="D17" s="315" t="str">
        <f ca="1">IF(ISERROR(OFFSET('HARGA SATUAN'!$D$6,MATCH(RAB!C17,'HARGA SATUAN'!$C$7:$C$1492,0),0)),"",OFFSET('HARGA SATUAN'!$D$6,MATCH(RAB!C17,'HARGA SATUAN'!$C$7:$C$1492,0),0))</f>
        <v/>
      </c>
      <c r="E17" s="316" t="str">
        <f ca="1">IF(B17="+","Unit",IF(ISERROR(OFFSET('HARGA SATUAN'!$E$6,MATCH(RAB!C17,'HARGA SATUAN'!$C$7:$C$1492,0),0)),"",OFFSET('HARGA SATUAN'!$E$6,MATCH(RAB!C17,'HARGA SATUAN'!$C$7:$C$1492,0),0)))</f>
        <v/>
      </c>
      <c r="F17" s="326"/>
      <c r="G17" s="317">
        <f ca="1">IF(ISERROR(OFFSET('HARGA SATUAN'!$I$6,MATCH(RAB!C17,'HARGA SATUAN'!$C$7:$C$1492,0),0)),0,OFFSET('HARGA SATUAN'!$I$6,MATCH(RAB!C17,'HARGA SATUAN'!$C$7:$C$1492,0),0))</f>
        <v>0</v>
      </c>
      <c r="H17" s="318">
        <f t="shared" ref="H17:H18" ca="1" si="4">IF(OR(D17="MDU",D17="MDU-KD"),(IF($O$3="RAB NON MDU","PLN KD",G17*F17)),0)</f>
        <v>0</v>
      </c>
      <c r="I17" s="318">
        <f t="shared" ref="I17:I18" ca="1" si="5">IF(D17="HDW",G17*F17,0)</f>
        <v>0</v>
      </c>
      <c r="J17" s="318">
        <f t="shared" ref="J17:J18" ca="1" si="6">IF(D17="JASA",G17*F17,0)</f>
        <v>0</v>
      </c>
      <c r="K17" s="319">
        <f t="shared" ca="1" si="3"/>
        <v>0</v>
      </c>
      <c r="L17" s="324"/>
      <c r="M17" s="324"/>
      <c r="N17" s="324"/>
      <c r="O17" s="320"/>
      <c r="P17" s="320"/>
      <c r="Q17" s="302"/>
      <c r="R17" s="294"/>
      <c r="S17" s="321"/>
      <c r="T17" s="299"/>
      <c r="U17" s="299"/>
      <c r="V17" s="299"/>
    </row>
    <row r="18" spans="1:22" s="325" customFormat="1">
      <c r="A18" s="294" t="e">
        <f>IF(AND(C18=0,#REF!=0,#REF!=0),"BLANKS",1)</f>
        <v>#REF!</v>
      </c>
      <c r="B18" s="687"/>
      <c r="C18" s="688"/>
      <c r="D18" s="315" t="str">
        <f ca="1">IF(ISERROR(OFFSET('HARGA SATUAN'!$D$6,MATCH(RAB!C18,'HARGA SATUAN'!$C$7:$C$1492,0),0)),"",OFFSET('HARGA SATUAN'!$D$6,MATCH(RAB!C18,'HARGA SATUAN'!$C$7:$C$1492,0),0))</f>
        <v/>
      </c>
      <c r="E18" s="316" t="str">
        <f ca="1">IF(B18="+","Unit",IF(ISERROR(OFFSET('HARGA SATUAN'!$E$6,MATCH(RAB!C18,'HARGA SATUAN'!$C$7:$C$1492,0),0)),"",OFFSET('HARGA SATUAN'!$E$6,MATCH(RAB!C18,'HARGA SATUAN'!$C$7:$C$1492,0),0)))</f>
        <v/>
      </c>
      <c r="F18" s="326"/>
      <c r="G18" s="317">
        <f ca="1">IF(ISERROR(OFFSET('HARGA SATUAN'!$I$6,MATCH(RAB!C18,'HARGA SATUAN'!$C$7:$C$1492,0),0)),0,OFFSET('HARGA SATUAN'!$I$6,MATCH(RAB!C18,'HARGA SATUAN'!$C$7:$C$1492,0),0))</f>
        <v>0</v>
      </c>
      <c r="H18" s="318">
        <f t="shared" ca="1" si="4"/>
        <v>0</v>
      </c>
      <c r="I18" s="318">
        <f t="shared" ca="1" si="5"/>
        <v>0</v>
      </c>
      <c r="J18" s="318">
        <f t="shared" ca="1" si="6"/>
        <v>0</v>
      </c>
      <c r="K18" s="319">
        <f t="shared" ca="1" si="3"/>
        <v>0</v>
      </c>
      <c r="L18" s="324"/>
      <c r="M18" s="324"/>
      <c r="N18" s="324"/>
      <c r="O18" s="320"/>
      <c r="P18" s="320"/>
      <c r="Q18" s="302"/>
      <c r="R18" s="294"/>
      <c r="S18" s="321"/>
      <c r="T18" s="299"/>
      <c r="U18" s="299"/>
      <c r="V18" s="299"/>
    </row>
    <row r="19" spans="1:22" s="325" customFormat="1">
      <c r="A19" s="294"/>
      <c r="B19" s="690" t="s">
        <v>1035</v>
      </c>
      <c r="C19" s="691" t="s">
        <v>1636</v>
      </c>
      <c r="D19" s="315" t="str">
        <f ca="1">IF(ISERROR(OFFSET('HARGA SATUAN'!$D$6,MATCH(RAB!C19,'HARGA SATUAN'!$C$7:$C$1492,0),0)),"",OFFSET('HARGA SATUAN'!$D$6,MATCH(RAB!C19,'HARGA SATUAN'!$C$7:$C$1492,0),0))</f>
        <v/>
      </c>
      <c r="E19" s="316" t="str">
        <f ca="1">IF(B19="+","Unit",IF(ISERROR(OFFSET('HARGA SATUAN'!$E$6,MATCH(RAB!C19,'HARGA SATUAN'!$C$7:$C$1492,0),0)),"",OFFSET('HARGA SATUAN'!$E$6,MATCH(RAB!C19,'HARGA SATUAN'!$C$7:$C$1492,0),0)))</f>
        <v>Unit</v>
      </c>
      <c r="F19" s="326">
        <v>1</v>
      </c>
      <c r="G19" s="317">
        <f ca="1">IF(ISERROR(OFFSET('HARGA SATUAN'!$I$6,MATCH(RAB!C19,'HARGA SATUAN'!$C$7:$C$1492,0),0)),0,OFFSET('HARGA SATUAN'!$I$6,MATCH(RAB!C19,'HARGA SATUAN'!$C$7:$C$1492,0),0))</f>
        <v>0</v>
      </c>
      <c r="H19" s="318">
        <f t="shared" ref="H19:H76" ca="1" si="7">IF(OR(D19="MDU",D19="MDU-KD"),(IF($O$3="RAB NON MDU","PLN KD",G19*F19)),0)</f>
        <v>0</v>
      </c>
      <c r="I19" s="318">
        <f t="shared" ref="I19:I76" ca="1" si="8">IF(D19="HDW",G19*F19,0)</f>
        <v>0</v>
      </c>
      <c r="J19" s="318">
        <f t="shared" ref="J19:J76" ca="1" si="9">IF(D19="JASA",G19*F19,0)</f>
        <v>0</v>
      </c>
      <c r="K19" s="319">
        <f t="shared" ref="K19:K76" ca="1" si="10">SUM(H19:J19)</f>
        <v>0</v>
      </c>
      <c r="L19" s="324"/>
      <c r="M19" s="324"/>
      <c r="N19" s="324"/>
      <c r="O19" s="320"/>
      <c r="P19" s="320"/>
      <c r="Q19" s="302"/>
      <c r="R19" s="294"/>
      <c r="S19" s="321"/>
      <c r="T19" s="299"/>
      <c r="U19" s="299"/>
      <c r="V19" s="299"/>
    </row>
    <row r="20" spans="1:22" s="325" customFormat="1">
      <c r="A20" s="294" t="e">
        <f>IF(AND(C20=0,#REF!=0,#REF!=0),"BLANKS",1)</f>
        <v>#REF!</v>
      </c>
      <c r="B20" s="690">
        <v>1</v>
      </c>
      <c r="C20" s="691" t="s">
        <v>1146</v>
      </c>
      <c r="D20" s="315" t="str">
        <f ca="1">IF(ISERROR(OFFSET('HARGA SATUAN'!$D$6,MATCH(RAB!C20,'HARGA SATUAN'!$C$7:$C$1492,0),0)),"",OFFSET('HARGA SATUAN'!$D$6,MATCH(RAB!C20,'HARGA SATUAN'!$C$7:$C$1492,0),0))</f>
        <v>MDU-KD</v>
      </c>
      <c r="E20" s="316" t="str">
        <f ca="1">IF(B20="+","Unit",IF(ISERROR(OFFSET('HARGA SATUAN'!$E$6,MATCH(RAB!C20,'HARGA SATUAN'!$C$7:$C$1492,0),0)),"",OFFSET('HARGA SATUAN'!$E$6,MATCH(RAB!C20,'HARGA SATUAN'!$C$7:$C$1492,0),0)))</f>
        <v>Bh</v>
      </c>
      <c r="F20" s="326">
        <f>F19*1</f>
        <v>1</v>
      </c>
      <c r="G20" s="317">
        <f ca="1">IF(ISERROR(OFFSET('HARGA SATUAN'!$I$6,MATCH(RAB!C20,'HARGA SATUAN'!$C$7:$C$1492,0),0)),0,OFFSET('HARGA SATUAN'!$I$6,MATCH(RAB!C20,'HARGA SATUAN'!$C$7:$C$1492,0),0))</f>
        <v>42757200</v>
      </c>
      <c r="H20" s="318">
        <f t="shared" ca="1" si="7"/>
        <v>42757200</v>
      </c>
      <c r="I20" s="318">
        <f t="shared" ca="1" si="8"/>
        <v>0</v>
      </c>
      <c r="J20" s="318">
        <f t="shared" ca="1" si="9"/>
        <v>0</v>
      </c>
      <c r="K20" s="319">
        <f t="shared" ca="1" si="10"/>
        <v>42757200</v>
      </c>
      <c r="L20" s="324"/>
      <c r="M20" s="324"/>
      <c r="N20" s="324"/>
      <c r="O20" s="320"/>
      <c r="P20" s="320"/>
      <c r="Q20" s="302"/>
      <c r="R20" s="294"/>
      <c r="S20" s="321"/>
      <c r="T20" s="299"/>
      <c r="U20" s="299"/>
      <c r="V20" s="299"/>
    </row>
    <row r="21" spans="1:22" s="325" customFormat="1">
      <c r="A21" s="294" t="e">
        <f>IF(AND(C21=0,C22=0,#REF!=0),"BLANKS",1)</f>
        <v>#REF!</v>
      </c>
      <c r="B21" s="692">
        <v>2</v>
      </c>
      <c r="C21" s="693" t="s">
        <v>1548</v>
      </c>
      <c r="D21" s="315" t="str">
        <f ca="1">IF(ISERROR(OFFSET('HARGA SATUAN'!$D$6,MATCH(RAB!C21,'HARGA SATUAN'!$C$7:$C$1492,0),0)),"",OFFSET('HARGA SATUAN'!$D$6,MATCH(RAB!C21,'HARGA SATUAN'!$C$7:$C$1492,0),0))</f>
        <v/>
      </c>
      <c r="E21" s="316" t="str">
        <f ca="1">IF(B21="+","Unit",IF(ISERROR(OFFSET('HARGA SATUAN'!$E$6,MATCH(RAB!C21,'HARGA SATUAN'!$C$7:$C$1492,0),0)),"",OFFSET('HARGA SATUAN'!$E$6,MATCH(RAB!C21,'HARGA SATUAN'!$C$7:$C$1492,0),0)))</f>
        <v/>
      </c>
      <c r="F21" s="326"/>
      <c r="G21" s="317">
        <f ca="1">IF(ISERROR(OFFSET('HARGA SATUAN'!$I$6,MATCH(RAB!C21,'HARGA SATUAN'!$C$7:$C$1492,0),0)),0,OFFSET('HARGA SATUAN'!$I$6,MATCH(RAB!C21,'HARGA SATUAN'!$C$7:$C$1492,0),0))</f>
        <v>0</v>
      </c>
      <c r="H21" s="318">
        <f t="shared" ca="1" si="7"/>
        <v>0</v>
      </c>
      <c r="I21" s="318">
        <f t="shared" ca="1" si="8"/>
        <v>0</v>
      </c>
      <c r="J21" s="318">
        <f t="shared" ca="1" si="9"/>
        <v>0</v>
      </c>
      <c r="K21" s="319">
        <f t="shared" ca="1" si="10"/>
        <v>0</v>
      </c>
      <c r="L21" s="324"/>
      <c r="M21" s="324"/>
      <c r="N21" s="324"/>
      <c r="O21" s="320"/>
      <c r="P21" s="320"/>
      <c r="Q21" s="302"/>
      <c r="R21" s="294"/>
      <c r="S21" s="321"/>
      <c r="T21" s="299"/>
      <c r="U21" s="299"/>
      <c r="V21" s="299"/>
    </row>
    <row r="22" spans="1:22" s="325" customFormat="1">
      <c r="A22" s="294" t="e">
        <f>IF(AND(C22=0,#REF!=0,#REF!=0),"BLANKS",1)</f>
        <v>#REF!</v>
      </c>
      <c r="B22" s="690"/>
      <c r="C22" s="693" t="s">
        <v>65</v>
      </c>
      <c r="D22" s="315" t="str">
        <f ca="1">IF(ISERROR(OFFSET('HARGA SATUAN'!$D$6,MATCH(RAB!C22,'HARGA SATUAN'!$C$7:$C$1492,0),0)),"",OFFSET('HARGA SATUAN'!$D$6,MATCH(RAB!C22,'HARGA SATUAN'!$C$7:$C$1492,0),0))</f>
        <v>MDU-KD</v>
      </c>
      <c r="E22" s="316" t="str">
        <f ca="1">IF(B22="+","Unit",IF(ISERROR(OFFSET('HARGA SATUAN'!$E$6,MATCH(RAB!C22,'HARGA SATUAN'!$C$7:$C$1492,0),0)),"",OFFSET('HARGA SATUAN'!$E$6,MATCH(RAB!C22,'HARGA SATUAN'!$C$7:$C$1492,0),0)))</f>
        <v>Mtr</v>
      </c>
      <c r="F22" s="326">
        <f>F19*(3*3)</f>
        <v>9</v>
      </c>
      <c r="G22" s="317">
        <f ca="1">IF(ISERROR(OFFSET('HARGA SATUAN'!$I$6,MATCH(RAB!C22,'HARGA SATUAN'!$C$7:$C$1492,0),0)),0,OFFSET('HARGA SATUAN'!$I$6,MATCH(RAB!C22,'HARGA SATUAN'!$C$7:$C$1492,0),0))</f>
        <v>14200</v>
      </c>
      <c r="H22" s="318">
        <f t="shared" ca="1" si="7"/>
        <v>127800</v>
      </c>
      <c r="I22" s="318">
        <f t="shared" ca="1" si="8"/>
        <v>0</v>
      </c>
      <c r="J22" s="318">
        <f t="shared" ca="1" si="9"/>
        <v>0</v>
      </c>
      <c r="K22" s="319">
        <f t="shared" ca="1" si="10"/>
        <v>127800</v>
      </c>
      <c r="L22" s="324"/>
      <c r="M22" s="324"/>
      <c r="N22" s="324"/>
      <c r="O22" s="320"/>
      <c r="P22" s="320"/>
      <c r="Q22" s="302"/>
      <c r="R22" s="294"/>
      <c r="S22" s="321"/>
      <c r="T22" s="299"/>
      <c r="U22" s="299"/>
      <c r="V22" s="299"/>
    </row>
    <row r="23" spans="1:22" s="325" customFormat="1">
      <c r="A23" s="294"/>
      <c r="B23" s="690"/>
      <c r="C23" s="109" t="s">
        <v>1402</v>
      </c>
      <c r="D23" s="315" t="str">
        <f ca="1">IF(ISERROR(OFFSET('HARGA SATUAN'!$D$6,MATCH(RAB!C23,'HARGA SATUAN'!$C$7:$C$1492,0),0)),"",OFFSET('HARGA SATUAN'!$D$6,MATCH(RAB!C23,'HARGA SATUAN'!$C$7:$C$1492,0),0))</f>
        <v>MDU-KD</v>
      </c>
      <c r="E23" s="316" t="str">
        <f ca="1">IF(B23="+","Unit",IF(ISERROR(OFFSET('HARGA SATUAN'!$E$6,MATCH(RAB!C23,'HARGA SATUAN'!$C$7:$C$1492,0),0)),"",OFFSET('HARGA SATUAN'!$E$6,MATCH(RAB!C23,'HARGA SATUAN'!$C$7:$C$1492,0),0)))</f>
        <v>Mtr</v>
      </c>
      <c r="F23" s="326">
        <f>F19*3</f>
        <v>3</v>
      </c>
      <c r="G23" s="317">
        <f ca="1">IF(ISERROR(OFFSET('HARGA SATUAN'!$I$6,MATCH(RAB!C23,'HARGA SATUAN'!$C$7:$C$1492,0),0)),0,OFFSET('HARGA SATUAN'!$I$6,MATCH(RAB!C23,'HARGA SATUAN'!$C$7:$C$1492,0),0))</f>
        <v>53300</v>
      </c>
      <c r="H23" s="318">
        <f t="shared" ca="1" si="7"/>
        <v>159900</v>
      </c>
      <c r="I23" s="318">
        <f t="shared" ca="1" si="8"/>
        <v>0</v>
      </c>
      <c r="J23" s="318">
        <f t="shared" ca="1" si="9"/>
        <v>0</v>
      </c>
      <c r="K23" s="319">
        <f t="shared" ca="1" si="10"/>
        <v>159900</v>
      </c>
      <c r="L23" s="324"/>
      <c r="M23" s="324"/>
      <c r="N23" s="324"/>
      <c r="O23" s="320"/>
      <c r="P23" s="320"/>
      <c r="Q23" s="302"/>
      <c r="R23" s="294"/>
      <c r="S23" s="321"/>
      <c r="T23" s="299"/>
      <c r="U23" s="299"/>
      <c r="V23" s="299"/>
    </row>
    <row r="24" spans="1:22" s="325" customFormat="1">
      <c r="A24" s="294">
        <f t="shared" ref="A24:A26" si="11">IF(AND(C24=0,C25=0,C26=0),"BLANKS",1)</f>
        <v>1</v>
      </c>
      <c r="B24" s="690">
        <v>3</v>
      </c>
      <c r="C24" s="109" t="s">
        <v>559</v>
      </c>
      <c r="D24" s="315" t="str">
        <f ca="1">IF(ISERROR(OFFSET('HARGA SATUAN'!$D$6,MATCH(RAB!C24,'HARGA SATUAN'!$C$7:$C$1492,0),0)),"",OFFSET('HARGA SATUAN'!$D$6,MATCH(RAB!C24,'HARGA SATUAN'!$C$7:$C$1492,0),0))</f>
        <v>MDU-KD</v>
      </c>
      <c r="E24" s="316" t="str">
        <f ca="1">IF(B24="+","Unit",IF(ISERROR(OFFSET('HARGA SATUAN'!$E$6,MATCH(RAB!C24,'HARGA SATUAN'!$C$7:$C$1492,0),0)),"",OFFSET('HARGA SATUAN'!$E$6,MATCH(RAB!C24,'HARGA SATUAN'!$C$7:$C$1492,0),0)))</f>
        <v>Bh</v>
      </c>
      <c r="F24" s="701">
        <f>F19*3</f>
        <v>3</v>
      </c>
      <c r="G24" s="317">
        <f ca="1">IF(ISERROR(OFFSET('HARGA SATUAN'!$I$6,MATCH(RAB!C24,'HARGA SATUAN'!$C$7:$C$1492,0),0)),0,OFFSET('HARGA SATUAN'!$I$6,MATCH(RAB!C24,'HARGA SATUAN'!$C$7:$C$1492,0),0))</f>
        <v>725900</v>
      </c>
      <c r="H24" s="318">
        <f t="shared" ca="1" si="7"/>
        <v>2177700</v>
      </c>
      <c r="I24" s="318">
        <f t="shared" ca="1" si="8"/>
        <v>0</v>
      </c>
      <c r="J24" s="318">
        <f t="shared" ca="1" si="9"/>
        <v>0</v>
      </c>
      <c r="K24" s="319">
        <f t="shared" ca="1" si="10"/>
        <v>2177700</v>
      </c>
      <c r="L24" s="324"/>
      <c r="M24" s="324"/>
      <c r="N24" s="324"/>
      <c r="O24" s="320"/>
      <c r="P24" s="320"/>
      <c r="Q24" s="302"/>
      <c r="R24" s="294"/>
      <c r="S24" s="321"/>
      <c r="T24" s="299"/>
      <c r="U24" s="299"/>
      <c r="V24" s="299"/>
    </row>
    <row r="25" spans="1:22" s="325" customFormat="1">
      <c r="A25" s="294">
        <f t="shared" si="11"/>
        <v>1</v>
      </c>
      <c r="B25" s="690">
        <v>4</v>
      </c>
      <c r="C25" s="691" t="s">
        <v>535</v>
      </c>
      <c r="D25" s="315" t="str">
        <f ca="1">IF(ISERROR(OFFSET('HARGA SATUAN'!$D$6,MATCH(RAB!C25,'HARGA SATUAN'!$C$7:$C$1492,0),0)),"",OFFSET('HARGA SATUAN'!$D$6,MATCH(RAB!C25,'HARGA SATUAN'!$C$7:$C$1492,0),0))</f>
        <v>MDU-KD</v>
      </c>
      <c r="E25" s="316" t="str">
        <f ca="1">IF(B25="+","Unit",IF(ISERROR(OFFSET('HARGA SATUAN'!$E$6,MATCH(RAB!C25,'HARGA SATUAN'!$C$7:$C$1492,0),0)),"",OFFSET('HARGA SATUAN'!$E$6,MATCH(RAB!C25,'HARGA SATUAN'!$C$7:$C$1492,0),0)))</f>
        <v>Bh</v>
      </c>
      <c r="F25" s="326">
        <f>F19*3</f>
        <v>3</v>
      </c>
      <c r="G25" s="317">
        <f ca="1">IF(ISERROR(OFFSET('HARGA SATUAN'!$I$6,MATCH(RAB!C25,'HARGA SATUAN'!$C$7:$C$1492,0),0)),0,OFFSET('HARGA SATUAN'!$I$6,MATCH(RAB!C25,'HARGA SATUAN'!$C$7:$C$1492,0),0))</f>
        <v>848250</v>
      </c>
      <c r="H25" s="318">
        <f t="shared" ca="1" si="7"/>
        <v>2544750</v>
      </c>
      <c r="I25" s="318">
        <f t="shared" ca="1" si="8"/>
        <v>0</v>
      </c>
      <c r="J25" s="318">
        <f t="shared" ca="1" si="9"/>
        <v>0</v>
      </c>
      <c r="K25" s="319">
        <f t="shared" ca="1" si="10"/>
        <v>2544750</v>
      </c>
      <c r="L25" s="324"/>
      <c r="M25" s="324"/>
      <c r="N25" s="324"/>
      <c r="O25" s="320"/>
      <c r="P25" s="320"/>
      <c r="Q25" s="302"/>
      <c r="R25" s="294"/>
      <c r="S25" s="321"/>
      <c r="T25" s="299"/>
      <c r="U25" s="299"/>
      <c r="V25" s="299"/>
    </row>
    <row r="26" spans="1:22" s="325" customFormat="1">
      <c r="A26" s="294">
        <f t="shared" si="11"/>
        <v>1</v>
      </c>
      <c r="B26" s="690">
        <v>5</v>
      </c>
      <c r="C26" s="691" t="s">
        <v>537</v>
      </c>
      <c r="D26" s="315" t="str">
        <f ca="1">IF(ISERROR(OFFSET('HARGA SATUAN'!$D$6,MATCH(RAB!C26,'HARGA SATUAN'!$C$7:$C$1492,0),0)),"",OFFSET('HARGA SATUAN'!$D$6,MATCH(RAB!C26,'HARGA SATUAN'!$C$7:$C$1492,0),0))</f>
        <v>HDW</v>
      </c>
      <c r="E26" s="316" t="str">
        <f ca="1">IF(B26="+","Unit",IF(ISERROR(OFFSET('HARGA SATUAN'!$E$6,MATCH(RAB!C26,'HARGA SATUAN'!$C$7:$C$1492,0),0)),"",OFFSET('HARGA SATUAN'!$E$6,MATCH(RAB!C26,'HARGA SATUAN'!$C$7:$C$1492,0),0)))</f>
        <v>Bh</v>
      </c>
      <c r="F26" s="326">
        <f>F19*3</f>
        <v>3</v>
      </c>
      <c r="G26" s="317">
        <f ca="1">IF(ISERROR(OFFSET('HARGA SATUAN'!$I$6,MATCH(RAB!C26,'HARGA SATUAN'!$C$7:$C$1492,0),0)),0,OFFSET('HARGA SATUAN'!$I$6,MATCH(RAB!C26,'HARGA SATUAN'!$C$7:$C$1492,0),0))</f>
        <v>17500</v>
      </c>
      <c r="H26" s="318">
        <f t="shared" ca="1" si="7"/>
        <v>0</v>
      </c>
      <c r="I26" s="318">
        <f t="shared" ca="1" si="8"/>
        <v>52500</v>
      </c>
      <c r="J26" s="318">
        <f t="shared" ca="1" si="9"/>
        <v>0</v>
      </c>
      <c r="K26" s="319">
        <f t="shared" ca="1" si="10"/>
        <v>52500</v>
      </c>
      <c r="L26" s="324"/>
      <c r="M26" s="324"/>
      <c r="N26" s="324"/>
      <c r="O26" s="320"/>
      <c r="P26" s="320"/>
      <c r="Q26" s="302"/>
      <c r="R26" s="294"/>
      <c r="S26" s="321"/>
      <c r="T26" s="299"/>
      <c r="U26" s="299"/>
      <c r="V26" s="299"/>
    </row>
    <row r="27" spans="1:22" s="325" customFormat="1">
      <c r="A27" s="294" t="e">
        <f>IF(AND(C27=0,C28=0,#REF!=0),"BLANKS",1)</f>
        <v>#REF!</v>
      </c>
      <c r="B27" s="690">
        <v>6</v>
      </c>
      <c r="C27" s="109" t="s">
        <v>1569</v>
      </c>
      <c r="D27" s="315" t="str">
        <f ca="1">IF(ISERROR(OFFSET('HARGA SATUAN'!$D$6,MATCH(RAB!C27,'HARGA SATUAN'!$C$7:$C$1492,0),0)),"",OFFSET('HARGA SATUAN'!$D$6,MATCH(RAB!C27,'HARGA SATUAN'!$C$7:$C$1492,0),0))</f>
        <v>HDW</v>
      </c>
      <c r="E27" s="316" t="str">
        <f ca="1">IF(B27="+","Unit",IF(ISERROR(OFFSET('HARGA SATUAN'!$E$6,MATCH(RAB!C27,'HARGA SATUAN'!$C$7:$C$1492,0),0)),"",OFFSET('HARGA SATUAN'!$E$6,MATCH(RAB!C27,'HARGA SATUAN'!$C$7:$C$1492,0),0)))</f>
        <v>Bh</v>
      </c>
      <c r="F27" s="326">
        <f>F19*13</f>
        <v>13</v>
      </c>
      <c r="G27" s="317">
        <f ca="1">IF(ISERROR(OFFSET('HARGA SATUAN'!$I$6,MATCH(RAB!C27,'HARGA SATUAN'!$C$7:$C$1492,0),0)),0,OFFSET('HARGA SATUAN'!$I$6,MATCH(RAB!C27,'HARGA SATUAN'!$C$7:$C$1492,0),0))</f>
        <v>64300</v>
      </c>
      <c r="H27" s="318">
        <f t="shared" ref="H27" ca="1" si="12">IF(OR(D27="MDU",D27="MDU-KD"),(IF($O$3="RAB NON MDU","PLN KD",G27*F27)),0)</f>
        <v>0</v>
      </c>
      <c r="I27" s="318">
        <f t="shared" ref="I27" ca="1" si="13">IF(D27="HDW",G27*F27,0)</f>
        <v>835900</v>
      </c>
      <c r="J27" s="318">
        <f t="shared" ref="J27" ca="1" si="14">IF(D27="JASA",G27*F27,0)</f>
        <v>0</v>
      </c>
      <c r="K27" s="319">
        <f t="shared" ref="K27" ca="1" si="15">SUM(H27:J27)</f>
        <v>835900</v>
      </c>
      <c r="L27" s="324"/>
      <c r="M27" s="324"/>
      <c r="N27" s="324"/>
      <c r="O27" s="320"/>
      <c r="P27" s="320"/>
      <c r="Q27" s="302"/>
      <c r="R27" s="294"/>
      <c r="S27" s="321"/>
      <c r="T27" s="299"/>
      <c r="U27" s="299"/>
      <c r="V27" s="299"/>
    </row>
    <row r="28" spans="1:22" s="325" customFormat="1">
      <c r="A28" s="294" t="e">
        <f>IF(AND(C28=0,#REF!=0,#REF!=0),"BLANKS",1)</f>
        <v>#REF!</v>
      </c>
      <c r="B28" s="690">
        <v>7</v>
      </c>
      <c r="C28" s="691" t="s">
        <v>163</v>
      </c>
      <c r="D28" s="315" t="str">
        <f ca="1">IF(ISERROR(OFFSET('HARGA SATUAN'!$D$6,MATCH(RAB!C28,'HARGA SATUAN'!$C$7:$C$1492,0),0)),"",OFFSET('HARGA SATUAN'!$D$6,MATCH(RAB!C28,'HARGA SATUAN'!$C$7:$C$1492,0),0))</f>
        <v>HDW</v>
      </c>
      <c r="E28" s="316" t="str">
        <f ca="1">IF(B28="+","Unit",IF(ISERROR(OFFSET('HARGA SATUAN'!$E$6,MATCH(RAB!C28,'HARGA SATUAN'!$C$7:$C$1492,0),0)),"",OFFSET('HARGA SATUAN'!$E$6,MATCH(RAB!C28,'HARGA SATUAN'!$C$7:$C$1492,0),0)))</f>
        <v>Bh</v>
      </c>
      <c r="F28" s="326">
        <f>F19*22</f>
        <v>22</v>
      </c>
      <c r="G28" s="317">
        <f ca="1">IF(ISERROR(OFFSET('HARGA SATUAN'!$I$6,MATCH(RAB!C28,'HARGA SATUAN'!$C$7:$C$1492,0),0)),0,OFFSET('HARGA SATUAN'!$I$6,MATCH(RAB!C28,'HARGA SATUAN'!$C$7:$C$1492,0),0))</f>
        <v>7938</v>
      </c>
      <c r="H28" s="318">
        <f t="shared" ca="1" si="7"/>
        <v>0</v>
      </c>
      <c r="I28" s="318">
        <f t="shared" ca="1" si="8"/>
        <v>174636</v>
      </c>
      <c r="J28" s="318">
        <f t="shared" ca="1" si="9"/>
        <v>0</v>
      </c>
      <c r="K28" s="319">
        <f t="shared" ca="1" si="10"/>
        <v>174636</v>
      </c>
      <c r="L28" s="324"/>
      <c r="M28" s="324"/>
      <c r="N28" s="324"/>
      <c r="O28" s="320"/>
      <c r="P28" s="320"/>
      <c r="Q28" s="302"/>
      <c r="R28" s="294"/>
      <c r="S28" s="321"/>
      <c r="T28" s="299"/>
      <c r="U28" s="299"/>
      <c r="V28" s="299"/>
    </row>
    <row r="29" spans="1:22" s="325" customFormat="1" ht="30">
      <c r="A29" s="294">
        <f t="shared" ref="A29:A31" si="16">IF(AND(C29=0,C30=0,C31=0),"BLANKS",1)</f>
        <v>1</v>
      </c>
      <c r="B29" s="690">
        <v>8</v>
      </c>
      <c r="C29" s="691" t="s">
        <v>176</v>
      </c>
      <c r="D29" s="315" t="str">
        <f ca="1">IF(ISERROR(OFFSET('HARGA SATUAN'!$D$6,MATCH(RAB!C29,'HARGA SATUAN'!$C$7:$C$1492,0),0)),"",OFFSET('HARGA SATUAN'!$D$6,MATCH(RAB!C29,'HARGA SATUAN'!$C$7:$C$1492,0),0))</f>
        <v>HDW</v>
      </c>
      <c r="E29" s="316" t="str">
        <f ca="1">IF(B29="+","Unit",IF(ISERROR(OFFSET('HARGA SATUAN'!$E$6,MATCH(RAB!C29,'HARGA SATUAN'!$C$7:$C$1492,0),0)),"",OFFSET('HARGA SATUAN'!$E$6,MATCH(RAB!C29,'HARGA SATUAN'!$C$7:$C$1492,0),0)))</f>
        <v>Bh</v>
      </c>
      <c r="F29" s="326">
        <f>F19*1</f>
        <v>1</v>
      </c>
      <c r="G29" s="317">
        <f ca="1">IF(ISERROR(OFFSET('HARGA SATUAN'!$I$6,MATCH(RAB!C29,'HARGA SATUAN'!$C$7:$C$1492,0),0)),0,OFFSET('HARGA SATUAN'!$I$6,MATCH(RAB!C29,'HARGA SATUAN'!$C$7:$C$1492,0),0))</f>
        <v>404600</v>
      </c>
      <c r="H29" s="318">
        <f t="shared" ca="1" si="7"/>
        <v>0</v>
      </c>
      <c r="I29" s="318">
        <f t="shared" ca="1" si="8"/>
        <v>404600</v>
      </c>
      <c r="J29" s="318">
        <f t="shared" ca="1" si="9"/>
        <v>0</v>
      </c>
      <c r="K29" s="319">
        <f t="shared" ca="1" si="10"/>
        <v>404600</v>
      </c>
      <c r="L29" s="324"/>
      <c r="M29" s="324"/>
      <c r="N29" s="324"/>
      <c r="O29" s="320"/>
      <c r="P29" s="320"/>
      <c r="Q29" s="302"/>
      <c r="R29" s="294"/>
      <c r="S29" s="321"/>
      <c r="T29" s="299"/>
      <c r="U29" s="299"/>
      <c r="V29" s="299"/>
    </row>
    <row r="30" spans="1:22" s="325" customFormat="1">
      <c r="A30" s="294">
        <f t="shared" si="16"/>
        <v>1</v>
      </c>
      <c r="B30" s="690">
        <v>9</v>
      </c>
      <c r="C30" s="691" t="s">
        <v>184</v>
      </c>
      <c r="D30" s="315" t="str">
        <f ca="1">IF(ISERROR(OFFSET('HARGA SATUAN'!$D$6,MATCH(RAB!C30,'HARGA SATUAN'!$C$7:$C$1492,0),0)),"",OFFSET('HARGA SATUAN'!$D$6,MATCH(RAB!C30,'HARGA SATUAN'!$C$7:$C$1492,0),0))</f>
        <v>HDW</v>
      </c>
      <c r="E30" s="316" t="str">
        <f ca="1">IF(B30="+","Unit",IF(ISERROR(OFFSET('HARGA SATUAN'!$E$6,MATCH(RAB!C30,'HARGA SATUAN'!$C$7:$C$1492,0),0)),"",OFFSET('HARGA SATUAN'!$E$6,MATCH(RAB!C30,'HARGA SATUAN'!$C$7:$C$1492,0),0)))</f>
        <v>Bh</v>
      </c>
      <c r="F30" s="326">
        <f>F19*3</f>
        <v>3</v>
      </c>
      <c r="G30" s="317">
        <f ca="1">IF(ISERROR(OFFSET('HARGA SATUAN'!$I$6,MATCH(RAB!C30,'HARGA SATUAN'!$C$7:$C$1492,0),0)),0,OFFSET('HARGA SATUAN'!$I$6,MATCH(RAB!C30,'HARGA SATUAN'!$C$7:$C$1492,0),0))</f>
        <v>15900</v>
      </c>
      <c r="H30" s="318">
        <f t="shared" ca="1" si="7"/>
        <v>0</v>
      </c>
      <c r="I30" s="318">
        <f t="shared" ca="1" si="8"/>
        <v>47700</v>
      </c>
      <c r="J30" s="318">
        <f t="shared" ca="1" si="9"/>
        <v>0</v>
      </c>
      <c r="K30" s="319">
        <f t="shared" ca="1" si="10"/>
        <v>47700</v>
      </c>
      <c r="L30" s="324"/>
      <c r="M30" s="324"/>
      <c r="N30" s="324"/>
      <c r="O30" s="320"/>
      <c r="P30" s="320"/>
      <c r="Q30" s="302"/>
      <c r="R30" s="294"/>
      <c r="S30" s="321"/>
      <c r="T30" s="299"/>
      <c r="U30" s="299"/>
      <c r="V30" s="299"/>
    </row>
    <row r="31" spans="1:22" s="325" customFormat="1">
      <c r="A31" s="294">
        <f t="shared" si="16"/>
        <v>1</v>
      </c>
      <c r="B31" s="690">
        <v>10</v>
      </c>
      <c r="C31" s="691" t="s">
        <v>592</v>
      </c>
      <c r="D31" s="315" t="str">
        <f ca="1">IF(ISERROR(OFFSET('HARGA SATUAN'!$D$6,MATCH(RAB!C31,'HARGA SATUAN'!$C$7:$C$1492,0),0)),"",OFFSET('HARGA SATUAN'!$D$6,MATCH(RAB!C31,'HARGA SATUAN'!$C$7:$C$1492,0),0))</f>
        <v>HDW</v>
      </c>
      <c r="E31" s="316" t="str">
        <f ca="1">IF(B31="+","Unit",IF(ISERROR(OFFSET('HARGA SATUAN'!$E$6,MATCH(RAB!C31,'HARGA SATUAN'!$C$7:$C$1492,0),0)),"",OFFSET('HARGA SATUAN'!$E$6,MATCH(RAB!C31,'HARGA SATUAN'!$C$7:$C$1492,0),0)))</f>
        <v>Bh</v>
      </c>
      <c r="F31" s="326">
        <f>F19*5</f>
        <v>5</v>
      </c>
      <c r="G31" s="317">
        <f ca="1">IF(ISERROR(OFFSET('HARGA SATUAN'!$I$6,MATCH(RAB!C31,'HARGA SATUAN'!$C$7:$C$1492,0),0)),0,OFFSET('HARGA SATUAN'!$I$6,MATCH(RAB!C31,'HARGA SATUAN'!$C$7:$C$1492,0),0))</f>
        <v>283100</v>
      </c>
      <c r="H31" s="318">
        <f t="shared" ca="1" si="7"/>
        <v>0</v>
      </c>
      <c r="I31" s="318">
        <f t="shared" ca="1" si="8"/>
        <v>1415500</v>
      </c>
      <c r="J31" s="318">
        <f t="shared" ca="1" si="9"/>
        <v>0</v>
      </c>
      <c r="K31" s="319">
        <f t="shared" ca="1" si="10"/>
        <v>1415500</v>
      </c>
      <c r="L31" s="324"/>
      <c r="M31" s="324"/>
      <c r="N31" s="324"/>
      <c r="O31" s="320"/>
      <c r="P31" s="320"/>
      <c r="Q31" s="302"/>
      <c r="R31" s="294"/>
      <c r="S31" s="321"/>
      <c r="T31" s="299"/>
      <c r="U31" s="299"/>
      <c r="V31" s="299"/>
    </row>
    <row r="32" spans="1:22" s="325" customFormat="1">
      <c r="A32" s="294" t="e">
        <f>IF(AND(C32=0,C33=0,#REF!=0),"BLANKS",1)</f>
        <v>#REF!</v>
      </c>
      <c r="B32" s="690">
        <v>11</v>
      </c>
      <c r="C32" s="691" t="s">
        <v>593</v>
      </c>
      <c r="D32" s="315" t="str">
        <f ca="1">IF(ISERROR(OFFSET('HARGA SATUAN'!$D$6,MATCH(RAB!C32,'HARGA SATUAN'!$C$7:$C$1492,0),0)),"",OFFSET('HARGA SATUAN'!$D$6,MATCH(RAB!C32,'HARGA SATUAN'!$C$7:$C$1492,0),0))</f>
        <v>HDW</v>
      </c>
      <c r="E32" s="316" t="str">
        <f ca="1">IF(B32="+","Unit",IF(ISERROR(OFFSET('HARGA SATUAN'!$E$6,MATCH(RAB!C32,'HARGA SATUAN'!$C$7:$C$1492,0),0)),"",OFFSET('HARGA SATUAN'!$E$6,MATCH(RAB!C32,'HARGA SATUAN'!$C$7:$C$1492,0),0)))</f>
        <v>Bh</v>
      </c>
      <c r="F32" s="326">
        <f>F19*4</f>
        <v>4</v>
      </c>
      <c r="G32" s="317">
        <f ca="1">IF(ISERROR(OFFSET('HARGA SATUAN'!$I$6,MATCH(RAB!C32,'HARGA SATUAN'!$C$7:$C$1492,0),0)),0,OFFSET('HARGA SATUAN'!$I$6,MATCH(RAB!C32,'HARGA SATUAN'!$C$7:$C$1492,0),0))</f>
        <v>380500</v>
      </c>
      <c r="H32" s="318">
        <f t="shared" ca="1" si="7"/>
        <v>0</v>
      </c>
      <c r="I32" s="318">
        <f t="shared" ca="1" si="8"/>
        <v>1522000</v>
      </c>
      <c r="J32" s="318">
        <f t="shared" ca="1" si="9"/>
        <v>0</v>
      </c>
      <c r="K32" s="319">
        <f t="shared" ca="1" si="10"/>
        <v>1522000</v>
      </c>
      <c r="L32" s="324"/>
      <c r="M32" s="324"/>
      <c r="N32" s="324"/>
      <c r="O32" s="320"/>
      <c r="P32" s="320"/>
      <c r="Q32" s="302"/>
      <c r="R32" s="294"/>
      <c r="S32" s="321"/>
      <c r="T32" s="299"/>
      <c r="U32" s="299"/>
      <c r="V32" s="299"/>
    </row>
    <row r="33" spans="1:22" s="325" customFormat="1">
      <c r="A33" s="294" t="e">
        <f>IF(AND(C33=0,#REF!=0,#REF!=0),"BLANKS",1)</f>
        <v>#REF!</v>
      </c>
      <c r="B33" s="690">
        <v>12</v>
      </c>
      <c r="C33" s="691" t="s">
        <v>208</v>
      </c>
      <c r="D33" s="315" t="str">
        <f ca="1">IF(ISERROR(OFFSET('HARGA SATUAN'!$D$6,MATCH(RAB!C33,'HARGA SATUAN'!$C$7:$C$1492,0),0)),"",OFFSET('HARGA SATUAN'!$D$6,MATCH(RAB!C33,'HARGA SATUAN'!$C$7:$C$1492,0),0))</f>
        <v>HDW</v>
      </c>
      <c r="E33" s="316" t="str">
        <f ca="1">IF(B33="+","Unit",IF(ISERROR(OFFSET('HARGA SATUAN'!$E$6,MATCH(RAB!C33,'HARGA SATUAN'!$C$7:$C$1492,0),0)),"",OFFSET('HARGA SATUAN'!$E$6,MATCH(RAB!C33,'HARGA SATUAN'!$C$7:$C$1492,0),0)))</f>
        <v>Bh</v>
      </c>
      <c r="F33" s="326">
        <f>F19*3</f>
        <v>3</v>
      </c>
      <c r="G33" s="317">
        <f ca="1">IF(ISERROR(OFFSET('HARGA SATUAN'!$I$6,MATCH(RAB!C33,'HARGA SATUAN'!$C$7:$C$1492,0),0)),0,OFFSET('HARGA SATUAN'!$I$6,MATCH(RAB!C33,'HARGA SATUAN'!$C$7:$C$1492,0),0))</f>
        <v>173400</v>
      </c>
      <c r="H33" s="318">
        <f t="shared" ca="1" si="7"/>
        <v>0</v>
      </c>
      <c r="I33" s="318">
        <f t="shared" ca="1" si="8"/>
        <v>520200</v>
      </c>
      <c r="J33" s="318">
        <f t="shared" ca="1" si="9"/>
        <v>0</v>
      </c>
      <c r="K33" s="319">
        <f t="shared" ca="1" si="10"/>
        <v>520200</v>
      </c>
      <c r="L33" s="324"/>
      <c r="M33" s="324"/>
      <c r="N33" s="324"/>
      <c r="O33" s="320"/>
      <c r="P33" s="320"/>
      <c r="Q33" s="302"/>
      <c r="R33" s="294"/>
      <c r="S33" s="321"/>
      <c r="T33" s="299"/>
      <c r="U33" s="299"/>
      <c r="V33" s="299"/>
    </row>
    <row r="34" spans="1:22" s="325" customFormat="1">
      <c r="A34" s="294"/>
      <c r="B34" s="690">
        <v>13</v>
      </c>
      <c r="C34" s="691" t="s">
        <v>247</v>
      </c>
      <c r="D34" s="315" t="str">
        <f ca="1">IF(ISERROR(OFFSET('HARGA SATUAN'!$D$6,MATCH(RAB!C34,'HARGA SATUAN'!$C$7:$C$1492,0),0)),"",OFFSET('HARGA SATUAN'!$D$6,MATCH(RAB!C34,'HARGA SATUAN'!$C$7:$C$1492,0),0))</f>
        <v>HDW</v>
      </c>
      <c r="E34" s="316" t="str">
        <f ca="1">IF(B34="+","Unit",IF(ISERROR(OFFSET('HARGA SATUAN'!$E$6,MATCH(RAB!C34,'HARGA SATUAN'!$C$7:$C$1492,0),0)),"",OFFSET('HARGA SATUAN'!$E$6,MATCH(RAB!C34,'HARGA SATUAN'!$C$7:$C$1492,0),0)))</f>
        <v>Bh</v>
      </c>
      <c r="F34" s="326">
        <f>F19*1</f>
        <v>1</v>
      </c>
      <c r="G34" s="317">
        <f ca="1">IF(ISERROR(OFFSET('HARGA SATUAN'!$I$6,MATCH(RAB!C34,'HARGA SATUAN'!$C$7:$C$1492,0),0)),0,OFFSET('HARGA SATUAN'!$I$6,MATCH(RAB!C34,'HARGA SATUAN'!$C$7:$C$1492,0),0))</f>
        <v>57690</v>
      </c>
      <c r="H34" s="318">
        <f t="shared" ref="H34" ca="1" si="17">IF(OR(D34="MDU",D34="MDU-KD"),(IF($O$3="RAB NON MDU","PLN KD",G34*F34)),0)</f>
        <v>0</v>
      </c>
      <c r="I34" s="318">
        <f t="shared" ref="I34" ca="1" si="18">IF(D34="HDW",G34*F34,0)</f>
        <v>57690</v>
      </c>
      <c r="J34" s="318">
        <f t="shared" ref="J34" ca="1" si="19">IF(D34="JASA",G34*F34,0)</f>
        <v>0</v>
      </c>
      <c r="K34" s="319">
        <f t="shared" ref="K34" ca="1" si="20">SUM(H34:J34)</f>
        <v>57690</v>
      </c>
      <c r="L34" s="324"/>
      <c r="M34" s="324"/>
      <c r="N34" s="324"/>
      <c r="O34" s="320"/>
      <c r="P34" s="320"/>
      <c r="Q34" s="302"/>
      <c r="R34" s="294"/>
      <c r="S34" s="321"/>
      <c r="T34" s="299"/>
      <c r="U34" s="299"/>
      <c r="V34" s="299"/>
    </row>
    <row r="35" spans="1:22" s="325" customFormat="1">
      <c r="A35" s="294">
        <f>IF(AND(C35=0,C40=0,C41=0),"BLANKS",1)</f>
        <v>1</v>
      </c>
      <c r="B35" s="690">
        <v>14</v>
      </c>
      <c r="C35" s="691" t="s">
        <v>234</v>
      </c>
      <c r="D35" s="315" t="str">
        <f ca="1">IF(ISERROR(OFFSET('HARGA SATUAN'!$D$6,MATCH(RAB!C35,'HARGA SATUAN'!$C$7:$C$1492,0),0)),"",OFFSET('HARGA SATUAN'!$D$6,MATCH(RAB!C35,'HARGA SATUAN'!$C$7:$C$1492,0),0))</f>
        <v>HDW</v>
      </c>
      <c r="E35" s="316" t="str">
        <f ca="1">IF(B35="+","Unit",IF(ISERROR(OFFSET('HARGA SATUAN'!$E$6,MATCH(RAB!C35,'HARGA SATUAN'!$C$7:$C$1492,0),0)),"",OFFSET('HARGA SATUAN'!$E$6,MATCH(RAB!C35,'HARGA SATUAN'!$C$7:$C$1492,0),0)))</f>
        <v>Bh</v>
      </c>
      <c r="F35" s="326">
        <f>F19*2</f>
        <v>2</v>
      </c>
      <c r="G35" s="317">
        <f ca="1">IF(ISERROR(OFFSET('HARGA SATUAN'!$I$6,MATCH(RAB!C35,'HARGA SATUAN'!$C$7:$C$1492,0),0)),0,OFFSET('HARGA SATUAN'!$I$6,MATCH(RAB!C35,'HARGA SATUAN'!$C$7:$C$1492,0),0))</f>
        <v>67500</v>
      </c>
      <c r="H35" s="318">
        <f t="shared" ref="H35:H36" ca="1" si="21">IF(OR(D35="MDU",D35="MDU-KD"),(IF($O$3="RAB NON MDU","PLN KD",G35*F35)),0)</f>
        <v>0</v>
      </c>
      <c r="I35" s="318">
        <f t="shared" ref="I35:I36" ca="1" si="22">IF(D35="HDW",G35*F35,0)</f>
        <v>135000</v>
      </c>
      <c r="J35" s="318">
        <f t="shared" ref="J35:J36" ca="1" si="23">IF(D35="JASA",G35*F35,0)</f>
        <v>0</v>
      </c>
      <c r="K35" s="319">
        <f t="shared" ref="K35:K36" ca="1" si="24">SUM(H35:J35)</f>
        <v>135000</v>
      </c>
      <c r="L35" s="324"/>
      <c r="M35" s="324"/>
      <c r="N35" s="324"/>
      <c r="O35" s="320"/>
      <c r="P35" s="320"/>
      <c r="Q35" s="302"/>
      <c r="R35" s="294"/>
      <c r="S35" s="321"/>
      <c r="T35" s="299"/>
      <c r="U35" s="299"/>
      <c r="V35" s="299"/>
    </row>
    <row r="36" spans="1:22" s="325" customFormat="1">
      <c r="A36" s="294" t="e">
        <f>IF(AND(C36=0,#REF!=0,#REF!=0),"BLANKS",1)</f>
        <v>#REF!</v>
      </c>
      <c r="B36" s="690">
        <v>15</v>
      </c>
      <c r="C36" s="691" t="s">
        <v>267</v>
      </c>
      <c r="D36" s="315" t="str">
        <f ca="1">IF(ISERROR(OFFSET('HARGA SATUAN'!$D$6,MATCH(RAB!C36,'HARGA SATUAN'!$C$7:$C$1492,0),0)),"",OFFSET('HARGA SATUAN'!$D$6,MATCH(RAB!C36,'HARGA SATUAN'!$C$7:$C$1492,0),0))</f>
        <v>HDW</v>
      </c>
      <c r="E36" s="316" t="str">
        <f ca="1">IF(B36="+","Unit",IF(ISERROR(OFFSET('HARGA SATUAN'!$E$6,MATCH(RAB!C36,'HARGA SATUAN'!$C$7:$C$1492,0),0)),"",OFFSET('HARGA SATUAN'!$E$6,MATCH(RAB!C36,'HARGA SATUAN'!$C$7:$C$1492,0),0)))</f>
        <v>Bh</v>
      </c>
      <c r="F36" s="326">
        <f>F19*2</f>
        <v>2</v>
      </c>
      <c r="G36" s="317">
        <f ca="1">IF(ISERROR(OFFSET('HARGA SATUAN'!$I$6,MATCH(RAB!C36,'HARGA SATUAN'!$C$7:$C$1492,0),0)),0,OFFSET('HARGA SATUAN'!$I$6,MATCH(RAB!C36,'HARGA SATUAN'!$C$7:$C$1492,0),0))</f>
        <v>129000</v>
      </c>
      <c r="H36" s="318">
        <f t="shared" ca="1" si="21"/>
        <v>0</v>
      </c>
      <c r="I36" s="318">
        <f t="shared" ca="1" si="22"/>
        <v>258000</v>
      </c>
      <c r="J36" s="318">
        <f t="shared" ca="1" si="23"/>
        <v>0</v>
      </c>
      <c r="K36" s="319">
        <f t="shared" ca="1" si="24"/>
        <v>258000</v>
      </c>
      <c r="L36" s="324"/>
      <c r="M36" s="324"/>
      <c r="N36" s="324"/>
      <c r="O36" s="320"/>
      <c r="P36" s="320"/>
      <c r="Q36" s="302"/>
      <c r="R36" s="294"/>
      <c r="S36" s="321"/>
      <c r="T36" s="299"/>
      <c r="U36" s="299"/>
      <c r="V36" s="299"/>
    </row>
    <row r="37" spans="1:22" s="325" customFormat="1">
      <c r="A37" s="294">
        <f t="shared" ref="A37:A39" si="25">IF(AND(C37=0,C38=0,C39=0),"BLANKS",1)</f>
        <v>1</v>
      </c>
      <c r="B37" s="690">
        <v>16</v>
      </c>
      <c r="C37" s="691" t="s">
        <v>607</v>
      </c>
      <c r="D37" s="315" t="str">
        <f ca="1">IF(ISERROR(OFFSET('HARGA SATUAN'!$D$6,MATCH(RAB!C37,'HARGA SATUAN'!$C$7:$C$1492,0),0)),"",OFFSET('HARGA SATUAN'!$D$6,MATCH(RAB!C37,'HARGA SATUAN'!$C$7:$C$1492,0),0))</f>
        <v>HDW</v>
      </c>
      <c r="E37" s="316" t="str">
        <f ca="1">IF(B37="+","Unit",IF(ISERROR(OFFSET('HARGA SATUAN'!$E$6,MATCH(RAB!C37,'HARGA SATUAN'!$C$7:$C$1492,0),0)),"",OFFSET('HARGA SATUAN'!$E$6,MATCH(RAB!C37,'HARGA SATUAN'!$C$7:$C$1492,0),0)))</f>
        <v>Bh</v>
      </c>
      <c r="F37" s="326">
        <f>F19*4</f>
        <v>4</v>
      </c>
      <c r="G37" s="317">
        <f ca="1">IF(ISERROR(OFFSET('HARGA SATUAN'!$I$6,MATCH(RAB!C37,'HARGA SATUAN'!$C$7:$C$1492,0),0)),0,OFFSET('HARGA SATUAN'!$I$6,MATCH(RAB!C37,'HARGA SATUAN'!$C$7:$C$1492,0),0))</f>
        <v>250000</v>
      </c>
      <c r="H37" s="318">
        <f t="shared" ref="H37:H50" ca="1" si="26">IF(OR(D37="MDU",D37="MDU-KD"),(IF($O$3="RAB NON MDU","PLN KD",G37*F37)),0)</f>
        <v>0</v>
      </c>
      <c r="I37" s="318">
        <f t="shared" ref="I37:I50" ca="1" si="27">IF(D37="HDW",G37*F37,0)</f>
        <v>1000000</v>
      </c>
      <c r="J37" s="318">
        <f t="shared" ref="J37:J50" ca="1" si="28">IF(D37="JASA",G37*F37,0)</f>
        <v>0</v>
      </c>
      <c r="K37" s="319">
        <f t="shared" ref="K37:K50" ca="1" si="29">SUM(H37:J37)</f>
        <v>1000000</v>
      </c>
      <c r="L37" s="324"/>
      <c r="M37" s="324"/>
      <c r="N37" s="324"/>
      <c r="O37" s="320"/>
      <c r="P37" s="320"/>
      <c r="Q37" s="302"/>
      <c r="R37" s="294"/>
      <c r="S37" s="321"/>
      <c r="T37" s="299"/>
      <c r="U37" s="299"/>
      <c r="V37" s="299"/>
    </row>
    <row r="38" spans="1:22" s="325" customFormat="1">
      <c r="A38" s="294">
        <f t="shared" si="25"/>
        <v>1</v>
      </c>
      <c r="B38" s="690">
        <v>17</v>
      </c>
      <c r="C38" s="691" t="s">
        <v>783</v>
      </c>
      <c r="D38" s="315" t="str">
        <f ca="1">IF(ISERROR(OFFSET('HARGA SATUAN'!$D$6,MATCH(RAB!C38,'HARGA SATUAN'!$C$7:$C$1492,0),0)),"",OFFSET('HARGA SATUAN'!$D$6,MATCH(RAB!C38,'HARGA SATUAN'!$C$7:$C$1492,0),0))</f>
        <v>JASA</v>
      </c>
      <c r="E38" s="316" t="str">
        <f ca="1">IF(B38="+","Unit",IF(ISERROR(OFFSET('HARGA SATUAN'!$E$6,MATCH(RAB!C38,'HARGA SATUAN'!$C$7:$C$1492,0),0)),"",OFFSET('HARGA SATUAN'!$E$6,MATCH(RAB!C38,'HARGA SATUAN'!$C$7:$C$1492,0),0)))</f>
        <v>Unit</v>
      </c>
      <c r="F38" s="326">
        <f>F19*1</f>
        <v>1</v>
      </c>
      <c r="G38" s="317">
        <f ca="1">IF(ISERROR(OFFSET('HARGA SATUAN'!$I$6,MATCH(RAB!C38,'HARGA SATUAN'!$C$7:$C$1492,0),0)),0,OFFSET('HARGA SATUAN'!$I$6,MATCH(RAB!C38,'HARGA SATUAN'!$C$7:$C$1492,0),0))</f>
        <v>1182800</v>
      </c>
      <c r="H38" s="318">
        <f t="shared" ca="1" si="26"/>
        <v>0</v>
      </c>
      <c r="I38" s="318">
        <f t="shared" ca="1" si="27"/>
        <v>0</v>
      </c>
      <c r="J38" s="318">
        <f t="shared" ca="1" si="28"/>
        <v>1182800</v>
      </c>
      <c r="K38" s="319">
        <f t="shared" ca="1" si="29"/>
        <v>1182800</v>
      </c>
      <c r="L38" s="324"/>
      <c r="M38" s="324"/>
      <c r="N38" s="324"/>
      <c r="O38" s="320"/>
      <c r="P38" s="320"/>
      <c r="Q38" s="302"/>
      <c r="R38" s="294"/>
      <c r="S38" s="321"/>
      <c r="T38" s="299"/>
      <c r="U38" s="299"/>
      <c r="V38" s="299"/>
    </row>
    <row r="39" spans="1:22" s="325" customFormat="1">
      <c r="A39" s="294">
        <f t="shared" si="25"/>
        <v>1</v>
      </c>
      <c r="B39" s="694"/>
      <c r="C39" s="695"/>
      <c r="D39" s="315" t="str">
        <f ca="1">IF(ISERROR(OFFSET('HARGA SATUAN'!$D$6,MATCH(RAB!C39,'HARGA SATUAN'!$C$7:$C$1492,0),0)),"",OFFSET('HARGA SATUAN'!$D$6,MATCH(RAB!C39,'HARGA SATUAN'!$C$7:$C$1492,0),0))</f>
        <v/>
      </c>
      <c r="E39" s="316" t="str">
        <f ca="1">IF(B39="+","Unit",IF(ISERROR(OFFSET('HARGA SATUAN'!$E$6,MATCH(RAB!C39,'HARGA SATUAN'!$C$7:$C$1492,0),0)),"",OFFSET('HARGA SATUAN'!$E$6,MATCH(RAB!C39,'HARGA SATUAN'!$C$7:$C$1492,0),0)))</f>
        <v/>
      </c>
      <c r="F39" s="326"/>
      <c r="G39" s="317">
        <f ca="1">IF(ISERROR(OFFSET('HARGA SATUAN'!$I$6,MATCH(RAB!C39,'HARGA SATUAN'!$C$7:$C$1492,0),0)),0,OFFSET('HARGA SATUAN'!$I$6,MATCH(RAB!C39,'HARGA SATUAN'!$C$7:$C$1492,0),0))</f>
        <v>0</v>
      </c>
      <c r="H39" s="318">
        <f t="shared" ca="1" si="26"/>
        <v>0</v>
      </c>
      <c r="I39" s="318">
        <f t="shared" ca="1" si="27"/>
        <v>0</v>
      </c>
      <c r="J39" s="318">
        <f t="shared" ca="1" si="28"/>
        <v>0</v>
      </c>
      <c r="K39" s="319">
        <f t="shared" ca="1" si="29"/>
        <v>0</v>
      </c>
      <c r="L39" s="324"/>
      <c r="M39" s="324"/>
      <c r="N39" s="324"/>
      <c r="O39" s="320"/>
      <c r="P39" s="320"/>
      <c r="Q39" s="302"/>
      <c r="R39" s="294"/>
      <c r="S39" s="321"/>
      <c r="T39" s="299"/>
      <c r="U39" s="299"/>
      <c r="V39" s="299"/>
    </row>
    <row r="40" spans="1:22" s="325" customFormat="1">
      <c r="A40" s="294">
        <f>IF(AND(C40=0,C41=0,C59=0),"BLANKS",1)</f>
        <v>1</v>
      </c>
      <c r="B40" s="694" t="s">
        <v>1035</v>
      </c>
      <c r="C40" s="328" t="s">
        <v>1443</v>
      </c>
      <c r="D40" s="315" t="str">
        <f ca="1">IF(ISERROR(OFFSET('HARGA SATUAN'!$D$6,MATCH(RAB!C40,'HARGA SATUAN'!$C$7:$C$1492,0),0)),"",OFFSET('HARGA SATUAN'!$D$6,MATCH(RAB!C40,'HARGA SATUAN'!$C$7:$C$1492,0),0))</f>
        <v/>
      </c>
      <c r="E40" s="316" t="str">
        <f ca="1">IF(B40="+","Unit",IF(ISERROR(OFFSET('HARGA SATUAN'!$E$6,MATCH(RAB!C40,'HARGA SATUAN'!$C$7:$C$1492,0),0)),"",OFFSET('HARGA SATUAN'!$E$6,MATCH(RAB!C40,'HARGA SATUAN'!$C$7:$C$1492,0),0)))</f>
        <v>Unit</v>
      </c>
      <c r="F40" s="326">
        <v>2</v>
      </c>
      <c r="G40" s="317">
        <f ca="1">IF(ISERROR(OFFSET('HARGA SATUAN'!$I$6,MATCH(RAB!C40,'HARGA SATUAN'!$C$7:$C$1492,0),0)),0,OFFSET('HARGA SATUAN'!$I$6,MATCH(RAB!C40,'HARGA SATUAN'!$C$7:$C$1492,0),0))</f>
        <v>0</v>
      </c>
      <c r="H40" s="318">
        <f t="shared" ca="1" si="26"/>
        <v>0</v>
      </c>
      <c r="I40" s="318">
        <f t="shared" ca="1" si="27"/>
        <v>0</v>
      </c>
      <c r="J40" s="318">
        <f t="shared" ca="1" si="28"/>
        <v>0</v>
      </c>
      <c r="K40" s="319">
        <f t="shared" ca="1" si="29"/>
        <v>0</v>
      </c>
      <c r="L40" s="324"/>
      <c r="M40" s="324"/>
      <c r="N40" s="324"/>
      <c r="O40" s="320"/>
      <c r="P40" s="320"/>
      <c r="Q40" s="302"/>
      <c r="R40" s="294"/>
      <c r="S40" s="321"/>
      <c r="T40" s="299"/>
      <c r="U40" s="299"/>
      <c r="V40" s="299"/>
    </row>
    <row r="41" spans="1:22" s="325" customFormat="1">
      <c r="A41" s="294" t="e">
        <f>IF(AND(C41=0,C59=0,#REF!=0),"BLANKS",1)</f>
        <v>#REF!</v>
      </c>
      <c r="B41" s="694">
        <v>1</v>
      </c>
      <c r="C41" s="695" t="s">
        <v>595</v>
      </c>
      <c r="D41" s="315" t="str">
        <f ca="1">IF(ISERROR(OFFSET('HARGA SATUAN'!$D$6,MATCH(RAB!C41,'HARGA SATUAN'!$C$7:$C$1492,0),0)),"",OFFSET('HARGA SATUAN'!$D$6,MATCH(RAB!C41,'HARGA SATUAN'!$C$7:$C$1492,0),0))</f>
        <v>HDW</v>
      </c>
      <c r="E41" s="316" t="str">
        <f ca="1">IF(B41="+","Unit",IF(ISERROR(OFFSET('HARGA SATUAN'!$E$6,MATCH(RAB!C41,'HARGA SATUAN'!$C$7:$C$1492,0),0)),"",OFFSET('HARGA SATUAN'!$E$6,MATCH(RAB!C41,'HARGA SATUAN'!$C$7:$C$1492,0),0)))</f>
        <v>Bh</v>
      </c>
      <c r="F41" s="326">
        <f>F40*1</f>
        <v>2</v>
      </c>
      <c r="G41" s="317">
        <f ca="1">IF(ISERROR(OFFSET('HARGA SATUAN'!$I$6,MATCH(RAB!C41,'HARGA SATUAN'!$C$7:$C$1492,0),0)),0,OFFSET('HARGA SATUAN'!$I$6,MATCH(RAB!C41,'HARGA SATUAN'!$C$7:$C$1492,0),0))</f>
        <v>78500</v>
      </c>
      <c r="H41" s="318">
        <f t="shared" ca="1" si="26"/>
        <v>0</v>
      </c>
      <c r="I41" s="318">
        <f t="shared" ca="1" si="27"/>
        <v>157000</v>
      </c>
      <c r="J41" s="318">
        <f t="shared" ca="1" si="28"/>
        <v>0</v>
      </c>
      <c r="K41" s="319">
        <f t="shared" ca="1" si="29"/>
        <v>157000</v>
      </c>
      <c r="L41" s="324"/>
      <c r="M41" s="324"/>
      <c r="N41" s="324"/>
      <c r="O41" s="320"/>
      <c r="P41" s="320"/>
      <c r="Q41" s="302"/>
      <c r="R41" s="294"/>
      <c r="S41" s="321"/>
      <c r="T41" s="299"/>
      <c r="U41" s="299"/>
      <c r="V41" s="299"/>
    </row>
    <row r="42" spans="1:22" s="325" customFormat="1">
      <c r="A42" s="294"/>
      <c r="B42" s="694">
        <v>2</v>
      </c>
      <c r="C42" s="695" t="s">
        <v>229</v>
      </c>
      <c r="D42" s="315" t="str">
        <f ca="1">IF(ISERROR(OFFSET('HARGA SATUAN'!$D$6,MATCH(RAB!C42,'HARGA SATUAN'!$C$7:$C$1492,0),0)),"",OFFSET('HARGA SATUAN'!$D$6,MATCH(RAB!C42,'HARGA SATUAN'!$C$7:$C$1492,0),0))</f>
        <v>HDW</v>
      </c>
      <c r="E42" s="316" t="str">
        <f ca="1">IF(B42="+","Unit",IF(ISERROR(OFFSET('HARGA SATUAN'!$E$6,MATCH(RAB!C42,'HARGA SATUAN'!$C$7:$C$1492,0),0)),"",OFFSET('HARGA SATUAN'!$E$6,MATCH(RAB!C42,'HARGA SATUAN'!$C$7:$C$1492,0),0)))</f>
        <v>Bh</v>
      </c>
      <c r="F42" s="326">
        <f>F40*1</f>
        <v>2</v>
      </c>
      <c r="G42" s="317">
        <f ca="1">IF(ISERROR(OFFSET('HARGA SATUAN'!$I$6,MATCH(RAB!C42,'HARGA SATUAN'!$C$7:$C$1492,0),0)),0,OFFSET('HARGA SATUAN'!$I$6,MATCH(RAB!C42,'HARGA SATUAN'!$C$7:$C$1492,0),0))</f>
        <v>4212</v>
      </c>
      <c r="H42" s="318">
        <f t="shared" ca="1" si="26"/>
        <v>0</v>
      </c>
      <c r="I42" s="318">
        <f t="shared" ca="1" si="27"/>
        <v>8424</v>
      </c>
      <c r="J42" s="318">
        <f t="shared" ca="1" si="28"/>
        <v>0</v>
      </c>
      <c r="K42" s="319">
        <f t="shared" ca="1" si="29"/>
        <v>8424</v>
      </c>
      <c r="L42" s="324"/>
      <c r="M42" s="324"/>
      <c r="N42" s="324"/>
      <c r="O42" s="320"/>
      <c r="P42" s="320"/>
      <c r="Q42" s="302"/>
      <c r="R42" s="294"/>
      <c r="S42" s="321"/>
      <c r="T42" s="299"/>
      <c r="U42" s="299"/>
      <c r="V42" s="299"/>
    </row>
    <row r="43" spans="1:22" s="325" customFormat="1">
      <c r="A43" s="294">
        <f t="shared" ref="A43:A45" si="30">IF(AND(C43=0,C44=0,C45=0),"BLANKS",1)</f>
        <v>1</v>
      </c>
      <c r="B43" s="694">
        <v>3</v>
      </c>
      <c r="C43" s="695" t="s">
        <v>266</v>
      </c>
      <c r="D43" s="315" t="str">
        <f ca="1">IF(ISERROR(OFFSET('HARGA SATUAN'!$D$6,MATCH(RAB!C43,'HARGA SATUAN'!$C$7:$C$1492,0),0)),"",OFFSET('HARGA SATUAN'!$D$6,MATCH(RAB!C43,'HARGA SATUAN'!$C$7:$C$1492,0),0))</f>
        <v>HDW</v>
      </c>
      <c r="E43" s="316" t="str">
        <f ca="1">IF(B43="+","Unit",IF(ISERROR(OFFSET('HARGA SATUAN'!$E$6,MATCH(RAB!C43,'HARGA SATUAN'!$C$7:$C$1492,0),0)),"",OFFSET('HARGA SATUAN'!$E$6,MATCH(RAB!C43,'HARGA SATUAN'!$C$7:$C$1492,0),0)))</f>
        <v>Mtr</v>
      </c>
      <c r="F43" s="326">
        <f>F40*1</f>
        <v>2</v>
      </c>
      <c r="G43" s="317">
        <f ca="1">IF(ISERROR(OFFSET('HARGA SATUAN'!$I$6,MATCH(RAB!C43,'HARGA SATUAN'!$C$7:$C$1492,0),0)),0,OFFSET('HARGA SATUAN'!$I$6,MATCH(RAB!C43,'HARGA SATUAN'!$C$7:$C$1492,0),0))</f>
        <v>23310</v>
      </c>
      <c r="H43" s="318">
        <f t="shared" ca="1" si="26"/>
        <v>0</v>
      </c>
      <c r="I43" s="318">
        <f t="shared" ca="1" si="27"/>
        <v>46620</v>
      </c>
      <c r="J43" s="318">
        <f t="shared" ca="1" si="28"/>
        <v>0</v>
      </c>
      <c r="K43" s="319">
        <f t="shared" ca="1" si="29"/>
        <v>46620</v>
      </c>
      <c r="L43" s="324"/>
      <c r="M43" s="324"/>
      <c r="N43" s="324"/>
      <c r="O43" s="320"/>
      <c r="P43" s="320"/>
      <c r="Q43" s="302"/>
      <c r="R43" s="294"/>
      <c r="S43" s="321"/>
      <c r="T43" s="299"/>
      <c r="U43" s="299"/>
      <c r="V43" s="299"/>
    </row>
    <row r="44" spans="1:22" s="325" customFormat="1">
      <c r="A44" s="294">
        <f t="shared" si="30"/>
        <v>1</v>
      </c>
      <c r="B44" s="694">
        <v>4</v>
      </c>
      <c r="C44" s="695" t="s">
        <v>35</v>
      </c>
      <c r="D44" s="315" t="str">
        <f ca="1">IF(ISERROR(OFFSET('HARGA SATUAN'!$D$6,MATCH(RAB!C44,'HARGA SATUAN'!$C$7:$C$1492,0),0)),"",OFFSET('HARGA SATUAN'!$D$6,MATCH(RAB!C44,'HARGA SATUAN'!$C$7:$C$1492,0),0))</f>
        <v>HDW</v>
      </c>
      <c r="E44" s="316" t="str">
        <f ca="1">IF(B44="+","Unit",IF(ISERROR(OFFSET('HARGA SATUAN'!$E$6,MATCH(RAB!C44,'HARGA SATUAN'!$C$7:$C$1492,0),0)),"",OFFSET('HARGA SATUAN'!$E$6,MATCH(RAB!C44,'HARGA SATUAN'!$C$7:$C$1492,0),0)))</f>
        <v>Bh</v>
      </c>
      <c r="F44" s="326">
        <f>F40*1</f>
        <v>2</v>
      </c>
      <c r="G44" s="317">
        <f ca="1">IF(ISERROR(OFFSET('HARGA SATUAN'!$I$6,MATCH(RAB!C44,'HARGA SATUAN'!$C$7:$C$1492,0),0)),0,OFFSET('HARGA SATUAN'!$I$6,MATCH(RAB!C44,'HARGA SATUAN'!$C$7:$C$1492,0),0))</f>
        <v>2300</v>
      </c>
      <c r="H44" s="318">
        <f t="shared" ca="1" si="26"/>
        <v>0</v>
      </c>
      <c r="I44" s="318">
        <f t="shared" ca="1" si="27"/>
        <v>4600</v>
      </c>
      <c r="J44" s="318">
        <f t="shared" ca="1" si="28"/>
        <v>0</v>
      </c>
      <c r="K44" s="319">
        <f t="shared" ca="1" si="29"/>
        <v>4600</v>
      </c>
      <c r="L44" s="324"/>
      <c r="M44" s="324"/>
      <c r="N44" s="324"/>
      <c r="O44" s="320"/>
      <c r="P44" s="320"/>
      <c r="Q44" s="302"/>
      <c r="R44" s="294"/>
      <c r="S44" s="321"/>
      <c r="T44" s="299"/>
      <c r="U44" s="299"/>
      <c r="V44" s="299"/>
    </row>
    <row r="45" spans="1:22" s="325" customFormat="1">
      <c r="A45" s="294">
        <f t="shared" si="30"/>
        <v>1</v>
      </c>
      <c r="B45" s="694">
        <v>5</v>
      </c>
      <c r="C45" s="695" t="s">
        <v>630</v>
      </c>
      <c r="D45" s="315" t="str">
        <f ca="1">IF(ISERROR(OFFSET('HARGA SATUAN'!$D$6,MATCH(RAB!C45,'HARGA SATUAN'!$C$7:$C$1492,0),0)),"",OFFSET('HARGA SATUAN'!$D$6,MATCH(RAB!C45,'HARGA SATUAN'!$C$7:$C$1492,0),0))</f>
        <v>JASA</v>
      </c>
      <c r="E45" s="316" t="str">
        <f ca="1">IF(B45="+","Unit",IF(ISERROR(OFFSET('HARGA SATUAN'!$E$6,MATCH(RAB!C45,'HARGA SATUAN'!$C$7:$C$1492,0),0)),"",OFFSET('HARGA SATUAN'!$E$6,MATCH(RAB!C45,'HARGA SATUAN'!$C$7:$C$1492,0),0)))</f>
        <v>Unit</v>
      </c>
      <c r="F45" s="326">
        <f>F40*1</f>
        <v>2</v>
      </c>
      <c r="G45" s="317">
        <f ca="1">IF(ISERROR(OFFSET('HARGA SATUAN'!$I$6,MATCH(RAB!C45,'HARGA SATUAN'!$C$7:$C$1492,0),0)),0,OFFSET('HARGA SATUAN'!$I$6,MATCH(RAB!C45,'HARGA SATUAN'!$C$7:$C$1492,0),0))</f>
        <v>35700</v>
      </c>
      <c r="H45" s="318">
        <f t="shared" ca="1" si="26"/>
        <v>0</v>
      </c>
      <c r="I45" s="318">
        <f t="shared" ca="1" si="27"/>
        <v>0</v>
      </c>
      <c r="J45" s="318">
        <f t="shared" ca="1" si="28"/>
        <v>71400</v>
      </c>
      <c r="K45" s="319">
        <f t="shared" ca="1" si="29"/>
        <v>71400</v>
      </c>
      <c r="L45" s="324"/>
      <c r="M45" s="324"/>
      <c r="N45" s="324"/>
      <c r="O45" s="320"/>
      <c r="P45" s="320"/>
      <c r="Q45" s="302"/>
      <c r="R45" s="294"/>
      <c r="S45" s="321"/>
      <c r="T45" s="299"/>
      <c r="U45" s="299"/>
      <c r="V45" s="299"/>
    </row>
    <row r="46" spans="1:22" s="325" customFormat="1">
      <c r="A46" s="294" t="e">
        <f>IF(AND(C46=0,C47=0,#REF!=0),"BLANKS",1)</f>
        <v>#REF!</v>
      </c>
      <c r="B46" s="694"/>
      <c r="C46" s="695"/>
      <c r="D46" s="315" t="str">
        <f ca="1">IF(ISERROR(OFFSET('HARGA SATUAN'!$D$6,MATCH(RAB!C46,'HARGA SATUAN'!$C$7:$C$1492,0),0)),"",OFFSET('HARGA SATUAN'!$D$6,MATCH(RAB!C46,'HARGA SATUAN'!$C$7:$C$1492,0),0))</f>
        <v/>
      </c>
      <c r="E46" s="316" t="str">
        <f ca="1">IF(B46="+","Unit",IF(ISERROR(OFFSET('HARGA SATUAN'!$E$6,MATCH(RAB!C46,'HARGA SATUAN'!$C$7:$C$1492,0),0)),"",OFFSET('HARGA SATUAN'!$E$6,MATCH(RAB!C46,'HARGA SATUAN'!$C$7:$C$1492,0),0)))</f>
        <v/>
      </c>
      <c r="F46" s="326"/>
      <c r="G46" s="317">
        <f ca="1">IF(ISERROR(OFFSET('HARGA SATUAN'!$I$6,MATCH(RAB!C46,'HARGA SATUAN'!$C$7:$C$1492,0),0)),0,OFFSET('HARGA SATUAN'!$I$6,MATCH(RAB!C46,'HARGA SATUAN'!$C$7:$C$1492,0),0))</f>
        <v>0</v>
      </c>
      <c r="H46" s="318">
        <f t="shared" ca="1" si="26"/>
        <v>0</v>
      </c>
      <c r="I46" s="318">
        <f t="shared" ca="1" si="27"/>
        <v>0</v>
      </c>
      <c r="J46" s="318">
        <f t="shared" ca="1" si="28"/>
        <v>0</v>
      </c>
      <c r="K46" s="319">
        <f t="shared" ca="1" si="29"/>
        <v>0</v>
      </c>
      <c r="L46" s="324"/>
      <c r="M46" s="324"/>
      <c r="N46" s="324"/>
      <c r="O46" s="320"/>
      <c r="P46" s="320"/>
      <c r="Q46" s="302"/>
      <c r="R46" s="294"/>
      <c r="S46" s="321"/>
      <c r="T46" s="299"/>
      <c r="U46" s="299"/>
      <c r="V46" s="299"/>
    </row>
    <row r="47" spans="1:22" s="325" customFormat="1">
      <c r="A47" s="294" t="e">
        <f>IF(AND(C47=0,#REF!=0,C59=0),"BLANKS",1)</f>
        <v>#REF!</v>
      </c>
      <c r="B47" s="692" t="s">
        <v>1035</v>
      </c>
      <c r="C47" s="696" t="s">
        <v>1549</v>
      </c>
      <c r="D47" s="315" t="str">
        <f ca="1">IF(ISERROR(OFFSET('HARGA SATUAN'!$D$6,MATCH(RAB!C47,'HARGA SATUAN'!$C$7:$C$1492,0),0)),"",OFFSET('HARGA SATUAN'!$D$6,MATCH(RAB!C47,'HARGA SATUAN'!$C$7:$C$1492,0),0))</f>
        <v/>
      </c>
      <c r="E47" s="316" t="str">
        <f ca="1">IF(B47="+","Unit",IF(ISERROR(OFFSET('HARGA SATUAN'!$E$6,MATCH(RAB!C47,'HARGA SATUAN'!$C$7:$C$1492,0),0)),"",OFFSET('HARGA SATUAN'!$E$6,MATCH(RAB!C47,'HARGA SATUAN'!$C$7:$C$1492,0),0)))</f>
        <v>Unit</v>
      </c>
      <c r="F47" s="429">
        <v>2</v>
      </c>
      <c r="G47" s="317">
        <f ca="1">IF(ISERROR(OFFSET('HARGA SATUAN'!$I$6,MATCH(RAB!C47,'HARGA SATUAN'!$C$7:$C$1492,0),0)),0,OFFSET('HARGA SATUAN'!$I$6,MATCH(RAB!C47,'HARGA SATUAN'!$C$7:$C$1492,0),0))</f>
        <v>0</v>
      </c>
      <c r="H47" s="318">
        <f t="shared" ca="1" si="26"/>
        <v>0</v>
      </c>
      <c r="I47" s="318">
        <f t="shared" ca="1" si="27"/>
        <v>0</v>
      </c>
      <c r="J47" s="318">
        <f t="shared" ca="1" si="28"/>
        <v>0</v>
      </c>
      <c r="K47" s="319">
        <f t="shared" ca="1" si="29"/>
        <v>0</v>
      </c>
      <c r="L47" s="324"/>
      <c r="M47" s="324"/>
      <c r="N47" s="324"/>
      <c r="O47" s="320"/>
      <c r="P47" s="320"/>
      <c r="Q47" s="302"/>
      <c r="R47" s="294"/>
      <c r="S47" s="321"/>
      <c r="T47" s="299"/>
      <c r="U47" s="299"/>
      <c r="V47" s="299"/>
    </row>
    <row r="48" spans="1:22" s="325" customFormat="1">
      <c r="A48" s="294" t="e">
        <f>IF(AND(C48=0,C49=0,#REF!=0),"BLANKS",1)</f>
        <v>#REF!</v>
      </c>
      <c r="B48" s="692">
        <v>1</v>
      </c>
      <c r="C48" s="697" t="s">
        <v>29</v>
      </c>
      <c r="D48" s="315" t="str">
        <f ca="1">IF(ISERROR(OFFSET('HARGA SATUAN'!$D$6,MATCH(RAB!C48,'HARGA SATUAN'!$C$7:$C$1492,0),0)),"",OFFSET('HARGA SATUAN'!$D$6,MATCH(RAB!C48,'HARGA SATUAN'!$C$7:$C$1492,0),0))</f>
        <v>HDW</v>
      </c>
      <c r="E48" s="316" t="str">
        <f ca="1">IF(B48="+","Unit",IF(ISERROR(OFFSET('HARGA SATUAN'!$E$6,MATCH(RAB!C48,'HARGA SATUAN'!$C$7:$C$1492,0),0)),"",OFFSET('HARGA SATUAN'!$E$6,MATCH(RAB!C48,'HARGA SATUAN'!$C$7:$C$1492,0),0)))</f>
        <v>Bh</v>
      </c>
      <c r="F48" s="429">
        <f>F47*1</f>
        <v>2</v>
      </c>
      <c r="G48" s="317">
        <f ca="1">IF(ISERROR(OFFSET('HARGA SATUAN'!$I$6,MATCH(RAB!C48,'HARGA SATUAN'!$C$7:$C$1492,0),0)),0,OFFSET('HARGA SATUAN'!$I$6,MATCH(RAB!C48,'HARGA SATUAN'!$C$7:$C$1492,0),0))</f>
        <v>185200</v>
      </c>
      <c r="H48" s="318">
        <f t="shared" ca="1" si="26"/>
        <v>0</v>
      </c>
      <c r="I48" s="318">
        <f t="shared" ca="1" si="27"/>
        <v>370400</v>
      </c>
      <c r="J48" s="318">
        <f t="shared" ca="1" si="28"/>
        <v>0</v>
      </c>
      <c r="K48" s="319">
        <f t="shared" ca="1" si="29"/>
        <v>370400</v>
      </c>
      <c r="L48" s="324"/>
      <c r="M48" s="324"/>
      <c r="N48" s="324"/>
      <c r="O48" s="320"/>
      <c r="P48" s="320"/>
      <c r="Q48" s="302"/>
      <c r="R48" s="294"/>
      <c r="S48" s="321"/>
      <c r="T48" s="299"/>
      <c r="U48" s="299"/>
      <c r="V48" s="299"/>
    </row>
    <row r="49" spans="1:22" s="325" customFormat="1">
      <c r="A49" s="294" t="e">
        <f>IF(AND(C49=0,#REF!=0,#REF!=0),"BLANKS",1)</f>
        <v>#REF!</v>
      </c>
      <c r="B49" s="690">
        <v>2</v>
      </c>
      <c r="C49" s="691" t="s">
        <v>30</v>
      </c>
      <c r="D49" s="315" t="str">
        <f ca="1">IF(ISERROR(OFFSET('HARGA SATUAN'!$D$6,MATCH(RAB!C49,'HARGA SATUAN'!$C$7:$C$1492,0),0)),"",OFFSET('HARGA SATUAN'!$D$6,MATCH(RAB!C49,'HARGA SATUAN'!$C$7:$C$1492,0),0))</f>
        <v>HDW</v>
      </c>
      <c r="E49" s="316" t="str">
        <f ca="1">IF(B49="+","Unit",IF(ISERROR(OFFSET('HARGA SATUAN'!$E$6,MATCH(RAB!C49,'HARGA SATUAN'!$C$7:$C$1492,0),0)),"",OFFSET('HARGA SATUAN'!$E$6,MATCH(RAB!C49,'HARGA SATUAN'!$C$7:$C$1492,0),0)))</f>
        <v>Bh</v>
      </c>
      <c r="F49" s="429">
        <f>F47*1</f>
        <v>2</v>
      </c>
      <c r="G49" s="317">
        <f ca="1">IF(ISERROR(OFFSET('HARGA SATUAN'!$I$6,MATCH(RAB!C49,'HARGA SATUAN'!$C$7:$C$1492,0),0)),0,OFFSET('HARGA SATUAN'!$I$6,MATCH(RAB!C49,'HARGA SATUAN'!$C$7:$C$1492,0),0))</f>
        <v>47459</v>
      </c>
      <c r="H49" s="318">
        <f t="shared" ca="1" si="26"/>
        <v>0</v>
      </c>
      <c r="I49" s="318">
        <f t="shared" ca="1" si="27"/>
        <v>94918</v>
      </c>
      <c r="J49" s="318">
        <f t="shared" ca="1" si="28"/>
        <v>0</v>
      </c>
      <c r="K49" s="319">
        <f t="shared" ca="1" si="29"/>
        <v>94918</v>
      </c>
      <c r="L49" s="324"/>
      <c r="M49" s="324"/>
      <c r="N49" s="324"/>
      <c r="O49" s="320"/>
      <c r="P49" s="320"/>
      <c r="Q49" s="302"/>
      <c r="R49" s="294"/>
      <c r="S49" s="321"/>
      <c r="T49" s="299"/>
      <c r="U49" s="299"/>
      <c r="V49" s="299"/>
    </row>
    <row r="50" spans="1:22" s="325" customFormat="1">
      <c r="A50" s="294" t="b">
        <f ca="1">F50=G51</f>
        <v>0</v>
      </c>
      <c r="B50" s="690">
        <v>3</v>
      </c>
      <c r="C50" s="691" t="s">
        <v>31</v>
      </c>
      <c r="D50" s="315" t="str">
        <f ca="1">IF(ISERROR(OFFSET('HARGA SATUAN'!$D$6,MATCH(RAB!C50,'HARGA SATUAN'!$C$7:$C$1492,0),0)),"",OFFSET('HARGA SATUAN'!$D$6,MATCH(RAB!C50,'HARGA SATUAN'!$C$7:$C$1492,0),0))</f>
        <v>HDW</v>
      </c>
      <c r="E50" s="316" t="str">
        <f ca="1">IF(B50="+","Unit",IF(ISERROR(OFFSET('HARGA SATUAN'!$E$6,MATCH(RAB!C50,'HARGA SATUAN'!$C$7:$C$1492,0),0)),"",OFFSET('HARGA SATUAN'!$E$6,MATCH(RAB!C50,'HARGA SATUAN'!$C$7:$C$1492,0),0)))</f>
        <v>Bh</v>
      </c>
      <c r="F50" s="429">
        <f>F47*1</f>
        <v>2</v>
      </c>
      <c r="G50" s="317">
        <f ca="1">IF(ISERROR(OFFSET('HARGA SATUAN'!$I$6,MATCH(RAB!C50,'HARGA SATUAN'!$C$7:$C$1492,0),0)),0,OFFSET('HARGA SATUAN'!$I$6,MATCH(RAB!C50,'HARGA SATUAN'!$C$7:$C$1492,0),0))</f>
        <v>4880</v>
      </c>
      <c r="H50" s="318">
        <f t="shared" ca="1" si="26"/>
        <v>0</v>
      </c>
      <c r="I50" s="318">
        <f t="shared" ca="1" si="27"/>
        <v>9760</v>
      </c>
      <c r="J50" s="318">
        <f t="shared" ca="1" si="28"/>
        <v>0</v>
      </c>
      <c r="K50" s="319">
        <f t="shared" ca="1" si="29"/>
        <v>9760</v>
      </c>
      <c r="L50" s="324"/>
      <c r="M50" s="324"/>
      <c r="N50" s="324"/>
      <c r="O50" s="320"/>
      <c r="P50" s="320"/>
      <c r="Q50" s="302"/>
      <c r="R50" s="294"/>
      <c r="S50" s="321"/>
      <c r="T50" s="299"/>
      <c r="U50" s="299"/>
      <c r="V50" s="299"/>
    </row>
    <row r="51" spans="1:22" s="325" customFormat="1">
      <c r="A51" s="294">
        <f t="shared" ref="A51:A53" si="31">IF(AND(C51=0,C52=0,C53=0),"BLANKS",1)</f>
        <v>1</v>
      </c>
      <c r="B51" s="690">
        <v>4</v>
      </c>
      <c r="C51" s="691" t="s">
        <v>32</v>
      </c>
      <c r="D51" s="315" t="str">
        <f ca="1">IF(ISERROR(OFFSET('HARGA SATUAN'!$D$6,MATCH(RAB!C51,'HARGA SATUAN'!$C$7:$C$1492,0),0)),"",OFFSET('HARGA SATUAN'!$D$6,MATCH(RAB!C51,'HARGA SATUAN'!$C$7:$C$1492,0),0))</f>
        <v>HDW</v>
      </c>
      <c r="E51" s="316" t="str">
        <f ca="1">IF(B51="+","Unit",IF(ISERROR(OFFSET('HARGA SATUAN'!$E$6,MATCH(RAB!C51,'HARGA SATUAN'!$C$7:$C$1492,0),0)),"",OFFSET('HARGA SATUAN'!$E$6,MATCH(RAB!C51,'HARGA SATUAN'!$C$7:$C$1492,0),0)))</f>
        <v>Mtr</v>
      </c>
      <c r="F51" s="429">
        <f>F47*10</f>
        <v>20</v>
      </c>
      <c r="G51" s="317">
        <f ca="1">IF(ISERROR(OFFSET('HARGA SATUAN'!$I$6,MATCH(RAB!C51,'HARGA SATUAN'!$C$7:$C$1492,0),0)),0,OFFSET('HARGA SATUAN'!$I$6,MATCH(RAB!C51,'HARGA SATUAN'!$C$7:$C$1492,0),0))</f>
        <v>30000</v>
      </c>
      <c r="H51" s="318">
        <f t="shared" ca="1" si="7"/>
        <v>0</v>
      </c>
      <c r="I51" s="318">
        <f t="shared" ca="1" si="8"/>
        <v>600000</v>
      </c>
      <c r="J51" s="318">
        <f t="shared" ca="1" si="9"/>
        <v>0</v>
      </c>
      <c r="K51" s="319">
        <f t="shared" ca="1" si="10"/>
        <v>600000</v>
      </c>
      <c r="L51" s="324"/>
      <c r="M51" s="324"/>
      <c r="N51" s="324"/>
      <c r="O51" s="320"/>
      <c r="P51" s="320"/>
      <c r="Q51" s="302"/>
      <c r="R51" s="294"/>
      <c r="S51" s="321"/>
      <c r="T51" s="299"/>
      <c r="U51" s="299"/>
      <c r="V51" s="299"/>
    </row>
    <row r="52" spans="1:22" s="325" customFormat="1">
      <c r="A52" s="294">
        <f t="shared" si="31"/>
        <v>1</v>
      </c>
      <c r="B52" s="690">
        <v>5</v>
      </c>
      <c r="C52" s="691" t="s">
        <v>33</v>
      </c>
      <c r="D52" s="315" t="str">
        <f ca="1">IF(ISERROR(OFFSET('HARGA SATUAN'!$D$6,MATCH(RAB!C52,'HARGA SATUAN'!$C$7:$C$1492,0),0)),"",OFFSET('HARGA SATUAN'!$D$6,MATCH(RAB!C52,'HARGA SATUAN'!$C$7:$C$1492,0),0))</f>
        <v>HDW</v>
      </c>
      <c r="E52" s="316" t="str">
        <f ca="1">IF(B52="+","Unit",IF(ISERROR(OFFSET('HARGA SATUAN'!$E$6,MATCH(RAB!C52,'HARGA SATUAN'!$C$7:$C$1492,0),0)),"",OFFSET('HARGA SATUAN'!$E$6,MATCH(RAB!C52,'HARGA SATUAN'!$C$7:$C$1492,0),0)))</f>
        <v>Bh</v>
      </c>
      <c r="F52" s="429">
        <f>F47*2</f>
        <v>4</v>
      </c>
      <c r="G52" s="317">
        <f ca="1">IF(ISERROR(OFFSET('HARGA SATUAN'!$I$6,MATCH(RAB!C52,'HARGA SATUAN'!$C$7:$C$1492,0),0)),0,OFFSET('HARGA SATUAN'!$I$6,MATCH(RAB!C52,'HARGA SATUAN'!$C$7:$C$1492,0),0))</f>
        <v>9500</v>
      </c>
      <c r="H52" s="318">
        <f t="shared" ca="1" si="7"/>
        <v>0</v>
      </c>
      <c r="I52" s="318">
        <f t="shared" ca="1" si="8"/>
        <v>38000</v>
      </c>
      <c r="J52" s="318">
        <f t="shared" ca="1" si="9"/>
        <v>0</v>
      </c>
      <c r="K52" s="319">
        <f t="shared" ca="1" si="10"/>
        <v>38000</v>
      </c>
      <c r="L52" s="324"/>
      <c r="M52" s="324"/>
      <c r="N52" s="324"/>
      <c r="O52" s="320"/>
      <c r="P52" s="320"/>
      <c r="Q52" s="302"/>
      <c r="R52" s="294"/>
      <c r="S52" s="321"/>
      <c r="T52" s="299"/>
      <c r="U52" s="299"/>
      <c r="V52" s="299"/>
    </row>
    <row r="53" spans="1:22" s="325" customFormat="1">
      <c r="A53" s="294">
        <f t="shared" si="31"/>
        <v>1</v>
      </c>
      <c r="B53" s="690">
        <v>6</v>
      </c>
      <c r="C53" s="691" t="s">
        <v>34</v>
      </c>
      <c r="D53" s="315" t="str">
        <f ca="1">IF(ISERROR(OFFSET('HARGA SATUAN'!$D$6,MATCH(RAB!C53,'HARGA SATUAN'!$C$7:$C$1492,0),0)),"",OFFSET('HARGA SATUAN'!$D$6,MATCH(RAB!C53,'HARGA SATUAN'!$C$7:$C$1492,0),0))</f>
        <v>HDW</v>
      </c>
      <c r="E53" s="316" t="str">
        <f ca="1">IF(B53="+","Unit",IF(ISERROR(OFFSET('HARGA SATUAN'!$E$6,MATCH(RAB!C53,'HARGA SATUAN'!$C$7:$C$1492,0),0)),"",OFFSET('HARGA SATUAN'!$E$6,MATCH(RAB!C53,'HARGA SATUAN'!$C$7:$C$1492,0),0)))</f>
        <v>Bh</v>
      </c>
      <c r="F53" s="429">
        <f>F47*5.5</f>
        <v>11</v>
      </c>
      <c r="G53" s="317">
        <f ca="1">IF(ISERROR(OFFSET('HARGA SATUAN'!$I$6,MATCH(RAB!C53,'HARGA SATUAN'!$C$7:$C$1492,0),0)),0,OFFSET('HARGA SATUAN'!$I$6,MATCH(RAB!C53,'HARGA SATUAN'!$C$7:$C$1492,0),0))</f>
        <v>6100</v>
      </c>
      <c r="H53" s="318">
        <f t="shared" ca="1" si="7"/>
        <v>0</v>
      </c>
      <c r="I53" s="318">
        <f t="shared" ca="1" si="8"/>
        <v>67100</v>
      </c>
      <c r="J53" s="318">
        <f t="shared" ca="1" si="9"/>
        <v>0</v>
      </c>
      <c r="K53" s="319">
        <f t="shared" ca="1" si="10"/>
        <v>67100</v>
      </c>
      <c r="L53" s="324"/>
      <c r="M53" s="324"/>
      <c r="N53" s="324"/>
      <c r="O53" s="320"/>
      <c r="P53" s="320"/>
      <c r="Q53" s="302"/>
      <c r="R53" s="294"/>
      <c r="S53" s="321"/>
      <c r="T53" s="299"/>
      <c r="U53" s="299"/>
      <c r="V53" s="299"/>
    </row>
    <row r="54" spans="1:22" s="325" customFormat="1">
      <c r="A54" s="294" t="e">
        <f>IF(AND(C54=0,C55=0,#REF!=0),"BLANKS",1)</f>
        <v>#REF!</v>
      </c>
      <c r="B54" s="690">
        <v>7</v>
      </c>
      <c r="C54" s="691" t="s">
        <v>35</v>
      </c>
      <c r="D54" s="315" t="str">
        <f ca="1">IF(ISERROR(OFFSET('HARGA SATUAN'!$D$6,MATCH(RAB!C54,'HARGA SATUAN'!$C$7:$C$1492,0),0)),"",OFFSET('HARGA SATUAN'!$D$6,MATCH(RAB!C54,'HARGA SATUAN'!$C$7:$C$1492,0),0))</f>
        <v>HDW</v>
      </c>
      <c r="E54" s="316" t="str">
        <f ca="1">IF(B54="+","Unit",IF(ISERROR(OFFSET('HARGA SATUAN'!$E$6,MATCH(RAB!C54,'HARGA SATUAN'!$C$7:$C$1492,0),0)),"",OFFSET('HARGA SATUAN'!$E$6,MATCH(RAB!C54,'HARGA SATUAN'!$C$7:$C$1492,0),0)))</f>
        <v>Bh</v>
      </c>
      <c r="F54" s="429">
        <f>F47*6</f>
        <v>12</v>
      </c>
      <c r="G54" s="317">
        <f ca="1">IF(ISERROR(OFFSET('HARGA SATUAN'!$I$6,MATCH(RAB!C54,'HARGA SATUAN'!$C$7:$C$1492,0),0)),0,OFFSET('HARGA SATUAN'!$I$6,MATCH(RAB!C54,'HARGA SATUAN'!$C$7:$C$1492,0),0))</f>
        <v>2300</v>
      </c>
      <c r="H54" s="318">
        <f t="shared" ca="1" si="7"/>
        <v>0</v>
      </c>
      <c r="I54" s="318">
        <f t="shared" ca="1" si="8"/>
        <v>27600</v>
      </c>
      <c r="J54" s="318">
        <f t="shared" ca="1" si="9"/>
        <v>0</v>
      </c>
      <c r="K54" s="319">
        <f t="shared" ca="1" si="10"/>
        <v>27600</v>
      </c>
      <c r="L54" s="324"/>
      <c r="M54" s="324"/>
      <c r="N54" s="324"/>
      <c r="O54" s="320"/>
      <c r="P54" s="320"/>
      <c r="Q54" s="302"/>
      <c r="R54" s="294"/>
      <c r="S54" s="321"/>
      <c r="T54" s="299"/>
      <c r="U54" s="299"/>
      <c r="V54" s="299"/>
    </row>
    <row r="55" spans="1:22" s="325" customFormat="1">
      <c r="A55" s="294" t="e">
        <f>IF(AND(C55=0,#REF!=0,#REF!=0),"BLANKS",1)</f>
        <v>#REF!</v>
      </c>
      <c r="B55" s="690">
        <v>8</v>
      </c>
      <c r="C55" s="691" t="s">
        <v>1550</v>
      </c>
      <c r="D55" s="315" t="str">
        <f ca="1">IF(ISERROR(OFFSET('HARGA SATUAN'!$D$6,MATCH(RAB!C55,'HARGA SATUAN'!$C$7:$C$1492,0),0)),"",OFFSET('HARGA SATUAN'!$D$6,MATCH(RAB!C55,'HARGA SATUAN'!$C$7:$C$1492,0),0))</f>
        <v>HDW</v>
      </c>
      <c r="E55" s="316" t="str">
        <f ca="1">IF(B55="+","Unit",IF(ISERROR(OFFSET('HARGA SATUAN'!$E$6,MATCH(RAB!C55,'HARGA SATUAN'!$C$7:$C$1492,0),0)),"",OFFSET('HARGA SATUAN'!$E$6,MATCH(RAB!C55,'HARGA SATUAN'!$C$7:$C$1492,0),0)))</f>
        <v>Mtr</v>
      </c>
      <c r="F55" s="429">
        <f>F47*4.8</f>
        <v>9.6</v>
      </c>
      <c r="G55" s="317">
        <f ca="1">IF(ISERROR(OFFSET('HARGA SATUAN'!$I$6,MATCH(RAB!C55,'HARGA SATUAN'!$C$7:$C$1492,0),0)),0,OFFSET('HARGA SATUAN'!$I$6,MATCH(RAB!C55,'HARGA SATUAN'!$C$7:$C$1492,0),0))</f>
        <v>23310</v>
      </c>
      <c r="H55" s="318">
        <f t="shared" ca="1" si="7"/>
        <v>0</v>
      </c>
      <c r="I55" s="318">
        <f t="shared" ca="1" si="8"/>
        <v>223776</v>
      </c>
      <c r="J55" s="318">
        <f t="shared" ca="1" si="9"/>
        <v>0</v>
      </c>
      <c r="K55" s="319">
        <f t="shared" ca="1" si="10"/>
        <v>223776</v>
      </c>
      <c r="L55" s="324"/>
      <c r="M55" s="324"/>
      <c r="N55" s="324"/>
      <c r="O55" s="320"/>
      <c r="P55" s="320"/>
      <c r="Q55" s="302"/>
      <c r="R55" s="294"/>
      <c r="S55" s="321"/>
      <c r="T55" s="299"/>
      <c r="U55" s="299"/>
      <c r="V55" s="299"/>
    </row>
    <row r="56" spans="1:22" s="325" customFormat="1">
      <c r="A56" s="294"/>
      <c r="B56" s="690">
        <v>9</v>
      </c>
      <c r="C56" s="691" t="s">
        <v>736</v>
      </c>
      <c r="D56" s="315" t="str">
        <f ca="1">IF(ISERROR(OFFSET('HARGA SATUAN'!$D$6,MATCH(RAB!C56,'HARGA SATUAN'!$C$7:$C$1492,0),0)),"",OFFSET('HARGA SATUAN'!$D$6,MATCH(RAB!C56,'HARGA SATUAN'!$C$7:$C$1492,0),0))</f>
        <v>JASA</v>
      </c>
      <c r="E56" s="316" t="str">
        <f ca="1">IF(B56="+","Unit",IF(ISERROR(OFFSET('HARGA SATUAN'!$E$6,MATCH(RAB!C56,'HARGA SATUAN'!$C$7:$C$1492,0),0)),"",OFFSET('HARGA SATUAN'!$E$6,MATCH(RAB!C56,'HARGA SATUAN'!$C$7:$C$1492,0),0)))</f>
        <v>Unit</v>
      </c>
      <c r="F56" s="429">
        <f>F47*1</f>
        <v>2</v>
      </c>
      <c r="G56" s="317">
        <f ca="1">IF(ISERROR(OFFSET('HARGA SATUAN'!$I$6,MATCH(RAB!C56,'HARGA SATUAN'!$C$7:$C$1492,0),0)),0,OFFSET('HARGA SATUAN'!$I$6,MATCH(RAB!C56,'HARGA SATUAN'!$C$7:$C$1492,0),0))</f>
        <v>65400</v>
      </c>
      <c r="H56" s="318">
        <f t="shared" ca="1" si="7"/>
        <v>0</v>
      </c>
      <c r="I56" s="318">
        <f t="shared" ca="1" si="8"/>
        <v>0</v>
      </c>
      <c r="J56" s="318">
        <f t="shared" ca="1" si="9"/>
        <v>130800</v>
      </c>
      <c r="K56" s="319">
        <f t="shared" ca="1" si="10"/>
        <v>130800</v>
      </c>
      <c r="L56" s="324"/>
      <c r="M56" s="324"/>
      <c r="N56" s="324"/>
      <c r="O56" s="320"/>
      <c r="P56" s="320"/>
      <c r="Q56" s="302"/>
      <c r="R56" s="294"/>
      <c r="S56" s="321"/>
      <c r="T56" s="299"/>
      <c r="U56" s="299"/>
      <c r="V56" s="299"/>
    </row>
    <row r="57" spans="1:22" s="325" customFormat="1">
      <c r="A57" s="294">
        <f t="shared" ref="A57:A59" si="32">IF(AND(C57=0,C58=0,C59=0),"BLANKS",1)</f>
        <v>1</v>
      </c>
      <c r="B57" s="690"/>
      <c r="C57" s="691"/>
      <c r="D57" s="315" t="str">
        <f ca="1">IF(ISERROR(OFFSET('HARGA SATUAN'!$D$6,MATCH(RAB!C57,'HARGA SATUAN'!$C$7:$C$1492,0),0)),"",OFFSET('HARGA SATUAN'!$D$6,MATCH(RAB!C57,'HARGA SATUAN'!$C$7:$C$1492,0),0))</f>
        <v/>
      </c>
      <c r="E57" s="316" t="str">
        <f ca="1">IF(B57="+","Unit",IF(ISERROR(OFFSET('HARGA SATUAN'!$E$6,MATCH(RAB!C57,'HARGA SATUAN'!$C$7:$C$1492,0),0)),"",OFFSET('HARGA SATUAN'!$E$6,MATCH(RAB!C57,'HARGA SATUAN'!$C$7:$C$1492,0),0)))</f>
        <v/>
      </c>
      <c r="F57" s="429"/>
      <c r="G57" s="317">
        <f ca="1">IF(ISERROR(OFFSET('HARGA SATUAN'!$I$6,MATCH(RAB!C57,'HARGA SATUAN'!$C$7:$C$1492,0),0)),0,OFFSET('HARGA SATUAN'!$I$6,MATCH(RAB!C57,'HARGA SATUAN'!$C$7:$C$1492,0),0))</f>
        <v>0</v>
      </c>
      <c r="H57" s="318">
        <f t="shared" ca="1" si="7"/>
        <v>0</v>
      </c>
      <c r="I57" s="318">
        <f t="shared" ca="1" si="8"/>
        <v>0</v>
      </c>
      <c r="J57" s="318">
        <f t="shared" ca="1" si="9"/>
        <v>0</v>
      </c>
      <c r="K57" s="319">
        <f t="shared" ca="1" si="10"/>
        <v>0</v>
      </c>
      <c r="L57" s="324"/>
      <c r="M57" s="324"/>
      <c r="N57" s="324"/>
      <c r="O57" s="320"/>
      <c r="P57" s="320"/>
      <c r="Q57" s="302"/>
      <c r="R57" s="294"/>
      <c r="S57" s="321"/>
      <c r="T57" s="299"/>
      <c r="U57" s="299"/>
      <c r="V57" s="299"/>
    </row>
    <row r="58" spans="1:22" s="325" customFormat="1">
      <c r="A58" s="294">
        <f t="shared" si="32"/>
        <v>1</v>
      </c>
      <c r="B58" s="690" t="s">
        <v>1035</v>
      </c>
      <c r="C58" s="691" t="s">
        <v>1547</v>
      </c>
      <c r="D58" s="315" t="str">
        <f ca="1">IF(ISERROR(OFFSET('HARGA SATUAN'!$D$6,MATCH(RAB!C58,'HARGA SATUAN'!$C$7:$C$1492,0),0)),"",OFFSET('HARGA SATUAN'!$D$6,MATCH(RAB!C58,'HARGA SATUAN'!$C$7:$C$1492,0),0))</f>
        <v/>
      </c>
      <c r="E58" s="316" t="str">
        <f ca="1">IF(B58="+","Unit",IF(ISERROR(OFFSET('HARGA SATUAN'!$E$6,MATCH(RAB!C58,'HARGA SATUAN'!$C$7:$C$1492,0),0)),"",OFFSET('HARGA SATUAN'!$E$6,MATCH(RAB!C58,'HARGA SATUAN'!$C$7:$C$1492,0),0)))</f>
        <v>Unit</v>
      </c>
      <c r="F58" s="429">
        <v>1</v>
      </c>
      <c r="G58" s="317">
        <f ca="1">IF(ISERROR(OFFSET('HARGA SATUAN'!$I$6,MATCH(RAB!C58,'HARGA SATUAN'!$C$7:$C$1492,0),0)),0,OFFSET('HARGA SATUAN'!$I$6,MATCH(RAB!C58,'HARGA SATUAN'!$C$7:$C$1492,0),0))</f>
        <v>0</v>
      </c>
      <c r="H58" s="318">
        <f t="shared" ca="1" si="7"/>
        <v>0</v>
      </c>
      <c r="I58" s="318">
        <f t="shared" ca="1" si="8"/>
        <v>0</v>
      </c>
      <c r="J58" s="318">
        <f t="shared" ca="1" si="9"/>
        <v>0</v>
      </c>
      <c r="K58" s="319">
        <f t="shared" ca="1" si="10"/>
        <v>0</v>
      </c>
      <c r="L58" s="324"/>
      <c r="M58" s="324"/>
      <c r="N58" s="324"/>
      <c r="O58" s="320"/>
      <c r="P58" s="320"/>
      <c r="Q58" s="302"/>
      <c r="R58" s="294"/>
      <c r="S58" s="321"/>
      <c r="T58" s="299"/>
      <c r="U58" s="299"/>
      <c r="V58" s="299"/>
    </row>
    <row r="59" spans="1:22" s="325" customFormat="1">
      <c r="A59" s="294">
        <f t="shared" si="32"/>
        <v>1</v>
      </c>
      <c r="B59" s="690">
        <v>1</v>
      </c>
      <c r="C59" s="691" t="s">
        <v>229</v>
      </c>
      <c r="D59" s="315" t="str">
        <f ca="1">IF(ISERROR(OFFSET('HARGA SATUAN'!$D$6,MATCH(RAB!C59,'HARGA SATUAN'!$C$7:$C$1492,0),0)),"",OFFSET('HARGA SATUAN'!$D$6,MATCH(RAB!C59,'HARGA SATUAN'!$C$7:$C$1492,0),0))</f>
        <v>HDW</v>
      </c>
      <c r="E59" s="316" t="str">
        <f ca="1">IF(B59="+","Unit",IF(ISERROR(OFFSET('HARGA SATUAN'!$E$6,MATCH(RAB!C59,'HARGA SATUAN'!$C$7:$C$1492,0),0)),"",OFFSET('HARGA SATUAN'!$E$6,MATCH(RAB!C59,'HARGA SATUAN'!$C$7:$C$1492,0),0)))</f>
        <v>Bh</v>
      </c>
      <c r="F59" s="429">
        <f>F58*1</f>
        <v>1</v>
      </c>
      <c r="G59" s="317">
        <f ca="1">IF(ISERROR(OFFSET('HARGA SATUAN'!$I$6,MATCH(RAB!C59,'HARGA SATUAN'!$C$7:$C$1492,0),0)),0,OFFSET('HARGA SATUAN'!$I$6,MATCH(RAB!C59,'HARGA SATUAN'!$C$7:$C$1492,0),0))</f>
        <v>4212</v>
      </c>
      <c r="H59" s="318">
        <f t="shared" ca="1" si="7"/>
        <v>0</v>
      </c>
      <c r="I59" s="318">
        <f t="shared" ca="1" si="8"/>
        <v>4212</v>
      </c>
      <c r="J59" s="318">
        <f t="shared" ca="1" si="9"/>
        <v>0</v>
      </c>
      <c r="K59" s="319">
        <f t="shared" ca="1" si="10"/>
        <v>4212</v>
      </c>
      <c r="L59" s="324"/>
      <c r="M59" s="324"/>
      <c r="N59" s="324"/>
      <c r="O59" s="320"/>
      <c r="P59" s="320"/>
      <c r="Q59" s="302"/>
      <c r="R59" s="294"/>
      <c r="S59" s="321"/>
      <c r="T59" s="299"/>
      <c r="U59" s="299"/>
      <c r="V59" s="299"/>
    </row>
    <row r="60" spans="1:22" s="325" customFormat="1">
      <c r="A60" s="294" t="e">
        <f>IF(AND(C60=0,C61=0,#REF!=0),"BLANKS",1)</f>
        <v>#REF!</v>
      </c>
      <c r="B60" s="690">
        <v>2</v>
      </c>
      <c r="C60" s="691" t="s">
        <v>266</v>
      </c>
      <c r="D60" s="315" t="str">
        <f ca="1">IF(ISERROR(OFFSET('HARGA SATUAN'!$D$6,MATCH(RAB!C60,'HARGA SATUAN'!$C$7:$C$1492,0),0)),"",OFFSET('HARGA SATUAN'!$D$6,MATCH(RAB!C60,'HARGA SATUAN'!$C$7:$C$1492,0),0))</f>
        <v>HDW</v>
      </c>
      <c r="E60" s="316" t="str">
        <f ca="1">IF(B60="+","Unit",IF(ISERROR(OFFSET('HARGA SATUAN'!$E$6,MATCH(RAB!C60,'HARGA SATUAN'!$C$7:$C$1492,0),0)),"",OFFSET('HARGA SATUAN'!$E$6,MATCH(RAB!C60,'HARGA SATUAN'!$C$7:$C$1492,0),0)))</f>
        <v>Mtr</v>
      </c>
      <c r="F60" s="429">
        <f>F58*1</f>
        <v>1</v>
      </c>
      <c r="G60" s="317">
        <f ca="1">IF(ISERROR(OFFSET('HARGA SATUAN'!$I$6,MATCH(RAB!C60,'HARGA SATUAN'!$C$7:$C$1492,0),0)),0,OFFSET('HARGA SATUAN'!$I$6,MATCH(RAB!C60,'HARGA SATUAN'!$C$7:$C$1492,0),0))</f>
        <v>23310</v>
      </c>
      <c r="H60" s="318">
        <f t="shared" ca="1" si="7"/>
        <v>0</v>
      </c>
      <c r="I60" s="318">
        <f t="shared" ca="1" si="8"/>
        <v>23310</v>
      </c>
      <c r="J60" s="318">
        <f t="shared" ca="1" si="9"/>
        <v>0</v>
      </c>
      <c r="K60" s="319">
        <f t="shared" ca="1" si="10"/>
        <v>23310</v>
      </c>
      <c r="L60" s="324"/>
      <c r="M60" s="324"/>
      <c r="N60" s="324"/>
      <c r="O60" s="320"/>
      <c r="P60" s="320"/>
      <c r="Q60" s="302"/>
      <c r="R60" s="294"/>
      <c r="S60" s="321"/>
      <c r="T60" s="299"/>
      <c r="U60" s="299"/>
      <c r="V60" s="299"/>
    </row>
    <row r="61" spans="1:22" s="325" customFormat="1">
      <c r="A61" s="294" t="e">
        <f>IF(AND(C61=0,#REF!=0,#REF!=0),"BLANKS",1)</f>
        <v>#REF!</v>
      </c>
      <c r="B61" s="690">
        <v>3</v>
      </c>
      <c r="C61" s="691" t="s">
        <v>35</v>
      </c>
      <c r="D61" s="315" t="str">
        <f ca="1">IF(ISERROR(OFFSET('HARGA SATUAN'!$D$6,MATCH(RAB!C61,'HARGA SATUAN'!$C$7:$C$1492,0),0)),"",OFFSET('HARGA SATUAN'!$D$6,MATCH(RAB!C61,'HARGA SATUAN'!$C$7:$C$1492,0),0))</f>
        <v>HDW</v>
      </c>
      <c r="E61" s="316" t="str">
        <f ca="1">IF(B61="+","Unit",IF(ISERROR(OFFSET('HARGA SATUAN'!$E$6,MATCH(RAB!C61,'HARGA SATUAN'!$C$7:$C$1492,0),0)),"",OFFSET('HARGA SATUAN'!$E$6,MATCH(RAB!C61,'HARGA SATUAN'!$C$7:$C$1492,0),0)))</f>
        <v>Bh</v>
      </c>
      <c r="F61" s="429">
        <f>F58*1</f>
        <v>1</v>
      </c>
      <c r="G61" s="317">
        <f ca="1">IF(ISERROR(OFFSET('HARGA SATUAN'!$I$6,MATCH(RAB!C61,'HARGA SATUAN'!$C$7:$C$1492,0),0)),0,OFFSET('HARGA SATUAN'!$I$6,MATCH(RAB!C61,'HARGA SATUAN'!$C$7:$C$1492,0),0))</f>
        <v>2300</v>
      </c>
      <c r="H61" s="318">
        <f t="shared" ca="1" si="7"/>
        <v>0</v>
      </c>
      <c r="I61" s="318">
        <f t="shared" ca="1" si="8"/>
        <v>2300</v>
      </c>
      <c r="J61" s="318">
        <f t="shared" ca="1" si="9"/>
        <v>0</v>
      </c>
      <c r="K61" s="319">
        <f t="shared" ca="1" si="10"/>
        <v>2300</v>
      </c>
      <c r="L61" s="324"/>
      <c r="M61" s="324"/>
      <c r="N61" s="324"/>
      <c r="O61" s="320"/>
      <c r="P61" s="320"/>
      <c r="Q61" s="302"/>
      <c r="R61" s="294"/>
      <c r="S61" s="321"/>
      <c r="T61" s="299"/>
      <c r="U61" s="299"/>
      <c r="V61" s="299"/>
    </row>
    <row r="62" spans="1:22" s="325" customFormat="1">
      <c r="A62" s="294">
        <f t="shared" ref="A62:A64" si="33">IF(AND(C62=0,C63=0,C64=0),"BLANKS",1)</f>
        <v>1</v>
      </c>
      <c r="B62" s="690">
        <v>4</v>
      </c>
      <c r="C62" s="691" t="s">
        <v>609</v>
      </c>
      <c r="D62" s="315" t="str">
        <f ca="1">IF(ISERROR(OFFSET('HARGA SATUAN'!$D$6,MATCH(RAB!C62,'HARGA SATUAN'!$C$7:$C$1492,0),0)),"",OFFSET('HARGA SATUAN'!$D$6,MATCH(RAB!C62,'HARGA SATUAN'!$C$7:$C$1492,0),0))</f>
        <v>HDW</v>
      </c>
      <c r="E62" s="316" t="str">
        <f ca="1">IF(B62="+","Unit",IF(ISERROR(OFFSET('HARGA SATUAN'!$E$6,MATCH(RAB!C62,'HARGA SATUAN'!$C$7:$C$1492,0),0)),"",OFFSET('HARGA SATUAN'!$E$6,MATCH(RAB!C62,'HARGA SATUAN'!$C$7:$C$1492,0),0)))</f>
        <v>Bh</v>
      </c>
      <c r="F62" s="429">
        <f>F58*1</f>
        <v>1</v>
      </c>
      <c r="G62" s="317">
        <f ca="1">IF(ISERROR(OFFSET('HARGA SATUAN'!$I$6,MATCH(RAB!C62,'HARGA SATUAN'!$C$7:$C$1492,0),0)),0,OFFSET('HARGA SATUAN'!$I$6,MATCH(RAB!C62,'HARGA SATUAN'!$C$7:$C$1492,0),0))</f>
        <v>71000</v>
      </c>
      <c r="H62" s="318">
        <f t="shared" ca="1" si="7"/>
        <v>0</v>
      </c>
      <c r="I62" s="318">
        <f t="shared" ca="1" si="8"/>
        <v>71000</v>
      </c>
      <c r="J62" s="318">
        <f t="shared" ca="1" si="9"/>
        <v>0</v>
      </c>
      <c r="K62" s="319">
        <f t="shared" ca="1" si="10"/>
        <v>71000</v>
      </c>
      <c r="L62" s="324"/>
      <c r="M62" s="324"/>
      <c r="N62" s="324"/>
      <c r="O62" s="320"/>
      <c r="P62" s="320"/>
      <c r="Q62" s="302"/>
      <c r="R62" s="294"/>
      <c r="S62" s="321"/>
      <c r="T62" s="299"/>
      <c r="U62" s="299"/>
      <c r="V62" s="299"/>
    </row>
    <row r="63" spans="1:22" s="325" customFormat="1">
      <c r="A63" s="294">
        <f t="shared" si="33"/>
        <v>1</v>
      </c>
      <c r="B63" s="690">
        <v>5</v>
      </c>
      <c r="C63" s="691" t="s">
        <v>629</v>
      </c>
      <c r="D63" s="315" t="str">
        <f ca="1">IF(ISERROR(OFFSET('HARGA SATUAN'!$D$6,MATCH(RAB!C63,'HARGA SATUAN'!$C$7:$C$1492,0),0)),"",OFFSET('HARGA SATUAN'!$D$6,MATCH(RAB!C63,'HARGA SATUAN'!$C$7:$C$1492,0),0))</f>
        <v>JASA</v>
      </c>
      <c r="E63" s="316" t="str">
        <f ca="1">IF(B63="+","Unit",IF(ISERROR(OFFSET('HARGA SATUAN'!$E$6,MATCH(RAB!C63,'HARGA SATUAN'!$C$7:$C$1492,0),0)),"",OFFSET('HARGA SATUAN'!$E$6,MATCH(RAB!C63,'HARGA SATUAN'!$C$7:$C$1492,0),0)))</f>
        <v>Unit</v>
      </c>
      <c r="F63" s="429">
        <f>F58*1</f>
        <v>1</v>
      </c>
      <c r="G63" s="317">
        <f ca="1">IF(ISERROR(OFFSET('HARGA SATUAN'!$I$6,MATCH(RAB!C63,'HARGA SATUAN'!$C$7:$C$1492,0),0)),0,OFFSET('HARGA SATUAN'!$I$6,MATCH(RAB!C63,'HARGA SATUAN'!$C$7:$C$1492,0),0))</f>
        <v>29400</v>
      </c>
      <c r="H63" s="318">
        <f t="shared" ca="1" si="7"/>
        <v>0</v>
      </c>
      <c r="I63" s="318">
        <f t="shared" ca="1" si="8"/>
        <v>0</v>
      </c>
      <c r="J63" s="318">
        <f t="shared" ca="1" si="9"/>
        <v>29400</v>
      </c>
      <c r="K63" s="319">
        <f t="shared" ca="1" si="10"/>
        <v>29400</v>
      </c>
      <c r="L63" s="324"/>
      <c r="M63" s="324"/>
      <c r="N63" s="324"/>
      <c r="O63" s="320"/>
      <c r="P63" s="320"/>
      <c r="Q63" s="302"/>
      <c r="R63" s="294"/>
      <c r="S63" s="321"/>
      <c r="T63" s="299"/>
      <c r="U63" s="299"/>
      <c r="V63" s="299"/>
    </row>
    <row r="64" spans="1:22" s="325" customFormat="1" ht="28.5">
      <c r="A64" s="294">
        <f t="shared" si="33"/>
        <v>1</v>
      </c>
      <c r="B64" s="327" t="s">
        <v>524</v>
      </c>
      <c r="C64" s="328" t="s">
        <v>1637</v>
      </c>
      <c r="D64" s="315" t="str">
        <f ca="1">IF(ISERROR(OFFSET('HARGA SATUAN'!$D$6,MATCH(RAB!C64,'HARGA SATUAN'!$C$7:$C$1492,0),0)),"",OFFSET('HARGA SATUAN'!$D$6,MATCH(RAB!C64,'HARGA SATUAN'!$C$7:$C$1492,0),0))</f>
        <v/>
      </c>
      <c r="E64" s="316" t="str">
        <f ca="1">IF(B64="+","Unit",IF(ISERROR(OFFSET('HARGA SATUAN'!$E$6,MATCH(RAB!C64,'HARGA SATUAN'!$C$7:$C$1492,0),0)),"",OFFSET('HARGA SATUAN'!$E$6,MATCH(RAB!C64,'HARGA SATUAN'!$C$7:$C$1492,0),0)))</f>
        <v/>
      </c>
      <c r="F64" s="326"/>
      <c r="G64" s="317">
        <f ca="1">IF(ISERROR(OFFSET('HARGA SATUAN'!$I$6,MATCH(RAB!C64,'HARGA SATUAN'!$C$7:$C$1492,0),0)),0,OFFSET('HARGA SATUAN'!$I$6,MATCH(RAB!C64,'HARGA SATUAN'!$C$7:$C$1492,0),0))</f>
        <v>0</v>
      </c>
      <c r="H64" s="318">
        <f t="shared" ca="1" si="7"/>
        <v>0</v>
      </c>
      <c r="I64" s="318">
        <f t="shared" ca="1" si="8"/>
        <v>0</v>
      </c>
      <c r="J64" s="318">
        <f t="shared" ca="1" si="9"/>
        <v>0</v>
      </c>
      <c r="K64" s="319">
        <f t="shared" ca="1" si="10"/>
        <v>0</v>
      </c>
      <c r="L64" s="324"/>
      <c r="M64" s="324"/>
      <c r="N64" s="324"/>
      <c r="O64" s="320"/>
      <c r="P64" s="320"/>
      <c r="Q64" s="302"/>
      <c r="R64" s="294"/>
      <c r="S64" s="321"/>
      <c r="T64" s="299"/>
      <c r="U64" s="299"/>
      <c r="V64" s="299"/>
    </row>
    <row r="65" spans="1:22" s="325" customFormat="1">
      <c r="A65" s="294" t="e">
        <f>IF(AND(C65=0,C66=0,#REF!=0),"BLANKS",1)</f>
        <v>#REF!</v>
      </c>
      <c r="B65" s="694"/>
      <c r="C65" s="695"/>
      <c r="D65" s="315" t="str">
        <f ca="1">IF(ISERROR(OFFSET('HARGA SATUAN'!$D$6,MATCH(RAB!C65,'HARGA SATUAN'!$C$7:$C$1492,0),0)),"",OFFSET('HARGA SATUAN'!$D$6,MATCH(RAB!C65,'HARGA SATUAN'!$C$7:$C$1492,0),0))</f>
        <v/>
      </c>
      <c r="E65" s="316" t="str">
        <f ca="1">IF(B65="+","Unit",IF(ISERROR(OFFSET('HARGA SATUAN'!$E$6,MATCH(RAB!C65,'HARGA SATUAN'!$C$7:$C$1492,0),0)),"",OFFSET('HARGA SATUAN'!$E$6,MATCH(RAB!C65,'HARGA SATUAN'!$C$7:$C$1492,0),0)))</f>
        <v/>
      </c>
      <c r="F65" s="326"/>
      <c r="G65" s="317">
        <f ca="1">IF(ISERROR(OFFSET('HARGA SATUAN'!$I$6,MATCH(RAB!C65,'HARGA SATUAN'!$C$7:$C$1492,0),0)),0,OFFSET('HARGA SATUAN'!$I$6,MATCH(RAB!C65,'HARGA SATUAN'!$C$7:$C$1492,0),0))</f>
        <v>0</v>
      </c>
      <c r="H65" s="318">
        <f t="shared" ca="1" si="7"/>
        <v>0</v>
      </c>
      <c r="I65" s="318">
        <f t="shared" ca="1" si="8"/>
        <v>0</v>
      </c>
      <c r="J65" s="318">
        <f t="shared" ca="1" si="9"/>
        <v>0</v>
      </c>
      <c r="K65" s="319">
        <f t="shared" ca="1" si="10"/>
        <v>0</v>
      </c>
      <c r="L65" s="324"/>
      <c r="M65" s="324"/>
      <c r="N65" s="324"/>
      <c r="O65" s="320"/>
      <c r="P65" s="320"/>
      <c r="Q65" s="302"/>
      <c r="R65" s="294"/>
      <c r="S65" s="321"/>
      <c r="T65" s="299"/>
      <c r="U65" s="299"/>
      <c r="V65" s="299"/>
    </row>
    <row r="66" spans="1:22" s="325" customFormat="1">
      <c r="A66" s="294" t="e">
        <f>IF(AND(C66=0,#REF!=0,#REF!=0),"BLANKS",1)</f>
        <v>#REF!</v>
      </c>
      <c r="B66" s="694">
        <v>1</v>
      </c>
      <c r="C66" s="109" t="s">
        <v>1460</v>
      </c>
      <c r="D66" s="315" t="str">
        <f ca="1">IF(ISERROR(OFFSET('HARGA SATUAN'!$D$6,MATCH(RAB!C66,'HARGA SATUAN'!$C$7:$C$1492,0),0)),"",OFFSET('HARGA SATUAN'!$D$6,MATCH(RAB!C66,'HARGA SATUAN'!$C$7:$C$1492,0),0))</f>
        <v>MDU-KD</v>
      </c>
      <c r="E66" s="316" t="str">
        <f ca="1">IF(B66="+","Unit",IF(ISERROR(OFFSET('HARGA SATUAN'!$E$6,MATCH(RAB!C66,'HARGA SATUAN'!$C$7:$C$1492,0),0)),"",OFFSET('HARGA SATUAN'!$E$6,MATCH(RAB!C66,'HARGA SATUAN'!$C$7:$C$1492,0),0)))</f>
        <v>Mtr</v>
      </c>
      <c r="F66" s="326">
        <v>100</v>
      </c>
      <c r="G66" s="317">
        <f ca="1">IF(ISERROR(OFFSET('HARGA SATUAN'!$I$6,MATCH(RAB!C66,'HARGA SATUAN'!$C$7:$C$1492,0),0)),0,OFFSET('HARGA SATUAN'!$I$6,MATCH(RAB!C66,'HARGA SATUAN'!$C$7:$C$1492,0),0))</f>
        <v>54500</v>
      </c>
      <c r="H66" s="318">
        <f t="shared" ca="1" si="7"/>
        <v>5450000</v>
      </c>
      <c r="I66" s="318">
        <f t="shared" ca="1" si="8"/>
        <v>0</v>
      </c>
      <c r="J66" s="318">
        <f t="shared" ca="1" si="9"/>
        <v>0</v>
      </c>
      <c r="K66" s="319">
        <f t="shared" ca="1" si="10"/>
        <v>5450000</v>
      </c>
      <c r="L66" s="324"/>
      <c r="M66" s="324"/>
      <c r="N66" s="324"/>
      <c r="O66" s="320"/>
      <c r="P66" s="320"/>
      <c r="Q66" s="302"/>
      <c r="R66" s="294"/>
      <c r="S66" s="321"/>
      <c r="T66" s="299"/>
      <c r="U66" s="299"/>
      <c r="V66" s="299"/>
    </row>
    <row r="67" spans="1:22" s="325" customFormat="1" ht="30">
      <c r="A67" s="294"/>
      <c r="B67" s="694">
        <v>2</v>
      </c>
      <c r="C67" s="109" t="s">
        <v>346</v>
      </c>
      <c r="D67" s="315" t="str">
        <f ca="1">IF(ISERROR(OFFSET('HARGA SATUAN'!$D$6,MATCH(RAB!C67,'HARGA SATUAN'!$C$7:$C$1492,0),0)),"",OFFSET('HARGA SATUAN'!$D$6,MATCH(RAB!C67,'HARGA SATUAN'!$C$7:$C$1492,0),0))</f>
        <v>JASA</v>
      </c>
      <c r="E67" s="316" t="str">
        <f ca="1">IF(B67="+","Unit",IF(ISERROR(OFFSET('HARGA SATUAN'!$E$6,MATCH(RAB!C67,'HARGA SATUAN'!$C$7:$C$1492,0),0)),"",OFFSET('HARGA SATUAN'!$E$6,MATCH(RAB!C67,'HARGA SATUAN'!$C$7:$C$1492,0),0)))</f>
        <v>Per 50 m</v>
      </c>
      <c r="F67" s="326">
        <f>F66/50</f>
        <v>2</v>
      </c>
      <c r="G67" s="317">
        <f ca="1">IF(ISERROR(OFFSET('HARGA SATUAN'!$I$6,MATCH(RAB!C67,'HARGA SATUAN'!$C$7:$C$1492,0),0)),0,OFFSET('HARGA SATUAN'!$I$6,MATCH(RAB!C67,'HARGA SATUAN'!$C$7:$C$1492,0),0))</f>
        <v>223500</v>
      </c>
      <c r="H67" s="318">
        <f t="shared" ca="1" si="7"/>
        <v>0</v>
      </c>
      <c r="I67" s="318">
        <f t="shared" ca="1" si="8"/>
        <v>0</v>
      </c>
      <c r="J67" s="318">
        <f t="shared" ca="1" si="9"/>
        <v>447000</v>
      </c>
      <c r="K67" s="319">
        <f t="shared" ca="1" si="10"/>
        <v>447000</v>
      </c>
      <c r="L67" s="324"/>
      <c r="M67" s="324"/>
      <c r="N67" s="324"/>
      <c r="O67" s="320"/>
      <c r="P67" s="320"/>
      <c r="Q67" s="302"/>
      <c r="R67" s="294"/>
      <c r="S67" s="321"/>
      <c r="T67" s="299"/>
      <c r="U67" s="299"/>
      <c r="V67" s="299"/>
    </row>
    <row r="68" spans="1:22" s="325" customFormat="1">
      <c r="A68" s="294" t="e">
        <f>IF(AND(C68=0,C69=0,#REF!=0),"BLANKS",1)</f>
        <v>#REF!</v>
      </c>
      <c r="B68" s="327"/>
      <c r="C68" s="328"/>
      <c r="D68" s="315" t="str">
        <f ca="1">IF(ISERROR(OFFSET('HARGA SATUAN'!$D$6,MATCH(RAB!C68,'HARGA SATUAN'!$C$7:$C$1492,0),0)),"",OFFSET('HARGA SATUAN'!$D$6,MATCH(RAB!C68,'HARGA SATUAN'!$C$7:$C$1492,0),0))</f>
        <v/>
      </c>
      <c r="E68" s="316" t="str">
        <f ca="1">IF(B68="+","Unit",IF(ISERROR(OFFSET('HARGA SATUAN'!$E$6,MATCH(RAB!C68,'HARGA SATUAN'!$C$7:$C$1492,0),0)),"",OFFSET('HARGA SATUAN'!$E$6,MATCH(RAB!C68,'HARGA SATUAN'!$C$7:$C$1492,0),0)))</f>
        <v/>
      </c>
      <c r="F68" s="326"/>
      <c r="G68" s="317">
        <f ca="1">IF(ISERROR(OFFSET('HARGA SATUAN'!$I$6,MATCH(RAB!C68,'HARGA SATUAN'!$C$7:$C$1492,0),0)),0,OFFSET('HARGA SATUAN'!$I$6,MATCH(RAB!C68,'HARGA SATUAN'!$C$7:$C$1492,0),0))</f>
        <v>0</v>
      </c>
      <c r="H68" s="318">
        <f t="shared" ca="1" si="7"/>
        <v>0</v>
      </c>
      <c r="I68" s="318">
        <f t="shared" ca="1" si="8"/>
        <v>0</v>
      </c>
      <c r="J68" s="318">
        <f t="shared" ca="1" si="9"/>
        <v>0</v>
      </c>
      <c r="K68" s="319">
        <f t="shared" ca="1" si="10"/>
        <v>0</v>
      </c>
      <c r="L68" s="324"/>
      <c r="M68" s="324"/>
      <c r="N68" s="324"/>
      <c r="O68" s="320"/>
      <c r="P68" s="320"/>
      <c r="Q68" s="302"/>
      <c r="R68" s="294"/>
      <c r="S68" s="321"/>
      <c r="T68" s="299"/>
      <c r="U68" s="299"/>
      <c r="V68" s="299"/>
    </row>
    <row r="69" spans="1:22" s="325" customFormat="1">
      <c r="A69" s="294" t="e">
        <f>IF(AND(C69=0,#REF!=0,#REF!=0),"BLANKS",1)</f>
        <v>#REF!</v>
      </c>
      <c r="B69" s="327" t="s">
        <v>526</v>
      </c>
      <c r="C69" s="328" t="s">
        <v>1618</v>
      </c>
      <c r="D69" s="315" t="str">
        <f ca="1">IF(ISERROR(OFFSET('HARGA SATUAN'!$D$6,MATCH(RAB!C69,'HARGA SATUAN'!$C$7:$C$1492,0),0)),"",OFFSET('HARGA SATUAN'!$D$6,MATCH(RAB!C69,'HARGA SATUAN'!$C$7:$C$1492,0),0))</f>
        <v/>
      </c>
      <c r="E69" s="316" t="str">
        <f ca="1">IF(B69="+","Unit",IF(ISERROR(OFFSET('HARGA SATUAN'!$E$6,MATCH(RAB!C69,'HARGA SATUAN'!$C$7:$C$1492,0),0)),"",OFFSET('HARGA SATUAN'!$E$6,MATCH(RAB!C69,'HARGA SATUAN'!$C$7:$C$1492,0),0)))</f>
        <v/>
      </c>
      <c r="F69" s="326"/>
      <c r="G69" s="317">
        <f ca="1">IF(ISERROR(OFFSET('HARGA SATUAN'!$I$6,MATCH(RAB!C69,'HARGA SATUAN'!$C$7:$C$1492,0),0)),0,OFFSET('HARGA SATUAN'!$I$6,MATCH(RAB!C69,'HARGA SATUAN'!$C$7:$C$1492,0),0))</f>
        <v>0</v>
      </c>
      <c r="H69" s="318">
        <f t="shared" ca="1" si="7"/>
        <v>0</v>
      </c>
      <c r="I69" s="318">
        <f t="shared" ca="1" si="8"/>
        <v>0</v>
      </c>
      <c r="J69" s="318">
        <f t="shared" ca="1" si="9"/>
        <v>0</v>
      </c>
      <c r="K69" s="319">
        <f t="shared" ca="1" si="10"/>
        <v>0</v>
      </c>
      <c r="L69" s="324"/>
      <c r="M69" s="324"/>
      <c r="N69" s="324"/>
      <c r="O69" s="320"/>
      <c r="P69" s="320"/>
      <c r="Q69" s="302"/>
      <c r="R69" s="294"/>
      <c r="S69" s="321"/>
      <c r="T69" s="299"/>
      <c r="U69" s="299"/>
      <c r="V69" s="299"/>
    </row>
    <row r="70" spans="1:22" s="325" customFormat="1">
      <c r="A70" s="294" t="s">
        <v>1444</v>
      </c>
      <c r="B70" s="698" t="s">
        <v>1035</v>
      </c>
      <c r="C70" s="699" t="s">
        <v>1638</v>
      </c>
      <c r="D70" s="315" t="str">
        <f ca="1">IF(ISERROR(OFFSET('HARGA SATUAN'!$D$6,MATCH(RAB!C70,'HARGA SATUAN'!$C$7:$C$1492,0),0)),"",OFFSET('HARGA SATUAN'!$D$6,MATCH(RAB!C70,'HARGA SATUAN'!$C$7:$C$1492,0),0))</f>
        <v/>
      </c>
      <c r="E70" s="316" t="str">
        <f ca="1">IF(B70="+","Unit",IF(ISERROR(OFFSET('HARGA SATUAN'!$E$6,MATCH(RAB!C70,'HARGA SATUAN'!$C$7:$C$1492,0),0)),"",OFFSET('HARGA SATUAN'!$E$6,MATCH(RAB!C70,'HARGA SATUAN'!$C$7:$C$1492,0),0)))</f>
        <v>Unit</v>
      </c>
      <c r="F70" s="326">
        <v>1</v>
      </c>
      <c r="G70" s="317">
        <f ca="1">IF(ISERROR(OFFSET('HARGA SATUAN'!$I$6,MATCH(RAB!C70,'HARGA SATUAN'!$C$7:$C$1492,0),0)),0,OFFSET('HARGA SATUAN'!$I$6,MATCH(RAB!C70,'HARGA SATUAN'!$C$7:$C$1492,0),0))</f>
        <v>0</v>
      </c>
      <c r="H70" s="318">
        <f t="shared" ca="1" si="7"/>
        <v>0</v>
      </c>
      <c r="I70" s="318">
        <f t="shared" ca="1" si="8"/>
        <v>0</v>
      </c>
      <c r="J70" s="318">
        <f t="shared" ca="1" si="9"/>
        <v>0</v>
      </c>
      <c r="K70" s="319">
        <f t="shared" ca="1" si="10"/>
        <v>0</v>
      </c>
      <c r="L70" s="324"/>
      <c r="M70" s="324"/>
      <c r="N70" s="324"/>
      <c r="O70" s="320"/>
      <c r="P70" s="320"/>
      <c r="Q70" s="302"/>
      <c r="R70" s="294"/>
      <c r="S70" s="321"/>
      <c r="T70" s="299"/>
      <c r="U70" s="299"/>
      <c r="V70" s="299"/>
    </row>
    <row r="71" spans="1:22" s="325" customFormat="1" ht="30">
      <c r="A71" s="294" t="e">
        <f>IF(AND(C71=0,#REF!=0,#REF!=0),"BLANKS",1)</f>
        <v>#REF!</v>
      </c>
      <c r="B71" s="690">
        <v>1</v>
      </c>
      <c r="C71" s="109" t="s">
        <v>1197</v>
      </c>
      <c r="D71" s="315" t="str">
        <f ca="1">IF(ISERROR(OFFSET('HARGA SATUAN'!$D$6,MATCH(RAB!C71,'HARGA SATUAN'!$C$7:$C$1492,0),0)),"",OFFSET('HARGA SATUAN'!$D$6,MATCH(RAB!C71,'HARGA SATUAN'!$C$7:$C$1492,0),0))</f>
        <v>MDU-KD</v>
      </c>
      <c r="E71" s="316" t="str">
        <f ca="1">IF(B71="+","Unit",IF(ISERROR(OFFSET('HARGA SATUAN'!$E$6,MATCH(RAB!C71,'HARGA SATUAN'!$C$7:$C$1492,0),0)),"",OFFSET('HARGA SATUAN'!$E$6,MATCH(RAB!C71,'HARGA SATUAN'!$C$7:$C$1492,0),0)))</f>
        <v>Bh</v>
      </c>
      <c r="F71" s="326">
        <f>F70*1</f>
        <v>1</v>
      </c>
      <c r="G71" s="317">
        <f ca="1">IF(ISERROR(OFFSET('HARGA SATUAN'!$I$6,MATCH(RAB!C71,'HARGA SATUAN'!$C$7:$C$1492,0),0)),0,OFFSET('HARGA SATUAN'!$I$6,MATCH(RAB!C71,'HARGA SATUAN'!$C$7:$C$1492,0),0))</f>
        <v>1427400</v>
      </c>
      <c r="H71" s="318">
        <f t="shared" ca="1" si="7"/>
        <v>1427400</v>
      </c>
      <c r="I71" s="318">
        <f t="shared" ca="1" si="8"/>
        <v>0</v>
      </c>
      <c r="J71" s="318">
        <f t="shared" ca="1" si="9"/>
        <v>0</v>
      </c>
      <c r="K71" s="319">
        <f t="shared" ca="1" si="10"/>
        <v>1427400</v>
      </c>
      <c r="L71" s="324"/>
      <c r="M71" s="324"/>
      <c r="N71" s="324"/>
      <c r="O71" s="320"/>
      <c r="P71" s="320"/>
      <c r="Q71" s="302"/>
      <c r="R71" s="294"/>
      <c r="S71" s="321"/>
      <c r="T71" s="299"/>
      <c r="U71" s="299"/>
      <c r="V71" s="299"/>
    </row>
    <row r="72" spans="1:22" s="325" customFormat="1">
      <c r="A72" s="294" t="s">
        <v>1444</v>
      </c>
      <c r="B72" s="690">
        <v>2</v>
      </c>
      <c r="C72" s="700" t="s">
        <v>513</v>
      </c>
      <c r="D72" s="315" t="str">
        <f ca="1">IF(ISERROR(OFFSET('HARGA SATUAN'!$D$6,MATCH(RAB!C72,'HARGA SATUAN'!$C$7:$C$1492,0),0)),"",OFFSET('HARGA SATUAN'!$D$6,MATCH(RAB!C72,'HARGA SATUAN'!$C$7:$C$1492,0),0))</f>
        <v>MDU-KD</v>
      </c>
      <c r="E72" s="316" t="str">
        <f ca="1">IF(B72="+","Unit",IF(ISERROR(OFFSET('HARGA SATUAN'!$E$6,MATCH(RAB!C72,'HARGA SATUAN'!$C$7:$C$1492,0),0)),"",OFFSET('HARGA SATUAN'!$E$6,MATCH(RAB!C72,'HARGA SATUAN'!$C$7:$C$1492,0),0)))</f>
        <v>Unit</v>
      </c>
      <c r="F72" s="326">
        <f>F70*1</f>
        <v>1</v>
      </c>
      <c r="G72" s="317">
        <f ca="1">IF(ISERROR(OFFSET('HARGA SATUAN'!$I$6,MATCH(RAB!C72,'HARGA SATUAN'!$C$7:$C$1492,0),0)),0,OFFSET('HARGA SATUAN'!$I$6,MATCH(RAB!C72,'HARGA SATUAN'!$C$7:$C$1492,0),0))</f>
        <v>3564900</v>
      </c>
      <c r="H72" s="318">
        <f t="shared" ca="1" si="7"/>
        <v>3564900</v>
      </c>
      <c r="I72" s="318">
        <f t="shared" ca="1" si="8"/>
        <v>0</v>
      </c>
      <c r="J72" s="318">
        <f t="shared" ca="1" si="9"/>
        <v>0</v>
      </c>
      <c r="K72" s="319">
        <f t="shared" ca="1" si="10"/>
        <v>3564900</v>
      </c>
      <c r="L72" s="324"/>
      <c r="M72" s="324"/>
      <c r="N72" s="324"/>
      <c r="O72" s="320"/>
      <c r="P72" s="320"/>
      <c r="Q72" s="302"/>
      <c r="R72" s="294"/>
      <c r="S72" s="321"/>
      <c r="T72" s="299"/>
      <c r="U72" s="299"/>
      <c r="V72" s="299"/>
    </row>
    <row r="73" spans="1:22" s="325" customFormat="1">
      <c r="A73" s="294" t="e">
        <f>IF(AND(C73=0,#REF!=0,#REF!=0),"BLANKS",1)</f>
        <v>#REF!</v>
      </c>
      <c r="B73" s="690">
        <v>3</v>
      </c>
      <c r="C73" s="700" t="s">
        <v>1142</v>
      </c>
      <c r="D73" s="315" t="str">
        <f ca="1">IF(ISERROR(OFFSET('HARGA SATUAN'!$D$6,MATCH(RAB!C73,'HARGA SATUAN'!$C$7:$C$1492,0),0)),"",OFFSET('HARGA SATUAN'!$D$6,MATCH(RAB!C73,'HARGA SATUAN'!$C$7:$C$1492,0),0))</f>
        <v>HDW</v>
      </c>
      <c r="E73" s="316" t="str">
        <f ca="1">IF(B73="+","Unit",IF(ISERROR(OFFSET('HARGA SATUAN'!$E$6,MATCH(RAB!C73,'HARGA SATUAN'!$C$7:$C$1492,0),0)),"",OFFSET('HARGA SATUAN'!$E$6,MATCH(RAB!C73,'HARGA SATUAN'!$C$7:$C$1492,0),0)))</f>
        <v>Unit</v>
      </c>
      <c r="F73" s="326">
        <f>F70*1</f>
        <v>1</v>
      </c>
      <c r="G73" s="317">
        <f ca="1">IF(ISERROR(OFFSET('HARGA SATUAN'!$I$6,MATCH(RAB!C73,'HARGA SATUAN'!$C$7:$C$1492,0),0)),0,OFFSET('HARGA SATUAN'!$I$6,MATCH(RAB!C73,'HARGA SATUAN'!$C$7:$C$1492,0),0))</f>
        <v>1113900</v>
      </c>
      <c r="H73" s="318">
        <f t="shared" ca="1" si="7"/>
        <v>0</v>
      </c>
      <c r="I73" s="318">
        <f t="shared" ca="1" si="8"/>
        <v>1113900</v>
      </c>
      <c r="J73" s="318">
        <f t="shared" ca="1" si="9"/>
        <v>0</v>
      </c>
      <c r="K73" s="319">
        <f t="shared" ca="1" si="10"/>
        <v>1113900</v>
      </c>
      <c r="L73" s="324"/>
      <c r="M73" s="324"/>
      <c r="N73" s="324"/>
      <c r="O73" s="320"/>
      <c r="P73" s="320"/>
      <c r="Q73" s="302"/>
      <c r="R73" s="294"/>
      <c r="S73" s="321"/>
      <c r="T73" s="299"/>
      <c r="U73" s="299"/>
      <c r="V73" s="299"/>
    </row>
    <row r="74" spans="1:22" s="325" customFormat="1">
      <c r="A74" s="294"/>
      <c r="B74" s="690">
        <v>4</v>
      </c>
      <c r="C74" s="700" t="s">
        <v>573</v>
      </c>
      <c r="D74" s="315" t="str">
        <f ca="1">IF(ISERROR(OFFSET('HARGA SATUAN'!$D$6,MATCH(RAB!C74,'HARGA SATUAN'!$C$7:$C$1492,0),0)),"",OFFSET('HARGA SATUAN'!$D$6,MATCH(RAB!C74,'HARGA SATUAN'!$C$7:$C$1492,0),0))</f>
        <v>HDW</v>
      </c>
      <c r="E74" s="316" t="str">
        <f ca="1">IF(B74="+","Unit",IF(ISERROR(OFFSET('HARGA SATUAN'!$E$6,MATCH(RAB!C74,'HARGA SATUAN'!$C$7:$C$1492,0),0)),"",OFFSET('HARGA SATUAN'!$E$6,MATCH(RAB!C74,'HARGA SATUAN'!$C$7:$C$1492,0),0)))</f>
        <v>Mtr</v>
      </c>
      <c r="F74" s="326">
        <f>F70*35</f>
        <v>35</v>
      </c>
      <c r="G74" s="317">
        <f ca="1">IF(ISERROR(OFFSET('HARGA SATUAN'!$I$6,MATCH(RAB!C74,'HARGA SATUAN'!$C$7:$C$1492,0),0)),0,OFFSET('HARGA SATUAN'!$I$6,MATCH(RAB!C74,'HARGA SATUAN'!$C$7:$C$1492,0),0))</f>
        <v>164883</v>
      </c>
      <c r="H74" s="318">
        <f t="shared" ca="1" si="7"/>
        <v>0</v>
      </c>
      <c r="I74" s="318">
        <f t="shared" ca="1" si="8"/>
        <v>5770905</v>
      </c>
      <c r="J74" s="318">
        <f t="shared" ca="1" si="9"/>
        <v>0</v>
      </c>
      <c r="K74" s="319">
        <f t="shared" ca="1" si="10"/>
        <v>5770905</v>
      </c>
      <c r="L74" s="324"/>
      <c r="M74" s="324"/>
      <c r="N74" s="324"/>
      <c r="O74" s="320"/>
      <c r="P74" s="320"/>
      <c r="Q74" s="302"/>
      <c r="R74" s="294"/>
      <c r="S74" s="321"/>
      <c r="T74" s="299"/>
      <c r="U74" s="299"/>
      <c r="V74" s="299"/>
    </row>
    <row r="75" spans="1:22" s="325" customFormat="1">
      <c r="A75" s="294" t="e">
        <f>IF(AND(C75=0,C76=0,#REF!=0),"BLANKS",1)</f>
        <v>#REF!</v>
      </c>
      <c r="B75" s="690">
        <v>5</v>
      </c>
      <c r="C75" s="700" t="s">
        <v>799</v>
      </c>
      <c r="D75" s="315" t="str">
        <f ca="1">IF(ISERROR(OFFSET('HARGA SATUAN'!$D$6,MATCH(RAB!C75,'HARGA SATUAN'!$C$7:$C$1492,0),0)),"",OFFSET('HARGA SATUAN'!$D$6,MATCH(RAB!C75,'HARGA SATUAN'!$C$7:$C$1492,0),0))</f>
        <v>JASA</v>
      </c>
      <c r="E75" s="316" t="str">
        <f ca="1">IF(B75="+","Unit",IF(ISERROR(OFFSET('HARGA SATUAN'!$E$6,MATCH(RAB!C75,'HARGA SATUAN'!$C$7:$C$1492,0),0)),"",OFFSET('HARGA SATUAN'!$E$6,MATCH(RAB!C75,'HARGA SATUAN'!$C$7:$C$1492,0),0)))</f>
        <v>Unit</v>
      </c>
      <c r="F75" s="326">
        <f>F70*1</f>
        <v>1</v>
      </c>
      <c r="G75" s="317">
        <f ca="1">IF(ISERROR(OFFSET('HARGA SATUAN'!$I$6,MATCH(RAB!C75,'HARGA SATUAN'!$C$7:$C$1492,0),0)),0,OFFSET('HARGA SATUAN'!$I$6,MATCH(RAB!C75,'HARGA SATUAN'!$C$7:$C$1492,0),0))</f>
        <v>106400</v>
      </c>
      <c r="H75" s="318">
        <f t="shared" ca="1" si="7"/>
        <v>0</v>
      </c>
      <c r="I75" s="318">
        <f t="shared" ca="1" si="8"/>
        <v>0</v>
      </c>
      <c r="J75" s="318">
        <f t="shared" ca="1" si="9"/>
        <v>106400</v>
      </c>
      <c r="K75" s="319">
        <f t="shared" ca="1" si="10"/>
        <v>106400</v>
      </c>
      <c r="L75" s="324"/>
      <c r="M75" s="324"/>
      <c r="N75" s="324"/>
      <c r="O75" s="320"/>
      <c r="P75" s="320"/>
      <c r="Q75" s="302"/>
      <c r="R75" s="294"/>
      <c r="S75" s="321"/>
      <c r="T75" s="299"/>
      <c r="U75" s="299"/>
      <c r="V75" s="299"/>
    </row>
    <row r="76" spans="1:22" s="325" customFormat="1">
      <c r="A76" s="294" t="e">
        <f>IF(AND(C76=0,#REF!=0,#REF!=0),"BLANKS",1)</f>
        <v>#REF!</v>
      </c>
      <c r="B76" s="694"/>
      <c r="C76" s="328"/>
      <c r="D76" s="315" t="str">
        <f ca="1">IF(ISERROR(OFFSET('HARGA SATUAN'!$D$6,MATCH(RAB!C76,'HARGA SATUAN'!$C$7:$C$1492,0),0)),"",OFFSET('HARGA SATUAN'!$D$6,MATCH(RAB!C76,'HARGA SATUAN'!$C$7:$C$1492,0),0))</f>
        <v/>
      </c>
      <c r="E76" s="316" t="str">
        <f ca="1">IF(B76="+","Unit",IF(ISERROR(OFFSET('HARGA SATUAN'!$E$6,MATCH(RAB!C76,'HARGA SATUAN'!$C$7:$C$1492,0),0)),"",OFFSET('HARGA SATUAN'!$E$6,MATCH(RAB!C76,'HARGA SATUAN'!$C$7:$C$1492,0),0)))</f>
        <v/>
      </c>
      <c r="F76" s="326"/>
      <c r="G76" s="317">
        <f ca="1">IF(ISERROR(OFFSET('HARGA SATUAN'!$I$6,MATCH(RAB!C76,'HARGA SATUAN'!$C$7:$C$1492,0),0)),0,OFFSET('HARGA SATUAN'!$I$6,MATCH(RAB!C76,'HARGA SATUAN'!$C$7:$C$1492,0),0))</f>
        <v>0</v>
      </c>
      <c r="H76" s="318">
        <f t="shared" ca="1" si="7"/>
        <v>0</v>
      </c>
      <c r="I76" s="318">
        <f t="shared" ca="1" si="8"/>
        <v>0</v>
      </c>
      <c r="J76" s="318">
        <f t="shared" ca="1" si="9"/>
        <v>0</v>
      </c>
      <c r="K76" s="319">
        <f t="shared" ca="1" si="10"/>
        <v>0</v>
      </c>
      <c r="L76" s="324"/>
      <c r="M76" s="324"/>
      <c r="N76" s="324"/>
      <c r="O76" s="320"/>
      <c r="P76" s="320"/>
      <c r="Q76" s="302"/>
      <c r="R76" s="294"/>
      <c r="S76" s="321"/>
      <c r="T76" s="299"/>
      <c r="U76" s="299"/>
      <c r="V76" s="299"/>
    </row>
    <row r="77" spans="1:22" s="325" customFormat="1">
      <c r="A77" s="294" t="s">
        <v>1444</v>
      </c>
      <c r="B77" s="327" t="s">
        <v>530</v>
      </c>
      <c r="C77" s="328" t="s">
        <v>1639</v>
      </c>
      <c r="D77" s="315" t="str">
        <f ca="1">IF(ISERROR(OFFSET('HARGA SATUAN'!$D$6,MATCH(RAB!C77,'HARGA SATUAN'!$C$7:$C$1492,0),0)),"",OFFSET('HARGA SATUAN'!$D$6,MATCH(RAB!C77,'HARGA SATUAN'!$C$7:$C$1492,0),0))</f>
        <v/>
      </c>
      <c r="E77" s="316" t="str">
        <f ca="1">IF(B77="+","Unit",IF(ISERROR(OFFSET('HARGA SATUAN'!$E$6,MATCH(RAB!C77,'HARGA SATUAN'!$C$7:$C$1492,0),0)),"",OFFSET('HARGA SATUAN'!$E$6,MATCH(RAB!C77,'HARGA SATUAN'!$C$7:$C$1492,0),0)))</f>
        <v/>
      </c>
      <c r="F77" s="326"/>
      <c r="G77" s="317">
        <f ca="1">IF(ISERROR(OFFSET('HARGA SATUAN'!$I$6,MATCH(RAB!C77,'HARGA SATUAN'!$C$7:$C$1492,0),0)),0,OFFSET('HARGA SATUAN'!$I$6,MATCH(RAB!C77,'HARGA SATUAN'!$C$7:$C$1492,0),0))</f>
        <v>0</v>
      </c>
      <c r="H77" s="318">
        <f t="shared" ref="H77:H81" ca="1" si="34">IF(OR(D77="MDU",D77="MDU-KD"),(IF($O$3="RAB NON MDU","PLN KD",G77*F77)),0)</f>
        <v>0</v>
      </c>
      <c r="I77" s="318">
        <f t="shared" ref="I77:I81" ca="1" si="35">IF(D77="HDW",G77*F77,0)</f>
        <v>0</v>
      </c>
      <c r="J77" s="318">
        <f t="shared" ref="J77:J81" ca="1" si="36">IF(D77="JASA",G77*F77,0)</f>
        <v>0</v>
      </c>
      <c r="K77" s="319">
        <f t="shared" ref="K77:K81" ca="1" si="37">SUM(H77:J77)</f>
        <v>0</v>
      </c>
      <c r="L77" s="324"/>
      <c r="M77" s="324"/>
      <c r="N77" s="324"/>
      <c r="O77" s="320"/>
      <c r="P77" s="320"/>
      <c r="Q77" s="302"/>
      <c r="R77" s="294"/>
      <c r="S77" s="321"/>
      <c r="T77" s="299"/>
      <c r="U77" s="299"/>
      <c r="V77" s="299"/>
    </row>
    <row r="78" spans="1:22" s="325" customFormat="1">
      <c r="A78" s="294" t="e">
        <f>IF(AND(C78=0,#REF!=0,#REF!=0),"BLANKS",1)</f>
        <v>#REF!</v>
      </c>
      <c r="B78" s="694">
        <v>1</v>
      </c>
      <c r="C78" s="109" t="s">
        <v>963</v>
      </c>
      <c r="D78" s="315" t="str">
        <f ca="1">IF(ISERROR(OFFSET('HARGA SATUAN'!$D$6,MATCH(RAB!C78,'HARGA SATUAN'!$C$7:$C$1492,0),0)),"",OFFSET('HARGA SATUAN'!$D$6,MATCH(RAB!C78,'HARGA SATUAN'!$C$7:$C$1492,0),0))</f>
        <v>JASA</v>
      </c>
      <c r="E78" s="316" t="str">
        <f ca="1">IF(B78="+","Unit",IF(ISERROR(OFFSET('HARGA SATUAN'!$E$6,MATCH(RAB!C78,'HARGA SATUAN'!$C$7:$C$1492,0),0)),"",OFFSET('HARGA SATUAN'!$E$6,MATCH(RAB!C78,'HARGA SATUAN'!$C$7:$C$1492,0),0)))</f>
        <v>Unit</v>
      </c>
      <c r="F78" s="326">
        <v>1</v>
      </c>
      <c r="G78" s="317">
        <f ca="1">IF(ISERROR(OFFSET('HARGA SATUAN'!$I$6,MATCH(RAB!C78,'HARGA SATUAN'!$C$7:$C$1492,0),0)),0,OFFSET('HARGA SATUAN'!$I$6,MATCH(RAB!C78,'HARGA SATUAN'!$C$7:$C$1492,0),0))</f>
        <v>342990</v>
      </c>
      <c r="H78" s="318">
        <f t="shared" ca="1" si="34"/>
        <v>0</v>
      </c>
      <c r="I78" s="318">
        <f t="shared" ca="1" si="35"/>
        <v>0</v>
      </c>
      <c r="J78" s="318">
        <f t="shared" ca="1" si="36"/>
        <v>342990</v>
      </c>
      <c r="K78" s="319">
        <f t="shared" ca="1" si="37"/>
        <v>342990</v>
      </c>
      <c r="L78" s="324"/>
      <c r="M78" s="324"/>
      <c r="N78" s="324"/>
      <c r="O78" s="320"/>
      <c r="P78" s="320"/>
      <c r="Q78" s="302"/>
      <c r="R78" s="294"/>
      <c r="S78" s="321"/>
      <c r="T78" s="299"/>
      <c r="U78" s="299"/>
      <c r="V78" s="299"/>
    </row>
    <row r="79" spans="1:22" s="325" customFormat="1">
      <c r="A79" s="294" t="s">
        <v>1444</v>
      </c>
      <c r="B79" s="694"/>
      <c r="C79" s="109" t="s">
        <v>981</v>
      </c>
      <c r="D79" s="315" t="str">
        <f ca="1">IF(ISERROR(OFFSET('HARGA SATUAN'!$D$6,MATCH(RAB!C79,'HARGA SATUAN'!$C$7:$C$1492,0),0)),"",OFFSET('HARGA SATUAN'!$D$6,MATCH(RAB!C79,'HARGA SATUAN'!$C$7:$C$1492,0),0))</f>
        <v>JASA</v>
      </c>
      <c r="E79" s="316" t="str">
        <f ca="1">IF(B79="+","Unit",IF(ISERROR(OFFSET('HARGA SATUAN'!$E$6,MATCH(RAB!C79,'HARGA SATUAN'!$C$7:$C$1492,0),0)),"",OFFSET('HARGA SATUAN'!$E$6,MATCH(RAB!C79,'HARGA SATUAN'!$C$7:$C$1492,0),0)))</f>
        <v>Unit</v>
      </c>
      <c r="F79" s="326">
        <v>1</v>
      </c>
      <c r="G79" s="317">
        <f ca="1">IF(ISERROR(OFFSET('HARGA SATUAN'!$I$6,MATCH(RAB!C79,'HARGA SATUAN'!$C$7:$C$1492,0),0)),0,OFFSET('HARGA SATUAN'!$I$6,MATCH(RAB!C79,'HARGA SATUAN'!$C$7:$C$1492,0),0))</f>
        <v>32640</v>
      </c>
      <c r="H79" s="318">
        <f t="shared" ca="1" si="34"/>
        <v>0</v>
      </c>
      <c r="I79" s="318">
        <f t="shared" ca="1" si="35"/>
        <v>0</v>
      </c>
      <c r="J79" s="318">
        <f t="shared" ca="1" si="36"/>
        <v>32640</v>
      </c>
      <c r="K79" s="319">
        <f t="shared" ca="1" si="37"/>
        <v>32640</v>
      </c>
      <c r="L79" s="324"/>
      <c r="M79" s="324"/>
      <c r="N79" s="324"/>
      <c r="O79" s="320"/>
      <c r="P79" s="320"/>
      <c r="Q79" s="302"/>
      <c r="R79" s="294"/>
      <c r="S79" s="321"/>
      <c r="T79" s="299"/>
      <c r="U79" s="299"/>
      <c r="V79" s="299"/>
    </row>
    <row r="80" spans="1:22" s="325" customFormat="1" ht="30">
      <c r="A80" s="294" t="e">
        <f>IF(AND(C80=0,#REF!=0,#REF!=0),"BLANKS",1)</f>
        <v>#REF!</v>
      </c>
      <c r="B80" s="694"/>
      <c r="C80" s="109" t="s">
        <v>427</v>
      </c>
      <c r="D80" s="315" t="str">
        <f ca="1">IF(ISERROR(OFFSET('HARGA SATUAN'!$D$6,MATCH(RAB!C80,'HARGA SATUAN'!$C$7:$C$1492,0),0)),"",OFFSET('HARGA SATUAN'!$D$6,MATCH(RAB!C80,'HARGA SATUAN'!$C$7:$C$1492,0),0))</f>
        <v>JASA</v>
      </c>
      <c r="E80" s="316" t="str">
        <f ca="1">IF(B80="+","Unit",IF(ISERROR(OFFSET('HARGA SATUAN'!$E$6,MATCH(RAB!C80,'HARGA SATUAN'!$C$7:$C$1492,0),0)),"",OFFSET('HARGA SATUAN'!$E$6,MATCH(RAB!C80,'HARGA SATUAN'!$C$7:$C$1492,0),0)))</f>
        <v>Per 50 m</v>
      </c>
      <c r="F80" s="326">
        <v>2</v>
      </c>
      <c r="G80" s="317">
        <f ca="1">IF(ISERROR(OFFSET('HARGA SATUAN'!$I$6,MATCH(RAB!C80,'HARGA SATUAN'!$C$7:$C$1492,0),0)),0,OFFSET('HARGA SATUAN'!$I$6,MATCH(RAB!C80,'HARGA SATUAN'!$C$7:$C$1492,0),0))</f>
        <v>107400</v>
      </c>
      <c r="H80" s="318">
        <f t="shared" ca="1" si="34"/>
        <v>0</v>
      </c>
      <c r="I80" s="318">
        <f t="shared" ca="1" si="35"/>
        <v>0</v>
      </c>
      <c r="J80" s="318">
        <f t="shared" ca="1" si="36"/>
        <v>214800</v>
      </c>
      <c r="K80" s="319">
        <f t="shared" ca="1" si="37"/>
        <v>214800</v>
      </c>
      <c r="L80" s="324"/>
      <c r="M80" s="324"/>
      <c r="N80" s="324"/>
      <c r="O80" s="320"/>
      <c r="P80" s="320"/>
      <c r="Q80" s="302"/>
      <c r="R80" s="294"/>
      <c r="S80" s="321"/>
      <c r="T80" s="299"/>
      <c r="U80" s="299"/>
      <c r="V80" s="299"/>
    </row>
    <row r="81" spans="1:22" s="325" customFormat="1">
      <c r="A81" s="294"/>
      <c r="B81" s="694"/>
      <c r="C81" s="109"/>
      <c r="D81" s="315" t="str">
        <f ca="1">IF(ISERROR(OFFSET('HARGA SATUAN'!$D$6,MATCH(RAB!C81,'HARGA SATUAN'!$C$7:$C$1492,0),0)),"",OFFSET('HARGA SATUAN'!$D$6,MATCH(RAB!C81,'HARGA SATUAN'!$C$7:$C$1492,0),0))</f>
        <v/>
      </c>
      <c r="E81" s="316" t="str">
        <f ca="1">IF(B81="+","Unit",IF(ISERROR(OFFSET('HARGA SATUAN'!$E$6,MATCH(RAB!C81,'HARGA SATUAN'!$C$7:$C$1492,0),0)),"",OFFSET('HARGA SATUAN'!$E$6,MATCH(RAB!C81,'HARGA SATUAN'!$C$7:$C$1492,0),0)))</f>
        <v/>
      </c>
      <c r="F81" s="429"/>
      <c r="G81" s="317">
        <f ca="1">IF(ISERROR(OFFSET('HARGA SATUAN'!$I$6,MATCH(RAB!C81,'HARGA SATUAN'!$C$7:$C$1492,0),0)),0,OFFSET('HARGA SATUAN'!$I$6,MATCH(RAB!C81,'HARGA SATUAN'!$C$7:$C$1492,0),0))</f>
        <v>0</v>
      </c>
      <c r="H81" s="318">
        <f t="shared" ca="1" si="34"/>
        <v>0</v>
      </c>
      <c r="I81" s="318">
        <f t="shared" ca="1" si="35"/>
        <v>0</v>
      </c>
      <c r="J81" s="318">
        <f t="shared" ca="1" si="36"/>
        <v>0</v>
      </c>
      <c r="K81" s="319">
        <f t="shared" ca="1" si="37"/>
        <v>0</v>
      </c>
      <c r="L81" s="324"/>
      <c r="M81" s="324"/>
      <c r="N81" s="324"/>
      <c r="O81" s="320"/>
      <c r="P81" s="320"/>
      <c r="Q81" s="302"/>
      <c r="R81" s="294"/>
      <c r="S81" s="321"/>
      <c r="T81" s="299"/>
      <c r="U81" s="299"/>
      <c r="V81" s="299"/>
    </row>
    <row r="82" spans="1:22">
      <c r="B82" s="329"/>
      <c r="C82" s="330" t="s">
        <v>475</v>
      </c>
      <c r="D82" s="315" t="str">
        <f ca="1">IF(ISERROR(OFFSET('HARGA SATUAN'!$D$6,MATCH(RAB!C82,'HARGA SATUAN'!$C$7:$C$1492,0),0)),"",OFFSET('HARGA SATUAN'!$D$6,MATCH(RAB!C82,'HARGA SATUAN'!$C$7:$C$1492,0),0))</f>
        <v/>
      </c>
      <c r="E82" s="316" t="str">
        <f ca="1">IF(B82="+","Unit",IF(ISERROR(OFFSET('HARGA SATUAN'!$E$6,MATCH(RAB!C82,'HARGA SATUAN'!$C$7:$C$1492,0),0)),"",OFFSET('HARGA SATUAN'!$E$6,MATCH(RAB!C82,'HARGA SATUAN'!$C$7:$C$1492,0),0)))</f>
        <v/>
      </c>
      <c r="F82" s="331"/>
      <c r="G82" s="317">
        <f ca="1">IF(ISERROR(OFFSET('HARGA SATUAN'!$I$6,MATCH(RAB!C82,'HARGA SATUAN'!$C$7:$C$1492,0),0)),0,OFFSET('HARGA SATUAN'!$I$6,MATCH(RAB!C82,'HARGA SATUAN'!$C$7:$C$1492,0),0))</f>
        <v>0</v>
      </c>
      <c r="H82" s="318">
        <f t="shared" ref="H82" ca="1" si="38">IF(OR(D82="MDU",D82="MDU-KD"),(IF($O$3="RAB NON MDU","PLN KD",G82*F82)),0)</f>
        <v>0</v>
      </c>
      <c r="I82" s="318">
        <f ca="1">IF(D82="HDW",G82*F82,0)</f>
        <v>0</v>
      </c>
      <c r="J82" s="318">
        <f ca="1">IF(D82="JASA",G82*F82,0)</f>
        <v>0</v>
      </c>
      <c r="K82" s="319">
        <f ca="1">SUM(H82:J82)</f>
        <v>0</v>
      </c>
    </row>
    <row r="83" spans="1:22">
      <c r="B83" s="332">
        <v>1</v>
      </c>
      <c r="C83" s="333" t="s">
        <v>1091</v>
      </c>
      <c r="D83" s="334" t="str">
        <f ca="1">IF(ISERROR(OFFSET('HARGA SATUAN'!$D$6,MATCH(RAB!C83,'HARGA SATUAN'!$C$7:$C$1492,0),0)),"",OFFSET('HARGA SATUAN'!$D$6,MATCH(RAB!C83,'HARGA SATUAN'!$C$7:$C$1492,0),0))</f>
        <v>JASA</v>
      </c>
      <c r="E83" s="335" t="str">
        <f ca="1">IF(ISERROR(OFFSET('HARGA SATUAN'!$E$6,MATCH(RAB!C83,'HARGA SATUAN'!$C$7:$C$1492,0),0)),"",OFFSET('HARGA SATUAN'!$E$6,MATCH(RAB!C83,'HARGA SATUAN'!$C$7:$C$1492,0),0))</f>
        <v>Lot</v>
      </c>
      <c r="F83" s="336">
        <v>1</v>
      </c>
      <c r="G83" s="337">
        <f ca="1">IF(ISERROR(OFFSET('HARGA SATUAN'!$I$6,MATCH(RAB!C83,'HARGA SATUAN'!$C$7:$C$1492,0),0)),0,OFFSET('HARGA SATUAN'!$I$6,MATCH(RAB!C83,'HARGA SATUAN'!$C$7:$C$1492,0),0))</f>
        <v>2.5000000000000001E-2</v>
      </c>
      <c r="H83" s="338"/>
      <c r="I83" s="338"/>
      <c r="J83" s="338">
        <f ca="1">SUM(K15:K81)*G83</f>
        <v>1895635.7750000001</v>
      </c>
      <c r="K83" s="339">
        <f ca="1">SUM(H83:J83)</f>
        <v>1895635.7750000001</v>
      </c>
    </row>
    <row r="84" spans="1:22">
      <c r="B84" s="340"/>
      <c r="C84" s="341"/>
      <c r="D84" s="315" t="str">
        <f ca="1">IF(ISERROR(OFFSET('HARGA SATUAN'!$D$6,MATCH(RAB!C84,'HARGA SATUAN'!$C$7:$C$1492,0),0)),"",OFFSET('HARGA SATUAN'!$D$6,MATCH(RAB!C84,'HARGA SATUAN'!$C$7:$C$1492,0),0))</f>
        <v/>
      </c>
      <c r="E84" s="316" t="str">
        <f ca="1">IF(ISERROR(OFFSET('HARGA SATUAN'!$E$6,MATCH(RAB!C84,'HARGA SATUAN'!$C$7:$C$1492,0),0)),"",OFFSET('HARGA SATUAN'!$E$6,MATCH(RAB!C84,'HARGA SATUAN'!$C$7:$C$1492,0),0))</f>
        <v/>
      </c>
      <c r="F84" s="331"/>
      <c r="G84" s="317" t="str">
        <f ca="1">IF(ISERROR(OFFSET('HARGA SATUAN'!$I$6,MATCH(RAB!C84,'HARGA SATUAN'!$C$7:$C$1492,0),0)),"",OFFSET('HARGA SATUAN'!$I$6,MATCH(RAB!C84,'HARGA SATUAN'!$C$7:$C$1492,0),0))</f>
        <v/>
      </c>
      <c r="H84" s="318">
        <f ca="1">IF(OR(D84="MDU",D84="MDU-KD"),IF(G84="PLN",0,G84*F84),0)</f>
        <v>0</v>
      </c>
      <c r="I84" s="318">
        <f ca="1">IF(D84="HDW",IF(G84="PLN",0,G84*F84),0)</f>
        <v>0</v>
      </c>
      <c r="J84" s="318">
        <f ca="1">IF(D84="JASA",IF(G84="PLN",0,G84*F84),0)</f>
        <v>0</v>
      </c>
      <c r="K84" s="319">
        <f ca="1">SUM(H84:J84)</f>
        <v>0</v>
      </c>
    </row>
    <row r="85" spans="1:22" ht="15.75" thickBot="1">
      <c r="B85" s="342"/>
      <c r="C85" s="343"/>
      <c r="D85" s="344"/>
      <c r="E85" s="345"/>
      <c r="F85" s="345"/>
      <c r="G85" s="345"/>
      <c r="H85" s="346"/>
      <c r="I85" s="346"/>
      <c r="J85" s="346"/>
      <c r="K85" s="347"/>
    </row>
    <row r="86" spans="1:22">
      <c r="B86" s="348"/>
      <c r="C86" s="559" t="s">
        <v>1008</v>
      </c>
      <c r="D86" s="559"/>
      <c r="E86" s="559"/>
      <c r="F86" s="559"/>
      <c r="G86" s="349" t="s">
        <v>9</v>
      </c>
      <c r="H86" s="350">
        <f ca="1">SUM(H14:H84)</f>
        <v>58209650</v>
      </c>
      <c r="I86" s="350">
        <f ca="1">SUM(I14:I84)</f>
        <v>15057551</v>
      </c>
      <c r="J86" s="350">
        <f ca="1">SUM(J14:J84)</f>
        <v>4453865.7750000004</v>
      </c>
      <c r="K86" s="350">
        <f ca="1">SUM(K14:K84)</f>
        <v>77721066.775000006</v>
      </c>
    </row>
    <row r="87" spans="1:22">
      <c r="B87" s="351"/>
      <c r="C87" s="542" t="s">
        <v>1458</v>
      </c>
      <c r="D87" s="542"/>
      <c r="E87" s="542"/>
      <c r="F87" s="542"/>
      <c r="G87" s="352" t="s">
        <v>9</v>
      </c>
      <c r="H87" s="353">
        <f ca="1">H86*0.11</f>
        <v>6403061.5</v>
      </c>
      <c r="I87" s="353">
        <f ca="1">I86*0.11</f>
        <v>1656330.61</v>
      </c>
      <c r="J87" s="353">
        <f ca="1">J86*0.11</f>
        <v>489925.23525000003</v>
      </c>
      <c r="K87" s="353">
        <f ca="1">K86*0.11</f>
        <v>8549317.3452500012</v>
      </c>
    </row>
    <row r="88" spans="1:22" ht="15.75" thickBot="1">
      <c r="B88" s="351"/>
      <c r="C88" s="541" t="s">
        <v>463</v>
      </c>
      <c r="D88" s="541"/>
      <c r="E88" s="541"/>
      <c r="F88" s="541"/>
      <c r="G88" s="354" t="s">
        <v>9</v>
      </c>
      <c r="H88" s="355">
        <f ca="1">SUM(H86:H87)</f>
        <v>64612711.5</v>
      </c>
      <c r="I88" s="355">
        <f ca="1">SUM(I86:I87)</f>
        <v>16713881.609999999</v>
      </c>
      <c r="J88" s="354">
        <f ca="1">SUM(J86:J87)</f>
        <v>4943791.0102500003</v>
      </c>
      <c r="K88" s="354">
        <f ca="1">SUM(K86:K87)</f>
        <v>86270384.120250002</v>
      </c>
      <c r="M88" s="430"/>
    </row>
    <row r="89" spans="1:22">
      <c r="B89" s="543" t="str">
        <f ca="1">"Terbilang : "&amp;PROPER(IF(K88=0,"nol",IF(K88&lt;0,"minus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IF(--MID(TEXT(ABS(K88),"000000000000000"),1,3)=0,"",MID(TEXT(ABS(K88),"000000000000000"),1,1)&amp;" ratus "&amp;MID(TEXT(ABS(K88),"000000000000000"),2,1)&amp;" puluh "&amp;MID(TEXT(ABS(K88),"000000000000000"),3,1)&amp;" trilyun ")&amp; IF(--MID(TEXT(ABS(K88),"000000000000000"),4,3)=0,"",MID(TEXT(ABS(K88),"000000000000000"),4,1)&amp;" ratus "&amp;MID(TEXT(ABS(K88),"000000000000000"),5,1)&amp;" puluh "&amp;MID(TEXT(ABS(K88),"000000000000000"),6,1)&amp;" milyar ")&amp; IF(--MID(TEXT(ABS(K88),"000000000000000"),7,3)=0,"",MID(TEXT(ABS(K88),"000000000000000"),7,1)&amp;" ratus "&amp;MID(TEXT(ABS(K88),"000000000000000"),8,1)&amp;" puluh "&amp;MID(TEXT(ABS(K88),"000000000000000"),9,1)&amp;" juta ")&amp; IF(--MID(TEXT(ABS(K88),"000000000000000"),10,3)=0,"",IF(--MID(TEXT(ABS(K88),"000000000000000"),10,3)=1,"*",MID(TEXT(ABS(K88),"000000000000000"),10,1)&amp;" ratus "&amp;MID(TEXT(ABS(K88),"000000000000000"),11,1)&amp;" puluh ")&amp;MID(TEXT(ABS(K88),"000000000000000"),12,1)&amp;" ribu ")&amp; IF(--MID(TEXT(ABS(K88),"000000000000000"),13,3)=0,"",MID(TEXT(ABS(K88),"000000000000000"),13,1)&amp;" ratus "&amp;MID(TEXT(ABS(K88),"000000000000000"),14,1)&amp;" puluh "&amp;MID(TEXT(ABS(K88),"000000000000000"),15,1)),1,"satu"),2,"dua"),3,"tiga"),4,"empat"),5,"lima"),6,"enam"),7,"tujuh"),8,"delapan"),9,"sembilan"),"0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Enam Juta Dua Ratus Tujuh Puluh Ribu Tiga Ratus Delapan Puluh Empat Rupiah</v>
      </c>
      <c r="C89" s="544"/>
      <c r="D89" s="544"/>
      <c r="E89" s="544"/>
      <c r="F89" s="544"/>
      <c r="G89" s="544"/>
      <c r="H89" s="544"/>
      <c r="I89" s="544"/>
      <c r="J89" s="544"/>
      <c r="K89" s="545"/>
    </row>
    <row r="90" spans="1:22">
      <c r="B90" s="546"/>
      <c r="C90" s="547"/>
      <c r="D90" s="547"/>
      <c r="E90" s="547"/>
      <c r="F90" s="547"/>
      <c r="G90" s="547"/>
      <c r="H90" s="547"/>
      <c r="I90" s="547"/>
      <c r="J90" s="547"/>
      <c r="K90" s="548"/>
    </row>
    <row r="91" spans="1:22" ht="15.75" thickBot="1">
      <c r="B91" s="356" t="str">
        <f>"Harga yang dipakai adalah "&amp;'HARGA SATUAN'!I5&amp;""</f>
        <v>Harga yang dipakai adalah RAB HSS 2023</v>
      </c>
      <c r="C91" s="357"/>
      <c r="D91" s="358"/>
      <c r="E91" s="358"/>
      <c r="F91" s="358"/>
      <c r="G91" s="359"/>
      <c r="H91" s="359"/>
      <c r="I91" s="359"/>
      <c r="J91" s="359"/>
      <c r="K91" s="360"/>
    </row>
    <row r="92" spans="1:22">
      <c r="C92" s="361"/>
      <c r="E92" s="363"/>
      <c r="F92" s="363"/>
      <c r="G92" s="363"/>
    </row>
    <row r="93" spans="1:22">
      <c r="C93" s="295"/>
      <c r="E93" s="363"/>
      <c r="F93" s="363"/>
      <c r="G93" s="363"/>
      <c r="H93" s="549"/>
      <c r="I93" s="549"/>
      <c r="J93" s="550"/>
      <c r="K93" s="550"/>
    </row>
    <row r="94" spans="1:22">
      <c r="C94" s="295"/>
      <c r="E94" s="363"/>
      <c r="F94" s="363"/>
      <c r="G94" s="363"/>
      <c r="H94" s="364"/>
      <c r="I94" s="540" t="s">
        <v>1620</v>
      </c>
      <c r="J94" s="540"/>
      <c r="K94" s="540"/>
    </row>
    <row r="95" spans="1:22">
      <c r="C95" s="295"/>
      <c r="E95" s="363"/>
      <c r="F95" s="363"/>
      <c r="G95" s="363"/>
      <c r="H95" s="364"/>
      <c r="I95" s="540" t="s">
        <v>1621</v>
      </c>
      <c r="J95" s="540"/>
      <c r="K95" s="540"/>
    </row>
    <row r="96" spans="1:22">
      <c r="C96" s="295"/>
      <c r="E96" s="363"/>
      <c r="F96" s="363"/>
      <c r="G96" s="363"/>
      <c r="H96" s="365"/>
      <c r="I96" s="366"/>
      <c r="J96" s="366"/>
      <c r="K96" s="366"/>
    </row>
    <row r="97" spans="3:11">
      <c r="C97" s="295"/>
      <c r="E97" s="363"/>
      <c r="F97" s="363"/>
      <c r="G97" s="363"/>
      <c r="H97" s="365"/>
      <c r="I97" s="365"/>
      <c r="J97" s="365"/>
      <c r="K97" s="365"/>
    </row>
    <row r="98" spans="3:11">
      <c r="C98" s="295"/>
      <c r="E98" s="363"/>
      <c r="F98" s="363"/>
      <c r="G98" s="363"/>
      <c r="H98" s="365"/>
      <c r="I98" s="365"/>
      <c r="J98" s="365"/>
      <c r="K98" s="365"/>
    </row>
    <row r="99" spans="3:11">
      <c r="C99" s="295"/>
      <c r="E99" s="363"/>
      <c r="F99" s="363"/>
      <c r="G99" s="363"/>
      <c r="H99" s="365"/>
      <c r="I99" s="365"/>
      <c r="J99" s="365"/>
      <c r="K99" s="365"/>
    </row>
    <row r="100" spans="3:11">
      <c r="C100" s="295"/>
      <c r="E100" s="363"/>
      <c r="F100" s="363"/>
      <c r="G100" s="363"/>
      <c r="H100" s="367"/>
      <c r="I100" s="540" t="s">
        <v>1622</v>
      </c>
      <c r="J100" s="540"/>
      <c r="K100" s="540"/>
    </row>
    <row r="101" spans="3:11">
      <c r="C101" s="361"/>
      <c r="E101" s="363"/>
      <c r="F101" s="363"/>
      <c r="G101" s="363"/>
      <c r="H101" s="365"/>
      <c r="I101" s="365"/>
      <c r="J101" s="365"/>
      <c r="K101" s="365"/>
    </row>
    <row r="102" spans="3:11">
      <c r="C102" s="361"/>
      <c r="E102" s="363"/>
      <c r="F102" s="363"/>
      <c r="G102" s="363"/>
      <c r="H102" s="365"/>
      <c r="I102" s="365"/>
      <c r="J102" s="365"/>
      <c r="K102" s="365"/>
    </row>
    <row r="103" spans="3:11">
      <c r="C103" s="361"/>
      <c r="E103" s="363"/>
      <c r="F103" s="363"/>
      <c r="G103" s="363"/>
      <c r="H103" s="365"/>
      <c r="I103" s="365"/>
      <c r="J103" s="365"/>
      <c r="K103" s="365"/>
    </row>
  </sheetData>
  <sheetProtection sort="0" autoFilter="0"/>
  <protectedRanges>
    <protectedRange sqref="F15" name="Range1_1_2_2"/>
    <protectedRange sqref="B64:C65 B63 B78:B81 B37:C62 B74 B34:B35 B21:C22 B16:B19 B75:C77 B68:C73 B66:B67 B28:C33 B27 B24:C26 B23" name="Range1_1_2"/>
    <protectedRange sqref="B15 C34:C35 B20:C20 C16:C19 B36:C36" name="Range1_6"/>
    <protectedRange sqref="C63" name="Range1_1_2_1"/>
    <protectedRange sqref="C81" name="Range1_1_2_6"/>
    <protectedRange sqref="C74" name="Range1_1_2_3"/>
    <protectedRange sqref="C67" name="Range1"/>
    <protectedRange sqref="C66" name="Range1_2"/>
    <protectedRange sqref="C79" name="Range1_1_2_2_1"/>
    <protectedRange sqref="C80" name="Range1_1_2_3_1"/>
    <protectedRange sqref="C27" name="Range1_1_3"/>
    <protectedRange sqref="C23" name="Range1_1_3_1"/>
  </protectedRanges>
  <mergeCells count="22">
    <mergeCell ref="O3:P4"/>
    <mergeCell ref="B4:K4"/>
    <mergeCell ref="C86:F86"/>
    <mergeCell ref="B11:B13"/>
    <mergeCell ref="C11:C13"/>
    <mergeCell ref="D11:D13"/>
    <mergeCell ref="E11:E13"/>
    <mergeCell ref="F11:F13"/>
    <mergeCell ref="G11:G13"/>
    <mergeCell ref="I12:I13"/>
    <mergeCell ref="I95:K95"/>
    <mergeCell ref="I100:K100"/>
    <mergeCell ref="C88:F88"/>
    <mergeCell ref="G6:K6"/>
    <mergeCell ref="I94:K94"/>
    <mergeCell ref="C87:F87"/>
    <mergeCell ref="B89:K90"/>
    <mergeCell ref="H93:K93"/>
    <mergeCell ref="H11:K11"/>
    <mergeCell ref="H12:H13"/>
    <mergeCell ref="J12:J13"/>
    <mergeCell ref="K12:K13"/>
  </mergeCells>
  <phoneticPr fontId="133" type="noConversion"/>
  <conditionalFormatting sqref="E1:E3 H12:I12 O13 G82:H82 E84:H84 E85:F85 H82:K85 E82:G83">
    <cfRule type="cellIs" dxfId="15" priority="935" stopIfTrue="1" operator="equal">
      <formula>0</formula>
    </cfRule>
  </conditionalFormatting>
  <conditionalFormatting sqref="E5:E81">
    <cfRule type="cellIs" dxfId="14" priority="17" stopIfTrue="1" operator="equal">
      <formula>0</formula>
    </cfRule>
  </conditionalFormatting>
  <conditionalFormatting sqref="F14:K18 F81:K81 G19:K80">
    <cfRule type="cellIs" dxfId="13" priority="12" stopIfTrue="1" operator="equal">
      <formula>0</formula>
    </cfRule>
  </conditionalFormatting>
  <conditionalFormatting sqref="G1:G5 G10:G13">
    <cfRule type="cellIs" dxfId="12" priority="11" stopIfTrue="1" operator="equal">
      <formula>0</formula>
    </cfRule>
  </conditionalFormatting>
  <conditionalFormatting sqref="G84:G65550 E89:E65550">
    <cfRule type="cellIs" dxfId="11" priority="69" stopIfTrue="1" operator="equal">
      <formula>0</formula>
    </cfRule>
  </conditionalFormatting>
  <conditionalFormatting sqref="S14:V81">
    <cfRule type="cellIs" dxfId="10" priority="25" stopIfTrue="1" operator="equal">
      <formula>0</formula>
    </cfRule>
  </conditionalFormatting>
  <conditionalFormatting sqref="G6:G9">
    <cfRule type="cellIs" dxfId="9" priority="10" stopIfTrue="1" operator="equal">
      <formula>0</formula>
    </cfRule>
  </conditionalFormatting>
  <conditionalFormatting sqref="C15">
    <cfRule type="cellIs" dxfId="8" priority="9" operator="equal">
      <formula>0</formula>
    </cfRule>
  </conditionalFormatting>
  <conditionalFormatting sqref="C24">
    <cfRule type="cellIs" dxfId="7" priority="7" operator="equal">
      <formula>0</formula>
    </cfRule>
  </conditionalFormatting>
  <conditionalFormatting sqref="C66:C67">
    <cfRule type="cellIs" dxfId="6" priority="8" operator="equal">
      <formula>0</formula>
    </cfRule>
  </conditionalFormatting>
  <conditionalFormatting sqref="C78:C81">
    <cfRule type="cellIs" dxfId="5" priority="6" operator="equal">
      <formula>0</formula>
    </cfRule>
  </conditionalFormatting>
  <conditionalFormatting sqref="C71">
    <cfRule type="cellIs" dxfId="4" priority="5" operator="equal">
      <formula>0</formula>
    </cfRule>
  </conditionalFormatting>
  <conditionalFormatting sqref="F22:F80">
    <cfRule type="cellIs" dxfId="3" priority="3" stopIfTrue="1" operator="equal">
      <formula>0</formula>
    </cfRule>
  </conditionalFormatting>
  <conditionalFormatting sqref="F19:F21">
    <cfRule type="cellIs" dxfId="2" priority="4" stopIfTrue="1" operator="equal">
      <formula>0</formula>
    </cfRule>
  </conditionalFormatting>
  <conditionalFormatting sqref="C27">
    <cfRule type="cellIs" dxfId="1" priority="2" operator="equal">
      <formula>0</formula>
    </cfRule>
  </conditionalFormatting>
  <conditionalFormatting sqref="C23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H14:K85 F16:F81 C21:C22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D120"/>
  <sheetViews>
    <sheetView view="pageBreakPreview" zoomScale="55" zoomScaleNormal="40" zoomScaleSheetLayoutView="55" workbookViewId="0">
      <selection activeCell="T40" sqref="T40"/>
    </sheetView>
  </sheetViews>
  <sheetFormatPr defaultColWidth="9.140625" defaultRowHeight="12.75"/>
  <cols>
    <col min="1" max="1" width="1.7109375" style="374" customWidth="1"/>
    <col min="2" max="2" width="10.7109375" style="374" customWidth="1"/>
    <col min="3" max="3" width="2.5703125" style="374" customWidth="1"/>
    <col min="4" max="20" width="9.140625" style="374"/>
    <col min="21" max="21" width="14.5703125" style="374" customWidth="1"/>
    <col min="22" max="22" width="3.140625" style="374" customWidth="1"/>
    <col min="23" max="26" width="9.140625" style="374"/>
    <col min="27" max="27" width="2.85546875" style="374" customWidth="1"/>
    <col min="28" max="30" width="4.7109375" style="374" customWidth="1"/>
    <col min="31" max="31" width="1.7109375" style="374" customWidth="1"/>
    <col min="32" max="16384" width="9.140625" style="37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573" t="s">
        <v>1528</v>
      </c>
      <c r="D3" s="573"/>
      <c r="E3" s="573"/>
      <c r="F3" s="573"/>
      <c r="G3" s="573"/>
      <c r="H3" s="573"/>
      <c r="I3" s="573"/>
      <c r="J3" s="573"/>
      <c r="K3" s="573"/>
      <c r="L3" s="573"/>
      <c r="M3" s="573"/>
      <c r="N3" s="573"/>
      <c r="O3" s="573"/>
      <c r="P3" s="573"/>
      <c r="Q3" s="573"/>
      <c r="R3" s="573"/>
      <c r="S3" s="573"/>
      <c r="T3" s="573"/>
      <c r="U3" s="573"/>
      <c r="V3" s="573"/>
      <c r="W3" s="182"/>
      <c r="X3" s="385"/>
      <c r="Y3" s="385"/>
      <c r="Z3" s="385"/>
      <c r="AA3" s="385"/>
      <c r="AB3" s="385"/>
      <c r="AC3" s="375"/>
    </row>
    <row r="4" spans="1:29" ht="18.75" customHeight="1">
      <c r="A4" s="181"/>
      <c r="C4" s="573"/>
      <c r="D4" s="573"/>
      <c r="E4" s="573"/>
      <c r="F4" s="573"/>
      <c r="G4" s="573"/>
      <c r="H4" s="573"/>
      <c r="I4" s="573"/>
      <c r="J4" s="573"/>
      <c r="K4" s="573"/>
      <c r="L4" s="573"/>
      <c r="M4" s="573"/>
      <c r="N4" s="573"/>
      <c r="O4" s="573"/>
      <c r="P4" s="573"/>
      <c r="Q4" s="573"/>
      <c r="R4" s="573"/>
      <c r="S4" s="573"/>
      <c r="T4" s="573"/>
      <c r="U4" s="573"/>
      <c r="V4" s="573"/>
      <c r="W4" s="182"/>
      <c r="X4" s="385"/>
      <c r="Y4" s="385"/>
      <c r="Z4" s="385"/>
      <c r="AA4" s="385"/>
      <c r="AB4" s="385"/>
      <c r="AC4" s="375"/>
    </row>
    <row r="5" spans="1:29" ht="12.75" customHeight="1">
      <c r="A5" s="181"/>
      <c r="C5" s="376"/>
      <c r="W5" s="182"/>
    </row>
    <row r="6" spans="1:29" ht="12.75" customHeight="1">
      <c r="A6" s="181"/>
      <c r="C6" s="574" t="s">
        <v>1632</v>
      </c>
      <c r="D6" s="574"/>
      <c r="E6" s="574"/>
      <c r="F6" s="574"/>
      <c r="G6" s="574"/>
      <c r="H6" s="574"/>
      <c r="I6" s="574"/>
      <c r="J6" s="574"/>
      <c r="K6" s="574"/>
      <c r="L6" s="574"/>
      <c r="M6" s="574"/>
      <c r="W6" s="182"/>
      <c r="Y6" s="377"/>
      <c r="Z6" s="377"/>
      <c r="AA6" s="377"/>
      <c r="AB6" s="378"/>
      <c r="AC6" s="378"/>
    </row>
    <row r="7" spans="1:29" ht="18" customHeight="1">
      <c r="A7" s="181"/>
      <c r="C7" s="574"/>
      <c r="D7" s="574"/>
      <c r="E7" s="574"/>
      <c r="F7" s="574"/>
      <c r="G7" s="574"/>
      <c r="H7" s="574"/>
      <c r="I7" s="574"/>
      <c r="J7" s="574"/>
      <c r="K7" s="574"/>
      <c r="L7" s="574"/>
      <c r="M7" s="574"/>
      <c r="W7" s="182"/>
      <c r="Y7" s="377"/>
      <c r="Z7" s="377"/>
      <c r="AA7" s="377"/>
      <c r="AB7" s="378"/>
      <c r="AC7" s="37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7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80"/>
      <c r="S54" s="380"/>
      <c r="T54" s="380"/>
      <c r="U54" s="381"/>
      <c r="V54" s="381"/>
      <c r="W54" s="183"/>
      <c r="X54" s="381"/>
      <c r="Y54" s="381"/>
      <c r="Z54" s="381"/>
      <c r="AA54" s="381"/>
      <c r="AB54" s="381"/>
      <c r="AC54" s="381"/>
      <c r="AD54" s="38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86"/>
      <c r="S55" s="387"/>
      <c r="T55" s="387"/>
      <c r="U55" s="186"/>
      <c r="V55" s="187"/>
      <c r="W55" s="188"/>
      <c r="X55" s="381"/>
      <c r="Y55" s="381"/>
      <c r="Z55" s="381"/>
      <c r="AA55" s="382"/>
      <c r="AB55" s="382"/>
      <c r="AC55" s="382"/>
      <c r="AD55" s="382"/>
    </row>
    <row r="56" spans="1:30">
      <c r="U56" s="381"/>
      <c r="V56" s="382"/>
      <c r="W56" s="381"/>
      <c r="X56" s="381"/>
      <c r="Y56" s="381"/>
      <c r="Z56" s="381"/>
      <c r="AA56" s="382"/>
      <c r="AB56" s="381"/>
      <c r="AC56" s="381"/>
      <c r="AD56" s="381"/>
    </row>
    <row r="57" spans="1:30">
      <c r="U57" s="381"/>
      <c r="V57" s="382"/>
      <c r="W57" s="381"/>
      <c r="X57" s="381"/>
      <c r="Y57" s="381"/>
      <c r="Z57" s="381"/>
      <c r="AA57" s="381"/>
      <c r="AB57" s="381"/>
      <c r="AC57" s="381"/>
      <c r="AD57" s="381"/>
    </row>
    <row r="58" spans="1:30">
      <c r="U58" s="381"/>
      <c r="V58" s="382"/>
      <c r="W58" s="381"/>
      <c r="X58" s="381"/>
      <c r="Y58" s="381"/>
      <c r="Z58" s="381"/>
      <c r="AA58" s="381"/>
      <c r="AB58" s="381"/>
      <c r="AC58" s="381"/>
      <c r="AD58" s="381"/>
    </row>
    <row r="59" spans="1:30">
      <c r="U59" s="381"/>
      <c r="V59" s="382"/>
      <c r="W59" s="381"/>
      <c r="X59" s="381"/>
      <c r="Y59" s="381"/>
      <c r="Z59" s="381"/>
      <c r="AA59" s="381"/>
      <c r="AB59" s="381"/>
      <c r="AC59" s="381"/>
      <c r="AD59" s="381"/>
    </row>
    <row r="60" spans="1:30">
      <c r="U60" s="381"/>
      <c r="V60" s="382"/>
      <c r="W60" s="381"/>
      <c r="X60" s="381"/>
      <c r="Y60" s="381"/>
      <c r="Z60" s="381"/>
      <c r="AA60" s="382"/>
      <c r="AB60" s="381"/>
      <c r="AC60" s="381"/>
      <c r="AD60" s="381"/>
    </row>
    <row r="61" spans="1:30">
      <c r="U61" s="381"/>
      <c r="V61" s="382"/>
      <c r="W61" s="381"/>
      <c r="X61" s="381"/>
      <c r="Y61" s="381"/>
      <c r="Z61" s="381"/>
      <c r="AA61" s="381"/>
      <c r="AB61" s="381"/>
      <c r="AC61" s="381"/>
      <c r="AD61" s="381"/>
    </row>
    <row r="62" spans="1:30">
      <c r="U62" s="381"/>
      <c r="V62" s="382"/>
      <c r="W62" s="381"/>
      <c r="X62" s="381"/>
      <c r="Y62" s="381"/>
      <c r="Z62" s="381"/>
      <c r="AA62" s="381"/>
      <c r="AB62" s="381"/>
      <c r="AC62" s="381"/>
      <c r="AD62" s="381"/>
    </row>
    <row r="63" spans="1:30">
      <c r="U63" s="381"/>
      <c r="V63" s="382"/>
      <c r="W63" s="381"/>
      <c r="X63" s="381"/>
      <c r="Y63" s="381"/>
      <c r="Z63" s="381"/>
      <c r="AA63" s="381"/>
      <c r="AB63" s="381"/>
      <c r="AC63" s="381"/>
      <c r="AD63" s="381"/>
    </row>
    <row r="64" spans="1:30">
      <c r="U64" s="381"/>
      <c r="V64" s="382"/>
      <c r="W64" s="381"/>
      <c r="X64" s="381"/>
      <c r="Y64" s="381"/>
      <c r="Z64" s="381"/>
      <c r="AA64" s="381"/>
      <c r="AB64" s="381"/>
      <c r="AC64" s="381"/>
      <c r="AD64" s="381"/>
    </row>
    <row r="65" spans="5:30">
      <c r="U65" s="381"/>
      <c r="V65" s="382"/>
      <c r="W65" s="381"/>
      <c r="X65" s="381"/>
      <c r="Y65" s="381"/>
      <c r="Z65" s="381"/>
      <c r="AA65" s="381"/>
      <c r="AB65" s="381"/>
      <c r="AC65" s="381"/>
      <c r="AD65" s="381"/>
    </row>
    <row r="66" spans="5:30" ht="6" customHeight="1"/>
    <row r="73" spans="5:30">
      <c r="M73" s="383"/>
    </row>
    <row r="74" spans="5:30" ht="15" customHeight="1">
      <c r="E74" s="384"/>
      <c r="M74" s="383"/>
    </row>
    <row r="75" spans="5:30" ht="15" customHeight="1">
      <c r="E75" s="384"/>
      <c r="M75" s="383"/>
    </row>
    <row r="76" spans="5:30" ht="15" customHeight="1">
      <c r="E76" s="384"/>
      <c r="M76" s="383"/>
    </row>
    <row r="77" spans="5:30" ht="15" customHeight="1">
      <c r="E77" s="384"/>
      <c r="M77" s="383"/>
    </row>
    <row r="78" spans="5:30" ht="15" customHeight="1">
      <c r="E78" s="384"/>
      <c r="M78" s="383"/>
    </row>
    <row r="79" spans="5:30" ht="15" customHeight="1">
      <c r="E79" s="384"/>
      <c r="M79" s="383"/>
    </row>
    <row r="80" spans="5:30" ht="15" customHeight="1">
      <c r="E80" s="384"/>
      <c r="M80" s="383"/>
    </row>
    <row r="81" spans="5:13" ht="15" customHeight="1">
      <c r="E81" s="384"/>
      <c r="M81" s="383"/>
    </row>
    <row r="82" spans="5:13" ht="15" customHeight="1">
      <c r="E82" s="384"/>
      <c r="M82" s="383"/>
    </row>
    <row r="83" spans="5:13" ht="15" customHeight="1">
      <c r="E83" s="384"/>
      <c r="M83" s="383"/>
    </row>
    <row r="84" spans="5:13" ht="15" customHeight="1">
      <c r="E84" s="384"/>
      <c r="M84" s="383"/>
    </row>
    <row r="85" spans="5:13" ht="15" customHeight="1">
      <c r="E85" s="384"/>
      <c r="M85" s="383"/>
    </row>
    <row r="86" spans="5:13" ht="15" customHeight="1">
      <c r="E86" s="384"/>
      <c r="M86" s="383"/>
    </row>
    <row r="87" spans="5:13" ht="15" customHeight="1">
      <c r="E87" s="384"/>
      <c r="M87" s="383"/>
    </row>
    <row r="88" spans="5:13" ht="15" customHeight="1">
      <c r="E88" s="384"/>
      <c r="M88" s="383"/>
    </row>
    <row r="89" spans="5:13" ht="15" customHeight="1">
      <c r="E89" s="384"/>
      <c r="M89" s="383"/>
    </row>
    <row r="90" spans="5:13" ht="15" customHeight="1">
      <c r="E90" s="384"/>
      <c r="M90" s="383"/>
    </row>
    <row r="91" spans="5:13" ht="15" customHeight="1">
      <c r="E91" s="384"/>
      <c r="M91" s="383"/>
    </row>
    <row r="92" spans="5:13" ht="15" customHeight="1">
      <c r="E92" s="384"/>
      <c r="M92" s="383"/>
    </row>
    <row r="93" spans="5:13" ht="15" customHeight="1">
      <c r="E93" s="384"/>
      <c r="M93" s="383"/>
    </row>
    <row r="94" spans="5:13" ht="15" customHeight="1">
      <c r="E94" s="384"/>
      <c r="M94" s="383"/>
    </row>
    <row r="95" spans="5:13" ht="15" customHeight="1">
      <c r="E95" s="384"/>
      <c r="M95" s="383"/>
    </row>
    <row r="96" spans="5:13" ht="15" customHeight="1">
      <c r="E96" s="384"/>
    </row>
    <row r="97" spans="5:5" ht="15" customHeight="1">
      <c r="E97" s="384"/>
    </row>
    <row r="98" spans="5:5" ht="15" customHeight="1">
      <c r="E98" s="384"/>
    </row>
    <row r="99" spans="5:5" ht="15" customHeight="1">
      <c r="E99" s="384"/>
    </row>
    <row r="100" spans="5:5" ht="15" customHeight="1">
      <c r="E100" s="384"/>
    </row>
    <row r="101" spans="5:5" ht="15" customHeight="1">
      <c r="E101" s="384"/>
    </row>
    <row r="102" spans="5:5" ht="15" customHeight="1">
      <c r="E102" s="384"/>
    </row>
    <row r="103" spans="5:5" ht="15" customHeight="1">
      <c r="E103" s="384"/>
    </row>
    <row r="104" spans="5:5" ht="15" customHeight="1">
      <c r="E104" s="384"/>
    </row>
    <row r="105" spans="5:5" ht="15" customHeight="1">
      <c r="E105" s="384"/>
    </row>
    <row r="106" spans="5:5" ht="15" customHeight="1">
      <c r="E106" s="384"/>
    </row>
    <row r="107" spans="5:5" ht="15" customHeight="1">
      <c r="E107" s="384"/>
    </row>
    <row r="108" spans="5:5" ht="15" customHeight="1">
      <c r="E108" s="384"/>
    </row>
    <row r="109" spans="5:5" ht="15" customHeight="1">
      <c r="E109" s="384"/>
    </row>
    <row r="110" spans="5:5" ht="15" customHeight="1">
      <c r="E110" s="384"/>
    </row>
    <row r="111" spans="5:5" ht="15" customHeight="1">
      <c r="E111" s="384"/>
    </row>
    <row r="112" spans="5:5" ht="15" customHeight="1">
      <c r="E112" s="384"/>
    </row>
    <row r="113" spans="5:5" ht="15" customHeight="1">
      <c r="E113" s="384"/>
    </row>
    <row r="114" spans="5:5" ht="15" customHeight="1">
      <c r="E114" s="384"/>
    </row>
    <row r="115" spans="5:5" ht="15" customHeight="1">
      <c r="E115" s="384"/>
    </row>
    <row r="116" spans="5:5" ht="15" customHeight="1">
      <c r="E116" s="384"/>
    </row>
    <row r="117" spans="5:5" ht="15" customHeight="1">
      <c r="E117" s="384"/>
    </row>
    <row r="118" spans="5:5" ht="15" customHeight="1">
      <c r="E118" s="384"/>
    </row>
    <row r="119" spans="5:5" ht="15" customHeight="1">
      <c r="E119" s="384"/>
    </row>
    <row r="120" spans="5:5">
      <c r="E120" s="384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AF68"/>
  <sheetViews>
    <sheetView view="pageBreakPreview" topLeftCell="A2" zoomScale="55" zoomScaleNormal="55" zoomScaleSheetLayoutView="55" workbookViewId="0">
      <selection activeCell="T40" sqref="T40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575" t="s">
        <v>1529</v>
      </c>
      <c r="E4" s="576"/>
      <c r="F4" s="576"/>
      <c r="G4" s="576"/>
      <c r="H4" s="576"/>
      <c r="I4" s="576"/>
      <c r="J4" s="576"/>
      <c r="K4" s="576"/>
      <c r="L4" s="576"/>
      <c r="M4" s="576"/>
      <c r="N4" s="576"/>
      <c r="O4" s="576"/>
      <c r="P4" s="576"/>
      <c r="Q4" s="576"/>
      <c r="R4" s="576"/>
      <c r="S4" s="576"/>
      <c r="T4" s="576"/>
      <c r="U4" s="576"/>
      <c r="V4" s="576"/>
      <c r="W4" s="576"/>
      <c r="X4" s="576"/>
      <c r="Y4" s="576"/>
      <c r="Z4" s="576"/>
      <c r="AA4" s="576"/>
      <c r="AB4" s="576"/>
      <c r="AC4" s="577"/>
      <c r="AD4" s="217"/>
      <c r="AE4" s="216"/>
      <c r="AF4" s="216"/>
    </row>
    <row r="5" spans="2:32" ht="13.5" customHeight="1">
      <c r="B5" s="215"/>
      <c r="C5" s="215"/>
      <c r="D5" s="578"/>
      <c r="E5" s="573"/>
      <c r="F5" s="573"/>
      <c r="G5" s="573"/>
      <c r="H5" s="573"/>
      <c r="I5" s="573"/>
      <c r="J5" s="573"/>
      <c r="K5" s="573"/>
      <c r="L5" s="573"/>
      <c r="M5" s="573"/>
      <c r="N5" s="573"/>
      <c r="O5" s="573"/>
      <c r="P5" s="573"/>
      <c r="Q5" s="573"/>
      <c r="R5" s="573"/>
      <c r="S5" s="573"/>
      <c r="T5" s="573"/>
      <c r="U5" s="573"/>
      <c r="V5" s="573"/>
      <c r="W5" s="573"/>
      <c r="X5" s="573"/>
      <c r="Y5" s="573"/>
      <c r="Z5" s="573"/>
      <c r="AA5" s="573"/>
      <c r="AB5" s="573"/>
      <c r="AC5" s="579"/>
      <c r="AD5" s="217"/>
      <c r="AE5" s="216"/>
      <c r="AF5" s="216"/>
    </row>
    <row r="6" spans="2:32" ht="12.75" customHeight="1">
      <c r="B6" s="215"/>
      <c r="C6" s="215"/>
      <c r="D6" s="578"/>
      <c r="E6" s="573"/>
      <c r="F6" s="573"/>
      <c r="G6" s="573"/>
      <c r="H6" s="573"/>
      <c r="I6" s="573"/>
      <c r="J6" s="573"/>
      <c r="K6" s="573"/>
      <c r="L6" s="573"/>
      <c r="M6" s="573"/>
      <c r="N6" s="573"/>
      <c r="O6" s="573"/>
      <c r="P6" s="573"/>
      <c r="Q6" s="573"/>
      <c r="R6" s="573"/>
      <c r="S6" s="573"/>
      <c r="T6" s="573"/>
      <c r="U6" s="573"/>
      <c r="V6" s="573"/>
      <c r="W6" s="573"/>
      <c r="X6" s="573"/>
      <c r="Y6" s="573"/>
      <c r="Z6" s="573"/>
      <c r="AA6" s="573"/>
      <c r="AB6" s="573"/>
      <c r="AC6" s="579"/>
      <c r="AE6" s="216"/>
      <c r="AF6" s="216"/>
    </row>
    <row r="7" spans="2:32" ht="12.75" customHeight="1" thickBot="1">
      <c r="B7" s="215"/>
      <c r="C7" s="215"/>
      <c r="D7" s="580"/>
      <c r="E7" s="581"/>
      <c r="F7" s="581"/>
      <c r="G7" s="581"/>
      <c r="H7" s="581"/>
      <c r="I7" s="581"/>
      <c r="J7" s="581"/>
      <c r="K7" s="581"/>
      <c r="L7" s="581"/>
      <c r="M7" s="581"/>
      <c r="N7" s="581"/>
      <c r="O7" s="581"/>
      <c r="P7" s="581"/>
      <c r="Q7" s="581"/>
      <c r="R7" s="581"/>
      <c r="S7" s="581"/>
      <c r="T7" s="581"/>
      <c r="U7" s="581"/>
      <c r="V7" s="581"/>
      <c r="W7" s="581"/>
      <c r="X7" s="581"/>
      <c r="Y7" s="581"/>
      <c r="Z7" s="581"/>
      <c r="AA7" s="581"/>
      <c r="AB7" s="581"/>
      <c r="AC7" s="582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C1:AD55"/>
  <sheetViews>
    <sheetView showGridLines="0" view="pageBreakPreview" topLeftCell="D7" zoomScaleNormal="100" zoomScaleSheetLayoutView="100" workbookViewId="0">
      <selection activeCell="T44" sqref="T44"/>
    </sheetView>
  </sheetViews>
  <sheetFormatPr defaultColWidth="9.140625" defaultRowHeight="12"/>
  <cols>
    <col min="1" max="2" width="1.42578125" style="440" customWidth="1"/>
    <col min="3" max="3" width="7.42578125" style="440" customWidth="1"/>
    <col min="4" max="23" width="5.7109375" style="440" customWidth="1"/>
    <col min="24" max="24" width="6.28515625" style="440" customWidth="1"/>
    <col min="25" max="26" width="5.7109375" style="440" customWidth="1"/>
    <col min="27" max="27" width="6.5703125" style="440" customWidth="1"/>
    <col min="28" max="118" width="5.7109375" style="440" customWidth="1"/>
    <col min="119" max="16384" width="9.140625" style="440"/>
  </cols>
  <sheetData>
    <row r="1" spans="3:30" ht="12.75" thickBot="1"/>
    <row r="2" spans="3:30" ht="12.75" customHeight="1">
      <c r="C2" s="583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4"/>
      <c r="U2" s="584"/>
      <c r="V2" s="584"/>
      <c r="W2" s="585" t="s">
        <v>1439</v>
      </c>
      <c r="X2" s="586"/>
      <c r="Y2" s="586"/>
      <c r="Z2" s="586"/>
      <c r="AA2" s="586"/>
      <c r="AB2" s="586"/>
      <c r="AC2" s="586"/>
      <c r="AD2" s="587"/>
    </row>
    <row r="3" spans="3:30">
      <c r="C3" s="588"/>
      <c r="D3" s="437" t="s">
        <v>1623</v>
      </c>
      <c r="E3" s="437"/>
      <c r="F3" s="438"/>
      <c r="G3" s="437"/>
      <c r="H3" s="437"/>
      <c r="I3" s="437"/>
      <c r="J3" s="437"/>
      <c r="K3" s="438"/>
      <c r="L3" s="438"/>
      <c r="W3" s="589"/>
      <c r="X3" s="590"/>
      <c r="Y3" s="590"/>
      <c r="Z3" s="590"/>
      <c r="AA3" s="590"/>
      <c r="AB3" s="590"/>
      <c r="AC3" s="590"/>
      <c r="AD3" s="591"/>
    </row>
    <row r="4" spans="3:30">
      <c r="C4" s="588"/>
      <c r="D4" s="568"/>
      <c r="E4" s="568"/>
      <c r="F4" s="439" t="s">
        <v>1610</v>
      </c>
      <c r="G4" s="569" t="s">
        <v>1611</v>
      </c>
      <c r="H4" s="570"/>
      <c r="I4" s="569" t="s">
        <v>1612</v>
      </c>
      <c r="J4" s="570"/>
      <c r="K4" s="571" t="s">
        <v>1613</v>
      </c>
      <c r="L4" s="572"/>
      <c r="W4" s="592" t="s">
        <v>987</v>
      </c>
      <c r="AD4" s="593"/>
    </row>
    <row r="5" spans="3:30">
      <c r="C5" s="588"/>
      <c r="D5" s="568" t="s">
        <v>1614</v>
      </c>
      <c r="E5" s="568"/>
      <c r="F5" s="439"/>
      <c r="G5" s="569"/>
      <c r="H5" s="570"/>
      <c r="I5" s="569"/>
      <c r="J5" s="570"/>
      <c r="K5" s="571"/>
      <c r="L5" s="572"/>
      <c r="W5" s="594" t="s">
        <v>991</v>
      </c>
      <c r="X5" s="595" t="s">
        <v>990</v>
      </c>
      <c r="Y5" s="595"/>
      <c r="Z5" s="595"/>
      <c r="AA5" s="595" t="s">
        <v>988</v>
      </c>
      <c r="AB5" s="595"/>
      <c r="AC5" s="595" t="s">
        <v>989</v>
      </c>
      <c r="AD5" s="596"/>
    </row>
    <row r="6" spans="3:30">
      <c r="C6" s="588"/>
      <c r="D6" s="568" t="s">
        <v>1615</v>
      </c>
      <c r="E6" s="568"/>
      <c r="F6" s="439"/>
      <c r="G6" s="569"/>
      <c r="H6" s="570"/>
      <c r="I6" s="569"/>
      <c r="J6" s="570"/>
      <c r="K6" s="571"/>
      <c r="L6" s="572"/>
      <c r="W6" s="594">
        <v>1</v>
      </c>
      <c r="X6" s="595" t="s">
        <v>993</v>
      </c>
      <c r="Y6" s="595"/>
      <c r="Z6" s="595"/>
      <c r="AA6" s="595"/>
      <c r="AB6" s="595"/>
      <c r="AC6" s="595"/>
      <c r="AD6" s="596"/>
    </row>
    <row r="7" spans="3:30">
      <c r="C7" s="588"/>
      <c r="W7" s="594">
        <v>2</v>
      </c>
      <c r="X7" s="595" t="s">
        <v>994</v>
      </c>
      <c r="Y7" s="595"/>
      <c r="Z7" s="595"/>
      <c r="AA7" s="595"/>
      <c r="AB7" s="595"/>
      <c r="AC7" s="595"/>
      <c r="AD7" s="596"/>
    </row>
    <row r="8" spans="3:30">
      <c r="C8" s="588"/>
      <c r="W8" s="594">
        <v>3</v>
      </c>
      <c r="X8" s="595" t="s">
        <v>995</v>
      </c>
      <c r="Y8" s="595"/>
      <c r="Z8" s="595"/>
      <c r="AA8" s="595"/>
      <c r="AB8" s="595"/>
      <c r="AC8" s="595"/>
      <c r="AD8" s="596"/>
    </row>
    <row r="9" spans="3:30">
      <c r="C9" s="588"/>
      <c r="W9" s="594">
        <v>4</v>
      </c>
      <c r="X9" s="595" t="s">
        <v>996</v>
      </c>
      <c r="Y9" s="595"/>
      <c r="Z9" s="595"/>
      <c r="AA9" s="595"/>
      <c r="AB9" s="595"/>
      <c r="AC9" s="595"/>
      <c r="AD9" s="596"/>
    </row>
    <row r="10" spans="3:30">
      <c r="C10" s="588"/>
      <c r="W10" s="594">
        <v>5</v>
      </c>
      <c r="X10" s="595" t="s">
        <v>997</v>
      </c>
      <c r="Y10" s="595"/>
      <c r="Z10" s="595"/>
      <c r="AA10" s="595"/>
      <c r="AB10" s="595"/>
      <c r="AC10" s="595"/>
      <c r="AD10" s="596"/>
    </row>
    <row r="11" spans="3:30">
      <c r="C11" s="588"/>
      <c r="W11" s="594">
        <v>6</v>
      </c>
      <c r="X11" s="595" t="s">
        <v>998</v>
      </c>
      <c r="Y11" s="595"/>
      <c r="Z11" s="595"/>
      <c r="AA11" s="595"/>
      <c r="AB11" s="595"/>
      <c r="AC11" s="595"/>
      <c r="AD11" s="596"/>
    </row>
    <row r="12" spans="3:30">
      <c r="C12" s="588"/>
      <c r="W12" s="594">
        <v>7</v>
      </c>
      <c r="X12" s="595" t="s">
        <v>999</v>
      </c>
      <c r="Y12" s="595"/>
      <c r="Z12" s="595"/>
      <c r="AA12" s="595"/>
      <c r="AB12" s="595"/>
      <c r="AC12" s="595"/>
      <c r="AD12" s="596"/>
    </row>
    <row r="13" spans="3:30" ht="12.75" customHeight="1">
      <c r="C13" s="588"/>
      <c r="W13" s="594">
        <v>8</v>
      </c>
      <c r="X13" s="595" t="s">
        <v>1000</v>
      </c>
      <c r="Y13" s="595"/>
      <c r="Z13" s="595"/>
      <c r="AA13" s="595"/>
      <c r="AB13" s="595"/>
      <c r="AC13" s="595"/>
      <c r="AD13" s="596"/>
    </row>
    <row r="14" spans="3:30">
      <c r="C14" s="588"/>
      <c r="W14" s="594">
        <v>9</v>
      </c>
      <c r="X14" s="595" t="s">
        <v>1001</v>
      </c>
      <c r="Y14" s="595"/>
      <c r="Z14" s="595"/>
      <c r="AA14" s="595"/>
      <c r="AB14" s="595"/>
      <c r="AC14" s="595"/>
      <c r="AD14" s="596"/>
    </row>
    <row r="15" spans="3:30">
      <c r="C15" s="588"/>
      <c r="W15" s="594">
        <v>10</v>
      </c>
      <c r="X15" s="595" t="s">
        <v>1010</v>
      </c>
      <c r="Y15" s="595"/>
      <c r="Z15" s="595"/>
      <c r="AA15" s="595"/>
      <c r="AB15" s="595"/>
      <c r="AC15" s="595"/>
      <c r="AD15" s="596"/>
    </row>
    <row r="16" spans="3:30">
      <c r="C16" s="588"/>
      <c r="W16" s="594">
        <v>11</v>
      </c>
      <c r="X16" s="595" t="s">
        <v>1457</v>
      </c>
      <c r="Y16" s="595"/>
      <c r="Z16" s="595"/>
      <c r="AA16" s="595"/>
      <c r="AB16" s="595"/>
      <c r="AC16" s="595"/>
      <c r="AD16" s="596"/>
    </row>
    <row r="17" spans="3:30">
      <c r="C17" s="588"/>
      <c r="S17" s="597"/>
      <c r="W17" s="594">
        <v>12</v>
      </c>
      <c r="X17" s="595" t="s">
        <v>1011</v>
      </c>
      <c r="Y17" s="595"/>
      <c r="Z17" s="595"/>
      <c r="AA17" s="595"/>
      <c r="AB17" s="595"/>
      <c r="AC17" s="595"/>
      <c r="AD17" s="596"/>
    </row>
    <row r="18" spans="3:30">
      <c r="C18" s="598"/>
      <c r="D18" s="599"/>
      <c r="E18" s="599"/>
      <c r="W18" s="594">
        <v>13</v>
      </c>
      <c r="X18" s="595"/>
      <c r="Y18" s="595"/>
      <c r="Z18" s="595"/>
      <c r="AA18" s="595"/>
      <c r="AB18" s="595"/>
      <c r="AC18" s="595"/>
      <c r="AD18" s="596"/>
    </row>
    <row r="19" spans="3:30">
      <c r="C19" s="588"/>
      <c r="W19" s="600"/>
      <c r="X19" s="601"/>
      <c r="Y19" s="601"/>
      <c r="Z19" s="601"/>
      <c r="AA19" s="601"/>
      <c r="AB19" s="601"/>
      <c r="AC19" s="601"/>
      <c r="AD19" s="602"/>
    </row>
    <row r="20" spans="3:30">
      <c r="C20" s="588"/>
      <c r="W20" s="603" t="s">
        <v>992</v>
      </c>
      <c r="X20" s="604"/>
      <c r="Y20" s="604"/>
      <c r="Z20" s="604"/>
      <c r="AA20" s="604"/>
      <c r="AB20" s="604"/>
      <c r="AC20" s="604"/>
      <c r="AD20" s="605"/>
    </row>
    <row r="21" spans="3:30">
      <c r="C21" s="588"/>
      <c r="W21" s="606" t="s">
        <v>985</v>
      </c>
      <c r="X21" s="607"/>
      <c r="Y21" s="607"/>
      <c r="Z21" s="608"/>
      <c r="AA21" s="609" t="s">
        <v>986</v>
      </c>
      <c r="AB21" s="610"/>
      <c r="AC21" s="610"/>
      <c r="AD21" s="611"/>
    </row>
    <row r="22" spans="3:30">
      <c r="C22" s="588"/>
      <c r="W22" s="612" t="s">
        <v>1624</v>
      </c>
      <c r="X22" s="613"/>
      <c r="Y22" s="614" t="s">
        <v>1058</v>
      </c>
      <c r="Z22" s="615">
        <v>1</v>
      </c>
      <c r="AA22" s="616"/>
      <c r="AB22" s="616"/>
      <c r="AC22" s="617"/>
      <c r="AD22" s="618"/>
    </row>
    <row r="23" spans="3:30">
      <c r="C23" s="588"/>
      <c r="W23" s="619" t="s">
        <v>1443</v>
      </c>
      <c r="X23" s="620"/>
      <c r="Y23" s="614" t="s">
        <v>1058</v>
      </c>
      <c r="Z23" s="615">
        <v>1</v>
      </c>
      <c r="AA23" s="621"/>
      <c r="AB23" s="622"/>
      <c r="AC23" s="617"/>
      <c r="AD23" s="618"/>
    </row>
    <row r="24" spans="3:30">
      <c r="C24" s="588"/>
      <c r="W24" s="619" t="s">
        <v>1625</v>
      </c>
      <c r="X24" s="620"/>
      <c r="Y24" s="614" t="s">
        <v>1058</v>
      </c>
      <c r="Z24" s="615">
        <v>1</v>
      </c>
      <c r="AA24" s="623"/>
      <c r="AB24" s="624"/>
      <c r="AC24" s="617"/>
      <c r="AD24" s="618"/>
    </row>
    <row r="25" spans="3:30">
      <c r="C25" s="588"/>
      <c r="W25" s="625" t="s">
        <v>1549</v>
      </c>
      <c r="X25" s="626"/>
      <c r="Y25" s="627" t="s">
        <v>1058</v>
      </c>
      <c r="Z25" s="628">
        <v>1</v>
      </c>
      <c r="AA25" s="621"/>
      <c r="AB25" s="622"/>
      <c r="AC25" s="617"/>
      <c r="AD25" s="618"/>
    </row>
    <row r="26" spans="3:30">
      <c r="C26" s="588"/>
      <c r="W26" s="625"/>
      <c r="X26" s="626"/>
      <c r="Y26" s="614"/>
      <c r="Z26" s="615"/>
      <c r="AA26" s="621"/>
      <c r="AB26" s="622"/>
      <c r="AC26" s="617"/>
      <c r="AD26" s="618"/>
    </row>
    <row r="27" spans="3:30">
      <c r="C27" s="588"/>
      <c r="W27" s="612"/>
      <c r="X27" s="613"/>
      <c r="Y27" s="614"/>
      <c r="Z27" s="615"/>
      <c r="AA27" s="629"/>
      <c r="AB27" s="630"/>
      <c r="AC27" s="617"/>
      <c r="AD27" s="618"/>
    </row>
    <row r="28" spans="3:30">
      <c r="C28" s="588"/>
      <c r="W28" s="631"/>
      <c r="X28" s="632"/>
      <c r="Y28" s="614"/>
      <c r="Z28" s="615"/>
      <c r="AA28" s="629"/>
      <c r="AB28" s="630"/>
      <c r="AC28" s="617"/>
      <c r="AD28" s="618"/>
    </row>
    <row r="29" spans="3:30">
      <c r="C29" s="588"/>
      <c r="W29" s="633"/>
      <c r="X29" s="634"/>
      <c r="Y29" s="614"/>
      <c r="Z29" s="615"/>
      <c r="AA29" s="629"/>
      <c r="AB29" s="630"/>
      <c r="AC29" s="617"/>
      <c r="AD29" s="618"/>
    </row>
    <row r="30" spans="3:30" ht="11.25" customHeight="1">
      <c r="C30" s="588"/>
      <c r="W30" s="633"/>
      <c r="X30" s="634"/>
      <c r="Y30" s="614"/>
      <c r="Z30" s="615"/>
      <c r="AA30" s="629"/>
      <c r="AB30" s="630"/>
      <c r="AC30" s="617"/>
      <c r="AD30" s="618"/>
    </row>
    <row r="31" spans="3:30">
      <c r="C31" s="588"/>
      <c r="U31" s="635"/>
      <c r="W31" s="633"/>
      <c r="X31" s="634"/>
      <c r="Y31" s="614"/>
      <c r="Z31" s="615"/>
      <c r="AA31" s="629"/>
      <c r="AB31" s="630"/>
      <c r="AC31" s="617"/>
      <c r="AD31" s="618"/>
    </row>
    <row r="32" spans="3:30">
      <c r="C32" s="588"/>
      <c r="U32" s="635"/>
      <c r="W32" s="633"/>
      <c r="X32" s="634"/>
      <c r="Y32" s="614"/>
      <c r="Z32" s="615"/>
      <c r="AA32" s="629"/>
      <c r="AB32" s="630"/>
      <c r="AC32" s="617"/>
      <c r="AD32" s="618"/>
    </row>
    <row r="33" spans="3:30">
      <c r="C33" s="588"/>
      <c r="W33" s="625"/>
      <c r="X33" s="626"/>
      <c r="Y33" s="627"/>
      <c r="Z33" s="628"/>
      <c r="AA33" s="629"/>
      <c r="AB33" s="630"/>
      <c r="AC33" s="617"/>
      <c r="AD33" s="618"/>
    </row>
    <row r="34" spans="3:30">
      <c r="C34" s="588"/>
      <c r="W34" s="612"/>
      <c r="X34" s="613"/>
      <c r="Y34" s="614"/>
      <c r="Z34" s="615"/>
      <c r="AA34" s="629"/>
      <c r="AB34" s="630"/>
      <c r="AC34" s="617"/>
      <c r="AD34" s="618"/>
    </row>
    <row r="35" spans="3:30">
      <c r="C35" s="588"/>
      <c r="W35" s="612"/>
      <c r="X35" s="613"/>
      <c r="Y35" s="614"/>
      <c r="Z35" s="615"/>
      <c r="AA35" s="629"/>
      <c r="AB35" s="630"/>
      <c r="AC35" s="617"/>
      <c r="AD35" s="618"/>
    </row>
    <row r="36" spans="3:30">
      <c r="C36" s="588"/>
      <c r="W36" s="636"/>
      <c r="X36" s="637"/>
      <c r="Y36" s="614"/>
      <c r="Z36" s="628"/>
      <c r="AA36" s="638"/>
      <c r="AB36" s="630"/>
      <c r="AC36" s="617"/>
      <c r="AD36" s="618"/>
    </row>
    <row r="37" spans="3:30" ht="12.75" customHeight="1">
      <c r="C37" s="588"/>
      <c r="W37" s="639"/>
      <c r="X37" s="640"/>
      <c r="Y37" s="614"/>
      <c r="Z37" s="628"/>
      <c r="AA37" s="641"/>
      <c r="AB37" s="642"/>
      <c r="AC37" s="643"/>
      <c r="AD37" s="644"/>
    </row>
    <row r="38" spans="3:30" ht="12.75" customHeight="1">
      <c r="C38" s="588"/>
      <c r="W38" s="639"/>
      <c r="X38" s="640"/>
      <c r="Y38" s="627"/>
      <c r="Z38" s="628"/>
      <c r="AA38" s="645"/>
      <c r="AB38" s="646"/>
      <c r="AC38" s="643"/>
      <c r="AD38" s="644"/>
    </row>
    <row r="39" spans="3:30" ht="12" customHeight="1">
      <c r="C39" s="588"/>
      <c r="W39" s="639"/>
      <c r="X39" s="640"/>
      <c r="Y39" s="627"/>
      <c r="Z39" s="647"/>
      <c r="AA39" s="648"/>
      <c r="AB39" s="649"/>
      <c r="AC39" s="643"/>
      <c r="AD39" s="644"/>
    </row>
    <row r="40" spans="3:30" ht="12" customHeight="1">
      <c r="C40" s="588"/>
      <c r="W40" s="619"/>
      <c r="X40" s="620"/>
      <c r="Y40" s="627"/>
      <c r="Z40" s="647"/>
      <c r="AA40" s="650"/>
      <c r="AB40" s="651"/>
      <c r="AC40" s="643"/>
      <c r="AD40" s="644"/>
    </row>
    <row r="41" spans="3:30" ht="12" customHeight="1">
      <c r="C41" s="588"/>
      <c r="W41" s="652"/>
      <c r="X41" s="653"/>
      <c r="Y41" s="654"/>
      <c r="Z41" s="655"/>
      <c r="AA41" s="648"/>
      <c r="AB41" s="649"/>
      <c r="AC41" s="643"/>
      <c r="AD41" s="644"/>
    </row>
    <row r="42" spans="3:30" ht="12" customHeight="1">
      <c r="C42" s="588"/>
      <c r="W42" s="656" t="s">
        <v>1626</v>
      </c>
      <c r="X42" s="657"/>
      <c r="Y42" s="657"/>
      <c r="Z42" s="657"/>
      <c r="AA42" s="657"/>
      <c r="AB42" s="657"/>
      <c r="AC42" s="657"/>
      <c r="AD42" s="658"/>
    </row>
    <row r="43" spans="3:30" ht="12" customHeight="1">
      <c r="C43" s="588"/>
      <c r="V43" s="659"/>
      <c r="W43" s="660"/>
      <c r="X43" s="661"/>
      <c r="Y43" s="661"/>
      <c r="Z43" s="661"/>
      <c r="AA43" s="661"/>
      <c r="AB43" s="661"/>
      <c r="AC43" s="661"/>
      <c r="AD43" s="662"/>
    </row>
    <row r="44" spans="3:30">
      <c r="C44" s="663"/>
      <c r="D44" s="664"/>
      <c r="E44" s="664"/>
      <c r="F44" s="664"/>
      <c r="G44" s="664"/>
      <c r="H44" s="664"/>
      <c r="I44" s="664"/>
      <c r="J44" s="664"/>
      <c r="K44" s="664"/>
      <c r="L44" s="664"/>
      <c r="M44" s="664"/>
      <c r="N44" s="664"/>
      <c r="O44" s="664"/>
      <c r="P44" s="664"/>
      <c r="Q44" s="664"/>
      <c r="R44" s="664"/>
      <c r="S44" s="664"/>
      <c r="T44" s="664"/>
      <c r="U44" s="664"/>
      <c r="V44" s="659"/>
      <c r="W44" s="665" t="s">
        <v>11</v>
      </c>
      <c r="X44" s="666"/>
      <c r="Y44" s="595"/>
      <c r="Z44" s="595"/>
      <c r="AA44" s="595"/>
      <c r="AB44" s="595"/>
      <c r="AC44" s="595"/>
      <c r="AD44" s="596"/>
    </row>
    <row r="45" spans="3:30">
      <c r="C45" s="663"/>
      <c r="D45" s="664"/>
      <c r="E45" s="664"/>
      <c r="F45" s="664"/>
      <c r="G45" s="664"/>
      <c r="H45" s="664"/>
      <c r="I45" s="664"/>
      <c r="J45" s="664"/>
      <c r="K45" s="664"/>
      <c r="L45" s="664"/>
      <c r="M45" s="664"/>
      <c r="N45" s="664"/>
      <c r="O45" s="664"/>
      <c r="P45" s="664"/>
      <c r="Q45" s="664"/>
      <c r="R45" s="664"/>
      <c r="S45" s="664"/>
      <c r="T45" s="664"/>
      <c r="U45" s="664"/>
      <c r="V45" s="659"/>
      <c r="W45" s="665" t="s">
        <v>984</v>
      </c>
      <c r="X45" s="666"/>
      <c r="Y45" s="595">
        <v>1</v>
      </c>
      <c r="Z45" s="595"/>
      <c r="AA45" s="595"/>
      <c r="AB45" s="595" t="s">
        <v>12</v>
      </c>
      <c r="AC45" s="595"/>
      <c r="AD45" s="667" t="s">
        <v>13</v>
      </c>
    </row>
    <row r="46" spans="3:30">
      <c r="C46" s="663"/>
      <c r="D46" s="664"/>
      <c r="E46" s="664"/>
      <c r="F46" s="664"/>
      <c r="G46" s="664"/>
      <c r="H46" s="664"/>
      <c r="I46" s="664"/>
      <c r="J46" s="664"/>
      <c r="K46" s="664"/>
      <c r="L46" s="664"/>
      <c r="M46" s="664"/>
      <c r="N46" s="664"/>
      <c r="O46" s="664"/>
      <c r="P46" s="664"/>
      <c r="Q46" s="664"/>
      <c r="R46" s="664"/>
      <c r="S46" s="664"/>
      <c r="T46" s="664"/>
      <c r="U46" s="664"/>
      <c r="V46" s="659"/>
      <c r="W46" s="665" t="s">
        <v>15</v>
      </c>
      <c r="X46" s="666"/>
      <c r="Y46" s="668"/>
      <c r="Z46" s="668"/>
      <c r="AA46" s="668"/>
      <c r="AB46" s="595" t="s">
        <v>16</v>
      </c>
      <c r="AC46" s="595"/>
      <c r="AD46" s="669"/>
    </row>
    <row r="47" spans="3:30">
      <c r="C47" s="663"/>
      <c r="D47" s="664"/>
      <c r="E47" s="664"/>
      <c r="F47" s="664"/>
      <c r="G47" s="664"/>
      <c r="H47" s="664"/>
      <c r="I47" s="664"/>
      <c r="J47" s="664"/>
      <c r="K47" s="664"/>
      <c r="L47" s="664"/>
      <c r="M47" s="664"/>
      <c r="N47" s="664"/>
      <c r="O47" s="664"/>
      <c r="P47" s="664"/>
      <c r="Q47" s="664"/>
      <c r="R47" s="664"/>
      <c r="S47" s="664"/>
      <c r="T47" s="664"/>
      <c r="U47" s="664"/>
      <c r="V47" s="659"/>
      <c r="W47" s="670" t="s">
        <v>17</v>
      </c>
      <c r="X47" s="670"/>
      <c r="Y47" s="670"/>
      <c r="Z47" s="670"/>
      <c r="AA47" s="670"/>
      <c r="AB47" s="670"/>
      <c r="AC47" s="670"/>
      <c r="AD47" s="671"/>
    </row>
    <row r="48" spans="3:30" ht="12.75" customHeight="1">
      <c r="C48" s="663"/>
      <c r="D48" s="664"/>
      <c r="E48" s="664"/>
      <c r="F48" s="664"/>
      <c r="G48" s="664"/>
      <c r="H48" s="664"/>
      <c r="I48" s="664"/>
      <c r="J48" s="664"/>
      <c r="K48" s="664"/>
      <c r="L48" s="664"/>
      <c r="M48" s="664"/>
      <c r="N48" s="664"/>
      <c r="O48" s="664"/>
      <c r="P48" s="664"/>
      <c r="Q48" s="664"/>
      <c r="R48" s="664"/>
      <c r="S48" s="664"/>
      <c r="T48" s="664"/>
      <c r="U48" s="664"/>
      <c r="V48" s="659"/>
      <c r="W48" s="672" t="s">
        <v>1627</v>
      </c>
      <c r="X48" s="672"/>
      <c r="Y48" s="672"/>
      <c r="Z48" s="672"/>
      <c r="AA48" s="672"/>
      <c r="AB48" s="672"/>
      <c r="AC48" s="672"/>
      <c r="AD48" s="673"/>
    </row>
    <row r="49" spans="3:30">
      <c r="C49" s="663"/>
      <c r="D49" s="664"/>
      <c r="E49" s="664"/>
      <c r="F49" s="664"/>
      <c r="G49" s="664"/>
      <c r="H49" s="664"/>
      <c r="I49" s="664"/>
      <c r="J49" s="664"/>
      <c r="K49" s="664"/>
      <c r="L49" s="664"/>
      <c r="M49" s="664"/>
      <c r="N49" s="664"/>
      <c r="O49" s="664"/>
      <c r="P49" s="664"/>
      <c r="Q49" s="664"/>
      <c r="R49" s="664"/>
      <c r="S49" s="664"/>
      <c r="T49" s="664"/>
      <c r="U49" s="664"/>
      <c r="V49" s="674"/>
      <c r="W49" s="672"/>
      <c r="X49" s="672"/>
      <c r="Y49" s="672"/>
      <c r="Z49" s="672"/>
      <c r="AA49" s="672"/>
      <c r="AB49" s="672"/>
      <c r="AC49" s="672"/>
      <c r="AD49" s="673"/>
    </row>
    <row r="50" spans="3:30">
      <c r="C50" s="663"/>
      <c r="D50" s="664"/>
      <c r="E50" s="664"/>
      <c r="F50" s="664"/>
      <c r="G50" s="664"/>
      <c r="H50" s="664"/>
      <c r="I50" s="664"/>
      <c r="J50" s="664"/>
      <c r="K50" s="664"/>
      <c r="L50" s="664"/>
      <c r="M50" s="664"/>
      <c r="N50" s="664"/>
      <c r="O50" s="664"/>
      <c r="P50" s="664"/>
      <c r="Q50" s="664"/>
      <c r="R50" s="664"/>
      <c r="S50" s="664"/>
      <c r="T50" s="664"/>
      <c r="U50" s="664"/>
      <c r="V50" s="674"/>
      <c r="W50" s="672"/>
      <c r="X50" s="672"/>
      <c r="Y50" s="672"/>
      <c r="Z50" s="672"/>
      <c r="AA50" s="672"/>
      <c r="AB50" s="672"/>
      <c r="AC50" s="672"/>
      <c r="AD50" s="673"/>
    </row>
    <row r="51" spans="3:30" ht="19.5" customHeight="1">
      <c r="C51" s="663"/>
      <c r="D51" s="664"/>
      <c r="E51" s="664"/>
      <c r="F51" s="664"/>
      <c r="G51" s="664"/>
      <c r="H51" s="664"/>
      <c r="I51" s="664"/>
      <c r="J51" s="664"/>
      <c r="K51" s="664"/>
      <c r="L51" s="664"/>
      <c r="M51" s="664"/>
      <c r="N51" s="664"/>
      <c r="O51" s="664"/>
      <c r="P51" s="664"/>
      <c r="Q51" s="664"/>
      <c r="R51" s="664"/>
      <c r="S51" s="664"/>
      <c r="T51" s="664"/>
      <c r="U51" s="664"/>
      <c r="V51" s="674"/>
      <c r="W51" s="675"/>
      <c r="X51" s="675"/>
      <c r="Y51" s="675"/>
      <c r="Z51" s="675"/>
      <c r="AA51" s="675"/>
      <c r="AB51" s="675"/>
      <c r="AC51" s="675"/>
      <c r="AD51" s="676"/>
    </row>
    <row r="52" spans="3:30">
      <c r="C52" s="663"/>
      <c r="D52" s="664"/>
      <c r="E52" s="664"/>
      <c r="F52" s="664"/>
      <c r="G52" s="664"/>
      <c r="H52" s="664"/>
      <c r="I52" s="664"/>
      <c r="J52" s="664"/>
      <c r="K52" s="664"/>
      <c r="L52" s="664"/>
      <c r="M52" s="664"/>
      <c r="N52" s="664"/>
      <c r="O52" s="664"/>
      <c r="P52" s="664"/>
      <c r="Q52" s="664"/>
      <c r="R52" s="664"/>
      <c r="S52" s="664"/>
      <c r="T52" s="664"/>
      <c r="U52" s="664"/>
      <c r="V52" s="659"/>
      <c r="W52" s="665" t="s">
        <v>18</v>
      </c>
      <c r="X52" s="666"/>
      <c r="Y52" s="595" t="s">
        <v>1628</v>
      </c>
      <c r="Z52" s="595"/>
      <c r="AA52" s="595"/>
      <c r="AB52" s="595"/>
      <c r="AC52" s="595"/>
      <c r="AD52" s="596"/>
    </row>
    <row r="53" spans="3:30">
      <c r="C53" s="663"/>
      <c r="D53" s="664"/>
      <c r="E53" s="664"/>
      <c r="F53" s="664"/>
      <c r="G53" s="664"/>
      <c r="H53" s="664"/>
      <c r="I53" s="664"/>
      <c r="J53" s="664"/>
      <c r="K53" s="664"/>
      <c r="L53" s="664"/>
      <c r="M53" s="664"/>
      <c r="N53" s="664"/>
      <c r="O53" s="664"/>
      <c r="P53" s="664"/>
      <c r="Q53" s="664"/>
      <c r="R53" s="664"/>
      <c r="S53" s="664"/>
      <c r="T53" s="664"/>
      <c r="V53" s="659"/>
      <c r="W53" s="665" t="s">
        <v>19</v>
      </c>
      <c r="X53" s="666"/>
      <c r="Y53" s="595" t="s">
        <v>1629</v>
      </c>
      <c r="Z53" s="595"/>
      <c r="AA53" s="595"/>
      <c r="AB53" s="595"/>
      <c r="AC53" s="595"/>
      <c r="AD53" s="596"/>
    </row>
    <row r="54" spans="3:30">
      <c r="C54" s="663"/>
      <c r="D54" s="664"/>
      <c r="E54" s="664"/>
      <c r="F54" s="664"/>
      <c r="G54" s="664"/>
      <c r="H54" s="664"/>
      <c r="I54" s="664"/>
      <c r="J54" s="664"/>
      <c r="K54" s="664"/>
      <c r="L54" s="664"/>
      <c r="M54" s="664"/>
      <c r="N54" s="664"/>
      <c r="O54" s="664"/>
      <c r="P54" s="664"/>
      <c r="Q54" s="664"/>
      <c r="R54" s="664"/>
      <c r="S54" s="664"/>
      <c r="T54" s="664"/>
      <c r="V54" s="659"/>
      <c r="W54" s="665" t="s">
        <v>20</v>
      </c>
      <c r="X54" s="666"/>
      <c r="Y54" s="595" t="s">
        <v>1630</v>
      </c>
      <c r="Z54" s="595"/>
      <c r="AA54" s="595"/>
      <c r="AB54" s="595"/>
      <c r="AC54" s="595"/>
      <c r="AD54" s="596"/>
    </row>
    <row r="55" spans="3:30" ht="12.75" thickBot="1">
      <c r="C55" s="677"/>
      <c r="D55" s="678"/>
      <c r="E55" s="678"/>
      <c r="F55" s="678"/>
      <c r="G55" s="678"/>
      <c r="H55" s="678"/>
      <c r="I55" s="678"/>
      <c r="J55" s="678"/>
      <c r="K55" s="678"/>
      <c r="L55" s="678"/>
      <c r="M55" s="678"/>
      <c r="N55" s="678"/>
      <c r="O55" s="678"/>
      <c r="P55" s="678"/>
      <c r="Q55" s="678"/>
      <c r="R55" s="678"/>
      <c r="S55" s="678"/>
      <c r="T55" s="678"/>
      <c r="U55" s="679"/>
      <c r="V55" s="680"/>
      <c r="W55" s="681" t="s">
        <v>21</v>
      </c>
      <c r="X55" s="682"/>
      <c r="Y55" s="683" t="s">
        <v>1631</v>
      </c>
      <c r="Z55" s="683"/>
      <c r="AA55" s="683"/>
      <c r="AB55" s="683"/>
      <c r="AC55" s="683"/>
      <c r="AD55" s="684"/>
    </row>
  </sheetData>
  <mergeCells count="121"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  <mergeCell ref="W46:X46"/>
    <mergeCell ref="Y46:AA46"/>
    <mergeCell ref="AB46:AC46"/>
    <mergeCell ref="W47:AD47"/>
    <mergeCell ref="W48:AD51"/>
    <mergeCell ref="W52:X52"/>
    <mergeCell ref="Y52:AA52"/>
    <mergeCell ref="AB52:AD52"/>
    <mergeCell ref="W42:AD42"/>
    <mergeCell ref="W44:X44"/>
    <mergeCell ref="Y44:AD44"/>
    <mergeCell ref="W45:X45"/>
    <mergeCell ref="Y45:AA45"/>
    <mergeCell ref="AB45:AC45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</mergeCells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ColWidth="8.85546875" defaultRowHeight="12.75"/>
  <cols>
    <col min="6" max="6" width="12.28515625" customWidth="1"/>
    <col min="8" max="8" width="12.28515625" customWidth="1"/>
    <col min="10" max="10" width="12.28515625" customWidth="1"/>
    <col min="12" max="12" width="12.28515625" customWidth="1"/>
    <col min="14" max="14" width="12.28515625" customWidth="1"/>
    <col min="16" max="16" width="12.28515625" customWidth="1"/>
    <col min="18" max="18" width="12.28515625" customWidth="1"/>
    <col min="20" max="20" width="12.28515625" customWidth="1"/>
    <col min="22" max="22" width="12.28515625" customWidth="1"/>
  </cols>
  <sheetData>
    <row r="1" spans="1:11" ht="48" customHeight="1">
      <c r="A1" s="406">
        <v>1</v>
      </c>
    </row>
    <row r="2" spans="1:11" ht="48" customHeight="1">
      <c r="A2" s="406">
        <v>3</v>
      </c>
    </row>
    <row r="4" spans="1:11" ht="48" customHeight="1">
      <c r="C4" s="406">
        <v>1</v>
      </c>
    </row>
    <row r="5" spans="1:11" ht="48" customHeight="1">
      <c r="C5" s="406">
        <v>3</v>
      </c>
    </row>
    <row r="7" spans="1:11" ht="48" customHeight="1">
      <c r="E7" s="406">
        <v>1</v>
      </c>
    </row>
    <row r="8" spans="1:11" ht="48" customHeight="1">
      <c r="E8" s="406">
        <v>3</v>
      </c>
    </row>
    <row r="10" spans="1:11" ht="48" customHeight="1">
      <c r="G10" s="406">
        <v>3</v>
      </c>
    </row>
    <row r="11" spans="1:11" ht="48" customHeight="1">
      <c r="G11" s="406">
        <v>1</v>
      </c>
    </row>
    <row r="13" spans="1:11" ht="48" customHeight="1">
      <c r="I13" s="406">
        <v>3</v>
      </c>
    </row>
    <row r="14" spans="1:11" ht="48" customHeight="1">
      <c r="I14" s="406">
        <v>1</v>
      </c>
    </row>
    <row r="16" spans="1:11" ht="48" customHeight="1">
      <c r="K16" s="406">
        <v>3</v>
      </c>
    </row>
    <row r="17" spans="11:21" ht="48" customHeight="1">
      <c r="K17" s="406">
        <v>1</v>
      </c>
    </row>
    <row r="19" spans="11:21" ht="48" customHeight="1">
      <c r="M19" s="406">
        <v>3</v>
      </c>
    </row>
    <row r="20" spans="11:21" ht="48" customHeight="1">
      <c r="M20" s="406">
        <v>1</v>
      </c>
    </row>
    <row r="22" spans="11:21" ht="48" customHeight="1">
      <c r="O22" s="406">
        <v>3</v>
      </c>
    </row>
    <row r="23" spans="11:21" ht="48" customHeight="1">
      <c r="O23" s="406">
        <v>1</v>
      </c>
    </row>
    <row r="25" spans="11:21" ht="57" customHeight="1">
      <c r="Q25" s="406">
        <v>3</v>
      </c>
    </row>
    <row r="26" spans="11:21" ht="57" customHeight="1">
      <c r="Q26" s="406">
        <v>1</v>
      </c>
    </row>
    <row r="28" spans="11:21" ht="57" customHeight="1">
      <c r="S28" s="406">
        <v>3</v>
      </c>
    </row>
    <row r="29" spans="11:21" ht="57" customHeight="1">
      <c r="S29" s="406">
        <v>1</v>
      </c>
    </row>
    <row r="31" spans="11:21" ht="57" customHeight="1">
      <c r="U31" s="406">
        <v>3</v>
      </c>
    </row>
    <row r="32" spans="11:21" ht="57" customHeight="1">
      <c r="U32" s="40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PETA (2)</vt:lpstr>
      <vt:lpstr>SLD  (2)</vt:lpstr>
      <vt:lpstr>GAMBAR </vt:lpstr>
      <vt:lpstr>PDL</vt:lpstr>
      <vt:lpstr>'GAMBAR '!Print_Area</vt:lpstr>
      <vt:lpstr>'HARGA SATUAN'!Print_Area</vt:lpstr>
      <vt:lpstr>KKF!Print_Area</vt:lpstr>
      <vt:lpstr>KKO!Print_Area</vt:lpstr>
      <vt:lpstr>'PETA (2)'!Print_Area</vt:lpstr>
      <vt:lpstr>RAB!Print_Area</vt:lpstr>
      <vt:lpstr>'REKAP MATERIAL'!Print_Area</vt:lpstr>
      <vt:lpstr>'REKAP MDU'!Print_Area</vt:lpstr>
      <vt:lpstr>'REKAP TIANG'!Print_Area</vt:lpstr>
      <vt:lpstr>'SLD  (2)'!Print_Area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DHITA AYU DAMAYANTI</cp:lastModifiedBy>
  <cp:lastPrinted>2023-02-27T08:00:50Z</cp:lastPrinted>
  <dcterms:created xsi:type="dcterms:W3CDTF">2011-02-06T11:57:38Z</dcterms:created>
  <dcterms:modified xsi:type="dcterms:W3CDTF">2023-09-29T06:28:11Z</dcterms:modified>
</cp:coreProperties>
</file>