
<file path=[Content_Types].xml><?xml version="1.0" encoding="utf-8"?>
<Types xmlns="http://schemas.openxmlformats.org/package/2006/content-types">
  <Override PartName="/xl/externalLinks/externalLink78.xml" ContentType="application/vnd.openxmlformats-officedocument.spreadsheetml.externalLink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85.xml" ContentType="application/vnd.openxmlformats-officedocument.spreadsheetml.externalLink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externalLinks/externalLink27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74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81.xml" ContentType="application/vnd.openxmlformats-officedocument.spreadsheetml.externalLink+xml"/>
  <Override PartName="/xl/drawings/drawing2.xml" ContentType="application/vnd.openxmlformats-officedocument.drawing+xml"/>
  <Override PartName="/xl/charts/style2.xml" ContentType="application/vnd.ms-office.chartstyle+xml"/>
  <Override PartName="/xl/worksheets/sheet3.xml" ContentType="application/vnd.openxmlformats-officedocument.spreadsheetml.worksheet+xml"/>
  <Override PartName="/xl/externalLinks/externalLink2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30.xml" ContentType="application/vnd.openxmlformats-officedocument.spreadsheetml.externalLink+xml"/>
  <Override PartName="/xl/sharedStrings.xml" ContentType="application/vnd.openxmlformats-officedocument.spreadsheetml.sharedStrings+xml"/>
  <Override PartName="/xl/charts/colors1.xml" ContentType="application/vnd.ms-office.chartcolorstyle+xml"/>
  <Override PartName="/xl/externalLinks/externalLink5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8.xml" ContentType="application/vnd.openxmlformats-officedocument.spreadsheetml.externalLink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86.xml" ContentType="application/vnd.openxmlformats-officedocument.spreadsheetml.externalLink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4.xml" ContentType="application/vnd.openxmlformats-officedocument.spreadsheetml.externalLink+xml"/>
  <Default Extension="jpeg" ContentType="image/jpeg"/>
  <Override PartName="/xl/drawings/drawing5.xml" ContentType="application/vnd.openxmlformats-officedocument.drawing+xml"/>
  <Default Extension="emf" ContentType="image/x-emf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82.xml" ContentType="application/vnd.openxmlformats-officedocument.spreadsheetml.externalLink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80.xml" ContentType="application/vnd.openxmlformats-officedocument.spreadsheetml.externalLink+xml"/>
  <Override PartName="/xl/drawings/drawing1.xml" ContentType="application/vnd.openxmlformats-officedocument.drawing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Default Extension="vml" ContentType="application/vnd.openxmlformats-officedocument.vmlDrawing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drawings/drawing10.xml" ContentType="application/vnd.openxmlformats-officedocument.drawing+xml"/>
  <Override PartName="/xl/charts/colors2.xml" ContentType="application/vnd.ms-office.chartcolorstyle+xml"/>
  <Override PartName="/xl/externalLinks/externalLink89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worksheets/sheet9.xml" ContentType="application/vnd.openxmlformats-officedocument.spreadsheetml.worksheet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theme/theme1.xml" ContentType="application/vnd.openxmlformats-officedocument.them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drawings/drawing4.xml" ContentType="application/vnd.openxmlformats-officedocument.drawing+xml"/>
  <Override PartName="/xl/charts/chart2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drawings/drawing11.xml" ContentType="application/vnd.openxmlformats-officedocument.drawing+xml"/>
  <Override PartName="/xl/externalLinks/externalLink10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-120" yWindow="-120" windowWidth="20730" windowHeight="11760" tabRatio="859" firstSheet="1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[47]Format!$AA$1:$AG$1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'[48]MATERIAL juni 05'!$A$1:$AH$65536</definedName>
    <definedName name="HMRIEL">'[48]UPDATE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[49]DTU!$B$2:$D$48</definedName>
    <definedName name="input" localSheetId="6">'[50]Neraca seAPJ'!#REF!</definedName>
    <definedName name="input" localSheetId="7">'[50]Neraca seAPJ'!#REF!</definedName>
    <definedName name="input" localSheetId="5">'[50]Neraca seAPJ'!#REF!</definedName>
    <definedName name="input">'[50]Neraca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'[51]W-NAD'!#REF!</definedName>
    <definedName name="JAJA" localSheetId="7">'[51]W-NAD'!#REF!</definedName>
    <definedName name="JAJA">'[51]W-NAD'!#REF!</definedName>
    <definedName name="jamkerja">'[52]D2. ANALISA HS INSHAR'!$D$2</definedName>
    <definedName name="JamKerja01">'[53]E3. ANALISA HS HAR TEK SUTM'!$D$2</definedName>
    <definedName name="jamkerjaentri" localSheetId="6">'[52]D2. ANALISA HS INSHAR'!#REF!</definedName>
    <definedName name="jamkerjaentri" localSheetId="7">'[52]D2. ANALISA HS INSHAR'!#REF!</definedName>
    <definedName name="jamkerjaentri" localSheetId="5">'[52]D2. ANALISA HS INSHAR'!#REF!</definedName>
    <definedName name="jamkerjaentri">'[52]D2. ANALISA HS INSHAR'!#REF!</definedName>
    <definedName name="jamkerjahar">'[53]E6.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[54]Jasa!$B$1:$F$65536</definedName>
    <definedName name="jasa.">[54]Jasa!$B$1:$F$65536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[55]data!$F$2:$F$4</definedName>
    <definedName name="jenis_pph">[55]data!$E$2:$E$7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[56]Cover!$C$5</definedName>
    <definedName name="KursUSD">[57]Asumsi!$E$9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[58]PMT!#REF!</definedName>
    <definedName name="l" localSheetId="7">[58]PMT!#REF!</definedName>
    <definedName name="l">[58]PMT!#REF!</definedName>
    <definedName name="L_19" localSheetId="6">'[59]FORM-B'!#REF!</definedName>
    <definedName name="L_19" localSheetId="7">'[59]FORM-B'!#REF!</definedName>
    <definedName name="L_19">'[59]FORM-B'!#REF!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[60]Asumsi!$V$2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[61]INPBA!$F$2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'[62]AHS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'[59]FORM-B'!#REF!</definedName>
    <definedName name="M_19" localSheetId="7">'[59]FORM-B'!#REF!</definedName>
    <definedName name="M_19">'[59]FORM-B'!#REF!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[54]Mat!$B$1:$L$65536</definedName>
    <definedName name="mat.">[54]Mat!$B$1:$L$65536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[63]aruskas!$A$110:$T$180</definedName>
    <definedName name="MD_19">[64]aruskas!$A$110:$T$180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'[65]Standar Konstruksi'!$G$29:$G$29</definedName>
    <definedName name="MmExcelLinker_56E02BF7_1622_44A2_A1B4_91C09D796B1E" localSheetId="7">KKF!RAB-PER '[65]Standar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[66]Cover!$B$7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[67]Valuation!$I$53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[68]TABEL!$A$2:$A$81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[58]PMT!$D$12:$D$55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[55]data!$G$2:$G$54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RAB!$A$1:$K$184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[69]JURNAL!#REF!</definedName>
    <definedName name="PUR" localSheetId="7">[69]JURNAL!#REF!</definedName>
    <definedName name="PUR">[69]JURNAL!#REF!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'[69]BB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[70]JAN07!#REF!</definedName>
    <definedName name="rtyu" localSheetId="7">[70]JAN07!#REF!</definedName>
    <definedName name="rtyu">[71]JAN07!#REF!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[72]PICKUP!$D$12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'[73]Rekap PMG.'!$A$10:$E$51</definedName>
    <definedName name="SATUAN">'[73]Rekap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[74]x!$G$9:$G$47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[49]DTU!$B$2:$D$48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'[75]master rab'!$B$1:$H$65536</definedName>
    <definedName name="seapj">'[50]Neraca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[76]LAIN2!$Z$7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[76]LAIN2!$Z$5</definedName>
    <definedName name="serib">[76]LAIN2!$Z$6</definedName>
    <definedName name="Service_Mapping">'[20]Service Mapping'!$C$6:$Y$39</definedName>
    <definedName name="sewadetektorkabel_har">'[62]AHS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'[62]AHS - Non Personel'!$D$27</definedName>
    <definedName name="SewaKantorBulan">'[62]AHS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'[62]AHS - Non Personel'!$D$32</definedName>
    <definedName name="SewaMobil" localSheetId="9">'[18]AHS - Non Personel'!$D$8</definedName>
    <definedName name="SewaMobil">#N/A</definedName>
    <definedName name="sewamobilbak_hari">'[62]AHS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'[62]AHS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[77]Sensitivitas!$D$26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[78]HB2!$A$1:$L$65536</definedName>
    <definedName name="stdpln">'[79]HB BARU'!$A$1:$J$780</definedName>
    <definedName name="stok">[69]DTstok!$A$1:$B$65536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'[80]master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[81]SuMBER!$N$3:$FO$21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[70]JAN07!#REF!</definedName>
    <definedName name="swed" localSheetId="7">[70]JAN07!#REF!</definedName>
    <definedName name="swed">[71]JAN07!#REF!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[82]Sheet1!$E$2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[83]bantu!$M$5:$X$5</definedName>
    <definedName name="Tahun" localSheetId="10">[84]bantu!$M$5:$X$5</definedName>
    <definedName name="Tahun">[84]bantu!$M$5:$X$5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[61]INPBA!$F$2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[76]LAIN2!$Z$10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[67]Valuation!$I$61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'[85]Rekap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[86]Usulan!#REF!</definedName>
    <definedName name="usul" localSheetId="7">[86]Usulan!#REF!</definedName>
    <definedName name="usul" localSheetId="5">[86]Usulan!#REF!</definedName>
    <definedName name="usul">[86]Usulan!#REF!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[70]JAN07!#REF!</definedName>
    <definedName name="x" localSheetId="7">[70]JAN07!#REF!</definedName>
    <definedName name="x">[71]JAN07!#REF!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[70]JAN07!#REF!</definedName>
    <definedName name="xs" localSheetId="7">[70]JAN07!#REF!</definedName>
    <definedName name="xs" localSheetId="5">[71]JAN07!#REF!</definedName>
    <definedName name="xs">[71]JAN07!#REF!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('[87]Submission Form'!$A$4:$C$5,'[87]Submission Form'!$D$7,'[87]Submission Form'!$D$10:$D$11,'[87]Submission Form'!$D$17:$D$26,'[87]Submission Form'!$D$33)</definedName>
    <definedName name="zz">'[63]Hal-1'!$M$33:$M$33</definedName>
    <definedName name="zz_19">'[64]Hal-1'!$M$33:$M$33</definedName>
    <definedName name="zzz">[63]aruskas!$A$110:$T$180</definedName>
    <definedName name="zzz_19">[64]aruskas!$A$110:$T$180</definedName>
  </definedNames>
  <calcPr calcId="12451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4" i="11"/>
  <c r="F73"/>
  <c r="F72"/>
  <c r="F71"/>
  <c r="F70"/>
  <c r="D69" l="1"/>
  <c r="H69" s="1"/>
  <c r="E69"/>
  <c r="G69"/>
  <c r="D70"/>
  <c r="J70" s="1"/>
  <c r="E70"/>
  <c r="G70"/>
  <c r="D71"/>
  <c r="J71" s="1"/>
  <c r="E71"/>
  <c r="G71"/>
  <c r="D72"/>
  <c r="H72" s="1"/>
  <c r="E72"/>
  <c r="G72"/>
  <c r="D73"/>
  <c r="H73" s="1"/>
  <c r="E73"/>
  <c r="G73"/>
  <c r="D74"/>
  <c r="E74"/>
  <c r="G74"/>
  <c r="D75"/>
  <c r="J75" s="1"/>
  <c r="E75"/>
  <c r="G75"/>
  <c r="D76"/>
  <c r="H76" s="1"/>
  <c r="E76"/>
  <c r="G76"/>
  <c r="D77"/>
  <c r="E77"/>
  <c r="G77"/>
  <c r="D78"/>
  <c r="J78" s="1"/>
  <c r="E78"/>
  <c r="G78"/>
  <c r="F102"/>
  <c r="D100"/>
  <c r="H100" s="1"/>
  <c r="E100"/>
  <c r="G100"/>
  <c r="D101"/>
  <c r="J101" s="1"/>
  <c r="E101"/>
  <c r="G101"/>
  <c r="D102"/>
  <c r="H102" s="1"/>
  <c r="E102"/>
  <c r="G102"/>
  <c r="D103"/>
  <c r="H103" s="1"/>
  <c r="E103"/>
  <c r="G103"/>
  <c r="D104"/>
  <c r="H104" s="1"/>
  <c r="E104"/>
  <c r="G104"/>
  <c r="D105"/>
  <c r="J105" s="1"/>
  <c r="E105"/>
  <c r="G105"/>
  <c r="D18"/>
  <c r="H18" s="1"/>
  <c r="E18"/>
  <c r="G18"/>
  <c r="K13" i="60"/>
  <c r="K12"/>
  <c r="F19" i="11"/>
  <c r="F159"/>
  <c r="F158"/>
  <c r="F157"/>
  <c r="F156"/>
  <c r="F155"/>
  <c r="F154"/>
  <c r="F153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D52"/>
  <c r="H52" s="1"/>
  <c r="E52"/>
  <c r="G52"/>
  <c r="D53"/>
  <c r="J53" s="1"/>
  <c r="E53"/>
  <c r="G53"/>
  <c r="D54"/>
  <c r="H54" s="1"/>
  <c r="E54"/>
  <c r="G54"/>
  <c r="D55"/>
  <c r="H55" s="1"/>
  <c r="E55"/>
  <c r="G55"/>
  <c r="D56"/>
  <c r="J56" s="1"/>
  <c r="E56"/>
  <c r="G56"/>
  <c r="D57"/>
  <c r="J57" s="1"/>
  <c r="E57"/>
  <c r="G57"/>
  <c r="D58"/>
  <c r="H58" s="1"/>
  <c r="E58"/>
  <c r="G58"/>
  <c r="D59"/>
  <c r="H59" s="1"/>
  <c r="E59"/>
  <c r="G59"/>
  <c r="D60"/>
  <c r="J60" s="1"/>
  <c r="E60"/>
  <c r="G60"/>
  <c r="D61"/>
  <c r="J61" s="1"/>
  <c r="E61"/>
  <c r="G61"/>
  <c r="D62"/>
  <c r="H62" s="1"/>
  <c r="E62"/>
  <c r="G62"/>
  <c r="D63"/>
  <c r="H63" s="1"/>
  <c r="E63"/>
  <c r="G63"/>
  <c r="D64"/>
  <c r="J64" s="1"/>
  <c r="E64"/>
  <c r="G64"/>
  <c r="D65"/>
  <c r="J65" s="1"/>
  <c r="E65"/>
  <c r="G65"/>
  <c r="D66"/>
  <c r="H66" s="1"/>
  <c r="E66"/>
  <c r="G66"/>
  <c r="D67"/>
  <c r="H67" s="1"/>
  <c r="E67"/>
  <c r="G67"/>
  <c r="D68"/>
  <c r="J68" s="1"/>
  <c r="E68"/>
  <c r="G68"/>
  <c r="F47"/>
  <c r="F46"/>
  <c r="F45"/>
  <c r="F44"/>
  <c r="F43"/>
  <c r="F42"/>
  <c r="F41"/>
  <c r="F40"/>
  <c r="F39"/>
  <c r="F38"/>
  <c r="F37"/>
  <c r="F36"/>
  <c r="F35"/>
  <c r="F34"/>
  <c r="D33"/>
  <c r="J33" s="1"/>
  <c r="E33"/>
  <c r="G33"/>
  <c r="D34"/>
  <c r="J34" s="1"/>
  <c r="E34"/>
  <c r="G34"/>
  <c r="D35"/>
  <c r="E35"/>
  <c r="G35"/>
  <c r="D36"/>
  <c r="J36" s="1"/>
  <c r="E36"/>
  <c r="G36"/>
  <c r="D37"/>
  <c r="J37" s="1"/>
  <c r="E37"/>
  <c r="G37"/>
  <c r="D38"/>
  <c r="J38" s="1"/>
  <c r="E38"/>
  <c r="G38"/>
  <c r="D39"/>
  <c r="J39" s="1"/>
  <c r="E39"/>
  <c r="G39"/>
  <c r="D40"/>
  <c r="H40" s="1"/>
  <c r="E40"/>
  <c r="G40"/>
  <c r="D41"/>
  <c r="J41" s="1"/>
  <c r="E41"/>
  <c r="G41"/>
  <c r="D42"/>
  <c r="J42" s="1"/>
  <c r="E42"/>
  <c r="G42"/>
  <c r="D43"/>
  <c r="H43" s="1"/>
  <c r="E43"/>
  <c r="G43"/>
  <c r="D44"/>
  <c r="J44" s="1"/>
  <c r="E44"/>
  <c r="G44"/>
  <c r="D45"/>
  <c r="J45" s="1"/>
  <c r="E45"/>
  <c r="G45"/>
  <c r="D46"/>
  <c r="J46" s="1"/>
  <c r="E46"/>
  <c r="G46"/>
  <c r="D47"/>
  <c r="E47"/>
  <c r="G47"/>
  <c r="D48"/>
  <c r="H48" s="1"/>
  <c r="E48"/>
  <c r="G48"/>
  <c r="D49"/>
  <c r="J49" s="1"/>
  <c r="E49"/>
  <c r="G49"/>
  <c r="D50"/>
  <c r="J50" s="1"/>
  <c r="E50"/>
  <c r="G50"/>
  <c r="D51"/>
  <c r="H51" s="1"/>
  <c r="E51"/>
  <c r="G51"/>
  <c r="F30"/>
  <c r="F28"/>
  <c r="F27"/>
  <c r="F29" s="1"/>
  <c r="I73" l="1"/>
  <c r="I77"/>
  <c r="J69"/>
  <c r="I75"/>
  <c r="J74"/>
  <c r="I71"/>
  <c r="I69"/>
  <c r="I78"/>
  <c r="J77"/>
  <c r="H75"/>
  <c r="I74"/>
  <c r="J73"/>
  <c r="H71"/>
  <c r="I70"/>
  <c r="I76"/>
  <c r="I72"/>
  <c r="H78"/>
  <c r="J76"/>
  <c r="H74"/>
  <c r="J72"/>
  <c r="H70"/>
  <c r="J102"/>
  <c r="I103"/>
  <c r="J100"/>
  <c r="I102"/>
  <c r="J104"/>
  <c r="I100"/>
  <c r="I104"/>
  <c r="H105"/>
  <c r="J103"/>
  <c r="H101"/>
  <c r="I105"/>
  <c r="I101"/>
  <c r="J18"/>
  <c r="I18"/>
  <c r="J54"/>
  <c r="I64"/>
  <c r="J58"/>
  <c r="J52"/>
  <c r="I37"/>
  <c r="J66"/>
  <c r="I60"/>
  <c r="I58"/>
  <c r="I68"/>
  <c r="I54"/>
  <c r="I52"/>
  <c r="I66"/>
  <c r="H64"/>
  <c r="I63"/>
  <c r="J62"/>
  <c r="H60"/>
  <c r="I59"/>
  <c r="H56"/>
  <c r="I55"/>
  <c r="I62"/>
  <c r="I56"/>
  <c r="H68"/>
  <c r="I67"/>
  <c r="I65"/>
  <c r="I61"/>
  <c r="I57"/>
  <c r="I53"/>
  <c r="J67"/>
  <c r="H65"/>
  <c r="J63"/>
  <c r="H61"/>
  <c r="J59"/>
  <c r="H57"/>
  <c r="J55"/>
  <c r="H53"/>
  <c r="K53" s="1"/>
  <c r="I43"/>
  <c r="J47"/>
  <c r="I45"/>
  <c r="I44"/>
  <c r="H35"/>
  <c r="I33"/>
  <c r="H41"/>
  <c r="I41"/>
  <c r="I49"/>
  <c r="I48"/>
  <c r="I47"/>
  <c r="H45"/>
  <c r="I35"/>
  <c r="I51"/>
  <c r="I39"/>
  <c r="H37"/>
  <c r="I36"/>
  <c r="I40"/>
  <c r="J51"/>
  <c r="J48"/>
  <c r="H47"/>
  <c r="I46"/>
  <c r="H44"/>
  <c r="J43"/>
  <c r="J40"/>
  <c r="H39"/>
  <c r="I38"/>
  <c r="H36"/>
  <c r="J35"/>
  <c r="H33"/>
  <c r="I50"/>
  <c r="I42"/>
  <c r="I34"/>
  <c r="H49"/>
  <c r="H50"/>
  <c r="H46"/>
  <c r="H42"/>
  <c r="H38"/>
  <c r="H34"/>
  <c r="K73" l="1"/>
  <c r="K72"/>
  <c r="K55"/>
  <c r="K71"/>
  <c r="K75"/>
  <c r="K74"/>
  <c r="K77"/>
  <c r="K69"/>
  <c r="K76"/>
  <c r="K70"/>
  <c r="K78"/>
  <c r="K100"/>
  <c r="K58"/>
  <c r="K18"/>
  <c r="K102"/>
  <c r="K103"/>
  <c r="K104"/>
  <c r="K101"/>
  <c r="K105"/>
  <c r="K49"/>
  <c r="K60"/>
  <c r="K43"/>
  <c r="K44"/>
  <c r="K54"/>
  <c r="K45"/>
  <c r="K57"/>
  <c r="K67"/>
  <c r="K64"/>
  <c r="K52"/>
  <c r="K66"/>
  <c r="K62"/>
  <c r="K37"/>
  <c r="K41"/>
  <c r="K65"/>
  <c r="K59"/>
  <c r="K68"/>
  <c r="K56"/>
  <c r="K61"/>
  <c r="K33"/>
  <c r="K39"/>
  <c r="K63"/>
  <c r="K51"/>
  <c r="K50"/>
  <c r="K36"/>
  <c r="K47"/>
  <c r="K38"/>
  <c r="K48"/>
  <c r="K34"/>
  <c r="K40"/>
  <c r="K42"/>
  <c r="K46"/>
  <c r="K35"/>
  <c r="F88" l="1"/>
  <c r="F94"/>
  <c r="D23"/>
  <c r="H23" s="1"/>
  <c r="E23"/>
  <c r="G23"/>
  <c r="D25"/>
  <c r="H25" s="1"/>
  <c r="E25"/>
  <c r="G25"/>
  <c r="D26"/>
  <c r="H26" s="1"/>
  <c r="E26"/>
  <c r="G26"/>
  <c r="D27"/>
  <c r="J27" s="1"/>
  <c r="E27"/>
  <c r="G27"/>
  <c r="D28"/>
  <c r="H28" s="1"/>
  <c r="E28"/>
  <c r="G28"/>
  <c r="D29"/>
  <c r="H29" s="1"/>
  <c r="E29"/>
  <c r="G29"/>
  <c r="D30"/>
  <c r="E30"/>
  <c r="G30"/>
  <c r="D31"/>
  <c r="J31" s="1"/>
  <c r="E31"/>
  <c r="G31"/>
  <c r="G22"/>
  <c r="J30" l="1"/>
  <c r="I31"/>
  <c r="J28"/>
  <c r="J23"/>
  <c r="I29"/>
  <c r="I28"/>
  <c r="I27"/>
  <c r="J26"/>
  <c r="I30"/>
  <c r="I23"/>
  <c r="J25"/>
  <c r="I26"/>
  <c r="I25"/>
  <c r="J29"/>
  <c r="H30"/>
  <c r="H31"/>
  <c r="H27"/>
  <c r="K25" l="1"/>
  <c r="K28"/>
  <c r="K27"/>
  <c r="K31"/>
  <c r="K30"/>
  <c r="K26"/>
  <c r="K23"/>
  <c r="K29"/>
  <c r="F135" l="1"/>
  <c r="F134"/>
  <c r="F133"/>
  <c r="F132"/>
  <c r="F131"/>
  <c r="F130"/>
  <c r="F129"/>
  <c r="F128"/>
  <c r="F127"/>
  <c r="D126"/>
  <c r="H126" s="1"/>
  <c r="E126"/>
  <c r="G126"/>
  <c r="D127"/>
  <c r="J127" s="1"/>
  <c r="E127"/>
  <c r="G127"/>
  <c r="D128"/>
  <c r="J128" s="1"/>
  <c r="E128"/>
  <c r="G128"/>
  <c r="D129"/>
  <c r="H129" s="1"/>
  <c r="E129"/>
  <c r="G129"/>
  <c r="D130"/>
  <c r="J130" s="1"/>
  <c r="E130"/>
  <c r="G130"/>
  <c r="D131"/>
  <c r="J131" s="1"/>
  <c r="E131"/>
  <c r="G131"/>
  <c r="D132"/>
  <c r="J132" s="1"/>
  <c r="E132"/>
  <c r="G132"/>
  <c r="D133"/>
  <c r="H133" s="1"/>
  <c r="E133"/>
  <c r="G133"/>
  <c r="D134"/>
  <c r="H134" s="1"/>
  <c r="E134"/>
  <c r="G134"/>
  <c r="D135"/>
  <c r="E135"/>
  <c r="G135"/>
  <c r="D136"/>
  <c r="J136" s="1"/>
  <c r="E136"/>
  <c r="G136"/>
  <c r="F124"/>
  <c r="F123"/>
  <c r="F122"/>
  <c r="F121"/>
  <c r="F120"/>
  <c r="F119"/>
  <c r="F118"/>
  <c r="F117"/>
  <c r="F116"/>
  <c r="F115"/>
  <c r="F114"/>
  <c r="F113"/>
  <c r="F112"/>
  <c r="F111"/>
  <c r="F110"/>
  <c r="F109"/>
  <c r="F107"/>
  <c r="D106"/>
  <c r="J106" s="1"/>
  <c r="E106"/>
  <c r="G106"/>
  <c r="D107"/>
  <c r="I107" s="1"/>
  <c r="E107"/>
  <c r="G107"/>
  <c r="D108"/>
  <c r="J108" s="1"/>
  <c r="E108"/>
  <c r="G108"/>
  <c r="D109"/>
  <c r="J109" s="1"/>
  <c r="E109"/>
  <c r="G109"/>
  <c r="D110"/>
  <c r="J110" s="1"/>
  <c r="E110"/>
  <c r="G110"/>
  <c r="D111"/>
  <c r="I111" s="1"/>
  <c r="E111"/>
  <c r="G111"/>
  <c r="D112"/>
  <c r="J112" s="1"/>
  <c r="E112"/>
  <c r="G112"/>
  <c r="D113"/>
  <c r="J113" s="1"/>
  <c r="E113"/>
  <c r="G113"/>
  <c r="D114"/>
  <c r="J114" s="1"/>
  <c r="E114"/>
  <c r="G114"/>
  <c r="D115"/>
  <c r="J115" s="1"/>
  <c r="E115"/>
  <c r="G115"/>
  <c r="D116"/>
  <c r="H116" s="1"/>
  <c r="E116"/>
  <c r="G116"/>
  <c r="D117"/>
  <c r="J117" s="1"/>
  <c r="E117"/>
  <c r="G117"/>
  <c r="D118"/>
  <c r="J118" s="1"/>
  <c r="E118"/>
  <c r="G118"/>
  <c r="D119"/>
  <c r="H119" s="1"/>
  <c r="E119"/>
  <c r="G119"/>
  <c r="D120"/>
  <c r="H120" s="1"/>
  <c r="E120"/>
  <c r="G120"/>
  <c r="D121"/>
  <c r="J121" s="1"/>
  <c r="E121"/>
  <c r="G121"/>
  <c r="D122"/>
  <c r="J122" s="1"/>
  <c r="E122"/>
  <c r="G122"/>
  <c r="D123"/>
  <c r="H123" s="1"/>
  <c r="E123"/>
  <c r="G123"/>
  <c r="D124"/>
  <c r="H124" s="1"/>
  <c r="E124"/>
  <c r="G124"/>
  <c r="D125"/>
  <c r="J125" s="1"/>
  <c r="E125"/>
  <c r="G125"/>
  <c r="D99"/>
  <c r="H99" s="1"/>
  <c r="E99"/>
  <c r="G99"/>
  <c r="F98"/>
  <c r="F97"/>
  <c r="F96"/>
  <c r="F95"/>
  <c r="D94"/>
  <c r="J94" s="1"/>
  <c r="E94"/>
  <c r="G94"/>
  <c r="D95"/>
  <c r="J95" s="1"/>
  <c r="E95"/>
  <c r="G95"/>
  <c r="D96"/>
  <c r="H96" s="1"/>
  <c r="E96"/>
  <c r="G96"/>
  <c r="D97"/>
  <c r="H97" s="1"/>
  <c r="E97"/>
  <c r="G97"/>
  <c r="D98"/>
  <c r="E98"/>
  <c r="G98"/>
  <c r="G87"/>
  <c r="G88"/>
  <c r="G89"/>
  <c r="G90"/>
  <c r="G91"/>
  <c r="G92"/>
  <c r="G93"/>
  <c r="D87"/>
  <c r="H87" s="1"/>
  <c r="E87"/>
  <c r="D88"/>
  <c r="J88" s="1"/>
  <c r="E88"/>
  <c r="D89"/>
  <c r="E89"/>
  <c r="D90"/>
  <c r="H90" s="1"/>
  <c r="E90"/>
  <c r="D91"/>
  <c r="H91" s="1"/>
  <c r="E91"/>
  <c r="D92"/>
  <c r="E92"/>
  <c r="D93"/>
  <c r="I93" s="1"/>
  <c r="E93"/>
  <c r="F92"/>
  <c r="F91"/>
  <c r="F90"/>
  <c r="F89"/>
  <c r="F86"/>
  <c r="F85"/>
  <c r="F84"/>
  <c r="F83"/>
  <c r="F82"/>
  <c r="F81"/>
  <c r="G79"/>
  <c r="G80"/>
  <c r="G81"/>
  <c r="G82"/>
  <c r="G83"/>
  <c r="G84"/>
  <c r="G85"/>
  <c r="G86"/>
  <c r="D79"/>
  <c r="H79" s="1"/>
  <c r="E79"/>
  <c r="D80"/>
  <c r="J80" s="1"/>
  <c r="E80"/>
  <c r="D81"/>
  <c r="E81"/>
  <c r="D82"/>
  <c r="H82" s="1"/>
  <c r="E82"/>
  <c r="D83"/>
  <c r="H83" s="1"/>
  <c r="E83"/>
  <c r="D84"/>
  <c r="J84" s="1"/>
  <c r="E84"/>
  <c r="D85"/>
  <c r="E85"/>
  <c r="D86"/>
  <c r="H86" s="1"/>
  <c r="E86"/>
  <c r="D15"/>
  <c r="J15" s="1"/>
  <c r="E15"/>
  <c r="G15"/>
  <c r="D16"/>
  <c r="J16" s="1"/>
  <c r="E16"/>
  <c r="G16"/>
  <c r="D17"/>
  <c r="H17" s="1"/>
  <c r="E17"/>
  <c r="G17"/>
  <c r="D19"/>
  <c r="I19" s="1"/>
  <c r="E19"/>
  <c r="G19"/>
  <c r="D20"/>
  <c r="J20" s="1"/>
  <c r="E20"/>
  <c r="G20"/>
  <c r="D152"/>
  <c r="J152" s="1"/>
  <c r="E152"/>
  <c r="G152"/>
  <c r="D153"/>
  <c r="J153" s="1"/>
  <c r="E153"/>
  <c r="G153"/>
  <c r="D154"/>
  <c r="H154" s="1"/>
  <c r="E154"/>
  <c r="G154"/>
  <c r="D155"/>
  <c r="H155" s="1"/>
  <c r="E155"/>
  <c r="G155"/>
  <c r="D156"/>
  <c r="J156" s="1"/>
  <c r="E156"/>
  <c r="G156"/>
  <c r="D157"/>
  <c r="J157" s="1"/>
  <c r="E157"/>
  <c r="G157"/>
  <c r="D158"/>
  <c r="H158" s="1"/>
  <c r="E158"/>
  <c r="G158"/>
  <c r="D159"/>
  <c r="H159" s="1"/>
  <c r="E159"/>
  <c r="G159"/>
  <c r="D160"/>
  <c r="H160" s="1"/>
  <c r="E160"/>
  <c r="G160"/>
  <c r="D161"/>
  <c r="J161" s="1"/>
  <c r="E161"/>
  <c r="G161"/>
  <c r="F150"/>
  <c r="F149"/>
  <c r="F148"/>
  <c r="F147"/>
  <c r="F146"/>
  <c r="F143"/>
  <c r="F141"/>
  <c r="F140"/>
  <c r="F139"/>
  <c r="G6"/>
  <c r="D22"/>
  <c r="H22" s="1"/>
  <c r="E22"/>
  <c r="D137"/>
  <c r="J137" s="1"/>
  <c r="E137"/>
  <c r="G137"/>
  <c r="D138"/>
  <c r="H138" s="1"/>
  <c r="E138"/>
  <c r="G138"/>
  <c r="D139"/>
  <c r="E139"/>
  <c r="G139"/>
  <c r="D140"/>
  <c r="J140" s="1"/>
  <c r="E140"/>
  <c r="G140"/>
  <c r="D141"/>
  <c r="J141" s="1"/>
  <c r="E141"/>
  <c r="G141"/>
  <c r="D142"/>
  <c r="E142"/>
  <c r="G142"/>
  <c r="D143"/>
  <c r="H143" s="1"/>
  <c r="E143"/>
  <c r="G143"/>
  <c r="D144"/>
  <c r="J144" s="1"/>
  <c r="E144"/>
  <c r="G144"/>
  <c r="D145"/>
  <c r="J145" s="1"/>
  <c r="E145"/>
  <c r="G145"/>
  <c r="D146"/>
  <c r="H146" s="1"/>
  <c r="E146"/>
  <c r="G146"/>
  <c r="D147"/>
  <c r="H147" s="1"/>
  <c r="E147"/>
  <c r="G147"/>
  <c r="D148"/>
  <c r="H148" s="1"/>
  <c r="E148"/>
  <c r="G148"/>
  <c r="D149"/>
  <c r="J149" s="1"/>
  <c r="E149"/>
  <c r="G149"/>
  <c r="D150"/>
  <c r="H150" s="1"/>
  <c r="E150"/>
  <c r="G150"/>
  <c r="D151"/>
  <c r="J151" s="1"/>
  <c r="E151"/>
  <c r="G151"/>
  <c r="D162"/>
  <c r="J162" s="1"/>
  <c r="E162"/>
  <c r="G162"/>
  <c r="D163"/>
  <c r="J163" s="1"/>
  <c r="E163"/>
  <c r="G163"/>
  <c r="D20" i="60"/>
  <c r="J135" i="11" l="1"/>
  <c r="J134"/>
  <c r="J126"/>
  <c r="I130"/>
  <c r="I126"/>
  <c r="I132"/>
  <c r="H132"/>
  <c r="H128"/>
  <c r="I128"/>
  <c r="I136"/>
  <c r="I134"/>
  <c r="I133"/>
  <c r="J107"/>
  <c r="H136"/>
  <c r="H130"/>
  <c r="I129"/>
  <c r="I135"/>
  <c r="I120"/>
  <c r="J119"/>
  <c r="H135"/>
  <c r="J133"/>
  <c r="H131"/>
  <c r="J129"/>
  <c r="H127"/>
  <c r="J120"/>
  <c r="I131"/>
  <c r="I127"/>
  <c r="I119"/>
  <c r="I115"/>
  <c r="J111"/>
  <c r="I123"/>
  <c r="H111"/>
  <c r="J124"/>
  <c r="J123"/>
  <c r="H115"/>
  <c r="J116"/>
  <c r="H112"/>
  <c r="I109"/>
  <c r="I108"/>
  <c r="I124"/>
  <c r="I116"/>
  <c r="I112"/>
  <c r="H107"/>
  <c r="H125"/>
  <c r="H121"/>
  <c r="H117"/>
  <c r="H113"/>
  <c r="H108"/>
  <c r="I113"/>
  <c r="H109"/>
  <c r="I125"/>
  <c r="I121"/>
  <c r="I117"/>
  <c r="I114"/>
  <c r="I106"/>
  <c r="H122"/>
  <c r="H118"/>
  <c r="H114"/>
  <c r="H110"/>
  <c r="H106"/>
  <c r="I122"/>
  <c r="I118"/>
  <c r="I110"/>
  <c r="J99"/>
  <c r="I99"/>
  <c r="J98"/>
  <c r="J96"/>
  <c r="I98"/>
  <c r="J97"/>
  <c r="I96"/>
  <c r="I97"/>
  <c r="I94"/>
  <c r="H98"/>
  <c r="H94"/>
  <c r="I95"/>
  <c r="H95"/>
  <c r="J91"/>
  <c r="I89"/>
  <c r="H93"/>
  <c r="J87"/>
  <c r="J92"/>
  <c r="H89"/>
  <c r="I85"/>
  <c r="I81"/>
  <c r="H92"/>
  <c r="I91"/>
  <c r="J90"/>
  <c r="H88"/>
  <c r="I87"/>
  <c r="I92"/>
  <c r="I88"/>
  <c r="J93"/>
  <c r="I90"/>
  <c r="J89"/>
  <c r="H85"/>
  <c r="J83"/>
  <c r="I80"/>
  <c r="I84"/>
  <c r="H81"/>
  <c r="J79"/>
  <c r="J86"/>
  <c r="H84"/>
  <c r="I83"/>
  <c r="J82"/>
  <c r="H80"/>
  <c r="I79"/>
  <c r="I86"/>
  <c r="J85"/>
  <c r="I82"/>
  <c r="J81"/>
  <c r="J17"/>
  <c r="J19"/>
  <c r="H19"/>
  <c r="I15"/>
  <c r="I17"/>
  <c r="H15"/>
  <c r="I16"/>
  <c r="H20"/>
  <c r="H16"/>
  <c r="I20"/>
  <c r="I158"/>
  <c r="I154"/>
  <c r="I156"/>
  <c r="I152"/>
  <c r="I161"/>
  <c r="H161"/>
  <c r="I160"/>
  <c r="I159"/>
  <c r="J158"/>
  <c r="H156"/>
  <c r="I155"/>
  <c r="J154"/>
  <c r="H152"/>
  <c r="I157"/>
  <c r="I153"/>
  <c r="J160"/>
  <c r="J159"/>
  <c r="H157"/>
  <c r="J155"/>
  <c r="H153"/>
  <c r="H139"/>
  <c r="H142"/>
  <c r="J148"/>
  <c r="I144"/>
  <c r="I162"/>
  <c r="I148"/>
  <c r="I146"/>
  <c r="H144"/>
  <c r="J143"/>
  <c r="J142"/>
  <c r="J146"/>
  <c r="J22"/>
  <c r="H162"/>
  <c r="I140"/>
  <c r="H140"/>
  <c r="J139"/>
  <c r="J138"/>
  <c r="I138"/>
  <c r="J147"/>
  <c r="I22"/>
  <c r="J150"/>
  <c r="I142"/>
  <c r="I149"/>
  <c r="H163"/>
  <c r="H151"/>
  <c r="I150"/>
  <c r="H149"/>
  <c r="H145"/>
  <c r="H141"/>
  <c r="H137"/>
  <c r="I163"/>
  <c r="I151"/>
  <c r="I145"/>
  <c r="I141"/>
  <c r="I137"/>
  <c r="I147"/>
  <c r="I143"/>
  <c r="I139"/>
  <c r="D14"/>
  <c r="J14" s="1"/>
  <c r="E14"/>
  <c r="G14"/>
  <c r="K19" i="60"/>
  <c r="D19"/>
  <c r="K109" i="11" l="1"/>
  <c r="K17"/>
  <c r="K89"/>
  <c r="K132"/>
  <c r="K148"/>
  <c r="K158"/>
  <c r="K82"/>
  <c r="K114"/>
  <c r="K126"/>
  <c r="K124"/>
  <c r="K130"/>
  <c r="K111"/>
  <c r="K134"/>
  <c r="K116"/>
  <c r="K133"/>
  <c r="K115"/>
  <c r="K119"/>
  <c r="K128"/>
  <c r="K112"/>
  <c r="K108"/>
  <c r="K107"/>
  <c r="K123"/>
  <c r="K120"/>
  <c r="K136"/>
  <c r="K129"/>
  <c r="K127"/>
  <c r="K135"/>
  <c r="K131"/>
  <c r="K121"/>
  <c r="K113"/>
  <c r="K117"/>
  <c r="K125"/>
  <c r="K118"/>
  <c r="K106"/>
  <c r="K122"/>
  <c r="K110"/>
  <c r="K96"/>
  <c r="K99"/>
  <c r="K97"/>
  <c r="K95"/>
  <c r="K83"/>
  <c r="K91"/>
  <c r="K87"/>
  <c r="K98"/>
  <c r="K90"/>
  <c r="K94"/>
  <c r="K93"/>
  <c r="K92"/>
  <c r="K80"/>
  <c r="K88"/>
  <c r="K85"/>
  <c r="K81"/>
  <c r="K86"/>
  <c r="K79"/>
  <c r="K84"/>
  <c r="K19"/>
  <c r="K16"/>
  <c r="K15"/>
  <c r="K161"/>
  <c r="K20"/>
  <c r="K157"/>
  <c r="K154"/>
  <c r="K160"/>
  <c r="K156"/>
  <c r="K155"/>
  <c r="K159"/>
  <c r="K153"/>
  <c r="K152"/>
  <c r="K149"/>
  <c r="K162"/>
  <c r="K22"/>
  <c r="K144"/>
  <c r="K138"/>
  <c r="K140"/>
  <c r="K146"/>
  <c r="K150"/>
  <c r="K142"/>
  <c r="K147"/>
  <c r="K143"/>
  <c r="K139"/>
  <c r="K145"/>
  <c r="K151"/>
  <c r="K163"/>
  <c r="K137"/>
  <c r="K141"/>
  <c r="H14"/>
  <c r="I14"/>
  <c r="K14" l="1"/>
  <c r="W48" i="64" l="1"/>
  <c r="I1486" i="10"/>
  <c r="I1487"/>
  <c r="I1488"/>
  <c r="I1489"/>
  <c r="I1490"/>
  <c r="I1491"/>
  <c r="I1492"/>
  <c r="I1493"/>
  <c r="I1494"/>
  <c r="G1038"/>
  <c r="G1037"/>
  <c r="F8"/>
  <c r="T7" i="54" l="1"/>
  <c r="K6" i="60" l="1"/>
  <c r="D22" i="59" l="1"/>
  <c r="K8" i="60" s="1"/>
  <c r="D19" i="59"/>
  <c r="D8" i="60" s="1"/>
  <c r="D18" i="59"/>
  <c r="D7" i="60" s="1"/>
  <c r="D21" i="59"/>
  <c r="K7" i="60" s="1"/>
  <c r="K18"/>
  <c r="K17"/>
  <c r="D17"/>
  <c r="D18"/>
  <c r="K9" l="1"/>
  <c r="K16" s="1"/>
  <c r="D6"/>
  <c r="D9" s="1"/>
  <c r="K20" l="1"/>
  <c r="A16" i="11" l="1"/>
  <c r="D5" i="60" l="1"/>
  <c r="K5" s="1"/>
  <c r="F3" i="54" l="1"/>
  <c r="D8" i="59" l="1"/>
  <c r="C7" i="54" s="1"/>
  <c r="C8" l="1"/>
  <c r="D9" i="59"/>
  <c r="K7" i="54" s="1"/>
  <c r="H8" l="1"/>
  <c r="I8"/>
  <c r="H7"/>
  <c r="I7"/>
  <c r="A15" i="11" l="1"/>
  <c r="D164" l="1"/>
  <c r="I88" i="10"/>
  <c r="I92"/>
  <c r="I100"/>
  <c r="I104"/>
  <c r="I108"/>
  <c r="C1" i="39"/>
  <c r="C1" i="29"/>
  <c r="C3"/>
  <c r="C2" i="39"/>
  <c r="C3"/>
  <c r="I1455" i="10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T8" i="54"/>
  <c r="B8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A8"/>
  <c r="O8" s="1"/>
  <c r="E164" i="11"/>
  <c r="D165"/>
  <c r="H165" s="1"/>
  <c r="E165"/>
  <c r="O107" i="10"/>
  <c r="P107" s="1"/>
  <c r="J107"/>
  <c r="L107" s="1"/>
  <c r="I1433"/>
  <c r="I1421"/>
  <c r="I1416"/>
  <c r="I1406"/>
  <c r="I1405"/>
  <c r="I1432"/>
  <c r="I1407"/>
  <c r="I1431"/>
  <c r="I1418"/>
  <c r="I1430"/>
  <c r="I1422"/>
  <c r="I1409"/>
  <c r="J8"/>
  <c r="K8"/>
  <c r="M8" s="1"/>
  <c r="O8"/>
  <c r="P8" s="1"/>
  <c r="J9"/>
  <c r="K9"/>
  <c r="M9" s="1"/>
  <c r="O9"/>
  <c r="P9" s="1"/>
  <c r="J10"/>
  <c r="L10" s="1"/>
  <c r="K10"/>
  <c r="O10"/>
  <c r="J11"/>
  <c r="K11"/>
  <c r="M11" s="1"/>
  <c r="O11"/>
  <c r="P11" s="1"/>
  <c r="J12"/>
  <c r="K12"/>
  <c r="M12" s="1"/>
  <c r="O12"/>
  <c r="P12" s="1"/>
  <c r="J13"/>
  <c r="K13"/>
  <c r="M13" s="1"/>
  <c r="O13"/>
  <c r="J14"/>
  <c r="K14"/>
  <c r="M14" s="1"/>
  <c r="O14"/>
  <c r="P14" s="1"/>
  <c r="J15"/>
  <c r="K15"/>
  <c r="M15" s="1"/>
  <c r="O15"/>
  <c r="P15" s="1"/>
  <c r="J16"/>
  <c r="K16"/>
  <c r="M16" s="1"/>
  <c r="O16"/>
  <c r="P16" s="1"/>
  <c r="J17"/>
  <c r="L17" s="1"/>
  <c r="K17"/>
  <c r="O17"/>
  <c r="P17" s="1"/>
  <c r="J18"/>
  <c r="K18"/>
  <c r="M18" s="1"/>
  <c r="O18"/>
  <c r="P18" s="1"/>
  <c r="J19"/>
  <c r="K19"/>
  <c r="M19" s="1"/>
  <c r="O19"/>
  <c r="P19" s="1"/>
  <c r="J20"/>
  <c r="K20"/>
  <c r="M20" s="1"/>
  <c r="O20"/>
  <c r="P20" s="1"/>
  <c r="J21"/>
  <c r="K21"/>
  <c r="M21" s="1"/>
  <c r="O21"/>
  <c r="P21" s="1"/>
  <c r="J22"/>
  <c r="K22"/>
  <c r="M22" s="1"/>
  <c r="O22"/>
  <c r="P22" s="1"/>
  <c r="J23"/>
  <c r="K23"/>
  <c r="M23" s="1"/>
  <c r="O23"/>
  <c r="P23" s="1"/>
  <c r="J24"/>
  <c r="K24"/>
  <c r="M24" s="1"/>
  <c r="O24"/>
  <c r="P24" s="1"/>
  <c r="J25"/>
  <c r="K25"/>
  <c r="M25" s="1"/>
  <c r="O25"/>
  <c r="P25" s="1"/>
  <c r="J26"/>
  <c r="K26"/>
  <c r="M26" s="1"/>
  <c r="O26"/>
  <c r="P26" s="1"/>
  <c r="J27"/>
  <c r="K27"/>
  <c r="M27" s="1"/>
  <c r="O27"/>
  <c r="P27" s="1"/>
  <c r="J28"/>
  <c r="K28"/>
  <c r="M28" s="1"/>
  <c r="O28"/>
  <c r="P28" s="1"/>
  <c r="J29"/>
  <c r="K29"/>
  <c r="M29" s="1"/>
  <c r="O29"/>
  <c r="P29" s="1"/>
  <c r="J30"/>
  <c r="K30"/>
  <c r="M30" s="1"/>
  <c r="O30"/>
  <c r="P30" s="1"/>
  <c r="J31"/>
  <c r="K31"/>
  <c r="M31" s="1"/>
  <c r="O31"/>
  <c r="P31" s="1"/>
  <c r="J32"/>
  <c r="L32" s="1"/>
  <c r="K32"/>
  <c r="O32"/>
  <c r="P32" s="1"/>
  <c r="J33"/>
  <c r="L33" s="1"/>
  <c r="K33"/>
  <c r="O33"/>
  <c r="P33" s="1"/>
  <c r="J34"/>
  <c r="L34" s="1"/>
  <c r="K34"/>
  <c r="O34"/>
  <c r="P34" s="1"/>
  <c r="J35"/>
  <c r="L35" s="1"/>
  <c r="K35"/>
  <c r="O35"/>
  <c r="P35" s="1"/>
  <c r="J36"/>
  <c r="L36" s="1"/>
  <c r="K36"/>
  <c r="O36"/>
  <c r="P36" s="1"/>
  <c r="J37"/>
  <c r="L37" s="1"/>
  <c r="K37"/>
  <c r="O37"/>
  <c r="P37" s="1"/>
  <c r="J38"/>
  <c r="K38"/>
  <c r="O38"/>
  <c r="P38" s="1"/>
  <c r="J39"/>
  <c r="K39"/>
  <c r="O39"/>
  <c r="P39" s="1"/>
  <c r="J40"/>
  <c r="K40"/>
  <c r="O40"/>
  <c r="P40" s="1"/>
  <c r="J41"/>
  <c r="K41"/>
  <c r="O41"/>
  <c r="P41" s="1"/>
  <c r="J42"/>
  <c r="K42"/>
  <c r="O42"/>
  <c r="P42" s="1"/>
  <c r="J43"/>
  <c r="K43"/>
  <c r="O43"/>
  <c r="P43" s="1"/>
  <c r="J44"/>
  <c r="K44"/>
  <c r="O44"/>
  <c r="P44" s="1"/>
  <c r="J45"/>
  <c r="K45"/>
  <c r="O45"/>
  <c r="P45" s="1"/>
  <c r="J46"/>
  <c r="K46"/>
  <c r="M46" s="1"/>
  <c r="O46"/>
  <c r="P46" s="1"/>
  <c r="J47"/>
  <c r="K47"/>
  <c r="M47" s="1"/>
  <c r="O47"/>
  <c r="P47" s="1"/>
  <c r="J48"/>
  <c r="K48"/>
  <c r="M48" s="1"/>
  <c r="O48"/>
  <c r="P48" s="1"/>
  <c r="J49"/>
  <c r="K49"/>
  <c r="M49" s="1"/>
  <c r="O49"/>
  <c r="P49" s="1"/>
  <c r="J50"/>
  <c r="K50"/>
  <c r="M50" s="1"/>
  <c r="O50"/>
  <c r="P50" s="1"/>
  <c r="J51"/>
  <c r="K51"/>
  <c r="M51" s="1"/>
  <c r="O51"/>
  <c r="P51" s="1"/>
  <c r="J52"/>
  <c r="K52"/>
  <c r="M52" s="1"/>
  <c r="O52"/>
  <c r="P52" s="1"/>
  <c r="J53"/>
  <c r="K53"/>
  <c r="M53" s="1"/>
  <c r="O53"/>
  <c r="P53" s="1"/>
  <c r="J54"/>
  <c r="K54"/>
  <c r="M54" s="1"/>
  <c r="O54"/>
  <c r="P54" s="1"/>
  <c r="J55"/>
  <c r="K55"/>
  <c r="M55" s="1"/>
  <c r="O55"/>
  <c r="P55" s="1"/>
  <c r="J56"/>
  <c r="K56"/>
  <c r="M56" s="1"/>
  <c r="O56"/>
  <c r="P56" s="1"/>
  <c r="J57"/>
  <c r="K57"/>
  <c r="M57" s="1"/>
  <c r="O57"/>
  <c r="P57" s="1"/>
  <c r="J58"/>
  <c r="K58"/>
  <c r="M58" s="1"/>
  <c r="O58"/>
  <c r="P58" s="1"/>
  <c r="J59"/>
  <c r="K59"/>
  <c r="M59" s="1"/>
  <c r="O59"/>
  <c r="P59" s="1"/>
  <c r="J60"/>
  <c r="K60"/>
  <c r="M60" s="1"/>
  <c r="O60"/>
  <c r="P60" s="1"/>
  <c r="J61"/>
  <c r="K61"/>
  <c r="M61" s="1"/>
  <c r="O61"/>
  <c r="P61" s="1"/>
  <c r="J62"/>
  <c r="K62"/>
  <c r="M62" s="1"/>
  <c r="O62"/>
  <c r="P62" s="1"/>
  <c r="J63"/>
  <c r="K63"/>
  <c r="M63" s="1"/>
  <c r="O63"/>
  <c r="P63" s="1"/>
  <c r="J64"/>
  <c r="K64"/>
  <c r="M64" s="1"/>
  <c r="O64"/>
  <c r="P64" s="1"/>
  <c r="J65"/>
  <c r="K65"/>
  <c r="M65" s="1"/>
  <c r="O65"/>
  <c r="P65" s="1"/>
  <c r="J66"/>
  <c r="K66"/>
  <c r="M66" s="1"/>
  <c r="O66"/>
  <c r="P66" s="1"/>
  <c r="J67"/>
  <c r="K67"/>
  <c r="M67" s="1"/>
  <c r="O67"/>
  <c r="P67" s="1"/>
  <c r="J68"/>
  <c r="K68"/>
  <c r="M68" s="1"/>
  <c r="O68"/>
  <c r="P68" s="1"/>
  <c r="J69"/>
  <c r="K69"/>
  <c r="M69" s="1"/>
  <c r="O69"/>
  <c r="P69" s="1"/>
  <c r="J70"/>
  <c r="K70"/>
  <c r="M70" s="1"/>
  <c r="O70"/>
  <c r="P70" s="1"/>
  <c r="J71"/>
  <c r="K71"/>
  <c r="M71" s="1"/>
  <c r="O71"/>
  <c r="P71" s="1"/>
  <c r="J72"/>
  <c r="K72"/>
  <c r="M72" s="1"/>
  <c r="O72"/>
  <c r="P72" s="1"/>
  <c r="J73"/>
  <c r="K73"/>
  <c r="M73" s="1"/>
  <c r="O73"/>
  <c r="P73" s="1"/>
  <c r="J74"/>
  <c r="K74"/>
  <c r="M74" s="1"/>
  <c r="O74"/>
  <c r="P74" s="1"/>
  <c r="J75"/>
  <c r="K75"/>
  <c r="M75" s="1"/>
  <c r="O75"/>
  <c r="P75" s="1"/>
  <c r="J76"/>
  <c r="K76"/>
  <c r="M76" s="1"/>
  <c r="O76"/>
  <c r="P76" s="1"/>
  <c r="J77"/>
  <c r="K77"/>
  <c r="M77" s="1"/>
  <c r="O77"/>
  <c r="P77" s="1"/>
  <c r="J78"/>
  <c r="K78"/>
  <c r="M78" s="1"/>
  <c r="O78"/>
  <c r="P78" s="1"/>
  <c r="J79"/>
  <c r="K79"/>
  <c r="M79" s="1"/>
  <c r="O79"/>
  <c r="P79" s="1"/>
  <c r="J80"/>
  <c r="M80"/>
  <c r="O80"/>
  <c r="J81"/>
  <c r="M81"/>
  <c r="O81"/>
  <c r="P81" s="1"/>
  <c r="J82"/>
  <c r="M82"/>
  <c r="O82"/>
  <c r="P82" s="1"/>
  <c r="J83"/>
  <c r="M83"/>
  <c r="O83"/>
  <c r="P83" s="1"/>
  <c r="J84"/>
  <c r="M84"/>
  <c r="O84"/>
  <c r="P84" s="1"/>
  <c r="J85"/>
  <c r="M85"/>
  <c r="O85"/>
  <c r="P85" s="1"/>
  <c r="J86"/>
  <c r="M86"/>
  <c r="O86"/>
  <c r="P86" s="1"/>
  <c r="J87"/>
  <c r="M87"/>
  <c r="O87"/>
  <c r="P87" s="1"/>
  <c r="J88"/>
  <c r="M88"/>
  <c r="O88"/>
  <c r="P88" s="1"/>
  <c r="J89"/>
  <c r="M89"/>
  <c r="O89"/>
  <c r="P89" s="1"/>
  <c r="J90"/>
  <c r="M90"/>
  <c r="O90"/>
  <c r="P90" s="1"/>
  <c r="J91"/>
  <c r="M91"/>
  <c r="O91"/>
  <c r="P91" s="1"/>
  <c r="J92"/>
  <c r="M92"/>
  <c r="O92"/>
  <c r="P92" s="1"/>
  <c r="J93"/>
  <c r="M93"/>
  <c r="O93"/>
  <c r="P93" s="1"/>
  <c r="J94"/>
  <c r="M94"/>
  <c r="O94"/>
  <c r="P94" s="1"/>
  <c r="J95"/>
  <c r="M95"/>
  <c r="O95"/>
  <c r="P95" s="1"/>
  <c r="J96"/>
  <c r="M96"/>
  <c r="O96"/>
  <c r="P96" s="1"/>
  <c r="J97"/>
  <c r="O97"/>
  <c r="P97"/>
  <c r="J98"/>
  <c r="O98"/>
  <c r="P98" s="1"/>
  <c r="J99"/>
  <c r="O99"/>
  <c r="P99" s="1"/>
  <c r="J100"/>
  <c r="O100"/>
  <c r="P100" s="1"/>
  <c r="J101"/>
  <c r="O101"/>
  <c r="P101" s="1"/>
  <c r="J102"/>
  <c r="O102"/>
  <c r="P102" s="1"/>
  <c r="J103"/>
  <c r="O103"/>
  <c r="P103" s="1"/>
  <c r="J104"/>
  <c r="O104"/>
  <c r="P104" s="1"/>
  <c r="J105"/>
  <c r="L105" s="1"/>
  <c r="O105"/>
  <c r="P105" s="1"/>
  <c r="J106"/>
  <c r="L106" s="1"/>
  <c r="O106"/>
  <c r="P106" s="1"/>
  <c r="J108"/>
  <c r="O108"/>
  <c r="P108" s="1"/>
  <c r="J109"/>
  <c r="K109"/>
  <c r="O109"/>
  <c r="P109" s="1"/>
  <c r="J110"/>
  <c r="L110" s="1"/>
  <c r="K110"/>
  <c r="O110"/>
  <c r="P110" s="1"/>
  <c r="J111"/>
  <c r="K111"/>
  <c r="O111"/>
  <c r="P111" s="1"/>
  <c r="J112"/>
  <c r="K112"/>
  <c r="O112"/>
  <c r="P112" s="1"/>
  <c r="J113"/>
  <c r="K113"/>
  <c r="M113" s="1"/>
  <c r="O113"/>
  <c r="P113" s="1"/>
  <c r="J114"/>
  <c r="K114"/>
  <c r="M114" s="1"/>
  <c r="O114"/>
  <c r="P114" s="1"/>
  <c r="J115"/>
  <c r="K115"/>
  <c r="O115"/>
  <c r="P115" s="1"/>
  <c r="J116"/>
  <c r="K116"/>
  <c r="M116" s="1"/>
  <c r="O116"/>
  <c r="P116" s="1"/>
  <c r="J117"/>
  <c r="K117"/>
  <c r="M117" s="1"/>
  <c r="O117"/>
  <c r="P117" s="1"/>
  <c r="J118"/>
  <c r="K118"/>
  <c r="O118"/>
  <c r="P118" s="1"/>
  <c r="J119"/>
  <c r="K119"/>
  <c r="O119"/>
  <c r="P119" s="1"/>
  <c r="J120"/>
  <c r="K120"/>
  <c r="O120"/>
  <c r="P120" s="1"/>
  <c r="J121"/>
  <c r="K121"/>
  <c r="M121" s="1"/>
  <c r="O121"/>
  <c r="P121" s="1"/>
  <c r="J122"/>
  <c r="L122" s="1"/>
  <c r="K122"/>
  <c r="M122" s="1"/>
  <c r="O122"/>
  <c r="P122"/>
  <c r="J123"/>
  <c r="K123"/>
  <c r="M123" s="1"/>
  <c r="O123"/>
  <c r="P123" s="1"/>
  <c r="J124"/>
  <c r="K124"/>
  <c r="M124" s="1"/>
  <c r="O124"/>
  <c r="P124" s="1"/>
  <c r="J125"/>
  <c r="L125" s="1"/>
  <c r="N125" s="1"/>
  <c r="K125"/>
  <c r="M125" s="1"/>
  <c r="O125"/>
  <c r="P125" s="1"/>
  <c r="J126"/>
  <c r="K126"/>
  <c r="O126"/>
  <c r="P126" s="1"/>
  <c r="J127"/>
  <c r="K127"/>
  <c r="O127"/>
  <c r="P127" s="1"/>
  <c r="J128"/>
  <c r="K128"/>
  <c r="O128"/>
  <c r="P128" s="1"/>
  <c r="J129"/>
  <c r="K129"/>
  <c r="O129"/>
  <c r="P129" s="1"/>
  <c r="J130"/>
  <c r="L130" s="1"/>
  <c r="K130"/>
  <c r="O130"/>
  <c r="P130" s="1"/>
  <c r="J131"/>
  <c r="K131"/>
  <c r="O131"/>
  <c r="P131" s="1"/>
  <c r="J132"/>
  <c r="K132"/>
  <c r="M132" s="1"/>
  <c r="O132"/>
  <c r="P132" s="1"/>
  <c r="J133"/>
  <c r="K133"/>
  <c r="M133" s="1"/>
  <c r="O133"/>
  <c r="P133" s="1"/>
  <c r="J134"/>
  <c r="K134"/>
  <c r="M134" s="1"/>
  <c r="O134"/>
  <c r="P134" s="1"/>
  <c r="J135"/>
  <c r="K135"/>
  <c r="M135" s="1"/>
  <c r="O135"/>
  <c r="P135"/>
  <c r="J136"/>
  <c r="K136"/>
  <c r="M136" s="1"/>
  <c r="O136"/>
  <c r="P136" s="1"/>
  <c r="J137"/>
  <c r="K137"/>
  <c r="M137" s="1"/>
  <c r="O137"/>
  <c r="P137" s="1"/>
  <c r="J138"/>
  <c r="K138"/>
  <c r="M138" s="1"/>
  <c r="O138"/>
  <c r="P138" s="1"/>
  <c r="J139"/>
  <c r="K139"/>
  <c r="M139" s="1"/>
  <c r="O139"/>
  <c r="P139" s="1"/>
  <c r="J140"/>
  <c r="K140"/>
  <c r="O140"/>
  <c r="P140" s="1"/>
  <c r="J141"/>
  <c r="K141"/>
  <c r="O141"/>
  <c r="P141" s="1"/>
  <c r="J142"/>
  <c r="K142"/>
  <c r="O142"/>
  <c r="P142" s="1"/>
  <c r="J143"/>
  <c r="K143"/>
  <c r="M143" s="1"/>
  <c r="O143"/>
  <c r="P143" s="1"/>
  <c r="J144"/>
  <c r="K144"/>
  <c r="O144"/>
  <c r="P144" s="1"/>
  <c r="J145"/>
  <c r="K145"/>
  <c r="O145"/>
  <c r="P145" s="1"/>
  <c r="J146"/>
  <c r="K146"/>
  <c r="O146"/>
  <c r="P146" s="1"/>
  <c r="J147"/>
  <c r="K147"/>
  <c r="O147"/>
  <c r="P147"/>
  <c r="J148"/>
  <c r="K148"/>
  <c r="O148"/>
  <c r="P148" s="1"/>
  <c r="J149"/>
  <c r="L149" s="1"/>
  <c r="K149"/>
  <c r="O149"/>
  <c r="P149" s="1"/>
  <c r="J150"/>
  <c r="L150" s="1"/>
  <c r="K150"/>
  <c r="O150"/>
  <c r="P150" s="1"/>
  <c r="J151"/>
  <c r="K151"/>
  <c r="O151"/>
  <c r="P151"/>
  <c r="J152"/>
  <c r="L152" s="1"/>
  <c r="K152"/>
  <c r="O152"/>
  <c r="P152" s="1"/>
  <c r="J153"/>
  <c r="L153" s="1"/>
  <c r="K153"/>
  <c r="O153"/>
  <c r="P153" s="1"/>
  <c r="J154"/>
  <c r="L154" s="1"/>
  <c r="K154"/>
  <c r="O154"/>
  <c r="P154" s="1"/>
  <c r="J155"/>
  <c r="L155" s="1"/>
  <c r="K155"/>
  <c r="O155"/>
  <c r="P155"/>
  <c r="J156"/>
  <c r="L156" s="1"/>
  <c r="K156"/>
  <c r="O156"/>
  <c r="P156" s="1"/>
  <c r="J157"/>
  <c r="L157" s="1"/>
  <c r="K157"/>
  <c r="O157"/>
  <c r="P157" s="1"/>
  <c r="J158"/>
  <c r="L158" s="1"/>
  <c r="K158"/>
  <c r="O158"/>
  <c r="P158" s="1"/>
  <c r="J159"/>
  <c r="L159" s="1"/>
  <c r="K159"/>
  <c r="O159"/>
  <c r="P159"/>
  <c r="J160"/>
  <c r="L160" s="1"/>
  <c r="K160"/>
  <c r="O160"/>
  <c r="P160" s="1"/>
  <c r="J161"/>
  <c r="L161" s="1"/>
  <c r="K161"/>
  <c r="O161"/>
  <c r="P161" s="1"/>
  <c r="J162"/>
  <c r="L162" s="1"/>
  <c r="K162"/>
  <c r="O162"/>
  <c r="P162" s="1"/>
  <c r="J163"/>
  <c r="L163" s="1"/>
  <c r="K163"/>
  <c r="O163"/>
  <c r="P163"/>
  <c r="J164"/>
  <c r="L164" s="1"/>
  <c r="K164"/>
  <c r="O164"/>
  <c r="P164" s="1"/>
  <c r="J165"/>
  <c r="L165" s="1"/>
  <c r="K165"/>
  <c r="O165"/>
  <c r="P165" s="1"/>
  <c r="J166"/>
  <c r="L166" s="1"/>
  <c r="K166"/>
  <c r="O166"/>
  <c r="P166" s="1"/>
  <c r="J167"/>
  <c r="L167" s="1"/>
  <c r="K167"/>
  <c r="O167"/>
  <c r="P167" s="1"/>
  <c r="J168"/>
  <c r="L168" s="1"/>
  <c r="K168"/>
  <c r="O168"/>
  <c r="P168" s="1"/>
  <c r="J169"/>
  <c r="L169" s="1"/>
  <c r="K169"/>
  <c r="O169"/>
  <c r="P169" s="1"/>
  <c r="J170"/>
  <c r="L170" s="1"/>
  <c r="K170"/>
  <c r="O170"/>
  <c r="P170" s="1"/>
  <c r="J171"/>
  <c r="K171"/>
  <c r="O171"/>
  <c r="P171" s="1"/>
  <c r="J172"/>
  <c r="K172"/>
  <c r="O172"/>
  <c r="P172" s="1"/>
  <c r="J173"/>
  <c r="L173" s="1"/>
  <c r="K173"/>
  <c r="O173"/>
  <c r="P173" s="1"/>
  <c r="J174"/>
  <c r="L174" s="1"/>
  <c r="K174"/>
  <c r="O174"/>
  <c r="P174" s="1"/>
  <c r="J175"/>
  <c r="L175" s="1"/>
  <c r="K175"/>
  <c r="O175"/>
  <c r="P175" s="1"/>
  <c r="J176"/>
  <c r="K176"/>
  <c r="O176"/>
  <c r="P176" s="1"/>
  <c r="J177"/>
  <c r="K177"/>
  <c r="O177"/>
  <c r="P177" s="1"/>
  <c r="J178"/>
  <c r="L178" s="1"/>
  <c r="K178"/>
  <c r="O178"/>
  <c r="P178" s="1"/>
  <c r="J179"/>
  <c r="L179" s="1"/>
  <c r="K179"/>
  <c r="O179"/>
  <c r="P179" s="1"/>
  <c r="J180"/>
  <c r="L180" s="1"/>
  <c r="K180"/>
  <c r="O180"/>
  <c r="P180" s="1"/>
  <c r="J181"/>
  <c r="K181"/>
  <c r="O181"/>
  <c r="P181" s="1"/>
  <c r="J182"/>
  <c r="K182"/>
  <c r="O182"/>
  <c r="P182" s="1"/>
  <c r="J183"/>
  <c r="K183"/>
  <c r="O183"/>
  <c r="P183" s="1"/>
  <c r="J184"/>
  <c r="L184"/>
  <c r="K184"/>
  <c r="O184"/>
  <c r="J185"/>
  <c r="L185"/>
  <c r="K185"/>
  <c r="O185"/>
  <c r="P185" s="1"/>
  <c r="J186"/>
  <c r="K186"/>
  <c r="M186" s="1"/>
  <c r="O186"/>
  <c r="P186" s="1"/>
  <c r="J187"/>
  <c r="K187"/>
  <c r="M187" s="1"/>
  <c r="O187"/>
  <c r="P187" s="1"/>
  <c r="J188"/>
  <c r="K188"/>
  <c r="O188"/>
  <c r="J189"/>
  <c r="K189"/>
  <c r="O189"/>
  <c r="J190"/>
  <c r="L190" s="1"/>
  <c r="K190"/>
  <c r="O190"/>
  <c r="J191"/>
  <c r="L191" s="1"/>
  <c r="K191"/>
  <c r="O191"/>
  <c r="J192"/>
  <c r="K192"/>
  <c r="O192"/>
  <c r="J193"/>
  <c r="K193"/>
  <c r="O193"/>
  <c r="J194"/>
  <c r="L194" s="1"/>
  <c r="K194"/>
  <c r="O194"/>
  <c r="J195"/>
  <c r="L195" s="1"/>
  <c r="K195"/>
  <c r="O195"/>
  <c r="J196"/>
  <c r="L196" s="1"/>
  <c r="K196"/>
  <c r="O196"/>
  <c r="P196" s="1"/>
  <c r="J197"/>
  <c r="L197" s="1"/>
  <c r="K197"/>
  <c r="O197"/>
  <c r="P197" s="1"/>
  <c r="J198"/>
  <c r="L198" s="1"/>
  <c r="K198"/>
  <c r="O198"/>
  <c r="J199"/>
  <c r="L199" s="1"/>
  <c r="K199"/>
  <c r="O199"/>
  <c r="J200"/>
  <c r="K200"/>
  <c r="O200"/>
  <c r="J201"/>
  <c r="K201"/>
  <c r="O201"/>
  <c r="J202"/>
  <c r="K202"/>
  <c r="O202"/>
  <c r="J203"/>
  <c r="K203"/>
  <c r="O203"/>
  <c r="J204"/>
  <c r="K204"/>
  <c r="O204"/>
  <c r="J205"/>
  <c r="K205"/>
  <c r="O205"/>
  <c r="J206"/>
  <c r="K206"/>
  <c r="O206"/>
  <c r="J207"/>
  <c r="K207"/>
  <c r="O207"/>
  <c r="J208"/>
  <c r="K208"/>
  <c r="O208"/>
  <c r="J209"/>
  <c r="K209"/>
  <c r="O209"/>
  <c r="J210"/>
  <c r="K210"/>
  <c r="M210" s="1"/>
  <c r="O210"/>
  <c r="P210" s="1"/>
  <c r="J211"/>
  <c r="K211"/>
  <c r="O211"/>
  <c r="P211" s="1"/>
  <c r="J212"/>
  <c r="K212"/>
  <c r="M212" s="1"/>
  <c r="O212"/>
  <c r="P212" s="1"/>
  <c r="J213"/>
  <c r="K213"/>
  <c r="M213" s="1"/>
  <c r="O213"/>
  <c r="P213" s="1"/>
  <c r="J214"/>
  <c r="K214"/>
  <c r="M214" s="1"/>
  <c r="O214"/>
  <c r="P214" s="1"/>
  <c r="J215"/>
  <c r="K215"/>
  <c r="M215" s="1"/>
  <c r="O215"/>
  <c r="P215" s="1"/>
  <c r="J216"/>
  <c r="K216"/>
  <c r="M216" s="1"/>
  <c r="O216"/>
  <c r="P216" s="1"/>
  <c r="J217"/>
  <c r="K217"/>
  <c r="M217" s="1"/>
  <c r="O217"/>
  <c r="P217" s="1"/>
  <c r="J218"/>
  <c r="K218"/>
  <c r="M218" s="1"/>
  <c r="O218"/>
  <c r="P218" s="1"/>
  <c r="J219"/>
  <c r="K219"/>
  <c r="M219" s="1"/>
  <c r="O219"/>
  <c r="P219" s="1"/>
  <c r="J220"/>
  <c r="K220"/>
  <c r="M220" s="1"/>
  <c r="O220"/>
  <c r="P220" s="1"/>
  <c r="J221"/>
  <c r="K221"/>
  <c r="M221" s="1"/>
  <c r="O221"/>
  <c r="P221" s="1"/>
  <c r="J222"/>
  <c r="K222"/>
  <c r="O222"/>
  <c r="P222" s="1"/>
  <c r="J223"/>
  <c r="K223"/>
  <c r="O223"/>
  <c r="P223" s="1"/>
  <c r="J224"/>
  <c r="K224"/>
  <c r="M224" s="1"/>
  <c r="O224"/>
  <c r="P224" s="1"/>
  <c r="J225"/>
  <c r="K225"/>
  <c r="O225"/>
  <c r="P225" s="1"/>
  <c r="J226"/>
  <c r="K226"/>
  <c r="M226" s="1"/>
  <c r="O226"/>
  <c r="P226" s="1"/>
  <c r="J227"/>
  <c r="K227"/>
  <c r="O227"/>
  <c r="P227" s="1"/>
  <c r="J228"/>
  <c r="K228"/>
  <c r="O228"/>
  <c r="P228" s="1"/>
  <c r="J229"/>
  <c r="K229"/>
  <c r="O229"/>
  <c r="P229" s="1"/>
  <c r="J230"/>
  <c r="K230"/>
  <c r="O230"/>
  <c r="P230" s="1"/>
  <c r="J231"/>
  <c r="K231"/>
  <c r="O231"/>
  <c r="P231" s="1"/>
  <c r="J232"/>
  <c r="K232"/>
  <c r="O232"/>
  <c r="P232" s="1"/>
  <c r="J233"/>
  <c r="K233"/>
  <c r="O233"/>
  <c r="P233" s="1"/>
  <c r="J234"/>
  <c r="K234"/>
  <c r="O234"/>
  <c r="P234" s="1"/>
  <c r="J235"/>
  <c r="K235"/>
  <c r="O235"/>
  <c r="P235" s="1"/>
  <c r="J236"/>
  <c r="K236"/>
  <c r="O236"/>
  <c r="P236" s="1"/>
  <c r="J237"/>
  <c r="K237"/>
  <c r="O237"/>
  <c r="P237" s="1"/>
  <c r="J238"/>
  <c r="L238" s="1"/>
  <c r="K238"/>
  <c r="O238"/>
  <c r="P238" s="1"/>
  <c r="J239"/>
  <c r="L239" s="1"/>
  <c r="K239"/>
  <c r="O239"/>
  <c r="P239" s="1"/>
  <c r="J240"/>
  <c r="K240"/>
  <c r="O240"/>
  <c r="P240" s="1"/>
  <c r="J241"/>
  <c r="K241"/>
  <c r="O241"/>
  <c r="P241" s="1"/>
  <c r="J242"/>
  <c r="K242"/>
  <c r="O242"/>
  <c r="P242" s="1"/>
  <c r="J243"/>
  <c r="K243"/>
  <c r="O243"/>
  <c r="P243" s="1"/>
  <c r="J244"/>
  <c r="K244"/>
  <c r="O244"/>
  <c r="P244"/>
  <c r="J245"/>
  <c r="K245"/>
  <c r="O245"/>
  <c r="P245" s="1"/>
  <c r="J246"/>
  <c r="K246"/>
  <c r="O246"/>
  <c r="P246" s="1"/>
  <c r="J247"/>
  <c r="K247"/>
  <c r="O247"/>
  <c r="P247" s="1"/>
  <c r="J248"/>
  <c r="K248"/>
  <c r="O248"/>
  <c r="P248" s="1"/>
  <c r="J249"/>
  <c r="K249"/>
  <c r="O249"/>
  <c r="P249" s="1"/>
  <c r="J250"/>
  <c r="L250" s="1"/>
  <c r="K250"/>
  <c r="O250"/>
  <c r="P250" s="1"/>
  <c r="J251"/>
  <c r="L251" s="1"/>
  <c r="K251"/>
  <c r="O251"/>
  <c r="P251" s="1"/>
  <c r="J252"/>
  <c r="L252" s="1"/>
  <c r="K252"/>
  <c r="O252"/>
  <c r="P252" s="1"/>
  <c r="J253"/>
  <c r="L253" s="1"/>
  <c r="K253"/>
  <c r="O253"/>
  <c r="P253" s="1"/>
  <c r="J254"/>
  <c r="L254" s="1"/>
  <c r="K254"/>
  <c r="O254"/>
  <c r="P254" s="1"/>
  <c r="J255"/>
  <c r="L255" s="1"/>
  <c r="K255"/>
  <c r="O255"/>
  <c r="P255" s="1"/>
  <c r="J256"/>
  <c r="K256"/>
  <c r="O256"/>
  <c r="P256" s="1"/>
  <c r="J257"/>
  <c r="K257"/>
  <c r="O257"/>
  <c r="P257" s="1"/>
  <c r="J258"/>
  <c r="K258"/>
  <c r="O258"/>
  <c r="P258" s="1"/>
  <c r="J259"/>
  <c r="K259"/>
  <c r="O259"/>
  <c r="P259" s="1"/>
  <c r="J260"/>
  <c r="K260"/>
  <c r="O260"/>
  <c r="P260" s="1"/>
  <c r="J261"/>
  <c r="K261"/>
  <c r="O261"/>
  <c r="P261" s="1"/>
  <c r="J262"/>
  <c r="L262"/>
  <c r="K262"/>
  <c r="O262"/>
  <c r="P262" s="1"/>
  <c r="J263"/>
  <c r="L263" s="1"/>
  <c r="K263"/>
  <c r="O263"/>
  <c r="P263" s="1"/>
  <c r="J264"/>
  <c r="L264" s="1"/>
  <c r="K264"/>
  <c r="O264"/>
  <c r="P264" s="1"/>
  <c r="J265"/>
  <c r="L265" s="1"/>
  <c r="K265"/>
  <c r="O265"/>
  <c r="P265" s="1"/>
  <c r="J266"/>
  <c r="L266" s="1"/>
  <c r="K266"/>
  <c r="O266"/>
  <c r="P266" s="1"/>
  <c r="J267"/>
  <c r="L267" s="1"/>
  <c r="K267"/>
  <c r="O267"/>
  <c r="P267" s="1"/>
  <c r="J268"/>
  <c r="K268"/>
  <c r="O268"/>
  <c r="P268" s="1"/>
  <c r="J269"/>
  <c r="K269"/>
  <c r="O269"/>
  <c r="P269" s="1"/>
  <c r="J270"/>
  <c r="K270"/>
  <c r="O270"/>
  <c r="P270" s="1"/>
  <c r="J271"/>
  <c r="K271"/>
  <c r="O271"/>
  <c r="P271" s="1"/>
  <c r="J272"/>
  <c r="K272"/>
  <c r="O272"/>
  <c r="P272" s="1"/>
  <c r="J273"/>
  <c r="L273" s="1"/>
  <c r="K273"/>
  <c r="O273"/>
  <c r="P273" s="1"/>
  <c r="J274"/>
  <c r="L274" s="1"/>
  <c r="K274"/>
  <c r="O274"/>
  <c r="P274" s="1"/>
  <c r="J275"/>
  <c r="L275" s="1"/>
  <c r="K275"/>
  <c r="O275"/>
  <c r="P275" s="1"/>
  <c r="J276"/>
  <c r="L276"/>
  <c r="K276"/>
  <c r="O276"/>
  <c r="P276" s="1"/>
  <c r="J277"/>
  <c r="L277" s="1"/>
  <c r="K277"/>
  <c r="O277"/>
  <c r="P277" s="1"/>
  <c r="J278"/>
  <c r="L278" s="1"/>
  <c r="K278"/>
  <c r="O278"/>
  <c r="P278" s="1"/>
  <c r="J279"/>
  <c r="L279" s="1"/>
  <c r="K279"/>
  <c r="O279"/>
  <c r="P279" s="1"/>
  <c r="J280"/>
  <c r="L280" s="1"/>
  <c r="K280"/>
  <c r="O280"/>
  <c r="P280" s="1"/>
  <c r="J281"/>
  <c r="L281" s="1"/>
  <c r="K281"/>
  <c r="O281"/>
  <c r="P281" s="1"/>
  <c r="J282"/>
  <c r="L282" s="1"/>
  <c r="K282"/>
  <c r="O282"/>
  <c r="P282" s="1"/>
  <c r="J283"/>
  <c r="L283" s="1"/>
  <c r="K283"/>
  <c r="O283"/>
  <c r="P283" s="1"/>
  <c r="J284"/>
  <c r="L284"/>
  <c r="K284"/>
  <c r="O284"/>
  <c r="P284" s="1"/>
  <c r="J285"/>
  <c r="L285" s="1"/>
  <c r="K285"/>
  <c r="O285"/>
  <c r="P285" s="1"/>
  <c r="J286"/>
  <c r="L286" s="1"/>
  <c r="K286"/>
  <c r="O286"/>
  <c r="P286" s="1"/>
  <c r="J287"/>
  <c r="L287" s="1"/>
  <c r="K287"/>
  <c r="O287"/>
  <c r="P287" s="1"/>
  <c r="J288"/>
  <c r="L288" s="1"/>
  <c r="K288"/>
  <c r="O288"/>
  <c r="P288" s="1"/>
  <c r="J289"/>
  <c r="L289" s="1"/>
  <c r="K289"/>
  <c r="O289"/>
  <c r="P289" s="1"/>
  <c r="J290"/>
  <c r="L290" s="1"/>
  <c r="K290"/>
  <c r="O290"/>
  <c r="P290" s="1"/>
  <c r="J291"/>
  <c r="L291" s="1"/>
  <c r="K291"/>
  <c r="O291"/>
  <c r="P291" s="1"/>
  <c r="J292"/>
  <c r="L292"/>
  <c r="K292"/>
  <c r="O292"/>
  <c r="P292" s="1"/>
  <c r="J293"/>
  <c r="L293" s="1"/>
  <c r="K293"/>
  <c r="O293"/>
  <c r="P293" s="1"/>
  <c r="J294"/>
  <c r="L294" s="1"/>
  <c r="K294"/>
  <c r="O294"/>
  <c r="P294" s="1"/>
  <c r="J295"/>
  <c r="L295" s="1"/>
  <c r="K295"/>
  <c r="O295"/>
  <c r="P295" s="1"/>
  <c r="J296"/>
  <c r="L296" s="1"/>
  <c r="K296"/>
  <c r="O296"/>
  <c r="P296" s="1"/>
  <c r="J297"/>
  <c r="L297" s="1"/>
  <c r="K297"/>
  <c r="O297"/>
  <c r="P297" s="1"/>
  <c r="J298"/>
  <c r="L298" s="1"/>
  <c r="K298"/>
  <c r="O298"/>
  <c r="P298" s="1"/>
  <c r="J299"/>
  <c r="L299" s="1"/>
  <c r="K299"/>
  <c r="O299"/>
  <c r="P299" s="1"/>
  <c r="J300"/>
  <c r="L300"/>
  <c r="K300"/>
  <c r="O300"/>
  <c r="P300" s="1"/>
  <c r="J301"/>
  <c r="L301" s="1"/>
  <c r="K301"/>
  <c r="O301"/>
  <c r="P301" s="1"/>
  <c r="J302"/>
  <c r="L302" s="1"/>
  <c r="K302"/>
  <c r="O302"/>
  <c r="P302" s="1"/>
  <c r="J303"/>
  <c r="L303" s="1"/>
  <c r="K303"/>
  <c r="O303"/>
  <c r="P303" s="1"/>
  <c r="J304"/>
  <c r="L304" s="1"/>
  <c r="K304"/>
  <c r="O304"/>
  <c r="P304" s="1"/>
  <c r="J305"/>
  <c r="L305" s="1"/>
  <c r="K305"/>
  <c r="O305"/>
  <c r="P305" s="1"/>
  <c r="J306"/>
  <c r="L306" s="1"/>
  <c r="K306"/>
  <c r="O306"/>
  <c r="P306" s="1"/>
  <c r="J307"/>
  <c r="L307" s="1"/>
  <c r="K307"/>
  <c r="O307"/>
  <c r="P307" s="1"/>
  <c r="J308"/>
  <c r="L308"/>
  <c r="K308"/>
  <c r="O308"/>
  <c r="P308" s="1"/>
  <c r="J309"/>
  <c r="L309" s="1"/>
  <c r="K309"/>
  <c r="O309"/>
  <c r="P309" s="1"/>
  <c r="J310"/>
  <c r="L310" s="1"/>
  <c r="K310"/>
  <c r="O310"/>
  <c r="P310" s="1"/>
  <c r="J311"/>
  <c r="L311" s="1"/>
  <c r="K311"/>
  <c r="O311"/>
  <c r="P311" s="1"/>
  <c r="J312"/>
  <c r="L312" s="1"/>
  <c r="K312"/>
  <c r="O312"/>
  <c r="P312" s="1"/>
  <c r="J313"/>
  <c r="L313" s="1"/>
  <c r="K313"/>
  <c r="O313"/>
  <c r="P313" s="1"/>
  <c r="J314"/>
  <c r="L314" s="1"/>
  <c r="K314"/>
  <c r="O314"/>
  <c r="P314" s="1"/>
  <c r="J315"/>
  <c r="L315" s="1"/>
  <c r="K315"/>
  <c r="O315"/>
  <c r="P315" s="1"/>
  <c r="J316"/>
  <c r="L316"/>
  <c r="K316"/>
  <c r="O316"/>
  <c r="P316" s="1"/>
  <c r="J317"/>
  <c r="L317" s="1"/>
  <c r="K317"/>
  <c r="O317"/>
  <c r="P317" s="1"/>
  <c r="J318"/>
  <c r="L318" s="1"/>
  <c r="K318"/>
  <c r="O318"/>
  <c r="P318" s="1"/>
  <c r="J319"/>
  <c r="L319" s="1"/>
  <c r="K319"/>
  <c r="O319"/>
  <c r="P319" s="1"/>
  <c r="J320"/>
  <c r="L320" s="1"/>
  <c r="K320"/>
  <c r="O320"/>
  <c r="P320" s="1"/>
  <c r="J321"/>
  <c r="L321" s="1"/>
  <c r="K321"/>
  <c r="O321"/>
  <c r="P321" s="1"/>
  <c r="J322"/>
  <c r="L322" s="1"/>
  <c r="K322"/>
  <c r="O322"/>
  <c r="P322" s="1"/>
  <c r="J323"/>
  <c r="L323" s="1"/>
  <c r="K323"/>
  <c r="O323"/>
  <c r="P323" s="1"/>
  <c r="J324"/>
  <c r="L324"/>
  <c r="K324"/>
  <c r="O324"/>
  <c r="P324" s="1"/>
  <c r="J325"/>
  <c r="L325" s="1"/>
  <c r="K325"/>
  <c r="O325"/>
  <c r="P325" s="1"/>
  <c r="J326"/>
  <c r="L326" s="1"/>
  <c r="K326"/>
  <c r="O326"/>
  <c r="P326" s="1"/>
  <c r="J327"/>
  <c r="L327" s="1"/>
  <c r="K327"/>
  <c r="O327"/>
  <c r="P327" s="1"/>
  <c r="J328"/>
  <c r="L328" s="1"/>
  <c r="K328"/>
  <c r="O328"/>
  <c r="P328" s="1"/>
  <c r="J329"/>
  <c r="L329" s="1"/>
  <c r="K329"/>
  <c r="O329"/>
  <c r="P329" s="1"/>
  <c r="J330"/>
  <c r="L330" s="1"/>
  <c r="K330"/>
  <c r="O330"/>
  <c r="P330" s="1"/>
  <c r="J331"/>
  <c r="L331" s="1"/>
  <c r="K331"/>
  <c r="O331"/>
  <c r="P331" s="1"/>
  <c r="J332"/>
  <c r="L332"/>
  <c r="K332"/>
  <c r="O332"/>
  <c r="P332" s="1"/>
  <c r="J333"/>
  <c r="L333" s="1"/>
  <c r="K333"/>
  <c r="O333"/>
  <c r="P333" s="1"/>
  <c r="J334"/>
  <c r="L334" s="1"/>
  <c r="K334"/>
  <c r="O334"/>
  <c r="P334" s="1"/>
  <c r="J335"/>
  <c r="L335" s="1"/>
  <c r="K335"/>
  <c r="O335"/>
  <c r="P335" s="1"/>
  <c r="J336"/>
  <c r="L336" s="1"/>
  <c r="K336"/>
  <c r="O336"/>
  <c r="P336" s="1"/>
  <c r="J337"/>
  <c r="L337" s="1"/>
  <c r="K337"/>
  <c r="O337"/>
  <c r="P337" s="1"/>
  <c r="J338"/>
  <c r="L338" s="1"/>
  <c r="K338"/>
  <c r="O338"/>
  <c r="P338" s="1"/>
  <c r="J339"/>
  <c r="L339" s="1"/>
  <c r="K339"/>
  <c r="O339"/>
  <c r="P339" s="1"/>
  <c r="J340"/>
  <c r="L340"/>
  <c r="K340"/>
  <c r="O340"/>
  <c r="P340" s="1"/>
  <c r="J341"/>
  <c r="L341" s="1"/>
  <c r="K341"/>
  <c r="O341"/>
  <c r="P341" s="1"/>
  <c r="J342"/>
  <c r="L342" s="1"/>
  <c r="K342"/>
  <c r="O342"/>
  <c r="P342" s="1"/>
  <c r="J343"/>
  <c r="L343" s="1"/>
  <c r="K343"/>
  <c r="O343"/>
  <c r="P343"/>
  <c r="J344"/>
  <c r="L344" s="1"/>
  <c r="K344"/>
  <c r="O344"/>
  <c r="P344" s="1"/>
  <c r="J345"/>
  <c r="L345" s="1"/>
  <c r="K345"/>
  <c r="O345"/>
  <c r="P345" s="1"/>
  <c r="J346"/>
  <c r="L346" s="1"/>
  <c r="K346"/>
  <c r="O346"/>
  <c r="P346" s="1"/>
  <c r="J347"/>
  <c r="L347" s="1"/>
  <c r="K347"/>
  <c r="O347"/>
  <c r="P347"/>
  <c r="J348"/>
  <c r="L348" s="1"/>
  <c r="K348"/>
  <c r="O348"/>
  <c r="P348" s="1"/>
  <c r="J349"/>
  <c r="L349" s="1"/>
  <c r="K349"/>
  <c r="O349"/>
  <c r="P349" s="1"/>
  <c r="J350"/>
  <c r="L350" s="1"/>
  <c r="K350"/>
  <c r="O350"/>
  <c r="P350" s="1"/>
  <c r="J351"/>
  <c r="L351" s="1"/>
  <c r="K351"/>
  <c r="O351"/>
  <c r="P351"/>
  <c r="J352"/>
  <c r="L352" s="1"/>
  <c r="K352"/>
  <c r="O352"/>
  <c r="P352" s="1"/>
  <c r="J353"/>
  <c r="L353" s="1"/>
  <c r="K353"/>
  <c r="O353"/>
  <c r="P353" s="1"/>
  <c r="J354"/>
  <c r="L354" s="1"/>
  <c r="K354"/>
  <c r="O354"/>
  <c r="P354" s="1"/>
  <c r="J355"/>
  <c r="L355" s="1"/>
  <c r="K355"/>
  <c r="O355"/>
  <c r="P355"/>
  <c r="J356"/>
  <c r="L356" s="1"/>
  <c r="K356"/>
  <c r="O356"/>
  <c r="P356" s="1"/>
  <c r="J357"/>
  <c r="L357" s="1"/>
  <c r="K357"/>
  <c r="O357"/>
  <c r="P357" s="1"/>
  <c r="J358"/>
  <c r="L358" s="1"/>
  <c r="K358"/>
  <c r="O358"/>
  <c r="P358" s="1"/>
  <c r="J359"/>
  <c r="L359" s="1"/>
  <c r="K359"/>
  <c r="O359"/>
  <c r="P359"/>
  <c r="J360"/>
  <c r="L360" s="1"/>
  <c r="K360"/>
  <c r="O360"/>
  <c r="P360" s="1"/>
  <c r="J361"/>
  <c r="L361" s="1"/>
  <c r="K361"/>
  <c r="O361"/>
  <c r="P361" s="1"/>
  <c r="J362"/>
  <c r="L362" s="1"/>
  <c r="K362"/>
  <c r="O362"/>
  <c r="P362" s="1"/>
  <c r="J363"/>
  <c r="L363" s="1"/>
  <c r="K363"/>
  <c r="O363"/>
  <c r="P363"/>
  <c r="J364"/>
  <c r="L364" s="1"/>
  <c r="K364"/>
  <c r="O364"/>
  <c r="P364" s="1"/>
  <c r="J365"/>
  <c r="L365" s="1"/>
  <c r="K365"/>
  <c r="O365"/>
  <c r="P365" s="1"/>
  <c r="J366"/>
  <c r="L366" s="1"/>
  <c r="K366"/>
  <c r="O366"/>
  <c r="P366" s="1"/>
  <c r="J367"/>
  <c r="L367" s="1"/>
  <c r="K367"/>
  <c r="O367"/>
  <c r="P367"/>
  <c r="J368"/>
  <c r="L368" s="1"/>
  <c r="K368"/>
  <c r="O368"/>
  <c r="P368" s="1"/>
  <c r="J369"/>
  <c r="L369" s="1"/>
  <c r="K369"/>
  <c r="O369"/>
  <c r="P369" s="1"/>
  <c r="J370"/>
  <c r="L370" s="1"/>
  <c r="K370"/>
  <c r="O370"/>
  <c r="P370" s="1"/>
  <c r="J371"/>
  <c r="L371" s="1"/>
  <c r="K371"/>
  <c r="O371"/>
  <c r="P371"/>
  <c r="J372"/>
  <c r="L372" s="1"/>
  <c r="K372"/>
  <c r="O372"/>
  <c r="P372" s="1"/>
  <c r="J373"/>
  <c r="L373" s="1"/>
  <c r="K373"/>
  <c r="O373"/>
  <c r="P373" s="1"/>
  <c r="J374"/>
  <c r="L374" s="1"/>
  <c r="K374"/>
  <c r="O374"/>
  <c r="P374" s="1"/>
  <c r="J375"/>
  <c r="L375" s="1"/>
  <c r="K375"/>
  <c r="O375"/>
  <c r="P375"/>
  <c r="J376"/>
  <c r="L376" s="1"/>
  <c r="K376"/>
  <c r="O376"/>
  <c r="P376" s="1"/>
  <c r="J377"/>
  <c r="L377" s="1"/>
  <c r="K377"/>
  <c r="O377"/>
  <c r="P377" s="1"/>
  <c r="J378"/>
  <c r="L378" s="1"/>
  <c r="K378"/>
  <c r="O378"/>
  <c r="P378" s="1"/>
  <c r="J379"/>
  <c r="L379" s="1"/>
  <c r="K379"/>
  <c r="O379"/>
  <c r="P379" s="1"/>
  <c r="J380"/>
  <c r="L380" s="1"/>
  <c r="K380"/>
  <c r="O380"/>
  <c r="P380" s="1"/>
  <c r="J381"/>
  <c r="L381" s="1"/>
  <c r="K381"/>
  <c r="O381"/>
  <c r="P381" s="1"/>
  <c r="J382"/>
  <c r="L382" s="1"/>
  <c r="K382"/>
  <c r="O382"/>
  <c r="P382" s="1"/>
  <c r="J383"/>
  <c r="L383" s="1"/>
  <c r="K383"/>
  <c r="O383"/>
  <c r="P383" s="1"/>
  <c r="J384"/>
  <c r="L384" s="1"/>
  <c r="K384"/>
  <c r="O384"/>
  <c r="P384" s="1"/>
  <c r="J385"/>
  <c r="L385" s="1"/>
  <c r="K385"/>
  <c r="O385"/>
  <c r="P385" s="1"/>
  <c r="J386"/>
  <c r="L386" s="1"/>
  <c r="K386"/>
  <c r="O386"/>
  <c r="P386" s="1"/>
  <c r="J387"/>
  <c r="L387" s="1"/>
  <c r="K387"/>
  <c r="O387"/>
  <c r="P387" s="1"/>
  <c r="J388"/>
  <c r="L388" s="1"/>
  <c r="K388"/>
  <c r="O388"/>
  <c r="P388" s="1"/>
  <c r="J389"/>
  <c r="L389" s="1"/>
  <c r="K389"/>
  <c r="O389"/>
  <c r="P389" s="1"/>
  <c r="J390"/>
  <c r="L390" s="1"/>
  <c r="K390"/>
  <c r="O390"/>
  <c r="P390" s="1"/>
  <c r="J391"/>
  <c r="L391" s="1"/>
  <c r="K391"/>
  <c r="O391"/>
  <c r="P391" s="1"/>
  <c r="J392"/>
  <c r="L392" s="1"/>
  <c r="K392"/>
  <c r="O392"/>
  <c r="P392" s="1"/>
  <c r="J393"/>
  <c r="L393" s="1"/>
  <c r="K393"/>
  <c r="O393"/>
  <c r="P393" s="1"/>
  <c r="J394"/>
  <c r="L394" s="1"/>
  <c r="K394"/>
  <c r="O394"/>
  <c r="P394" s="1"/>
  <c r="J395"/>
  <c r="L395" s="1"/>
  <c r="K395"/>
  <c r="O395"/>
  <c r="P395" s="1"/>
  <c r="J396"/>
  <c r="L396" s="1"/>
  <c r="K396"/>
  <c r="O396"/>
  <c r="P396" s="1"/>
  <c r="J397"/>
  <c r="L397" s="1"/>
  <c r="K397"/>
  <c r="O397"/>
  <c r="P397" s="1"/>
  <c r="J398"/>
  <c r="L398" s="1"/>
  <c r="K398"/>
  <c r="O398"/>
  <c r="P398" s="1"/>
  <c r="J399"/>
  <c r="L399" s="1"/>
  <c r="K399"/>
  <c r="O399"/>
  <c r="P399" s="1"/>
  <c r="J400"/>
  <c r="L400" s="1"/>
  <c r="K400"/>
  <c r="O400"/>
  <c r="P400" s="1"/>
  <c r="J401"/>
  <c r="L401" s="1"/>
  <c r="K401"/>
  <c r="O401"/>
  <c r="P401" s="1"/>
  <c r="J402"/>
  <c r="L402" s="1"/>
  <c r="K402"/>
  <c r="O402"/>
  <c r="P402" s="1"/>
  <c r="J403"/>
  <c r="L403" s="1"/>
  <c r="K403"/>
  <c r="O403"/>
  <c r="P403" s="1"/>
  <c r="J404"/>
  <c r="L404" s="1"/>
  <c r="K404"/>
  <c r="O404"/>
  <c r="P404" s="1"/>
  <c r="J405"/>
  <c r="L405" s="1"/>
  <c r="K405"/>
  <c r="O405"/>
  <c r="P405" s="1"/>
  <c r="J406"/>
  <c r="L406" s="1"/>
  <c r="K406"/>
  <c r="O406"/>
  <c r="P406" s="1"/>
  <c r="J407"/>
  <c r="L407" s="1"/>
  <c r="K407"/>
  <c r="O407"/>
  <c r="P407" s="1"/>
  <c r="J408"/>
  <c r="L408" s="1"/>
  <c r="K408"/>
  <c r="O408"/>
  <c r="P408" s="1"/>
  <c r="J409"/>
  <c r="L409" s="1"/>
  <c r="K409"/>
  <c r="O409"/>
  <c r="P409" s="1"/>
  <c r="J410"/>
  <c r="L410" s="1"/>
  <c r="K410"/>
  <c r="O410"/>
  <c r="P410" s="1"/>
  <c r="J411"/>
  <c r="L411" s="1"/>
  <c r="K411"/>
  <c r="O411"/>
  <c r="P411" s="1"/>
  <c r="J412"/>
  <c r="L412" s="1"/>
  <c r="K412"/>
  <c r="O412"/>
  <c r="P412" s="1"/>
  <c r="J413"/>
  <c r="L413" s="1"/>
  <c r="K413"/>
  <c r="O413"/>
  <c r="P413" s="1"/>
  <c r="J414"/>
  <c r="L414" s="1"/>
  <c r="K414"/>
  <c r="O414"/>
  <c r="P414" s="1"/>
  <c r="J415"/>
  <c r="L415" s="1"/>
  <c r="K415"/>
  <c r="O415"/>
  <c r="P415" s="1"/>
  <c r="J416"/>
  <c r="L416" s="1"/>
  <c r="K416"/>
  <c r="O416"/>
  <c r="P416" s="1"/>
  <c r="J417"/>
  <c r="L417" s="1"/>
  <c r="K417"/>
  <c r="O417"/>
  <c r="P417" s="1"/>
  <c r="J418"/>
  <c r="L418" s="1"/>
  <c r="K418"/>
  <c r="O418"/>
  <c r="P418" s="1"/>
  <c r="J419"/>
  <c r="L419" s="1"/>
  <c r="K419"/>
  <c r="O419"/>
  <c r="P419" s="1"/>
  <c r="J420"/>
  <c r="L420" s="1"/>
  <c r="K420"/>
  <c r="O420"/>
  <c r="P420" s="1"/>
  <c r="J421"/>
  <c r="L421" s="1"/>
  <c r="K421"/>
  <c r="O421"/>
  <c r="P421" s="1"/>
  <c r="J422"/>
  <c r="L422" s="1"/>
  <c r="K422"/>
  <c r="O422"/>
  <c r="P422" s="1"/>
  <c r="J423"/>
  <c r="L423" s="1"/>
  <c r="K423"/>
  <c r="O423"/>
  <c r="P423" s="1"/>
  <c r="J424"/>
  <c r="L424" s="1"/>
  <c r="K424"/>
  <c r="O424"/>
  <c r="P424" s="1"/>
  <c r="J425"/>
  <c r="L425" s="1"/>
  <c r="K425"/>
  <c r="O425"/>
  <c r="P425" s="1"/>
  <c r="J426"/>
  <c r="L426" s="1"/>
  <c r="K426"/>
  <c r="O426"/>
  <c r="P426" s="1"/>
  <c r="J427"/>
  <c r="L427" s="1"/>
  <c r="K427"/>
  <c r="O427"/>
  <c r="P427" s="1"/>
  <c r="J428"/>
  <c r="L428" s="1"/>
  <c r="K428"/>
  <c r="O428"/>
  <c r="P428" s="1"/>
  <c r="J429"/>
  <c r="L429" s="1"/>
  <c r="K429"/>
  <c r="O429"/>
  <c r="P429" s="1"/>
  <c r="J430"/>
  <c r="L430" s="1"/>
  <c r="K430"/>
  <c r="O430"/>
  <c r="P430" s="1"/>
  <c r="J431"/>
  <c r="L431" s="1"/>
  <c r="K431"/>
  <c r="O431"/>
  <c r="P431" s="1"/>
  <c r="J432"/>
  <c r="L432" s="1"/>
  <c r="K432"/>
  <c r="O432"/>
  <c r="P432" s="1"/>
  <c r="J433"/>
  <c r="L433" s="1"/>
  <c r="K433"/>
  <c r="O433"/>
  <c r="P433" s="1"/>
  <c r="J434"/>
  <c r="L434" s="1"/>
  <c r="K434"/>
  <c r="O434"/>
  <c r="P434" s="1"/>
  <c r="J435"/>
  <c r="L435" s="1"/>
  <c r="K435"/>
  <c r="O435"/>
  <c r="P435"/>
  <c r="J436"/>
  <c r="L436" s="1"/>
  <c r="K436"/>
  <c r="O436"/>
  <c r="P436" s="1"/>
  <c r="J437"/>
  <c r="L437" s="1"/>
  <c r="K437"/>
  <c r="O437"/>
  <c r="P437" s="1"/>
  <c r="J438"/>
  <c r="L438" s="1"/>
  <c r="K438"/>
  <c r="O438"/>
  <c r="P438" s="1"/>
  <c r="J439"/>
  <c r="L439" s="1"/>
  <c r="K439"/>
  <c r="O439"/>
  <c r="P439"/>
  <c r="J440"/>
  <c r="L440" s="1"/>
  <c r="K440"/>
  <c r="O440"/>
  <c r="P440" s="1"/>
  <c r="J441"/>
  <c r="L441" s="1"/>
  <c r="K441"/>
  <c r="O441"/>
  <c r="P441" s="1"/>
  <c r="J442"/>
  <c r="L442" s="1"/>
  <c r="K442"/>
  <c r="O442"/>
  <c r="P442" s="1"/>
  <c r="J443"/>
  <c r="L443" s="1"/>
  <c r="K443"/>
  <c r="O443"/>
  <c r="P443" s="1"/>
  <c r="J444"/>
  <c r="L444" s="1"/>
  <c r="K444"/>
  <c r="O444"/>
  <c r="P444" s="1"/>
  <c r="J445"/>
  <c r="L445" s="1"/>
  <c r="K445"/>
  <c r="O445"/>
  <c r="P445"/>
  <c r="J446"/>
  <c r="L446" s="1"/>
  <c r="K446"/>
  <c r="O446"/>
  <c r="P446" s="1"/>
  <c r="J447"/>
  <c r="L447" s="1"/>
  <c r="K447"/>
  <c r="O447"/>
  <c r="P447" s="1"/>
  <c r="J448"/>
  <c r="L448" s="1"/>
  <c r="K448"/>
  <c r="O448"/>
  <c r="P448" s="1"/>
  <c r="J449"/>
  <c r="L449" s="1"/>
  <c r="K449"/>
  <c r="O449"/>
  <c r="P449"/>
  <c r="J450"/>
  <c r="L450" s="1"/>
  <c r="K450"/>
  <c r="O450"/>
  <c r="P450" s="1"/>
  <c r="J451"/>
  <c r="L451" s="1"/>
  <c r="K451"/>
  <c r="O451"/>
  <c r="P451" s="1"/>
  <c r="J452"/>
  <c r="L452" s="1"/>
  <c r="K452"/>
  <c r="O452"/>
  <c r="P452" s="1"/>
  <c r="J453"/>
  <c r="L453" s="1"/>
  <c r="K453"/>
  <c r="O453"/>
  <c r="P453" s="1"/>
  <c r="J454"/>
  <c r="L454" s="1"/>
  <c r="K454"/>
  <c r="O454"/>
  <c r="P454" s="1"/>
  <c r="J455"/>
  <c r="L455" s="1"/>
  <c r="K455"/>
  <c r="O455"/>
  <c r="P455"/>
  <c r="J456"/>
  <c r="L456" s="1"/>
  <c r="K456"/>
  <c r="O456"/>
  <c r="P456" s="1"/>
  <c r="J457"/>
  <c r="L457" s="1"/>
  <c r="K457"/>
  <c r="O457"/>
  <c r="P457" s="1"/>
  <c r="J458"/>
  <c r="L458" s="1"/>
  <c r="K458"/>
  <c r="O458"/>
  <c r="P458" s="1"/>
  <c r="J459"/>
  <c r="L459" s="1"/>
  <c r="K459"/>
  <c r="O459"/>
  <c r="P459" s="1"/>
  <c r="J460"/>
  <c r="L460" s="1"/>
  <c r="K460"/>
  <c r="O460"/>
  <c r="P460" s="1"/>
  <c r="J461"/>
  <c r="L461" s="1"/>
  <c r="K461"/>
  <c r="O461"/>
  <c r="P461"/>
  <c r="J462"/>
  <c r="L462" s="1"/>
  <c r="K462"/>
  <c r="O462"/>
  <c r="P462" s="1"/>
  <c r="J463"/>
  <c r="L463" s="1"/>
  <c r="K463"/>
  <c r="O463"/>
  <c r="P463" s="1"/>
  <c r="J464"/>
  <c r="L464" s="1"/>
  <c r="K464"/>
  <c r="O464"/>
  <c r="P464" s="1"/>
  <c r="J465"/>
  <c r="L465" s="1"/>
  <c r="K465"/>
  <c r="O465"/>
  <c r="P465"/>
  <c r="J466"/>
  <c r="L466" s="1"/>
  <c r="K466"/>
  <c r="O466"/>
  <c r="P466" s="1"/>
  <c r="J467"/>
  <c r="L467" s="1"/>
  <c r="K467"/>
  <c r="O467"/>
  <c r="P467" s="1"/>
  <c r="J468"/>
  <c r="L468" s="1"/>
  <c r="K468"/>
  <c r="O468"/>
  <c r="P468" s="1"/>
  <c r="J469"/>
  <c r="L469" s="1"/>
  <c r="K469"/>
  <c r="O469"/>
  <c r="P469" s="1"/>
  <c r="J470"/>
  <c r="L470" s="1"/>
  <c r="K470"/>
  <c r="O470"/>
  <c r="P470" s="1"/>
  <c r="J471"/>
  <c r="L471" s="1"/>
  <c r="K471"/>
  <c r="O471"/>
  <c r="P471"/>
  <c r="J472"/>
  <c r="L472" s="1"/>
  <c r="K472"/>
  <c r="O472"/>
  <c r="P472" s="1"/>
  <c r="J473"/>
  <c r="L473" s="1"/>
  <c r="K473"/>
  <c r="O473"/>
  <c r="P473" s="1"/>
  <c r="J474"/>
  <c r="L474" s="1"/>
  <c r="K474"/>
  <c r="O474"/>
  <c r="P474" s="1"/>
  <c r="J475"/>
  <c r="L475" s="1"/>
  <c r="K475"/>
  <c r="O475"/>
  <c r="P475" s="1"/>
  <c r="J476"/>
  <c r="L476" s="1"/>
  <c r="K476"/>
  <c r="O476"/>
  <c r="P476" s="1"/>
  <c r="J477"/>
  <c r="L477" s="1"/>
  <c r="K477"/>
  <c r="O477"/>
  <c r="P477" s="1"/>
  <c r="J478"/>
  <c r="L478" s="1"/>
  <c r="K478"/>
  <c r="O478"/>
  <c r="P478" s="1"/>
  <c r="J479"/>
  <c r="L479" s="1"/>
  <c r="K479"/>
  <c r="O479"/>
  <c r="P479"/>
  <c r="J480"/>
  <c r="L480" s="1"/>
  <c r="K480"/>
  <c r="O480"/>
  <c r="P480" s="1"/>
  <c r="J481"/>
  <c r="L481" s="1"/>
  <c r="K481"/>
  <c r="O481"/>
  <c r="P481" s="1"/>
  <c r="J482"/>
  <c r="L482" s="1"/>
  <c r="K482"/>
  <c r="O482"/>
  <c r="P482" s="1"/>
  <c r="J483"/>
  <c r="L483" s="1"/>
  <c r="K483"/>
  <c r="O483"/>
  <c r="P483" s="1"/>
  <c r="J484"/>
  <c r="L484" s="1"/>
  <c r="K484"/>
  <c r="O484"/>
  <c r="P484" s="1"/>
  <c r="J485"/>
  <c r="L485" s="1"/>
  <c r="K485"/>
  <c r="O485"/>
  <c r="P485"/>
  <c r="J486"/>
  <c r="L486" s="1"/>
  <c r="K486"/>
  <c r="O486"/>
  <c r="P486" s="1"/>
  <c r="J487"/>
  <c r="L487" s="1"/>
  <c r="K487"/>
  <c r="O487"/>
  <c r="P487" s="1"/>
  <c r="J488"/>
  <c r="L488" s="1"/>
  <c r="K488"/>
  <c r="O488"/>
  <c r="P488" s="1"/>
  <c r="J489"/>
  <c r="L489" s="1"/>
  <c r="K489"/>
  <c r="O489"/>
  <c r="P489"/>
  <c r="J490"/>
  <c r="L490" s="1"/>
  <c r="K490"/>
  <c r="O490"/>
  <c r="P490" s="1"/>
  <c r="J491"/>
  <c r="L491" s="1"/>
  <c r="K491"/>
  <c r="O491"/>
  <c r="P491" s="1"/>
  <c r="J492"/>
  <c r="L492" s="1"/>
  <c r="K492"/>
  <c r="O492"/>
  <c r="P492" s="1"/>
  <c r="J493"/>
  <c r="L493" s="1"/>
  <c r="K493"/>
  <c r="O493"/>
  <c r="P493"/>
  <c r="J494"/>
  <c r="L494" s="1"/>
  <c r="K494"/>
  <c r="O494"/>
  <c r="P494" s="1"/>
  <c r="J495"/>
  <c r="L495" s="1"/>
  <c r="K495"/>
  <c r="O495"/>
  <c r="P495" s="1"/>
  <c r="J496"/>
  <c r="L496" s="1"/>
  <c r="K496"/>
  <c r="O496"/>
  <c r="P496" s="1"/>
  <c r="J497"/>
  <c r="L497" s="1"/>
  <c r="K497"/>
  <c r="O497"/>
  <c r="P497"/>
  <c r="J498"/>
  <c r="L498" s="1"/>
  <c r="K498"/>
  <c r="O498"/>
  <c r="P498" s="1"/>
  <c r="J499"/>
  <c r="L499" s="1"/>
  <c r="K499"/>
  <c r="O499"/>
  <c r="P499" s="1"/>
  <c r="J500"/>
  <c r="L500" s="1"/>
  <c r="K500"/>
  <c r="O500"/>
  <c r="P500" s="1"/>
  <c r="J501"/>
  <c r="L501" s="1"/>
  <c r="K501"/>
  <c r="O501"/>
  <c r="P501"/>
  <c r="J502"/>
  <c r="L502" s="1"/>
  <c r="K502"/>
  <c r="O502"/>
  <c r="P502" s="1"/>
  <c r="J503"/>
  <c r="L503" s="1"/>
  <c r="K503"/>
  <c r="O503"/>
  <c r="P503" s="1"/>
  <c r="J504"/>
  <c r="L504" s="1"/>
  <c r="K504"/>
  <c r="O504"/>
  <c r="P504" s="1"/>
  <c r="J505"/>
  <c r="L505" s="1"/>
  <c r="K505"/>
  <c r="O505"/>
  <c r="P505"/>
  <c r="J506"/>
  <c r="L506" s="1"/>
  <c r="K506"/>
  <c r="O506"/>
  <c r="P506" s="1"/>
  <c r="J507"/>
  <c r="L507" s="1"/>
  <c r="K507"/>
  <c r="O507"/>
  <c r="P507" s="1"/>
  <c r="J508"/>
  <c r="L508" s="1"/>
  <c r="K508"/>
  <c r="O508"/>
  <c r="P508" s="1"/>
  <c r="J509"/>
  <c r="L509" s="1"/>
  <c r="K509"/>
  <c r="O509"/>
  <c r="P509"/>
  <c r="J510"/>
  <c r="L510" s="1"/>
  <c r="K510"/>
  <c r="O510"/>
  <c r="P510" s="1"/>
  <c r="J511"/>
  <c r="L511" s="1"/>
  <c r="K511"/>
  <c r="O511"/>
  <c r="P511" s="1"/>
  <c r="J512"/>
  <c r="L512" s="1"/>
  <c r="K512"/>
  <c r="O512"/>
  <c r="P512" s="1"/>
  <c r="J513"/>
  <c r="L513" s="1"/>
  <c r="K513"/>
  <c r="O513"/>
  <c r="P513"/>
  <c r="J514"/>
  <c r="L514" s="1"/>
  <c r="K514"/>
  <c r="O514"/>
  <c r="P514" s="1"/>
  <c r="J515"/>
  <c r="L515" s="1"/>
  <c r="K515"/>
  <c r="O515"/>
  <c r="P515" s="1"/>
  <c r="J516"/>
  <c r="L516" s="1"/>
  <c r="K516"/>
  <c r="O516"/>
  <c r="P516" s="1"/>
  <c r="J517"/>
  <c r="L517" s="1"/>
  <c r="K517"/>
  <c r="O517"/>
  <c r="P517"/>
  <c r="J518"/>
  <c r="L518" s="1"/>
  <c r="K518"/>
  <c r="O518"/>
  <c r="P518" s="1"/>
  <c r="J519"/>
  <c r="L519" s="1"/>
  <c r="K519"/>
  <c r="O519"/>
  <c r="P519" s="1"/>
  <c r="J520"/>
  <c r="L520" s="1"/>
  <c r="K520"/>
  <c r="O520"/>
  <c r="P520" s="1"/>
  <c r="J521"/>
  <c r="L521" s="1"/>
  <c r="K521"/>
  <c r="O521"/>
  <c r="P521"/>
  <c r="J522"/>
  <c r="L522" s="1"/>
  <c r="K522"/>
  <c r="O522"/>
  <c r="P522" s="1"/>
  <c r="J523"/>
  <c r="L523" s="1"/>
  <c r="K523"/>
  <c r="O523"/>
  <c r="P523" s="1"/>
  <c r="J524"/>
  <c r="L524" s="1"/>
  <c r="K524"/>
  <c r="O524"/>
  <c r="P524" s="1"/>
  <c r="J525"/>
  <c r="L525" s="1"/>
  <c r="K525"/>
  <c r="O525"/>
  <c r="P525" s="1"/>
  <c r="J526"/>
  <c r="L526" s="1"/>
  <c r="K526"/>
  <c r="O526"/>
  <c r="P526" s="1"/>
  <c r="J527"/>
  <c r="L527" s="1"/>
  <c r="K527"/>
  <c r="O527"/>
  <c r="P527" s="1"/>
  <c r="J528"/>
  <c r="L528"/>
  <c r="K528"/>
  <c r="O528"/>
  <c r="P528" s="1"/>
  <c r="J529"/>
  <c r="L529" s="1"/>
  <c r="K529"/>
  <c r="O529"/>
  <c r="P529" s="1"/>
  <c r="J530"/>
  <c r="L530" s="1"/>
  <c r="K530"/>
  <c r="O530"/>
  <c r="P530" s="1"/>
  <c r="J531"/>
  <c r="L531" s="1"/>
  <c r="K531"/>
  <c r="O531"/>
  <c r="P531" s="1"/>
  <c r="J532"/>
  <c r="L532" s="1"/>
  <c r="K532"/>
  <c r="O532"/>
  <c r="P532" s="1"/>
  <c r="J533"/>
  <c r="L533" s="1"/>
  <c r="K533"/>
  <c r="O533"/>
  <c r="P533"/>
  <c r="J534"/>
  <c r="L534" s="1"/>
  <c r="K534"/>
  <c r="O534"/>
  <c r="P534" s="1"/>
  <c r="J535"/>
  <c r="L535" s="1"/>
  <c r="K535"/>
  <c r="O535"/>
  <c r="P535" s="1"/>
  <c r="J536"/>
  <c r="L536" s="1"/>
  <c r="K536"/>
  <c r="O536"/>
  <c r="P536" s="1"/>
  <c r="J537"/>
  <c r="L537" s="1"/>
  <c r="K537"/>
  <c r="O537"/>
  <c r="P537" s="1"/>
  <c r="J538"/>
  <c r="L538" s="1"/>
  <c r="K538"/>
  <c r="O538"/>
  <c r="P538" s="1"/>
  <c r="J539"/>
  <c r="L539" s="1"/>
  <c r="K539"/>
  <c r="O539"/>
  <c r="P539" s="1"/>
  <c r="J540"/>
  <c r="L540" s="1"/>
  <c r="K540"/>
  <c r="O540"/>
  <c r="P540" s="1"/>
  <c r="J541"/>
  <c r="L541" s="1"/>
  <c r="K541"/>
  <c r="O541"/>
  <c r="P541" s="1"/>
  <c r="J542"/>
  <c r="L542" s="1"/>
  <c r="K542"/>
  <c r="O542"/>
  <c r="P542" s="1"/>
  <c r="J543"/>
  <c r="L543" s="1"/>
  <c r="K543"/>
  <c r="O543"/>
  <c r="P543" s="1"/>
  <c r="J544"/>
  <c r="L544" s="1"/>
  <c r="K544"/>
  <c r="O544"/>
  <c r="P544" s="1"/>
  <c r="J545"/>
  <c r="L545" s="1"/>
  <c r="K545"/>
  <c r="O545"/>
  <c r="P545" s="1"/>
  <c r="J546"/>
  <c r="L546" s="1"/>
  <c r="K546"/>
  <c r="O546"/>
  <c r="P546" s="1"/>
  <c r="J547"/>
  <c r="L547" s="1"/>
  <c r="K547"/>
  <c r="O547"/>
  <c r="P547" s="1"/>
  <c r="J548"/>
  <c r="L548" s="1"/>
  <c r="K548"/>
  <c r="O548"/>
  <c r="P548" s="1"/>
  <c r="J549"/>
  <c r="L549" s="1"/>
  <c r="K549"/>
  <c r="O549"/>
  <c r="P549" s="1"/>
  <c r="J550"/>
  <c r="L550" s="1"/>
  <c r="K550"/>
  <c r="O550"/>
  <c r="P550" s="1"/>
  <c r="J551"/>
  <c r="L551" s="1"/>
  <c r="K551"/>
  <c r="O551"/>
  <c r="P551" s="1"/>
  <c r="J552"/>
  <c r="L552" s="1"/>
  <c r="K552"/>
  <c r="O552"/>
  <c r="P552" s="1"/>
  <c r="J553"/>
  <c r="L553" s="1"/>
  <c r="K553"/>
  <c r="O553"/>
  <c r="P553" s="1"/>
  <c r="J554"/>
  <c r="L554" s="1"/>
  <c r="K554"/>
  <c r="O554"/>
  <c r="P554" s="1"/>
  <c r="J555"/>
  <c r="L555" s="1"/>
  <c r="K555"/>
  <c r="O555"/>
  <c r="P555" s="1"/>
  <c r="J556"/>
  <c r="L556" s="1"/>
  <c r="K556"/>
  <c r="O556"/>
  <c r="P556" s="1"/>
  <c r="J557"/>
  <c r="L557" s="1"/>
  <c r="K557"/>
  <c r="O557"/>
  <c r="P557" s="1"/>
  <c r="J558"/>
  <c r="L558" s="1"/>
  <c r="K558"/>
  <c r="O558"/>
  <c r="P558" s="1"/>
  <c r="J559"/>
  <c r="L559" s="1"/>
  <c r="K559"/>
  <c r="O559"/>
  <c r="P559" s="1"/>
  <c r="J560"/>
  <c r="L560" s="1"/>
  <c r="K560"/>
  <c r="O560"/>
  <c r="P560" s="1"/>
  <c r="J561"/>
  <c r="L561" s="1"/>
  <c r="K561"/>
  <c r="O561"/>
  <c r="P561" s="1"/>
  <c r="J562"/>
  <c r="L562" s="1"/>
  <c r="K562"/>
  <c r="O562"/>
  <c r="P562" s="1"/>
  <c r="J563"/>
  <c r="L563" s="1"/>
  <c r="K563"/>
  <c r="O563"/>
  <c r="P563" s="1"/>
  <c r="J564"/>
  <c r="L564" s="1"/>
  <c r="K564"/>
  <c r="O564"/>
  <c r="P564" s="1"/>
  <c r="J565"/>
  <c r="L565" s="1"/>
  <c r="K565"/>
  <c r="O565"/>
  <c r="P565" s="1"/>
  <c r="J566"/>
  <c r="L566" s="1"/>
  <c r="K566"/>
  <c r="O566"/>
  <c r="P566" s="1"/>
  <c r="J567"/>
  <c r="L567" s="1"/>
  <c r="K567"/>
  <c r="O567"/>
  <c r="P567" s="1"/>
  <c r="J568"/>
  <c r="L568" s="1"/>
  <c r="K568"/>
  <c r="O568"/>
  <c r="P568" s="1"/>
  <c r="J569"/>
  <c r="L569" s="1"/>
  <c r="K569"/>
  <c r="O569"/>
  <c r="P569" s="1"/>
  <c r="J570"/>
  <c r="L570" s="1"/>
  <c r="K570"/>
  <c r="O570"/>
  <c r="P570" s="1"/>
  <c r="J571"/>
  <c r="L571" s="1"/>
  <c r="K571"/>
  <c r="O571"/>
  <c r="P571" s="1"/>
  <c r="J572"/>
  <c r="L572" s="1"/>
  <c r="K572"/>
  <c r="O572"/>
  <c r="P572" s="1"/>
  <c r="J573"/>
  <c r="L573" s="1"/>
  <c r="K573"/>
  <c r="O573"/>
  <c r="P573" s="1"/>
  <c r="J574"/>
  <c r="L574" s="1"/>
  <c r="K574"/>
  <c r="O574"/>
  <c r="P574" s="1"/>
  <c r="J575"/>
  <c r="L575" s="1"/>
  <c r="K575"/>
  <c r="O575"/>
  <c r="P575" s="1"/>
  <c r="J576"/>
  <c r="L576" s="1"/>
  <c r="K576"/>
  <c r="O576"/>
  <c r="P576" s="1"/>
  <c r="J577"/>
  <c r="L577" s="1"/>
  <c r="K577"/>
  <c r="O577"/>
  <c r="P577"/>
  <c r="J578"/>
  <c r="L578" s="1"/>
  <c r="K578"/>
  <c r="O578"/>
  <c r="P578" s="1"/>
  <c r="J579"/>
  <c r="L579" s="1"/>
  <c r="K579"/>
  <c r="O579"/>
  <c r="P579" s="1"/>
  <c r="J580"/>
  <c r="L580"/>
  <c r="K580"/>
  <c r="O580"/>
  <c r="P580" s="1"/>
  <c r="J581"/>
  <c r="L581"/>
  <c r="K581"/>
  <c r="O581"/>
  <c r="P581" s="1"/>
  <c r="J582"/>
  <c r="L582" s="1"/>
  <c r="K582"/>
  <c r="O582"/>
  <c r="P582" s="1"/>
  <c r="J583"/>
  <c r="L583" s="1"/>
  <c r="K583"/>
  <c r="O583"/>
  <c r="P583" s="1"/>
  <c r="J584"/>
  <c r="L584" s="1"/>
  <c r="K584"/>
  <c r="O584"/>
  <c r="P584" s="1"/>
  <c r="J585"/>
  <c r="L585" s="1"/>
  <c r="K585"/>
  <c r="O585"/>
  <c r="P585" s="1"/>
  <c r="J586"/>
  <c r="L586" s="1"/>
  <c r="K586"/>
  <c r="O586"/>
  <c r="P586" s="1"/>
  <c r="J587"/>
  <c r="L587" s="1"/>
  <c r="K587"/>
  <c r="O587"/>
  <c r="P587" s="1"/>
  <c r="J588"/>
  <c r="L588" s="1"/>
  <c r="K588"/>
  <c r="O588"/>
  <c r="P588" s="1"/>
  <c r="J589"/>
  <c r="L589" s="1"/>
  <c r="K589"/>
  <c r="O589"/>
  <c r="P589" s="1"/>
  <c r="J590"/>
  <c r="L590" s="1"/>
  <c r="K590"/>
  <c r="O590"/>
  <c r="P590" s="1"/>
  <c r="J591"/>
  <c r="L591" s="1"/>
  <c r="K591"/>
  <c r="O591"/>
  <c r="P591" s="1"/>
  <c r="J592"/>
  <c r="L592" s="1"/>
  <c r="K592"/>
  <c r="O592"/>
  <c r="P592" s="1"/>
  <c r="J593"/>
  <c r="L593" s="1"/>
  <c r="K593"/>
  <c r="O593"/>
  <c r="P593" s="1"/>
  <c r="J594"/>
  <c r="L594" s="1"/>
  <c r="K594"/>
  <c r="O594"/>
  <c r="P594" s="1"/>
  <c r="J595"/>
  <c r="L595" s="1"/>
  <c r="K595"/>
  <c r="O595"/>
  <c r="P595" s="1"/>
  <c r="J596"/>
  <c r="L596" s="1"/>
  <c r="K596"/>
  <c r="O596"/>
  <c r="P596" s="1"/>
  <c r="J597"/>
  <c r="L597" s="1"/>
  <c r="K597"/>
  <c r="O597"/>
  <c r="P597" s="1"/>
  <c r="J598"/>
  <c r="L598" s="1"/>
  <c r="K598"/>
  <c r="O598"/>
  <c r="P598" s="1"/>
  <c r="J599"/>
  <c r="L599" s="1"/>
  <c r="K599"/>
  <c r="O599"/>
  <c r="P599" s="1"/>
  <c r="J600"/>
  <c r="L600" s="1"/>
  <c r="K600"/>
  <c r="O600"/>
  <c r="P600" s="1"/>
  <c r="J601"/>
  <c r="L601" s="1"/>
  <c r="K601"/>
  <c r="O601"/>
  <c r="P601" s="1"/>
  <c r="J602"/>
  <c r="L602" s="1"/>
  <c r="K602"/>
  <c r="O602"/>
  <c r="P602" s="1"/>
  <c r="J603"/>
  <c r="L603" s="1"/>
  <c r="K603"/>
  <c r="O603"/>
  <c r="P603" s="1"/>
  <c r="J604"/>
  <c r="L604" s="1"/>
  <c r="K604"/>
  <c r="O604"/>
  <c r="P604" s="1"/>
  <c r="J605"/>
  <c r="L605" s="1"/>
  <c r="K605"/>
  <c r="O605"/>
  <c r="P605" s="1"/>
  <c r="J606"/>
  <c r="L606" s="1"/>
  <c r="K606"/>
  <c r="O606"/>
  <c r="P606" s="1"/>
  <c r="J607"/>
  <c r="L607" s="1"/>
  <c r="K607"/>
  <c r="O607"/>
  <c r="P607" s="1"/>
  <c r="J608"/>
  <c r="L608" s="1"/>
  <c r="K608"/>
  <c r="O608"/>
  <c r="P608" s="1"/>
  <c r="J609"/>
  <c r="L609" s="1"/>
  <c r="K609"/>
  <c r="O609"/>
  <c r="P609" s="1"/>
  <c r="J610"/>
  <c r="L610" s="1"/>
  <c r="K610"/>
  <c r="O610"/>
  <c r="P610" s="1"/>
  <c r="J611"/>
  <c r="L611" s="1"/>
  <c r="K611"/>
  <c r="O611"/>
  <c r="P611" s="1"/>
  <c r="J612"/>
  <c r="L612" s="1"/>
  <c r="K612"/>
  <c r="O612"/>
  <c r="P612" s="1"/>
  <c r="J613"/>
  <c r="L613" s="1"/>
  <c r="K613"/>
  <c r="O613"/>
  <c r="P613" s="1"/>
  <c r="J614"/>
  <c r="L614" s="1"/>
  <c r="K614"/>
  <c r="O614"/>
  <c r="P614" s="1"/>
  <c r="J615"/>
  <c r="L615" s="1"/>
  <c r="K615"/>
  <c r="O615"/>
  <c r="P615" s="1"/>
  <c r="J616"/>
  <c r="L616" s="1"/>
  <c r="K616"/>
  <c r="O616"/>
  <c r="P616" s="1"/>
  <c r="J617"/>
  <c r="L617" s="1"/>
  <c r="K617"/>
  <c r="O617"/>
  <c r="P617" s="1"/>
  <c r="J618"/>
  <c r="L618" s="1"/>
  <c r="K618"/>
  <c r="O618"/>
  <c r="P618" s="1"/>
  <c r="J619"/>
  <c r="L619" s="1"/>
  <c r="K619"/>
  <c r="O619"/>
  <c r="P619" s="1"/>
  <c r="J620"/>
  <c r="L620" s="1"/>
  <c r="K620"/>
  <c r="O620"/>
  <c r="P620" s="1"/>
  <c r="J621"/>
  <c r="L621" s="1"/>
  <c r="K621"/>
  <c r="O621"/>
  <c r="P621" s="1"/>
  <c r="J622"/>
  <c r="L622" s="1"/>
  <c r="K622"/>
  <c r="O622"/>
  <c r="P622"/>
  <c r="J623"/>
  <c r="L623" s="1"/>
  <c r="K623"/>
  <c r="O623"/>
  <c r="P623" s="1"/>
  <c r="J624"/>
  <c r="L624" s="1"/>
  <c r="K624"/>
  <c r="O624"/>
  <c r="P624" s="1"/>
  <c r="J625"/>
  <c r="L625" s="1"/>
  <c r="K625"/>
  <c r="O625"/>
  <c r="P625" s="1"/>
  <c r="J626"/>
  <c r="L626" s="1"/>
  <c r="K626"/>
  <c r="O626"/>
  <c r="P626" s="1"/>
  <c r="J627"/>
  <c r="L627" s="1"/>
  <c r="K627"/>
  <c r="O627"/>
  <c r="P627" s="1"/>
  <c r="J628"/>
  <c r="L628" s="1"/>
  <c r="K628"/>
  <c r="O628"/>
  <c r="P628" s="1"/>
  <c r="J629"/>
  <c r="L629" s="1"/>
  <c r="K629"/>
  <c r="O629"/>
  <c r="P629" s="1"/>
  <c r="J630"/>
  <c r="L630" s="1"/>
  <c r="K630"/>
  <c r="O630"/>
  <c r="P630" s="1"/>
  <c r="J631"/>
  <c r="L631" s="1"/>
  <c r="K631"/>
  <c r="O631"/>
  <c r="P631" s="1"/>
  <c r="J632"/>
  <c r="L632" s="1"/>
  <c r="K632"/>
  <c r="O632"/>
  <c r="P632" s="1"/>
  <c r="J633"/>
  <c r="L633" s="1"/>
  <c r="K633"/>
  <c r="M633" s="1"/>
  <c r="O633"/>
  <c r="P633" s="1"/>
  <c r="J634"/>
  <c r="L634" s="1"/>
  <c r="K634"/>
  <c r="M634" s="1"/>
  <c r="O634"/>
  <c r="P634" s="1"/>
  <c r="J635"/>
  <c r="L635" s="1"/>
  <c r="K635"/>
  <c r="M635" s="1"/>
  <c r="O635"/>
  <c r="P635" s="1"/>
  <c r="J636"/>
  <c r="L636" s="1"/>
  <c r="K636"/>
  <c r="M636" s="1"/>
  <c r="N636" s="1"/>
  <c r="O636"/>
  <c r="P636" s="1"/>
  <c r="J637"/>
  <c r="L637" s="1"/>
  <c r="N637" s="1"/>
  <c r="K637"/>
  <c r="M637" s="1"/>
  <c r="O637"/>
  <c r="P637" s="1"/>
  <c r="J638"/>
  <c r="L638" s="1"/>
  <c r="K638"/>
  <c r="M638" s="1"/>
  <c r="O638"/>
  <c r="P638" s="1"/>
  <c r="J639"/>
  <c r="L639" s="1"/>
  <c r="K639"/>
  <c r="O639"/>
  <c r="P639" s="1"/>
  <c r="J640"/>
  <c r="L640" s="1"/>
  <c r="K640"/>
  <c r="O640"/>
  <c r="P640" s="1"/>
  <c r="J641"/>
  <c r="L641" s="1"/>
  <c r="K641"/>
  <c r="O641"/>
  <c r="P641" s="1"/>
  <c r="J642"/>
  <c r="L642" s="1"/>
  <c r="K642"/>
  <c r="O642"/>
  <c r="P642" s="1"/>
  <c r="J643"/>
  <c r="L643" s="1"/>
  <c r="K643"/>
  <c r="O643"/>
  <c r="P643" s="1"/>
  <c r="J644"/>
  <c r="L644" s="1"/>
  <c r="K644"/>
  <c r="O644"/>
  <c r="P644" s="1"/>
  <c r="J645"/>
  <c r="L645" s="1"/>
  <c r="K645"/>
  <c r="M645" s="1"/>
  <c r="O645"/>
  <c r="P645" s="1"/>
  <c r="J646"/>
  <c r="L646" s="1"/>
  <c r="K646"/>
  <c r="M646" s="1"/>
  <c r="O646"/>
  <c r="P646" s="1"/>
  <c r="J647"/>
  <c r="L647" s="1"/>
  <c r="K647"/>
  <c r="M647" s="1"/>
  <c r="O647"/>
  <c r="P647" s="1"/>
  <c r="J648"/>
  <c r="L648" s="1"/>
  <c r="K648"/>
  <c r="M648" s="1"/>
  <c r="O648"/>
  <c r="P648" s="1"/>
  <c r="J649"/>
  <c r="L649" s="1"/>
  <c r="K649"/>
  <c r="M649" s="1"/>
  <c r="O649"/>
  <c r="P649" s="1"/>
  <c r="J650"/>
  <c r="L650" s="1"/>
  <c r="K650"/>
  <c r="M650" s="1"/>
  <c r="O650"/>
  <c r="P650" s="1"/>
  <c r="J651"/>
  <c r="L651" s="1"/>
  <c r="K651"/>
  <c r="M651" s="1"/>
  <c r="O651"/>
  <c r="P651" s="1"/>
  <c r="J652"/>
  <c r="L652" s="1"/>
  <c r="N652" s="1"/>
  <c r="K652"/>
  <c r="M652" s="1"/>
  <c r="O652"/>
  <c r="P652" s="1"/>
  <c r="J653"/>
  <c r="L653" s="1"/>
  <c r="K653"/>
  <c r="O653"/>
  <c r="P653" s="1"/>
  <c r="J654"/>
  <c r="L654" s="1"/>
  <c r="K654"/>
  <c r="M654" s="1"/>
  <c r="O654"/>
  <c r="P654" s="1"/>
  <c r="J655"/>
  <c r="L655" s="1"/>
  <c r="K655"/>
  <c r="M655" s="1"/>
  <c r="O655"/>
  <c r="P655" s="1"/>
  <c r="J656"/>
  <c r="L656" s="1"/>
  <c r="K656"/>
  <c r="M656" s="1"/>
  <c r="O656"/>
  <c r="P656" s="1"/>
  <c r="J657"/>
  <c r="L657" s="1"/>
  <c r="K657"/>
  <c r="M657" s="1"/>
  <c r="O657"/>
  <c r="P657" s="1"/>
  <c r="J658"/>
  <c r="L658" s="1"/>
  <c r="K658"/>
  <c r="M658"/>
  <c r="O658"/>
  <c r="P658" s="1"/>
  <c r="J659"/>
  <c r="L659" s="1"/>
  <c r="N659" s="1"/>
  <c r="K659"/>
  <c r="M659" s="1"/>
  <c r="O659"/>
  <c r="P659" s="1"/>
  <c r="J660"/>
  <c r="L660" s="1"/>
  <c r="K660"/>
  <c r="M660" s="1"/>
  <c r="O660"/>
  <c r="P660" s="1"/>
  <c r="J661"/>
  <c r="L661" s="1"/>
  <c r="K661"/>
  <c r="M661" s="1"/>
  <c r="O661"/>
  <c r="P661" s="1"/>
  <c r="J662"/>
  <c r="L662" s="1"/>
  <c r="K662"/>
  <c r="M662" s="1"/>
  <c r="O662"/>
  <c r="P662" s="1"/>
  <c r="J663"/>
  <c r="L663" s="1"/>
  <c r="K663"/>
  <c r="M663" s="1"/>
  <c r="O663"/>
  <c r="P663" s="1"/>
  <c r="J664"/>
  <c r="L664" s="1"/>
  <c r="K664"/>
  <c r="M664" s="1"/>
  <c r="O664"/>
  <c r="P664" s="1"/>
  <c r="J665"/>
  <c r="L665" s="1"/>
  <c r="N665" s="1"/>
  <c r="K665"/>
  <c r="M665" s="1"/>
  <c r="O665"/>
  <c r="P665" s="1"/>
  <c r="J666"/>
  <c r="L666" s="1"/>
  <c r="K666"/>
  <c r="M666" s="1"/>
  <c r="O666"/>
  <c r="P666" s="1"/>
  <c r="J667"/>
  <c r="L667" s="1"/>
  <c r="K667"/>
  <c r="M667" s="1"/>
  <c r="O667"/>
  <c r="P667" s="1"/>
  <c r="J668"/>
  <c r="L668" s="1"/>
  <c r="K668"/>
  <c r="M668" s="1"/>
  <c r="O668"/>
  <c r="P668" s="1"/>
  <c r="J669"/>
  <c r="L669" s="1"/>
  <c r="K669"/>
  <c r="M669" s="1"/>
  <c r="O669"/>
  <c r="P669" s="1"/>
  <c r="J670"/>
  <c r="L670" s="1"/>
  <c r="K670"/>
  <c r="M670" s="1"/>
  <c r="O670"/>
  <c r="P670" s="1"/>
  <c r="J671"/>
  <c r="L671" s="1"/>
  <c r="K671"/>
  <c r="M671" s="1"/>
  <c r="O671"/>
  <c r="P671" s="1"/>
  <c r="J672"/>
  <c r="L672" s="1"/>
  <c r="K672"/>
  <c r="M672" s="1"/>
  <c r="O672"/>
  <c r="P672" s="1"/>
  <c r="J673"/>
  <c r="L673" s="1"/>
  <c r="K673"/>
  <c r="M673" s="1"/>
  <c r="O673"/>
  <c r="P673" s="1"/>
  <c r="J674"/>
  <c r="L674" s="1"/>
  <c r="K674"/>
  <c r="M674" s="1"/>
  <c r="O674"/>
  <c r="P674" s="1"/>
  <c r="J675"/>
  <c r="L675" s="1"/>
  <c r="K675"/>
  <c r="M675" s="1"/>
  <c r="O675"/>
  <c r="P675" s="1"/>
  <c r="J676"/>
  <c r="L676" s="1"/>
  <c r="K676"/>
  <c r="M676" s="1"/>
  <c r="O676"/>
  <c r="P676" s="1"/>
  <c r="J677"/>
  <c r="L677" s="1"/>
  <c r="K677"/>
  <c r="M677" s="1"/>
  <c r="O677"/>
  <c r="P677" s="1"/>
  <c r="J678"/>
  <c r="L678" s="1"/>
  <c r="K678"/>
  <c r="M678" s="1"/>
  <c r="O678"/>
  <c r="P678" s="1"/>
  <c r="J679"/>
  <c r="L679" s="1"/>
  <c r="K679"/>
  <c r="M679" s="1"/>
  <c r="O679"/>
  <c r="P679"/>
  <c r="J680"/>
  <c r="L680" s="1"/>
  <c r="K680"/>
  <c r="M680" s="1"/>
  <c r="O680"/>
  <c r="P680" s="1"/>
  <c r="J681"/>
  <c r="L681" s="1"/>
  <c r="K681"/>
  <c r="M681" s="1"/>
  <c r="O681"/>
  <c r="P681" s="1"/>
  <c r="J682"/>
  <c r="L682" s="1"/>
  <c r="K682"/>
  <c r="M682" s="1"/>
  <c r="O682"/>
  <c r="P682" s="1"/>
  <c r="J683"/>
  <c r="L683" s="1"/>
  <c r="K683"/>
  <c r="M683" s="1"/>
  <c r="O683"/>
  <c r="P683" s="1"/>
  <c r="J684"/>
  <c r="L684" s="1"/>
  <c r="K684"/>
  <c r="M684" s="1"/>
  <c r="O684"/>
  <c r="P684" s="1"/>
  <c r="J685"/>
  <c r="L685" s="1"/>
  <c r="N685" s="1"/>
  <c r="K685"/>
  <c r="M685" s="1"/>
  <c r="O685"/>
  <c r="P685" s="1"/>
  <c r="J686"/>
  <c r="L686" s="1"/>
  <c r="K686"/>
  <c r="M686" s="1"/>
  <c r="O686"/>
  <c r="P686" s="1"/>
  <c r="J687"/>
  <c r="L687" s="1"/>
  <c r="K687"/>
  <c r="M687" s="1"/>
  <c r="O687"/>
  <c r="P687" s="1"/>
  <c r="J688"/>
  <c r="L688" s="1"/>
  <c r="K688"/>
  <c r="M688" s="1"/>
  <c r="O688"/>
  <c r="P688" s="1"/>
  <c r="J689"/>
  <c r="L689" s="1"/>
  <c r="K689"/>
  <c r="M689" s="1"/>
  <c r="O689"/>
  <c r="P689" s="1"/>
  <c r="J690"/>
  <c r="L690" s="1"/>
  <c r="K690"/>
  <c r="M690" s="1"/>
  <c r="O690"/>
  <c r="P690" s="1"/>
  <c r="J691"/>
  <c r="L691" s="1"/>
  <c r="K691"/>
  <c r="M691" s="1"/>
  <c r="O691"/>
  <c r="P691" s="1"/>
  <c r="J692"/>
  <c r="L692" s="1"/>
  <c r="K692"/>
  <c r="M692" s="1"/>
  <c r="O692"/>
  <c r="P692" s="1"/>
  <c r="J693"/>
  <c r="L693" s="1"/>
  <c r="K693"/>
  <c r="M693" s="1"/>
  <c r="O693"/>
  <c r="P693" s="1"/>
  <c r="J694"/>
  <c r="L694" s="1"/>
  <c r="K694"/>
  <c r="M694" s="1"/>
  <c r="O694"/>
  <c r="P694" s="1"/>
  <c r="J695"/>
  <c r="L695" s="1"/>
  <c r="K695"/>
  <c r="M695" s="1"/>
  <c r="O695"/>
  <c r="P695" s="1"/>
  <c r="J696"/>
  <c r="L696" s="1"/>
  <c r="K696"/>
  <c r="M696" s="1"/>
  <c r="O696"/>
  <c r="P696" s="1"/>
  <c r="J697"/>
  <c r="L697" s="1"/>
  <c r="K697"/>
  <c r="M697" s="1"/>
  <c r="O697"/>
  <c r="P697" s="1"/>
  <c r="J698"/>
  <c r="L698" s="1"/>
  <c r="K698"/>
  <c r="M698" s="1"/>
  <c r="O698"/>
  <c r="P698" s="1"/>
  <c r="J699"/>
  <c r="L699" s="1"/>
  <c r="K699"/>
  <c r="M699" s="1"/>
  <c r="O699"/>
  <c r="P699" s="1"/>
  <c r="J700"/>
  <c r="L700" s="1"/>
  <c r="K700"/>
  <c r="M700" s="1"/>
  <c r="O700"/>
  <c r="P700" s="1"/>
  <c r="J701"/>
  <c r="L701"/>
  <c r="K701"/>
  <c r="M701" s="1"/>
  <c r="O701"/>
  <c r="P701" s="1"/>
  <c r="J702"/>
  <c r="L702" s="1"/>
  <c r="K702"/>
  <c r="M702" s="1"/>
  <c r="O702"/>
  <c r="P702" s="1"/>
  <c r="J703"/>
  <c r="L703" s="1"/>
  <c r="K703"/>
  <c r="M703"/>
  <c r="O703"/>
  <c r="P703" s="1"/>
  <c r="J704"/>
  <c r="L704" s="1"/>
  <c r="N704" s="1"/>
  <c r="K704"/>
  <c r="M704" s="1"/>
  <c r="O704"/>
  <c r="P704" s="1"/>
  <c r="J705"/>
  <c r="L705" s="1"/>
  <c r="K705"/>
  <c r="M705" s="1"/>
  <c r="O705"/>
  <c r="P705" s="1"/>
  <c r="J706"/>
  <c r="L706" s="1"/>
  <c r="N706" s="1"/>
  <c r="K706"/>
  <c r="M706" s="1"/>
  <c r="O706"/>
  <c r="P706" s="1"/>
  <c r="J707"/>
  <c r="L707" s="1"/>
  <c r="K707"/>
  <c r="M707" s="1"/>
  <c r="O707"/>
  <c r="P707" s="1"/>
  <c r="J708"/>
  <c r="L708" s="1"/>
  <c r="K708"/>
  <c r="M708" s="1"/>
  <c r="O708"/>
  <c r="P708" s="1"/>
  <c r="J709"/>
  <c r="L709" s="1"/>
  <c r="K709"/>
  <c r="M709" s="1"/>
  <c r="O709"/>
  <c r="P709" s="1"/>
  <c r="J710"/>
  <c r="L710" s="1"/>
  <c r="K710"/>
  <c r="M710" s="1"/>
  <c r="O710"/>
  <c r="P710" s="1"/>
  <c r="J711"/>
  <c r="L711" s="1"/>
  <c r="K711"/>
  <c r="M711" s="1"/>
  <c r="O711"/>
  <c r="P711" s="1"/>
  <c r="J712"/>
  <c r="L712" s="1"/>
  <c r="K712"/>
  <c r="M712" s="1"/>
  <c r="O712"/>
  <c r="P712" s="1"/>
  <c r="J713"/>
  <c r="L713" s="1"/>
  <c r="K713"/>
  <c r="M713" s="1"/>
  <c r="O713"/>
  <c r="P713" s="1"/>
  <c r="J714"/>
  <c r="L714" s="1"/>
  <c r="K714"/>
  <c r="M714" s="1"/>
  <c r="O714"/>
  <c r="P714" s="1"/>
  <c r="J715"/>
  <c r="L715" s="1"/>
  <c r="K715"/>
  <c r="M715" s="1"/>
  <c r="O715"/>
  <c r="P715" s="1"/>
  <c r="J716"/>
  <c r="L716" s="1"/>
  <c r="K716"/>
  <c r="M716" s="1"/>
  <c r="O716"/>
  <c r="P716" s="1"/>
  <c r="J717"/>
  <c r="L717" s="1"/>
  <c r="K717"/>
  <c r="M717" s="1"/>
  <c r="O717"/>
  <c r="P717" s="1"/>
  <c r="J718"/>
  <c r="L718" s="1"/>
  <c r="K718"/>
  <c r="M718" s="1"/>
  <c r="O718"/>
  <c r="P718" s="1"/>
  <c r="J719"/>
  <c r="L719" s="1"/>
  <c r="K719"/>
  <c r="M719" s="1"/>
  <c r="O719"/>
  <c r="P719" s="1"/>
  <c r="J720"/>
  <c r="L720" s="1"/>
  <c r="K720"/>
  <c r="M720" s="1"/>
  <c r="O720"/>
  <c r="P720" s="1"/>
  <c r="J721"/>
  <c r="L721" s="1"/>
  <c r="K721"/>
  <c r="M721" s="1"/>
  <c r="O721"/>
  <c r="P721" s="1"/>
  <c r="J722"/>
  <c r="L722" s="1"/>
  <c r="K722"/>
  <c r="M722" s="1"/>
  <c r="N722" s="1"/>
  <c r="O722"/>
  <c r="P722" s="1"/>
  <c r="J723"/>
  <c r="L723" s="1"/>
  <c r="K723"/>
  <c r="M723" s="1"/>
  <c r="O723"/>
  <c r="P723" s="1"/>
  <c r="J724"/>
  <c r="L724" s="1"/>
  <c r="K724"/>
  <c r="M724" s="1"/>
  <c r="O724"/>
  <c r="P724" s="1"/>
  <c r="J725"/>
  <c r="L725" s="1"/>
  <c r="K725"/>
  <c r="M725" s="1"/>
  <c r="O725"/>
  <c r="P725" s="1"/>
  <c r="J726"/>
  <c r="L726" s="1"/>
  <c r="K726"/>
  <c r="M726" s="1"/>
  <c r="O726"/>
  <c r="P726" s="1"/>
  <c r="J727"/>
  <c r="L727" s="1"/>
  <c r="K727"/>
  <c r="M727" s="1"/>
  <c r="O727"/>
  <c r="P727" s="1"/>
  <c r="J728"/>
  <c r="L728" s="1"/>
  <c r="K728"/>
  <c r="M728" s="1"/>
  <c r="O728"/>
  <c r="P728" s="1"/>
  <c r="J729"/>
  <c r="L729" s="1"/>
  <c r="K729"/>
  <c r="M729" s="1"/>
  <c r="O729"/>
  <c r="P729" s="1"/>
  <c r="J730"/>
  <c r="L730" s="1"/>
  <c r="K730"/>
  <c r="M730" s="1"/>
  <c r="O730"/>
  <c r="P730" s="1"/>
  <c r="J731"/>
  <c r="L731" s="1"/>
  <c r="K731"/>
  <c r="M731" s="1"/>
  <c r="O731"/>
  <c r="P731" s="1"/>
  <c r="J732"/>
  <c r="L732" s="1"/>
  <c r="K732"/>
  <c r="M732" s="1"/>
  <c r="O732"/>
  <c r="P732" s="1"/>
  <c r="J733"/>
  <c r="L733" s="1"/>
  <c r="K733"/>
  <c r="M733" s="1"/>
  <c r="O733"/>
  <c r="P733" s="1"/>
  <c r="J734"/>
  <c r="L734" s="1"/>
  <c r="K734"/>
  <c r="M734" s="1"/>
  <c r="O734"/>
  <c r="P734" s="1"/>
  <c r="J735"/>
  <c r="L735" s="1"/>
  <c r="K735"/>
  <c r="M735" s="1"/>
  <c r="O735"/>
  <c r="P735" s="1"/>
  <c r="J736"/>
  <c r="L736" s="1"/>
  <c r="K736"/>
  <c r="M736" s="1"/>
  <c r="O736"/>
  <c r="P736" s="1"/>
  <c r="J737"/>
  <c r="L737" s="1"/>
  <c r="K737"/>
  <c r="M737" s="1"/>
  <c r="O737"/>
  <c r="P737" s="1"/>
  <c r="J738"/>
  <c r="L738" s="1"/>
  <c r="K738"/>
  <c r="M738" s="1"/>
  <c r="O738"/>
  <c r="P738" s="1"/>
  <c r="J739"/>
  <c r="L739" s="1"/>
  <c r="K739"/>
  <c r="M739" s="1"/>
  <c r="O739"/>
  <c r="P739" s="1"/>
  <c r="J740"/>
  <c r="L740" s="1"/>
  <c r="K740"/>
  <c r="M740" s="1"/>
  <c r="O740"/>
  <c r="P740" s="1"/>
  <c r="J741"/>
  <c r="L741" s="1"/>
  <c r="K741"/>
  <c r="M741" s="1"/>
  <c r="O741"/>
  <c r="P741" s="1"/>
  <c r="J742"/>
  <c r="L742" s="1"/>
  <c r="K742"/>
  <c r="M742" s="1"/>
  <c r="O742"/>
  <c r="P742" s="1"/>
  <c r="J743"/>
  <c r="L743" s="1"/>
  <c r="K743"/>
  <c r="M743" s="1"/>
  <c r="O743"/>
  <c r="P743" s="1"/>
  <c r="J744"/>
  <c r="L744" s="1"/>
  <c r="K744"/>
  <c r="M744" s="1"/>
  <c r="O744"/>
  <c r="P744" s="1"/>
  <c r="J745"/>
  <c r="L745" s="1"/>
  <c r="N745" s="1"/>
  <c r="K745"/>
  <c r="M745" s="1"/>
  <c r="O745"/>
  <c r="P745" s="1"/>
  <c r="J746"/>
  <c r="L746" s="1"/>
  <c r="K746"/>
  <c r="M746" s="1"/>
  <c r="O746"/>
  <c r="P746" s="1"/>
  <c r="J747"/>
  <c r="L747" s="1"/>
  <c r="K747"/>
  <c r="M747" s="1"/>
  <c r="O747"/>
  <c r="P747" s="1"/>
  <c r="J748"/>
  <c r="L748" s="1"/>
  <c r="K748"/>
  <c r="M748" s="1"/>
  <c r="O748"/>
  <c r="P748" s="1"/>
  <c r="J749"/>
  <c r="L749" s="1"/>
  <c r="K749"/>
  <c r="M749" s="1"/>
  <c r="O749"/>
  <c r="P749" s="1"/>
  <c r="J750"/>
  <c r="L750" s="1"/>
  <c r="K750"/>
  <c r="M750" s="1"/>
  <c r="O750"/>
  <c r="P750" s="1"/>
  <c r="J751"/>
  <c r="L751" s="1"/>
  <c r="K751"/>
  <c r="M751" s="1"/>
  <c r="O751"/>
  <c r="P751" s="1"/>
  <c r="J752"/>
  <c r="L752" s="1"/>
  <c r="K752"/>
  <c r="M752" s="1"/>
  <c r="O752"/>
  <c r="P752" s="1"/>
  <c r="J753"/>
  <c r="L753" s="1"/>
  <c r="K753"/>
  <c r="M753" s="1"/>
  <c r="O753"/>
  <c r="P753" s="1"/>
  <c r="J754"/>
  <c r="L754" s="1"/>
  <c r="K754"/>
  <c r="M754" s="1"/>
  <c r="O754"/>
  <c r="P754" s="1"/>
  <c r="J755"/>
  <c r="L755" s="1"/>
  <c r="K755"/>
  <c r="M755" s="1"/>
  <c r="O755"/>
  <c r="P755" s="1"/>
  <c r="J756"/>
  <c r="L756" s="1"/>
  <c r="K756"/>
  <c r="M756" s="1"/>
  <c r="O756"/>
  <c r="P756" s="1"/>
  <c r="J757"/>
  <c r="L757" s="1"/>
  <c r="N757" s="1"/>
  <c r="K757"/>
  <c r="M757" s="1"/>
  <c r="O757"/>
  <c r="P757" s="1"/>
  <c r="J758"/>
  <c r="L758" s="1"/>
  <c r="K758"/>
  <c r="M758" s="1"/>
  <c r="O758"/>
  <c r="P758" s="1"/>
  <c r="J759"/>
  <c r="L759" s="1"/>
  <c r="K759"/>
  <c r="M759" s="1"/>
  <c r="O759"/>
  <c r="P759" s="1"/>
  <c r="J760"/>
  <c r="L760" s="1"/>
  <c r="K760"/>
  <c r="M760" s="1"/>
  <c r="O760"/>
  <c r="P760" s="1"/>
  <c r="J761"/>
  <c r="L761" s="1"/>
  <c r="N761" s="1"/>
  <c r="K761"/>
  <c r="M761" s="1"/>
  <c r="O761"/>
  <c r="P761" s="1"/>
  <c r="J762"/>
  <c r="L762" s="1"/>
  <c r="K762"/>
  <c r="M762" s="1"/>
  <c r="O762"/>
  <c r="P762" s="1"/>
  <c r="J763"/>
  <c r="L763" s="1"/>
  <c r="K763"/>
  <c r="M763" s="1"/>
  <c r="O763"/>
  <c r="P763" s="1"/>
  <c r="J764"/>
  <c r="L764" s="1"/>
  <c r="K764"/>
  <c r="M764" s="1"/>
  <c r="O764"/>
  <c r="P764" s="1"/>
  <c r="J765"/>
  <c r="L765" s="1"/>
  <c r="N765" s="1"/>
  <c r="K765"/>
  <c r="M765" s="1"/>
  <c r="O765"/>
  <c r="P765" s="1"/>
  <c r="J766"/>
  <c r="L766" s="1"/>
  <c r="K766"/>
  <c r="M766" s="1"/>
  <c r="O766"/>
  <c r="P766" s="1"/>
  <c r="J767"/>
  <c r="L767" s="1"/>
  <c r="K767"/>
  <c r="M767" s="1"/>
  <c r="O767"/>
  <c r="P767" s="1"/>
  <c r="J768"/>
  <c r="L768" s="1"/>
  <c r="K768"/>
  <c r="M768" s="1"/>
  <c r="O768"/>
  <c r="P768" s="1"/>
  <c r="J769"/>
  <c r="L769" s="1"/>
  <c r="K769"/>
  <c r="M769" s="1"/>
  <c r="O769"/>
  <c r="P769" s="1"/>
  <c r="J770"/>
  <c r="L770"/>
  <c r="K770"/>
  <c r="M770" s="1"/>
  <c r="O770"/>
  <c r="P770" s="1"/>
  <c r="J771"/>
  <c r="L771" s="1"/>
  <c r="K771"/>
  <c r="M771" s="1"/>
  <c r="O771"/>
  <c r="P771" s="1"/>
  <c r="J772"/>
  <c r="L772" s="1"/>
  <c r="K772"/>
  <c r="M772" s="1"/>
  <c r="O772"/>
  <c r="P772" s="1"/>
  <c r="J773"/>
  <c r="L773" s="1"/>
  <c r="K773"/>
  <c r="M773" s="1"/>
  <c r="O773"/>
  <c r="P773" s="1"/>
  <c r="J774"/>
  <c r="L774" s="1"/>
  <c r="K774"/>
  <c r="M774" s="1"/>
  <c r="O774"/>
  <c r="P774" s="1"/>
  <c r="J775"/>
  <c r="L775" s="1"/>
  <c r="K775"/>
  <c r="M775" s="1"/>
  <c r="O775"/>
  <c r="P775" s="1"/>
  <c r="J776"/>
  <c r="L776" s="1"/>
  <c r="K776"/>
  <c r="M776" s="1"/>
  <c r="O776"/>
  <c r="P776" s="1"/>
  <c r="J777"/>
  <c r="L777" s="1"/>
  <c r="K777"/>
  <c r="M777"/>
  <c r="O777"/>
  <c r="P777" s="1"/>
  <c r="J778"/>
  <c r="L778" s="1"/>
  <c r="K778"/>
  <c r="M778" s="1"/>
  <c r="O778"/>
  <c r="P778" s="1"/>
  <c r="J779"/>
  <c r="L779" s="1"/>
  <c r="K779"/>
  <c r="M779" s="1"/>
  <c r="O779"/>
  <c r="P779" s="1"/>
  <c r="J780"/>
  <c r="L780" s="1"/>
  <c r="K780"/>
  <c r="M780" s="1"/>
  <c r="O780"/>
  <c r="P780" s="1"/>
  <c r="J781"/>
  <c r="L781" s="1"/>
  <c r="K781"/>
  <c r="M781" s="1"/>
  <c r="O781"/>
  <c r="P781" s="1"/>
  <c r="J782"/>
  <c r="L782" s="1"/>
  <c r="K782"/>
  <c r="M782" s="1"/>
  <c r="O782"/>
  <c r="P782" s="1"/>
  <c r="J783"/>
  <c r="L783" s="1"/>
  <c r="K783"/>
  <c r="M783" s="1"/>
  <c r="O783"/>
  <c r="P783" s="1"/>
  <c r="J784"/>
  <c r="L784" s="1"/>
  <c r="K784"/>
  <c r="M784" s="1"/>
  <c r="O784"/>
  <c r="P784" s="1"/>
  <c r="J785"/>
  <c r="L785" s="1"/>
  <c r="K785"/>
  <c r="M785" s="1"/>
  <c r="O785"/>
  <c r="P785" s="1"/>
  <c r="J786"/>
  <c r="L786" s="1"/>
  <c r="K786"/>
  <c r="M786" s="1"/>
  <c r="O786"/>
  <c r="P786" s="1"/>
  <c r="J787"/>
  <c r="L787" s="1"/>
  <c r="K787"/>
  <c r="M787" s="1"/>
  <c r="O787"/>
  <c r="P787" s="1"/>
  <c r="J788"/>
  <c r="L788" s="1"/>
  <c r="K788"/>
  <c r="M788" s="1"/>
  <c r="O788"/>
  <c r="P788" s="1"/>
  <c r="J789"/>
  <c r="L789" s="1"/>
  <c r="K789"/>
  <c r="M789" s="1"/>
  <c r="O789"/>
  <c r="P789" s="1"/>
  <c r="J790"/>
  <c r="L790" s="1"/>
  <c r="K790"/>
  <c r="M790" s="1"/>
  <c r="O790"/>
  <c r="P790" s="1"/>
  <c r="J791"/>
  <c r="L791" s="1"/>
  <c r="N791" s="1"/>
  <c r="K791"/>
  <c r="M791" s="1"/>
  <c r="O791"/>
  <c r="P791" s="1"/>
  <c r="J792"/>
  <c r="L792" s="1"/>
  <c r="K792"/>
  <c r="M792"/>
  <c r="O792"/>
  <c r="P792" s="1"/>
  <c r="J793"/>
  <c r="L793" s="1"/>
  <c r="K793"/>
  <c r="M793" s="1"/>
  <c r="O793"/>
  <c r="P793"/>
  <c r="J794"/>
  <c r="L794" s="1"/>
  <c r="K794"/>
  <c r="M794" s="1"/>
  <c r="O794"/>
  <c r="P794" s="1"/>
  <c r="J795"/>
  <c r="L795"/>
  <c r="K795"/>
  <c r="M795" s="1"/>
  <c r="O795"/>
  <c r="P795" s="1"/>
  <c r="J796"/>
  <c r="L796" s="1"/>
  <c r="K796"/>
  <c r="M796" s="1"/>
  <c r="O796"/>
  <c r="P796" s="1"/>
  <c r="J797"/>
  <c r="L797" s="1"/>
  <c r="K797"/>
  <c r="M797" s="1"/>
  <c r="O797"/>
  <c r="P797" s="1"/>
  <c r="J798"/>
  <c r="L798" s="1"/>
  <c r="K798"/>
  <c r="M798" s="1"/>
  <c r="O798"/>
  <c r="P798" s="1"/>
  <c r="J799"/>
  <c r="L799" s="1"/>
  <c r="N799" s="1"/>
  <c r="K799"/>
  <c r="M799" s="1"/>
  <c r="O799"/>
  <c r="P799" s="1"/>
  <c r="J800"/>
  <c r="L800" s="1"/>
  <c r="K800"/>
  <c r="M800" s="1"/>
  <c r="O800"/>
  <c r="P800"/>
  <c r="J801"/>
  <c r="L801" s="1"/>
  <c r="K801"/>
  <c r="M801" s="1"/>
  <c r="O801"/>
  <c r="P801" s="1"/>
  <c r="J802"/>
  <c r="L802" s="1"/>
  <c r="K802"/>
  <c r="M802" s="1"/>
  <c r="O802"/>
  <c r="P802" s="1"/>
  <c r="J803"/>
  <c r="L803" s="1"/>
  <c r="K803"/>
  <c r="M803" s="1"/>
  <c r="O803"/>
  <c r="P803" s="1"/>
  <c r="J804"/>
  <c r="L804" s="1"/>
  <c r="K804"/>
  <c r="M804" s="1"/>
  <c r="O804"/>
  <c r="P804" s="1"/>
  <c r="J805"/>
  <c r="L805" s="1"/>
  <c r="K805"/>
  <c r="M805" s="1"/>
  <c r="O805"/>
  <c r="P805" s="1"/>
  <c r="J806"/>
  <c r="L806" s="1"/>
  <c r="N806" s="1"/>
  <c r="K806"/>
  <c r="M806" s="1"/>
  <c r="O806"/>
  <c r="P806" s="1"/>
  <c r="J807"/>
  <c r="L807" s="1"/>
  <c r="N807" s="1"/>
  <c r="K807"/>
  <c r="M807" s="1"/>
  <c r="O807"/>
  <c r="P807" s="1"/>
  <c r="J808"/>
  <c r="L808" s="1"/>
  <c r="K808"/>
  <c r="M808" s="1"/>
  <c r="O808"/>
  <c r="P808" s="1"/>
  <c r="J809"/>
  <c r="L809" s="1"/>
  <c r="K809"/>
  <c r="M809"/>
  <c r="O809"/>
  <c r="P809" s="1"/>
  <c r="J810"/>
  <c r="L810" s="1"/>
  <c r="N810" s="1"/>
  <c r="K810"/>
  <c r="M810" s="1"/>
  <c r="O810"/>
  <c r="P810" s="1"/>
  <c r="J811"/>
  <c r="L811" s="1"/>
  <c r="K811"/>
  <c r="M811" s="1"/>
  <c r="O811"/>
  <c r="P811" s="1"/>
  <c r="J812"/>
  <c r="L812" s="1"/>
  <c r="K812"/>
  <c r="M812" s="1"/>
  <c r="O812"/>
  <c r="P812" s="1"/>
  <c r="J813"/>
  <c r="L813" s="1"/>
  <c r="K813"/>
  <c r="M813" s="1"/>
  <c r="O813"/>
  <c r="P813" s="1"/>
  <c r="J814"/>
  <c r="L814" s="1"/>
  <c r="K814"/>
  <c r="M814" s="1"/>
  <c r="O814"/>
  <c r="P814" s="1"/>
  <c r="J815"/>
  <c r="L815" s="1"/>
  <c r="K815"/>
  <c r="M815" s="1"/>
  <c r="O815"/>
  <c r="P815" s="1"/>
  <c r="J816"/>
  <c r="L816" s="1"/>
  <c r="K816"/>
  <c r="M816" s="1"/>
  <c r="O816"/>
  <c r="P816" s="1"/>
  <c r="J817"/>
  <c r="L817" s="1"/>
  <c r="K817"/>
  <c r="M817" s="1"/>
  <c r="O817"/>
  <c r="P817" s="1"/>
  <c r="J818"/>
  <c r="L818" s="1"/>
  <c r="K818"/>
  <c r="M818" s="1"/>
  <c r="O818"/>
  <c r="P818" s="1"/>
  <c r="J819"/>
  <c r="L819" s="1"/>
  <c r="K819"/>
  <c r="M819" s="1"/>
  <c r="O819"/>
  <c r="P819" s="1"/>
  <c r="J820"/>
  <c r="L820" s="1"/>
  <c r="K820"/>
  <c r="M820" s="1"/>
  <c r="O820"/>
  <c r="P820" s="1"/>
  <c r="J821"/>
  <c r="L821" s="1"/>
  <c r="K821"/>
  <c r="M821" s="1"/>
  <c r="O821"/>
  <c r="P821" s="1"/>
  <c r="J822"/>
  <c r="L822" s="1"/>
  <c r="K822"/>
  <c r="M822" s="1"/>
  <c r="O822"/>
  <c r="P822" s="1"/>
  <c r="J823"/>
  <c r="L823" s="1"/>
  <c r="K823"/>
  <c r="M823" s="1"/>
  <c r="O823"/>
  <c r="P823" s="1"/>
  <c r="J824"/>
  <c r="L824" s="1"/>
  <c r="K824"/>
  <c r="M824" s="1"/>
  <c r="O824"/>
  <c r="P824" s="1"/>
  <c r="J825"/>
  <c r="L825" s="1"/>
  <c r="K825"/>
  <c r="M825" s="1"/>
  <c r="O825"/>
  <c r="P825" s="1"/>
  <c r="J826"/>
  <c r="L826" s="1"/>
  <c r="K826"/>
  <c r="M826" s="1"/>
  <c r="O826"/>
  <c r="P826" s="1"/>
  <c r="J827"/>
  <c r="L827" s="1"/>
  <c r="K827"/>
  <c r="M827" s="1"/>
  <c r="O827"/>
  <c r="P827" s="1"/>
  <c r="J828"/>
  <c r="L828"/>
  <c r="K828"/>
  <c r="M828" s="1"/>
  <c r="O828"/>
  <c r="P828" s="1"/>
  <c r="J829"/>
  <c r="L829" s="1"/>
  <c r="K829"/>
  <c r="M829" s="1"/>
  <c r="O829"/>
  <c r="P829" s="1"/>
  <c r="J830"/>
  <c r="L830" s="1"/>
  <c r="K830"/>
  <c r="M830" s="1"/>
  <c r="O830"/>
  <c r="P830" s="1"/>
  <c r="J831"/>
  <c r="L831" s="1"/>
  <c r="K831"/>
  <c r="M831" s="1"/>
  <c r="O831"/>
  <c r="P831" s="1"/>
  <c r="J832"/>
  <c r="L832" s="1"/>
  <c r="K832"/>
  <c r="M832" s="1"/>
  <c r="O832"/>
  <c r="P832" s="1"/>
  <c r="J833"/>
  <c r="L833" s="1"/>
  <c r="K833"/>
  <c r="M833" s="1"/>
  <c r="O833"/>
  <c r="P833" s="1"/>
  <c r="J834"/>
  <c r="L834" s="1"/>
  <c r="K834"/>
  <c r="M834" s="1"/>
  <c r="O834"/>
  <c r="P834" s="1"/>
  <c r="J835"/>
  <c r="L835" s="1"/>
  <c r="K835"/>
  <c r="M835" s="1"/>
  <c r="O835"/>
  <c r="P835" s="1"/>
  <c r="J836"/>
  <c r="L836" s="1"/>
  <c r="K836"/>
  <c r="M836" s="1"/>
  <c r="O836"/>
  <c r="P836" s="1"/>
  <c r="J837"/>
  <c r="L837" s="1"/>
  <c r="N837" s="1"/>
  <c r="K837"/>
  <c r="M837" s="1"/>
  <c r="O837"/>
  <c r="P837" s="1"/>
  <c r="J838"/>
  <c r="L838" s="1"/>
  <c r="K838"/>
  <c r="M838" s="1"/>
  <c r="O838"/>
  <c r="P838"/>
  <c r="J839"/>
  <c r="L839" s="1"/>
  <c r="K839"/>
  <c r="M839" s="1"/>
  <c r="O839"/>
  <c r="P839" s="1"/>
  <c r="J840"/>
  <c r="L840" s="1"/>
  <c r="K840"/>
  <c r="M840" s="1"/>
  <c r="O840"/>
  <c r="P840" s="1"/>
  <c r="J841"/>
  <c r="L841" s="1"/>
  <c r="K841"/>
  <c r="M841" s="1"/>
  <c r="O841"/>
  <c r="P841" s="1"/>
  <c r="J842"/>
  <c r="L842" s="1"/>
  <c r="K842"/>
  <c r="M842" s="1"/>
  <c r="O842"/>
  <c r="P842" s="1"/>
  <c r="J843"/>
  <c r="L843" s="1"/>
  <c r="K843"/>
  <c r="M843" s="1"/>
  <c r="O843"/>
  <c r="P843" s="1"/>
  <c r="J844"/>
  <c r="L844" s="1"/>
  <c r="K844"/>
  <c r="M844" s="1"/>
  <c r="O844"/>
  <c r="P844" s="1"/>
  <c r="J845"/>
  <c r="L845" s="1"/>
  <c r="K845"/>
  <c r="M845" s="1"/>
  <c r="O845"/>
  <c r="P845" s="1"/>
  <c r="J846"/>
  <c r="L846" s="1"/>
  <c r="N846" s="1"/>
  <c r="K846"/>
  <c r="M846" s="1"/>
  <c r="O846"/>
  <c r="P846" s="1"/>
  <c r="J847"/>
  <c r="L847" s="1"/>
  <c r="K847"/>
  <c r="M847" s="1"/>
  <c r="O847"/>
  <c r="P847" s="1"/>
  <c r="J848"/>
  <c r="L848" s="1"/>
  <c r="K848"/>
  <c r="M848"/>
  <c r="O848"/>
  <c r="P848" s="1"/>
  <c r="J849"/>
  <c r="L849" s="1"/>
  <c r="K849"/>
  <c r="M849" s="1"/>
  <c r="O849"/>
  <c r="P849" s="1"/>
  <c r="J850"/>
  <c r="L850" s="1"/>
  <c r="K850"/>
  <c r="M850" s="1"/>
  <c r="O850"/>
  <c r="P850" s="1"/>
  <c r="J851"/>
  <c r="L851" s="1"/>
  <c r="K851"/>
  <c r="M851" s="1"/>
  <c r="O851"/>
  <c r="P851" s="1"/>
  <c r="J852"/>
  <c r="L852" s="1"/>
  <c r="K852"/>
  <c r="M852" s="1"/>
  <c r="O852"/>
  <c r="P852" s="1"/>
  <c r="J853"/>
  <c r="L853" s="1"/>
  <c r="K853"/>
  <c r="M853" s="1"/>
  <c r="O853"/>
  <c r="P853" s="1"/>
  <c r="J854"/>
  <c r="L854" s="1"/>
  <c r="N854" s="1"/>
  <c r="K854"/>
  <c r="M854" s="1"/>
  <c r="O854"/>
  <c r="P854" s="1"/>
  <c r="J855"/>
  <c r="L855" s="1"/>
  <c r="K855"/>
  <c r="M855" s="1"/>
  <c r="O855"/>
  <c r="P855"/>
  <c r="J856"/>
  <c r="L856" s="1"/>
  <c r="K856"/>
  <c r="M856" s="1"/>
  <c r="O856"/>
  <c r="P856" s="1"/>
  <c r="J857"/>
  <c r="L857" s="1"/>
  <c r="K857"/>
  <c r="M857" s="1"/>
  <c r="O857"/>
  <c r="P857" s="1"/>
  <c r="J858"/>
  <c r="L858" s="1"/>
  <c r="K858"/>
  <c r="M858" s="1"/>
  <c r="O858"/>
  <c r="P858" s="1"/>
  <c r="J859"/>
  <c r="L859" s="1"/>
  <c r="K859"/>
  <c r="M859" s="1"/>
  <c r="O859"/>
  <c r="P859" s="1"/>
  <c r="J860"/>
  <c r="L860" s="1"/>
  <c r="K860"/>
  <c r="M860" s="1"/>
  <c r="O860"/>
  <c r="P860" s="1"/>
  <c r="J861"/>
  <c r="L861"/>
  <c r="K861"/>
  <c r="M861" s="1"/>
  <c r="O861"/>
  <c r="P861" s="1"/>
  <c r="J862"/>
  <c r="L862" s="1"/>
  <c r="K862"/>
  <c r="M862" s="1"/>
  <c r="O862"/>
  <c r="P862" s="1"/>
  <c r="J863"/>
  <c r="L863" s="1"/>
  <c r="K863"/>
  <c r="M863" s="1"/>
  <c r="O863"/>
  <c r="P863" s="1"/>
  <c r="J864"/>
  <c r="L864" s="1"/>
  <c r="K864"/>
  <c r="M864" s="1"/>
  <c r="O864"/>
  <c r="P864" s="1"/>
  <c r="J865"/>
  <c r="L865" s="1"/>
  <c r="K865"/>
  <c r="M865" s="1"/>
  <c r="O865"/>
  <c r="P865" s="1"/>
  <c r="J866"/>
  <c r="L866" s="1"/>
  <c r="K866"/>
  <c r="M866" s="1"/>
  <c r="O866"/>
  <c r="P866" s="1"/>
  <c r="J867"/>
  <c r="L867" s="1"/>
  <c r="K867"/>
  <c r="M867" s="1"/>
  <c r="O867"/>
  <c r="P867" s="1"/>
  <c r="J868"/>
  <c r="L868" s="1"/>
  <c r="K868"/>
  <c r="M868" s="1"/>
  <c r="O868"/>
  <c r="P868" s="1"/>
  <c r="J869"/>
  <c r="L869" s="1"/>
  <c r="K869"/>
  <c r="M869" s="1"/>
  <c r="O869"/>
  <c r="P869" s="1"/>
  <c r="J870"/>
  <c r="L870" s="1"/>
  <c r="K870"/>
  <c r="M870" s="1"/>
  <c r="O870"/>
  <c r="P870" s="1"/>
  <c r="J871"/>
  <c r="L871" s="1"/>
  <c r="K871"/>
  <c r="M871" s="1"/>
  <c r="O871"/>
  <c r="P871" s="1"/>
  <c r="J872"/>
  <c r="L872" s="1"/>
  <c r="K872"/>
  <c r="M872" s="1"/>
  <c r="O872"/>
  <c r="P872" s="1"/>
  <c r="J873"/>
  <c r="L873" s="1"/>
  <c r="K873"/>
  <c r="M873" s="1"/>
  <c r="O873"/>
  <c r="P873" s="1"/>
  <c r="J874"/>
  <c r="L874" s="1"/>
  <c r="K874"/>
  <c r="M874" s="1"/>
  <c r="O874"/>
  <c r="P874" s="1"/>
  <c r="J875"/>
  <c r="L875" s="1"/>
  <c r="K875"/>
  <c r="M875" s="1"/>
  <c r="O875"/>
  <c r="P875" s="1"/>
  <c r="J876"/>
  <c r="L876" s="1"/>
  <c r="K876"/>
  <c r="M876" s="1"/>
  <c r="O876"/>
  <c r="P876" s="1"/>
  <c r="J877"/>
  <c r="L877" s="1"/>
  <c r="K877"/>
  <c r="M877" s="1"/>
  <c r="O877"/>
  <c r="P877" s="1"/>
  <c r="J878"/>
  <c r="L878" s="1"/>
  <c r="K878"/>
  <c r="M878" s="1"/>
  <c r="O878"/>
  <c r="P878" s="1"/>
  <c r="J879"/>
  <c r="L879" s="1"/>
  <c r="K879"/>
  <c r="M879" s="1"/>
  <c r="O879"/>
  <c r="P879" s="1"/>
  <c r="J880"/>
  <c r="L880" s="1"/>
  <c r="K880"/>
  <c r="M880" s="1"/>
  <c r="O880"/>
  <c r="P880" s="1"/>
  <c r="J881"/>
  <c r="L881" s="1"/>
  <c r="K881"/>
  <c r="M881" s="1"/>
  <c r="O881"/>
  <c r="P881" s="1"/>
  <c r="J882"/>
  <c r="L882" s="1"/>
  <c r="K882"/>
  <c r="M882" s="1"/>
  <c r="O882"/>
  <c r="P882" s="1"/>
  <c r="J883"/>
  <c r="L883" s="1"/>
  <c r="K883"/>
  <c r="M883" s="1"/>
  <c r="O883"/>
  <c r="P883" s="1"/>
  <c r="J884"/>
  <c r="L884" s="1"/>
  <c r="K884"/>
  <c r="M884"/>
  <c r="O884"/>
  <c r="P884" s="1"/>
  <c r="J885"/>
  <c r="L885" s="1"/>
  <c r="K885"/>
  <c r="M885" s="1"/>
  <c r="O885"/>
  <c r="P885" s="1"/>
  <c r="J886"/>
  <c r="L886" s="1"/>
  <c r="K886"/>
  <c r="M886" s="1"/>
  <c r="O886"/>
  <c r="P886" s="1"/>
  <c r="J887"/>
  <c r="L887" s="1"/>
  <c r="K887"/>
  <c r="M887" s="1"/>
  <c r="O887"/>
  <c r="P887" s="1"/>
  <c r="J888"/>
  <c r="L888" s="1"/>
  <c r="K888"/>
  <c r="M888" s="1"/>
  <c r="O888"/>
  <c r="P888" s="1"/>
  <c r="J889"/>
  <c r="L889" s="1"/>
  <c r="K889"/>
  <c r="M889" s="1"/>
  <c r="O889"/>
  <c r="P889" s="1"/>
  <c r="J890"/>
  <c r="L890" s="1"/>
  <c r="K890"/>
  <c r="M890" s="1"/>
  <c r="O890"/>
  <c r="P890" s="1"/>
  <c r="J891"/>
  <c r="L891" s="1"/>
  <c r="K891"/>
  <c r="M891" s="1"/>
  <c r="O891"/>
  <c r="P891" s="1"/>
  <c r="J892"/>
  <c r="L892" s="1"/>
  <c r="K892"/>
  <c r="M892" s="1"/>
  <c r="O892"/>
  <c r="P892" s="1"/>
  <c r="J893"/>
  <c r="L893" s="1"/>
  <c r="K893"/>
  <c r="M893" s="1"/>
  <c r="O893"/>
  <c r="P893" s="1"/>
  <c r="J894"/>
  <c r="L894" s="1"/>
  <c r="K894"/>
  <c r="M894" s="1"/>
  <c r="O894"/>
  <c r="P894" s="1"/>
  <c r="J895"/>
  <c r="L895" s="1"/>
  <c r="K895"/>
  <c r="M895" s="1"/>
  <c r="O895"/>
  <c r="P895" s="1"/>
  <c r="J896"/>
  <c r="L896" s="1"/>
  <c r="K896"/>
  <c r="M896" s="1"/>
  <c r="O896"/>
  <c r="P896" s="1"/>
  <c r="J897"/>
  <c r="L897" s="1"/>
  <c r="K897"/>
  <c r="M897" s="1"/>
  <c r="O897"/>
  <c r="P897" s="1"/>
  <c r="J898"/>
  <c r="L898" s="1"/>
  <c r="N898" s="1"/>
  <c r="K898"/>
  <c r="M898" s="1"/>
  <c r="O898"/>
  <c r="P898" s="1"/>
  <c r="J899"/>
  <c r="L899" s="1"/>
  <c r="K899"/>
  <c r="M899" s="1"/>
  <c r="O899"/>
  <c r="P899" s="1"/>
  <c r="J900"/>
  <c r="L900" s="1"/>
  <c r="N900" s="1"/>
  <c r="K900"/>
  <c r="M900" s="1"/>
  <c r="O900"/>
  <c r="P900" s="1"/>
  <c r="J901"/>
  <c r="L901" s="1"/>
  <c r="K901"/>
  <c r="M901" s="1"/>
  <c r="O901"/>
  <c r="P901" s="1"/>
  <c r="J902"/>
  <c r="L902" s="1"/>
  <c r="K902"/>
  <c r="M902" s="1"/>
  <c r="O902"/>
  <c r="P902" s="1"/>
  <c r="J903"/>
  <c r="L903" s="1"/>
  <c r="K903"/>
  <c r="M903" s="1"/>
  <c r="O903"/>
  <c r="P903" s="1"/>
  <c r="J904"/>
  <c r="L904" s="1"/>
  <c r="K904"/>
  <c r="M904" s="1"/>
  <c r="O904"/>
  <c r="P904" s="1"/>
  <c r="J905"/>
  <c r="L905" s="1"/>
  <c r="K905"/>
  <c r="M905" s="1"/>
  <c r="O905"/>
  <c r="P905" s="1"/>
  <c r="J906"/>
  <c r="L906" s="1"/>
  <c r="K906"/>
  <c r="M906" s="1"/>
  <c r="O906"/>
  <c r="P906" s="1"/>
  <c r="J907"/>
  <c r="L907" s="1"/>
  <c r="K907"/>
  <c r="M907"/>
  <c r="O907"/>
  <c r="P907" s="1"/>
  <c r="J908"/>
  <c r="L908" s="1"/>
  <c r="K908"/>
  <c r="M908" s="1"/>
  <c r="O908"/>
  <c r="P908"/>
  <c r="J909"/>
  <c r="L909" s="1"/>
  <c r="K909"/>
  <c r="M909" s="1"/>
  <c r="O909"/>
  <c r="P909" s="1"/>
  <c r="J910"/>
  <c r="L910"/>
  <c r="K910"/>
  <c r="M910" s="1"/>
  <c r="O910"/>
  <c r="P910" s="1"/>
  <c r="J911"/>
  <c r="L911" s="1"/>
  <c r="K911"/>
  <c r="M911"/>
  <c r="O911"/>
  <c r="P911" s="1"/>
  <c r="J912"/>
  <c r="L912" s="1"/>
  <c r="K912"/>
  <c r="M912" s="1"/>
  <c r="O912"/>
  <c r="P912"/>
  <c r="J913"/>
  <c r="L913" s="1"/>
  <c r="K913"/>
  <c r="M913" s="1"/>
  <c r="O913"/>
  <c r="P913" s="1"/>
  <c r="J914"/>
  <c r="L914" s="1"/>
  <c r="K914"/>
  <c r="M914" s="1"/>
  <c r="O914"/>
  <c r="P914" s="1"/>
  <c r="J915"/>
  <c r="L915" s="1"/>
  <c r="K915"/>
  <c r="M915" s="1"/>
  <c r="O915"/>
  <c r="P915" s="1"/>
  <c r="J916"/>
  <c r="L916" s="1"/>
  <c r="K916"/>
  <c r="M916" s="1"/>
  <c r="O916"/>
  <c r="P916" s="1"/>
  <c r="J917"/>
  <c r="L917" s="1"/>
  <c r="K917"/>
  <c r="M917" s="1"/>
  <c r="O917"/>
  <c r="P917" s="1"/>
  <c r="J918"/>
  <c r="L918" s="1"/>
  <c r="K918"/>
  <c r="M918" s="1"/>
  <c r="O918"/>
  <c r="P918" s="1"/>
  <c r="J919"/>
  <c r="L919" s="1"/>
  <c r="K919"/>
  <c r="M919" s="1"/>
  <c r="O919"/>
  <c r="P919"/>
  <c r="J920"/>
  <c r="L920" s="1"/>
  <c r="K920"/>
  <c r="M920" s="1"/>
  <c r="O920"/>
  <c r="P920" s="1"/>
  <c r="J921"/>
  <c r="L921" s="1"/>
  <c r="K921"/>
  <c r="M921" s="1"/>
  <c r="O921"/>
  <c r="P921" s="1"/>
  <c r="J922"/>
  <c r="L922" s="1"/>
  <c r="K922"/>
  <c r="M922" s="1"/>
  <c r="O922"/>
  <c r="P922" s="1"/>
  <c r="J923"/>
  <c r="L923" s="1"/>
  <c r="K923"/>
  <c r="M923" s="1"/>
  <c r="O923"/>
  <c r="P923" s="1"/>
  <c r="J924"/>
  <c r="L924" s="1"/>
  <c r="K924"/>
  <c r="M924" s="1"/>
  <c r="O924"/>
  <c r="P924" s="1"/>
  <c r="J925"/>
  <c r="L925" s="1"/>
  <c r="K925"/>
  <c r="M925" s="1"/>
  <c r="O925"/>
  <c r="P925" s="1"/>
  <c r="J926"/>
  <c r="L926" s="1"/>
  <c r="K926"/>
  <c r="M926" s="1"/>
  <c r="O926"/>
  <c r="P926"/>
  <c r="J927"/>
  <c r="L927" s="1"/>
  <c r="K927"/>
  <c r="M927" s="1"/>
  <c r="O927"/>
  <c r="P927" s="1"/>
  <c r="J928"/>
  <c r="L928" s="1"/>
  <c r="K928"/>
  <c r="M928" s="1"/>
  <c r="O928"/>
  <c r="P928" s="1"/>
  <c r="J929"/>
  <c r="L929" s="1"/>
  <c r="K929"/>
  <c r="M929" s="1"/>
  <c r="O929"/>
  <c r="P929" s="1"/>
  <c r="J930"/>
  <c r="L930" s="1"/>
  <c r="K930"/>
  <c r="M930" s="1"/>
  <c r="O930"/>
  <c r="P930" s="1"/>
  <c r="J931"/>
  <c r="L931"/>
  <c r="K931"/>
  <c r="M931" s="1"/>
  <c r="O931"/>
  <c r="P931" s="1"/>
  <c r="J932"/>
  <c r="L932" s="1"/>
  <c r="K932"/>
  <c r="M932" s="1"/>
  <c r="O932"/>
  <c r="P932" s="1"/>
  <c r="J933"/>
  <c r="L933" s="1"/>
  <c r="K933"/>
  <c r="M933" s="1"/>
  <c r="O933"/>
  <c r="P933"/>
  <c r="J934"/>
  <c r="L934" s="1"/>
  <c r="K934"/>
  <c r="M934" s="1"/>
  <c r="O934"/>
  <c r="P934" s="1"/>
  <c r="J935"/>
  <c r="L935" s="1"/>
  <c r="K935"/>
  <c r="M935" s="1"/>
  <c r="O935"/>
  <c r="P935" s="1"/>
  <c r="J936"/>
  <c r="L936" s="1"/>
  <c r="K936"/>
  <c r="M936"/>
  <c r="O936"/>
  <c r="P936" s="1"/>
  <c r="J937"/>
  <c r="L937" s="1"/>
  <c r="K937"/>
  <c r="M937" s="1"/>
  <c r="O937"/>
  <c r="P937" s="1"/>
  <c r="J938"/>
  <c r="L938" s="1"/>
  <c r="K938"/>
  <c r="M938" s="1"/>
  <c r="O938"/>
  <c r="P938" s="1"/>
  <c r="J939"/>
  <c r="L939"/>
  <c r="K939"/>
  <c r="M939" s="1"/>
  <c r="O939"/>
  <c r="P939" s="1"/>
  <c r="J940"/>
  <c r="L940" s="1"/>
  <c r="K940"/>
  <c r="M940" s="1"/>
  <c r="O940"/>
  <c r="P940" s="1"/>
  <c r="J941"/>
  <c r="L941" s="1"/>
  <c r="K941"/>
  <c r="M941" s="1"/>
  <c r="O941"/>
  <c r="P941"/>
  <c r="J942"/>
  <c r="L942" s="1"/>
  <c r="K942"/>
  <c r="M942" s="1"/>
  <c r="O942"/>
  <c r="P942" s="1"/>
  <c r="J943"/>
  <c r="L943" s="1"/>
  <c r="K943"/>
  <c r="M943" s="1"/>
  <c r="O943"/>
  <c r="P943" s="1"/>
  <c r="J944"/>
  <c r="L944" s="1"/>
  <c r="K944"/>
  <c r="M944" s="1"/>
  <c r="O944"/>
  <c r="P944" s="1"/>
  <c r="J945"/>
  <c r="L945" s="1"/>
  <c r="K945"/>
  <c r="M945" s="1"/>
  <c r="O945"/>
  <c r="P945" s="1"/>
  <c r="J946"/>
  <c r="L946" s="1"/>
  <c r="K946"/>
  <c r="M946" s="1"/>
  <c r="O946"/>
  <c r="P946" s="1"/>
  <c r="J947"/>
  <c r="L947" s="1"/>
  <c r="K947"/>
  <c r="M947" s="1"/>
  <c r="O947"/>
  <c r="P947" s="1"/>
  <c r="J948"/>
  <c r="L948" s="1"/>
  <c r="K948"/>
  <c r="M948" s="1"/>
  <c r="O948"/>
  <c r="P948" s="1"/>
  <c r="J949"/>
  <c r="L949" s="1"/>
  <c r="N949" s="1"/>
  <c r="K949"/>
  <c r="M949" s="1"/>
  <c r="O949"/>
  <c r="P949" s="1"/>
  <c r="J950"/>
  <c r="L950" s="1"/>
  <c r="K950"/>
  <c r="M950" s="1"/>
  <c r="O950"/>
  <c r="P950" s="1"/>
  <c r="J951"/>
  <c r="L951" s="1"/>
  <c r="K951"/>
  <c r="M951" s="1"/>
  <c r="O951"/>
  <c r="P951" s="1"/>
  <c r="J952"/>
  <c r="L952" s="1"/>
  <c r="K952"/>
  <c r="M952" s="1"/>
  <c r="O952"/>
  <c r="P952" s="1"/>
  <c r="J953"/>
  <c r="L953" s="1"/>
  <c r="K953"/>
  <c r="M953" s="1"/>
  <c r="O953"/>
  <c r="P953" s="1"/>
  <c r="J954"/>
  <c r="L954" s="1"/>
  <c r="K954"/>
  <c r="M954" s="1"/>
  <c r="O954"/>
  <c r="P954" s="1"/>
  <c r="J955"/>
  <c r="L955" s="1"/>
  <c r="K955"/>
  <c r="M955"/>
  <c r="O955"/>
  <c r="P955" s="1"/>
  <c r="J956"/>
  <c r="L956" s="1"/>
  <c r="K956"/>
  <c r="M956" s="1"/>
  <c r="O956"/>
  <c r="P956" s="1"/>
  <c r="J957"/>
  <c r="L957" s="1"/>
  <c r="K957"/>
  <c r="M957" s="1"/>
  <c r="O957"/>
  <c r="P957" s="1"/>
  <c r="J958"/>
  <c r="L958" s="1"/>
  <c r="K958"/>
  <c r="M958" s="1"/>
  <c r="O958"/>
  <c r="P958" s="1"/>
  <c r="J959"/>
  <c r="L959" s="1"/>
  <c r="K959"/>
  <c r="M959" s="1"/>
  <c r="O959"/>
  <c r="P959" s="1"/>
  <c r="J960"/>
  <c r="L960" s="1"/>
  <c r="K960"/>
  <c r="M960" s="1"/>
  <c r="O960"/>
  <c r="P960" s="1"/>
  <c r="J961"/>
  <c r="L961" s="1"/>
  <c r="K961"/>
  <c r="M961" s="1"/>
  <c r="O961"/>
  <c r="P961" s="1"/>
  <c r="J962"/>
  <c r="L962" s="1"/>
  <c r="K962"/>
  <c r="M962" s="1"/>
  <c r="O962"/>
  <c r="P962" s="1"/>
  <c r="J963"/>
  <c r="L963" s="1"/>
  <c r="K963"/>
  <c r="M963" s="1"/>
  <c r="O963"/>
  <c r="P963" s="1"/>
  <c r="J964"/>
  <c r="L964" s="1"/>
  <c r="K964"/>
  <c r="M964" s="1"/>
  <c r="O964"/>
  <c r="P964" s="1"/>
  <c r="J965"/>
  <c r="L965" s="1"/>
  <c r="K965"/>
  <c r="M965" s="1"/>
  <c r="O965"/>
  <c r="P965" s="1"/>
  <c r="J966"/>
  <c r="L966" s="1"/>
  <c r="K966"/>
  <c r="M966" s="1"/>
  <c r="O966"/>
  <c r="P966" s="1"/>
  <c r="J967"/>
  <c r="L967" s="1"/>
  <c r="K967"/>
  <c r="M967" s="1"/>
  <c r="O967"/>
  <c r="P967" s="1"/>
  <c r="J968"/>
  <c r="L968" s="1"/>
  <c r="K968"/>
  <c r="M968" s="1"/>
  <c r="O968"/>
  <c r="P968" s="1"/>
  <c r="J969"/>
  <c r="L969" s="1"/>
  <c r="K969"/>
  <c r="M969" s="1"/>
  <c r="O969"/>
  <c r="P969" s="1"/>
  <c r="J970"/>
  <c r="L970" s="1"/>
  <c r="K970"/>
  <c r="M970" s="1"/>
  <c r="O970"/>
  <c r="P970" s="1"/>
  <c r="J971"/>
  <c r="L971" s="1"/>
  <c r="K971"/>
  <c r="M971" s="1"/>
  <c r="O971"/>
  <c r="P971" s="1"/>
  <c r="J972"/>
  <c r="L972" s="1"/>
  <c r="K972"/>
  <c r="M972" s="1"/>
  <c r="O972"/>
  <c r="P972" s="1"/>
  <c r="J973"/>
  <c r="L973" s="1"/>
  <c r="K973"/>
  <c r="M973" s="1"/>
  <c r="O973"/>
  <c r="P973" s="1"/>
  <c r="J974"/>
  <c r="L974" s="1"/>
  <c r="K974"/>
  <c r="M974" s="1"/>
  <c r="O974"/>
  <c r="P974" s="1"/>
  <c r="J975"/>
  <c r="L975" s="1"/>
  <c r="K975"/>
  <c r="M975" s="1"/>
  <c r="O975"/>
  <c r="P975" s="1"/>
  <c r="J976"/>
  <c r="L976" s="1"/>
  <c r="K976"/>
  <c r="M976" s="1"/>
  <c r="O976"/>
  <c r="P976" s="1"/>
  <c r="J977"/>
  <c r="L977" s="1"/>
  <c r="K977"/>
  <c r="M977" s="1"/>
  <c r="O977"/>
  <c r="P977" s="1"/>
  <c r="J978"/>
  <c r="L978" s="1"/>
  <c r="K978"/>
  <c r="M978" s="1"/>
  <c r="O978"/>
  <c r="P978" s="1"/>
  <c r="J979"/>
  <c r="L979" s="1"/>
  <c r="K979"/>
  <c r="M979"/>
  <c r="O979"/>
  <c r="P979" s="1"/>
  <c r="J980"/>
  <c r="L980" s="1"/>
  <c r="K980"/>
  <c r="M980" s="1"/>
  <c r="O980"/>
  <c r="P980" s="1"/>
  <c r="J981"/>
  <c r="L981" s="1"/>
  <c r="K981"/>
  <c r="M981" s="1"/>
  <c r="O981"/>
  <c r="P981" s="1"/>
  <c r="J982"/>
  <c r="L982" s="1"/>
  <c r="K982"/>
  <c r="M982" s="1"/>
  <c r="O982"/>
  <c r="P982" s="1"/>
  <c r="J983"/>
  <c r="L983" s="1"/>
  <c r="K983"/>
  <c r="M983"/>
  <c r="O983"/>
  <c r="P983" s="1"/>
  <c r="J984"/>
  <c r="L984" s="1"/>
  <c r="K984"/>
  <c r="M984" s="1"/>
  <c r="O984"/>
  <c r="P984" s="1"/>
  <c r="J985"/>
  <c r="L985" s="1"/>
  <c r="K985"/>
  <c r="M985" s="1"/>
  <c r="O985"/>
  <c r="P985" s="1"/>
  <c r="J986"/>
  <c r="L986" s="1"/>
  <c r="K986"/>
  <c r="M986" s="1"/>
  <c r="O986"/>
  <c r="P986" s="1"/>
  <c r="J987"/>
  <c r="L987" s="1"/>
  <c r="K987"/>
  <c r="M987"/>
  <c r="O987"/>
  <c r="P987" s="1"/>
  <c r="J988"/>
  <c r="L988" s="1"/>
  <c r="K988"/>
  <c r="M988" s="1"/>
  <c r="O988"/>
  <c r="P988" s="1"/>
  <c r="J989"/>
  <c r="L989" s="1"/>
  <c r="K989"/>
  <c r="M989" s="1"/>
  <c r="O989"/>
  <c r="P989" s="1"/>
  <c r="J990"/>
  <c r="L990" s="1"/>
  <c r="K990"/>
  <c r="M990" s="1"/>
  <c r="O990"/>
  <c r="P990" s="1"/>
  <c r="J991"/>
  <c r="L991" s="1"/>
  <c r="K991"/>
  <c r="M991" s="1"/>
  <c r="O991"/>
  <c r="P991" s="1"/>
  <c r="J992"/>
  <c r="L992" s="1"/>
  <c r="K992"/>
  <c r="M992" s="1"/>
  <c r="O992"/>
  <c r="P992" s="1"/>
  <c r="J993"/>
  <c r="L993" s="1"/>
  <c r="K993"/>
  <c r="M993" s="1"/>
  <c r="O993"/>
  <c r="P993" s="1"/>
  <c r="J994"/>
  <c r="L994" s="1"/>
  <c r="K994"/>
  <c r="M994" s="1"/>
  <c r="O994"/>
  <c r="P994" s="1"/>
  <c r="J995"/>
  <c r="L995" s="1"/>
  <c r="K995"/>
  <c r="M995" s="1"/>
  <c r="O995"/>
  <c r="P995" s="1"/>
  <c r="J996"/>
  <c r="L996" s="1"/>
  <c r="K996"/>
  <c r="M996" s="1"/>
  <c r="O996"/>
  <c r="P996" s="1"/>
  <c r="J997"/>
  <c r="L997" s="1"/>
  <c r="K997"/>
  <c r="M997" s="1"/>
  <c r="O997"/>
  <c r="P997" s="1"/>
  <c r="J998"/>
  <c r="L998" s="1"/>
  <c r="K998"/>
  <c r="M998" s="1"/>
  <c r="O998"/>
  <c r="P998" s="1"/>
  <c r="J999"/>
  <c r="L999" s="1"/>
  <c r="K999"/>
  <c r="M999" s="1"/>
  <c r="O999"/>
  <c r="P999" s="1"/>
  <c r="J1000"/>
  <c r="L1000" s="1"/>
  <c r="K1000"/>
  <c r="M1000" s="1"/>
  <c r="N1000" s="1"/>
  <c r="O1000"/>
  <c r="P1000" s="1"/>
  <c r="J1001"/>
  <c r="L1001" s="1"/>
  <c r="K1001"/>
  <c r="M1001" s="1"/>
  <c r="O1001"/>
  <c r="P1001" s="1"/>
  <c r="J1002"/>
  <c r="L1002" s="1"/>
  <c r="K1002"/>
  <c r="M1002" s="1"/>
  <c r="O1002"/>
  <c r="P1002" s="1"/>
  <c r="J1003"/>
  <c r="L1003" s="1"/>
  <c r="K1003"/>
  <c r="M1003" s="1"/>
  <c r="O1003"/>
  <c r="P1003" s="1"/>
  <c r="J1004"/>
  <c r="L1004" s="1"/>
  <c r="K1004"/>
  <c r="M1004" s="1"/>
  <c r="O1004"/>
  <c r="P1004"/>
  <c r="J1005"/>
  <c r="L1005" s="1"/>
  <c r="K1005"/>
  <c r="M1005" s="1"/>
  <c r="O1005"/>
  <c r="P1005" s="1"/>
  <c r="J1006"/>
  <c r="L1006" s="1"/>
  <c r="K1006"/>
  <c r="M1006" s="1"/>
  <c r="O1006"/>
  <c r="P1006" s="1"/>
  <c r="J1007"/>
  <c r="L1007" s="1"/>
  <c r="K1007"/>
  <c r="M1007" s="1"/>
  <c r="O1007"/>
  <c r="P1007" s="1"/>
  <c r="J1008"/>
  <c r="L1008" s="1"/>
  <c r="K1008"/>
  <c r="M1008" s="1"/>
  <c r="O1008"/>
  <c r="P1008" s="1"/>
  <c r="J1009"/>
  <c r="L1009" s="1"/>
  <c r="K1009"/>
  <c r="M1009" s="1"/>
  <c r="O1009"/>
  <c r="P1009" s="1"/>
  <c r="J1010"/>
  <c r="L1010" s="1"/>
  <c r="K1010"/>
  <c r="M1010" s="1"/>
  <c r="O1010"/>
  <c r="P1010" s="1"/>
  <c r="J1011"/>
  <c r="L1011" s="1"/>
  <c r="K1011"/>
  <c r="M1011" s="1"/>
  <c r="O1011"/>
  <c r="P1011" s="1"/>
  <c r="J1012"/>
  <c r="L1012" s="1"/>
  <c r="K1012"/>
  <c r="M1012"/>
  <c r="O1012"/>
  <c r="P1012" s="1"/>
  <c r="J1013"/>
  <c r="L1013" s="1"/>
  <c r="K1013"/>
  <c r="M1013" s="1"/>
  <c r="O1013"/>
  <c r="P1013" s="1"/>
  <c r="J1014"/>
  <c r="L1014" s="1"/>
  <c r="K1014"/>
  <c r="M1014"/>
  <c r="O1014"/>
  <c r="P1014" s="1"/>
  <c r="J1015"/>
  <c r="L1015" s="1"/>
  <c r="K1015"/>
  <c r="M1015" s="1"/>
  <c r="O1015"/>
  <c r="P1015" s="1"/>
  <c r="J1016"/>
  <c r="L1016" s="1"/>
  <c r="K1016"/>
  <c r="M1016" s="1"/>
  <c r="O1016"/>
  <c r="P1016" s="1"/>
  <c r="J1017"/>
  <c r="L1017" s="1"/>
  <c r="K1017"/>
  <c r="M1017" s="1"/>
  <c r="O1017"/>
  <c r="P1017" s="1"/>
  <c r="J1018"/>
  <c r="L1018" s="1"/>
  <c r="K1018"/>
  <c r="M1018" s="1"/>
  <c r="O1018"/>
  <c r="P1018" s="1"/>
  <c r="J1019"/>
  <c r="L1019" s="1"/>
  <c r="K1019"/>
  <c r="M1019" s="1"/>
  <c r="O1019"/>
  <c r="P1019" s="1"/>
  <c r="J1020"/>
  <c r="L1020" s="1"/>
  <c r="K1020"/>
  <c r="M1020" s="1"/>
  <c r="O1020"/>
  <c r="P1020" s="1"/>
  <c r="J1021"/>
  <c r="L1021" s="1"/>
  <c r="K1021"/>
  <c r="M1021" s="1"/>
  <c r="O1021"/>
  <c r="P1021" s="1"/>
  <c r="J1022"/>
  <c r="L1022" s="1"/>
  <c r="K1022"/>
  <c r="M1022" s="1"/>
  <c r="O1022"/>
  <c r="P1022" s="1"/>
  <c r="J1023"/>
  <c r="L1023" s="1"/>
  <c r="K1023"/>
  <c r="M1023"/>
  <c r="O1023"/>
  <c r="P1023" s="1"/>
  <c r="J1024"/>
  <c r="L1024" s="1"/>
  <c r="K1024"/>
  <c r="M1024" s="1"/>
  <c r="O1024"/>
  <c r="P1024" s="1"/>
  <c r="J1025"/>
  <c r="L1025" s="1"/>
  <c r="K1025"/>
  <c r="M1025" s="1"/>
  <c r="O1025"/>
  <c r="P1025" s="1"/>
  <c r="J1026"/>
  <c r="L1026" s="1"/>
  <c r="K1026"/>
  <c r="M1026" s="1"/>
  <c r="O1026"/>
  <c r="P1026" s="1"/>
  <c r="J1027"/>
  <c r="L1027" s="1"/>
  <c r="K1027"/>
  <c r="M1027"/>
  <c r="O1027"/>
  <c r="P1027" s="1"/>
  <c r="J1028"/>
  <c r="L1028" s="1"/>
  <c r="K1028"/>
  <c r="M1028" s="1"/>
  <c r="O1028"/>
  <c r="P1028" s="1"/>
  <c r="J1029"/>
  <c r="L1029" s="1"/>
  <c r="K1029"/>
  <c r="M1029" s="1"/>
  <c r="O1029"/>
  <c r="P1029" s="1"/>
  <c r="J1030"/>
  <c r="L1030" s="1"/>
  <c r="K1030"/>
  <c r="M1030" s="1"/>
  <c r="O1030"/>
  <c r="P1030"/>
  <c r="J1031"/>
  <c r="L1031" s="1"/>
  <c r="K1031"/>
  <c r="M1031" s="1"/>
  <c r="O1031"/>
  <c r="P1031" s="1"/>
  <c r="J1032"/>
  <c r="L1032" s="1"/>
  <c r="K1032"/>
  <c r="M1032" s="1"/>
  <c r="O1032"/>
  <c r="P1032"/>
  <c r="J1033"/>
  <c r="L1033" s="1"/>
  <c r="K1033"/>
  <c r="M1033" s="1"/>
  <c r="O1033"/>
  <c r="P1033" s="1"/>
  <c r="J1034"/>
  <c r="L1034"/>
  <c r="K1034"/>
  <c r="M1034" s="1"/>
  <c r="O1034"/>
  <c r="P1034" s="1"/>
  <c r="J1035"/>
  <c r="L1035" s="1"/>
  <c r="K1035"/>
  <c r="M1035"/>
  <c r="O1035"/>
  <c r="P1035" s="1"/>
  <c r="J1036"/>
  <c r="L1036" s="1"/>
  <c r="K1036"/>
  <c r="M1036" s="1"/>
  <c r="O1036"/>
  <c r="P1036" s="1"/>
  <c r="J1037"/>
  <c r="L1037" s="1"/>
  <c r="K1037"/>
  <c r="M1037" s="1"/>
  <c r="O1037"/>
  <c r="P1037" s="1"/>
  <c r="J1038"/>
  <c r="L1038" s="1"/>
  <c r="K1038"/>
  <c r="M1038" s="1"/>
  <c r="O1038"/>
  <c r="P1038" s="1"/>
  <c r="J1039"/>
  <c r="L1039"/>
  <c r="K1039"/>
  <c r="M1039" s="1"/>
  <c r="O1039"/>
  <c r="P1039" s="1"/>
  <c r="J1040"/>
  <c r="L1040" s="1"/>
  <c r="K1040"/>
  <c r="M1040"/>
  <c r="O1040"/>
  <c r="P1040" s="1"/>
  <c r="J1041"/>
  <c r="L1041" s="1"/>
  <c r="K1041"/>
  <c r="M1041" s="1"/>
  <c r="O1041"/>
  <c r="P1041"/>
  <c r="J1042"/>
  <c r="L1042" s="1"/>
  <c r="K1042"/>
  <c r="M1042" s="1"/>
  <c r="O1042"/>
  <c r="P1042" s="1"/>
  <c r="J1043"/>
  <c r="L1043"/>
  <c r="K1043"/>
  <c r="M1043" s="1"/>
  <c r="O1043"/>
  <c r="P1043" s="1"/>
  <c r="J1044"/>
  <c r="L1044" s="1"/>
  <c r="K1044"/>
  <c r="M1044" s="1"/>
  <c r="O1044"/>
  <c r="P1044" s="1"/>
  <c r="J1045"/>
  <c r="L1045" s="1"/>
  <c r="K1045"/>
  <c r="M1045" s="1"/>
  <c r="O1045"/>
  <c r="P1045" s="1"/>
  <c r="J1046"/>
  <c r="L1046" s="1"/>
  <c r="K1046"/>
  <c r="M1046" s="1"/>
  <c r="O1046"/>
  <c r="P1046" s="1"/>
  <c r="J1047"/>
  <c r="L1047" s="1"/>
  <c r="K1047"/>
  <c r="M1047" s="1"/>
  <c r="O1047"/>
  <c r="P1047" s="1"/>
  <c r="J1048"/>
  <c r="L1048" s="1"/>
  <c r="K1048"/>
  <c r="M1048" s="1"/>
  <c r="O1048"/>
  <c r="P1048" s="1"/>
  <c r="J1049"/>
  <c r="L1049" s="1"/>
  <c r="K1049"/>
  <c r="M1049" s="1"/>
  <c r="O1049"/>
  <c r="P1049" s="1"/>
  <c r="J1050"/>
  <c r="L1050" s="1"/>
  <c r="K1050"/>
  <c r="M1050" s="1"/>
  <c r="O1050"/>
  <c r="P1050" s="1"/>
  <c r="J1051"/>
  <c r="L1051" s="1"/>
  <c r="K1051"/>
  <c r="M1051" s="1"/>
  <c r="O1051"/>
  <c r="P1051" s="1"/>
  <c r="J1052"/>
  <c r="L1052" s="1"/>
  <c r="K1052"/>
  <c r="M1052" s="1"/>
  <c r="O1052"/>
  <c r="P1052" s="1"/>
  <c r="J1053"/>
  <c r="L1053" s="1"/>
  <c r="K1053"/>
  <c r="M1053" s="1"/>
  <c r="O1053"/>
  <c r="P1053" s="1"/>
  <c r="J1054"/>
  <c r="L1054" s="1"/>
  <c r="K1054"/>
  <c r="M1054" s="1"/>
  <c r="O1054"/>
  <c r="P1054" s="1"/>
  <c r="J1055"/>
  <c r="L1055" s="1"/>
  <c r="K1055"/>
  <c r="M1055" s="1"/>
  <c r="O1055"/>
  <c r="P1055" s="1"/>
  <c r="J1056"/>
  <c r="L1056" s="1"/>
  <c r="K1056"/>
  <c r="M1056" s="1"/>
  <c r="O1056"/>
  <c r="P1056" s="1"/>
  <c r="J1057"/>
  <c r="L1057" s="1"/>
  <c r="N1057" s="1"/>
  <c r="K1057"/>
  <c r="M1057" s="1"/>
  <c r="O1057"/>
  <c r="P1057" s="1"/>
  <c r="J1058"/>
  <c r="L1058" s="1"/>
  <c r="K1058"/>
  <c r="M1058" s="1"/>
  <c r="O1058"/>
  <c r="P1058" s="1"/>
  <c r="J1059"/>
  <c r="L1059" s="1"/>
  <c r="K1059"/>
  <c r="M1059" s="1"/>
  <c r="O1059"/>
  <c r="P1059" s="1"/>
  <c r="J1060"/>
  <c r="L1060" s="1"/>
  <c r="K1060"/>
  <c r="M1060" s="1"/>
  <c r="O1060"/>
  <c r="P1060" s="1"/>
  <c r="J1061"/>
  <c r="L1061" s="1"/>
  <c r="K1061"/>
  <c r="M1061" s="1"/>
  <c r="O1061"/>
  <c r="P1061" s="1"/>
  <c r="J1062"/>
  <c r="L1062" s="1"/>
  <c r="K1062"/>
  <c r="M1062" s="1"/>
  <c r="O1062"/>
  <c r="P1062" s="1"/>
  <c r="J1063"/>
  <c r="L1063" s="1"/>
  <c r="K1063"/>
  <c r="M1063" s="1"/>
  <c r="O1063"/>
  <c r="P1063" s="1"/>
  <c r="J1064"/>
  <c r="L1064" s="1"/>
  <c r="K1064"/>
  <c r="M1064" s="1"/>
  <c r="O1064"/>
  <c r="P1064" s="1"/>
  <c r="J1065"/>
  <c r="L1065" s="1"/>
  <c r="K1065"/>
  <c r="M1065" s="1"/>
  <c r="O1065"/>
  <c r="P1065" s="1"/>
  <c r="J1066"/>
  <c r="L1066" s="1"/>
  <c r="K1066"/>
  <c r="M1066" s="1"/>
  <c r="O1066"/>
  <c r="P1066" s="1"/>
  <c r="J1067"/>
  <c r="L1067" s="1"/>
  <c r="K1067"/>
  <c r="M1067" s="1"/>
  <c r="O1067"/>
  <c r="P1067" s="1"/>
  <c r="J1068"/>
  <c r="L1068" s="1"/>
  <c r="K1068"/>
  <c r="M1068" s="1"/>
  <c r="O1068"/>
  <c r="P1068" s="1"/>
  <c r="J1069"/>
  <c r="L1069" s="1"/>
  <c r="K1069"/>
  <c r="M1069" s="1"/>
  <c r="O1069"/>
  <c r="P1069" s="1"/>
  <c r="J1070"/>
  <c r="L1070" s="1"/>
  <c r="K1070"/>
  <c r="M1070" s="1"/>
  <c r="O1070"/>
  <c r="P1070" s="1"/>
  <c r="J1071"/>
  <c r="L1071" s="1"/>
  <c r="K1071"/>
  <c r="M1071" s="1"/>
  <c r="O1071"/>
  <c r="P1071" s="1"/>
  <c r="J1072"/>
  <c r="L1072" s="1"/>
  <c r="K1072"/>
  <c r="M1072" s="1"/>
  <c r="O1072"/>
  <c r="P1072" s="1"/>
  <c r="J1073"/>
  <c r="L1073" s="1"/>
  <c r="K1073"/>
  <c r="M1073" s="1"/>
  <c r="O1073"/>
  <c r="P1073" s="1"/>
  <c r="J1074"/>
  <c r="L1074" s="1"/>
  <c r="K1074"/>
  <c r="M1074" s="1"/>
  <c r="O1074"/>
  <c r="P1074" s="1"/>
  <c r="J1075"/>
  <c r="L1075" s="1"/>
  <c r="K1075"/>
  <c r="M1075" s="1"/>
  <c r="O1075"/>
  <c r="P1075" s="1"/>
  <c r="J1076"/>
  <c r="L1076" s="1"/>
  <c r="K1076"/>
  <c r="M1076" s="1"/>
  <c r="O1076"/>
  <c r="P1076" s="1"/>
  <c r="J1077"/>
  <c r="L1077" s="1"/>
  <c r="K1077"/>
  <c r="M1077" s="1"/>
  <c r="O1077"/>
  <c r="P1077" s="1"/>
  <c r="J1078"/>
  <c r="L1078" s="1"/>
  <c r="K1078"/>
  <c r="M1078" s="1"/>
  <c r="O1078"/>
  <c r="P1078" s="1"/>
  <c r="J1079"/>
  <c r="L1079" s="1"/>
  <c r="K1079"/>
  <c r="M1079" s="1"/>
  <c r="O1079"/>
  <c r="P1079" s="1"/>
  <c r="J1080"/>
  <c r="L1080" s="1"/>
  <c r="K1080"/>
  <c r="M1080" s="1"/>
  <c r="O1080"/>
  <c r="P1080" s="1"/>
  <c r="J1081"/>
  <c r="L1081" s="1"/>
  <c r="K1081"/>
  <c r="M1081" s="1"/>
  <c r="O1081"/>
  <c r="P1081" s="1"/>
  <c r="J1082"/>
  <c r="L1082" s="1"/>
  <c r="K1082"/>
  <c r="M1082" s="1"/>
  <c r="O1082"/>
  <c r="P1082" s="1"/>
  <c r="J1083"/>
  <c r="L1083" s="1"/>
  <c r="K1083"/>
  <c r="M1083" s="1"/>
  <c r="N1083" s="1"/>
  <c r="O1083"/>
  <c r="P1083" s="1"/>
  <c r="J1084"/>
  <c r="L1084" s="1"/>
  <c r="K1084"/>
  <c r="M1084" s="1"/>
  <c r="O1084"/>
  <c r="P1084" s="1"/>
  <c r="J1085"/>
  <c r="L1085" s="1"/>
  <c r="K1085"/>
  <c r="M1085" s="1"/>
  <c r="O1085"/>
  <c r="P1085" s="1"/>
  <c r="J1086"/>
  <c r="L1086" s="1"/>
  <c r="K1086"/>
  <c r="M1086" s="1"/>
  <c r="O1086"/>
  <c r="P1086" s="1"/>
  <c r="J1087"/>
  <c r="L1087" s="1"/>
  <c r="K1087"/>
  <c r="M1087" s="1"/>
  <c r="O1087"/>
  <c r="P1087" s="1"/>
  <c r="J1088"/>
  <c r="L1088" s="1"/>
  <c r="N1088" s="1"/>
  <c r="K1088"/>
  <c r="M1088" s="1"/>
  <c r="O1088"/>
  <c r="P1088" s="1"/>
  <c r="J1089"/>
  <c r="L1089" s="1"/>
  <c r="K1089"/>
  <c r="M1089" s="1"/>
  <c r="O1089"/>
  <c r="P1089" s="1"/>
  <c r="J1090"/>
  <c r="L1090" s="1"/>
  <c r="K1090"/>
  <c r="M1090" s="1"/>
  <c r="O1090"/>
  <c r="P1090" s="1"/>
  <c r="J1091"/>
  <c r="L1091" s="1"/>
  <c r="K1091"/>
  <c r="M1091"/>
  <c r="O1091"/>
  <c r="P1091" s="1"/>
  <c r="J1092"/>
  <c r="L1092" s="1"/>
  <c r="K1092"/>
  <c r="M1092" s="1"/>
  <c r="O1092"/>
  <c r="P1092" s="1"/>
  <c r="J1093"/>
  <c r="L1093" s="1"/>
  <c r="K1093"/>
  <c r="M1093" s="1"/>
  <c r="N1093" s="1"/>
  <c r="O1093"/>
  <c r="P1093" s="1"/>
  <c r="J1094"/>
  <c r="L1094" s="1"/>
  <c r="K1094"/>
  <c r="M1094" s="1"/>
  <c r="O1094"/>
  <c r="P1094" s="1"/>
  <c r="J1095"/>
  <c r="L1095" s="1"/>
  <c r="K1095"/>
  <c r="M1095" s="1"/>
  <c r="O1095"/>
  <c r="P1095" s="1"/>
  <c r="J1096"/>
  <c r="L1096" s="1"/>
  <c r="K1096"/>
  <c r="M1096" s="1"/>
  <c r="O1096"/>
  <c r="P1096"/>
  <c r="J1097"/>
  <c r="L1097" s="1"/>
  <c r="K1097"/>
  <c r="M1097" s="1"/>
  <c r="O1097"/>
  <c r="P1097" s="1"/>
  <c r="J1098"/>
  <c r="L1098" s="1"/>
  <c r="K1098"/>
  <c r="M1098" s="1"/>
  <c r="O1098"/>
  <c r="P1098" s="1"/>
  <c r="J1099"/>
  <c r="L1099" s="1"/>
  <c r="K1099"/>
  <c r="M1099" s="1"/>
  <c r="O1099"/>
  <c r="P1099" s="1"/>
  <c r="J1100"/>
  <c r="L1100" s="1"/>
  <c r="K1100"/>
  <c r="M1100" s="1"/>
  <c r="O1100"/>
  <c r="P1100" s="1"/>
  <c r="J1101"/>
  <c r="L1101" s="1"/>
  <c r="K1101"/>
  <c r="M1101"/>
  <c r="N1101" s="1"/>
  <c r="O1101"/>
  <c r="P1101" s="1"/>
  <c r="J1102"/>
  <c r="L1102" s="1"/>
  <c r="K1102"/>
  <c r="M1102" s="1"/>
  <c r="N1102" s="1"/>
  <c r="O1102"/>
  <c r="P1102" s="1"/>
  <c r="J1103"/>
  <c r="L1103" s="1"/>
  <c r="K1103"/>
  <c r="M1103" s="1"/>
  <c r="O1103"/>
  <c r="P1103" s="1"/>
  <c r="J1104"/>
  <c r="L1104" s="1"/>
  <c r="K1104"/>
  <c r="M1104" s="1"/>
  <c r="O1104"/>
  <c r="P1104" s="1"/>
  <c r="J1105"/>
  <c r="L1105" s="1"/>
  <c r="K1105"/>
  <c r="M1105" s="1"/>
  <c r="O1105"/>
  <c r="P1105" s="1"/>
  <c r="J1106"/>
  <c r="L1106" s="1"/>
  <c r="K1106"/>
  <c r="M1106" s="1"/>
  <c r="O1106"/>
  <c r="P1106"/>
  <c r="J1107"/>
  <c r="L1107" s="1"/>
  <c r="K1107"/>
  <c r="M1107" s="1"/>
  <c r="O1107"/>
  <c r="P1107" s="1"/>
  <c r="J1108"/>
  <c r="L1108" s="1"/>
  <c r="K1108"/>
  <c r="M1108" s="1"/>
  <c r="O1108"/>
  <c r="P1108" s="1"/>
  <c r="J1109"/>
  <c r="L1109" s="1"/>
  <c r="K1109"/>
  <c r="M1109" s="1"/>
  <c r="O1109"/>
  <c r="P1109" s="1"/>
  <c r="J1110"/>
  <c r="L1110" s="1"/>
  <c r="K1110"/>
  <c r="M1110" s="1"/>
  <c r="O1110"/>
  <c r="P1110" s="1"/>
  <c r="J1111"/>
  <c r="L1111" s="1"/>
  <c r="K1111"/>
  <c r="M1111" s="1"/>
  <c r="O1111"/>
  <c r="P1111" s="1"/>
  <c r="J1112"/>
  <c r="L1112" s="1"/>
  <c r="K1112"/>
  <c r="M1112" s="1"/>
  <c r="O1112"/>
  <c r="P1112" s="1"/>
  <c r="J1113"/>
  <c r="L1113" s="1"/>
  <c r="K1113"/>
  <c r="M1113" s="1"/>
  <c r="O1113"/>
  <c r="P1113" s="1"/>
  <c r="J1114"/>
  <c r="L1114" s="1"/>
  <c r="K1114"/>
  <c r="M1114" s="1"/>
  <c r="O1114"/>
  <c r="P1114" s="1"/>
  <c r="J1115"/>
  <c r="L1115" s="1"/>
  <c r="K1115"/>
  <c r="M1115" s="1"/>
  <c r="O1115"/>
  <c r="P1115" s="1"/>
  <c r="J1116"/>
  <c r="L1116" s="1"/>
  <c r="K1116"/>
  <c r="M1116"/>
  <c r="O1116"/>
  <c r="P1116" s="1"/>
  <c r="J1117"/>
  <c r="L1117" s="1"/>
  <c r="K1117"/>
  <c r="M1117" s="1"/>
  <c r="O1117"/>
  <c r="P1117" s="1"/>
  <c r="J1118"/>
  <c r="L1118" s="1"/>
  <c r="K1118"/>
  <c r="M1118" s="1"/>
  <c r="O1118"/>
  <c r="P1118" s="1"/>
  <c r="J1119"/>
  <c r="L1119" s="1"/>
  <c r="N1119" s="1"/>
  <c r="K1119"/>
  <c r="M1119" s="1"/>
  <c r="O1119"/>
  <c r="P1119" s="1"/>
  <c r="J1120"/>
  <c r="L1120"/>
  <c r="K1120"/>
  <c r="M1120" s="1"/>
  <c r="O1120"/>
  <c r="P1120" s="1"/>
  <c r="J1121"/>
  <c r="L1121" s="1"/>
  <c r="K1121"/>
  <c r="M1121"/>
  <c r="O1121"/>
  <c r="P1121" s="1"/>
  <c r="J1122"/>
  <c r="L1122" s="1"/>
  <c r="N1122" s="1"/>
  <c r="K1122"/>
  <c r="M1122" s="1"/>
  <c r="O1122"/>
  <c r="P1122" s="1"/>
  <c r="J1123"/>
  <c r="L1123" s="1"/>
  <c r="K1123"/>
  <c r="M1123" s="1"/>
  <c r="O1123"/>
  <c r="P1123" s="1"/>
  <c r="J1124"/>
  <c r="L1124" s="1"/>
  <c r="K1124"/>
  <c r="M1124" s="1"/>
  <c r="O1124"/>
  <c r="P1124" s="1"/>
  <c r="J1125"/>
  <c r="L1125" s="1"/>
  <c r="K1125"/>
  <c r="M1125" s="1"/>
  <c r="O1125"/>
  <c r="P1125" s="1"/>
  <c r="J1126"/>
  <c r="L1126" s="1"/>
  <c r="K1126"/>
  <c r="M1126" s="1"/>
  <c r="O1126"/>
  <c r="P1126" s="1"/>
  <c r="J1127"/>
  <c r="L1127" s="1"/>
  <c r="K1127"/>
  <c r="M1127" s="1"/>
  <c r="O1127"/>
  <c r="P1127" s="1"/>
  <c r="J1128"/>
  <c r="L1128" s="1"/>
  <c r="K1128"/>
  <c r="M1128" s="1"/>
  <c r="O1128"/>
  <c r="P1128" s="1"/>
  <c r="J1129"/>
  <c r="L1129" s="1"/>
  <c r="K1129"/>
  <c r="M1129" s="1"/>
  <c r="O1129"/>
  <c r="P1129" s="1"/>
  <c r="J1130"/>
  <c r="L1130" s="1"/>
  <c r="K1130"/>
  <c r="M1130" s="1"/>
  <c r="O1130"/>
  <c r="P1130" s="1"/>
  <c r="J1131"/>
  <c r="L1131" s="1"/>
  <c r="K1131"/>
  <c r="M1131" s="1"/>
  <c r="O1131"/>
  <c r="P1131" s="1"/>
  <c r="J1132"/>
  <c r="L1132" s="1"/>
  <c r="K1132"/>
  <c r="M1132" s="1"/>
  <c r="O1132"/>
  <c r="P1132" s="1"/>
  <c r="J1133"/>
  <c r="L1133" s="1"/>
  <c r="K1133"/>
  <c r="M1133" s="1"/>
  <c r="O1133"/>
  <c r="P1133" s="1"/>
  <c r="J1134"/>
  <c r="L1134" s="1"/>
  <c r="K1134"/>
  <c r="M1134" s="1"/>
  <c r="O1134"/>
  <c r="P1134" s="1"/>
  <c r="J1135"/>
  <c r="L1135" s="1"/>
  <c r="K1135"/>
  <c r="M1135" s="1"/>
  <c r="O1135"/>
  <c r="P1135" s="1"/>
  <c r="J1136"/>
  <c r="L1136" s="1"/>
  <c r="K1136"/>
  <c r="M1136" s="1"/>
  <c r="O1136"/>
  <c r="P1136" s="1"/>
  <c r="J1137"/>
  <c r="L1137" s="1"/>
  <c r="K1137"/>
  <c r="M1137" s="1"/>
  <c r="O1137"/>
  <c r="P1137" s="1"/>
  <c r="J1138"/>
  <c r="L1138" s="1"/>
  <c r="K1138"/>
  <c r="M1138" s="1"/>
  <c r="O1138"/>
  <c r="P1138" s="1"/>
  <c r="J1139"/>
  <c r="L1139" s="1"/>
  <c r="K1139"/>
  <c r="M1139" s="1"/>
  <c r="O1139"/>
  <c r="P1139" s="1"/>
  <c r="J1140"/>
  <c r="L1140" s="1"/>
  <c r="K1140"/>
  <c r="M1140" s="1"/>
  <c r="O1140"/>
  <c r="P1140" s="1"/>
  <c r="J1141"/>
  <c r="L1141" s="1"/>
  <c r="K1141"/>
  <c r="M1141" s="1"/>
  <c r="O1141"/>
  <c r="P1141" s="1"/>
  <c r="J1142"/>
  <c r="L1142" s="1"/>
  <c r="K1142"/>
  <c r="M1142" s="1"/>
  <c r="O1142"/>
  <c r="P1142" s="1"/>
  <c r="J1143"/>
  <c r="L1143" s="1"/>
  <c r="K1143"/>
  <c r="M1143" s="1"/>
  <c r="O1143"/>
  <c r="P1143" s="1"/>
  <c r="J1144"/>
  <c r="L1144" s="1"/>
  <c r="K1144"/>
  <c r="M1144" s="1"/>
  <c r="O1144"/>
  <c r="P1144" s="1"/>
  <c r="J1145"/>
  <c r="L1145" s="1"/>
  <c r="K1145"/>
  <c r="M1145" s="1"/>
  <c r="O1145"/>
  <c r="P1145" s="1"/>
  <c r="J1146"/>
  <c r="L1146" s="1"/>
  <c r="K1146"/>
  <c r="M1146" s="1"/>
  <c r="O1146"/>
  <c r="P1146" s="1"/>
  <c r="J1147"/>
  <c r="L1147" s="1"/>
  <c r="K1147"/>
  <c r="M1147" s="1"/>
  <c r="O1147"/>
  <c r="P1147" s="1"/>
  <c r="J1148"/>
  <c r="L1148" s="1"/>
  <c r="K1148"/>
  <c r="M1148" s="1"/>
  <c r="O1148"/>
  <c r="P1148" s="1"/>
  <c r="J1149"/>
  <c r="L1149" s="1"/>
  <c r="K1149"/>
  <c r="M1149" s="1"/>
  <c r="O1149"/>
  <c r="P1149" s="1"/>
  <c r="J1150"/>
  <c r="L1150"/>
  <c r="K1150"/>
  <c r="M1150" s="1"/>
  <c r="O1150"/>
  <c r="P1150" s="1"/>
  <c r="J1151"/>
  <c r="L1151" s="1"/>
  <c r="K1151"/>
  <c r="M1151" s="1"/>
  <c r="O1151"/>
  <c r="P1151" s="1"/>
  <c r="J1152"/>
  <c r="L1152" s="1"/>
  <c r="K1152"/>
  <c r="M1152" s="1"/>
  <c r="O1152"/>
  <c r="P1152" s="1"/>
  <c r="J1153"/>
  <c r="L1153" s="1"/>
  <c r="K1153"/>
  <c r="M1153" s="1"/>
  <c r="O1153"/>
  <c r="P1153" s="1"/>
  <c r="J1154"/>
  <c r="L1154" s="1"/>
  <c r="K1154"/>
  <c r="M1154" s="1"/>
  <c r="O1154"/>
  <c r="P1154" s="1"/>
  <c r="J1155"/>
  <c r="L1155" s="1"/>
  <c r="K1155"/>
  <c r="M1155" s="1"/>
  <c r="O1155"/>
  <c r="P1155"/>
  <c r="J1156"/>
  <c r="L1156" s="1"/>
  <c r="K1156"/>
  <c r="M1156" s="1"/>
  <c r="O1156"/>
  <c r="P1156" s="1"/>
  <c r="J1157"/>
  <c r="L1157" s="1"/>
  <c r="K1157"/>
  <c r="M1157" s="1"/>
  <c r="O1157"/>
  <c r="P1157" s="1"/>
  <c r="J1158"/>
  <c r="L1158" s="1"/>
  <c r="K1158"/>
  <c r="M1158" s="1"/>
  <c r="O1158"/>
  <c r="P1158" s="1"/>
  <c r="J1159"/>
  <c r="L1159" s="1"/>
  <c r="K1159"/>
  <c r="M1159" s="1"/>
  <c r="O1159"/>
  <c r="P1159" s="1"/>
  <c r="J1160"/>
  <c r="L1160" s="1"/>
  <c r="K1160"/>
  <c r="M1160" s="1"/>
  <c r="O1160"/>
  <c r="P1160" s="1"/>
  <c r="J1161"/>
  <c r="L1161" s="1"/>
  <c r="K1161"/>
  <c r="M1161" s="1"/>
  <c r="O1161"/>
  <c r="P1161" s="1"/>
  <c r="J1162"/>
  <c r="L1162" s="1"/>
  <c r="K1162"/>
  <c r="M1162" s="1"/>
  <c r="O1162"/>
  <c r="P1162" s="1"/>
  <c r="J1163"/>
  <c r="L1163" s="1"/>
  <c r="K1163"/>
  <c r="M1163" s="1"/>
  <c r="O1163"/>
  <c r="P1163" s="1"/>
  <c r="J1164"/>
  <c r="L1164" s="1"/>
  <c r="K1164"/>
  <c r="M1164" s="1"/>
  <c r="O1164"/>
  <c r="P1164" s="1"/>
  <c r="J1165"/>
  <c r="L1165" s="1"/>
  <c r="K1165"/>
  <c r="M1165" s="1"/>
  <c r="O1165"/>
  <c r="P1165" s="1"/>
  <c r="J1166"/>
  <c r="L1166" s="1"/>
  <c r="K1166"/>
  <c r="M1166"/>
  <c r="O1166"/>
  <c r="P1166" s="1"/>
  <c r="J1167"/>
  <c r="L1167" s="1"/>
  <c r="K1167"/>
  <c r="M1167" s="1"/>
  <c r="N1167" s="1"/>
  <c r="O1167"/>
  <c r="P1167" s="1"/>
  <c r="J1168"/>
  <c r="L1168" s="1"/>
  <c r="K1168"/>
  <c r="M1168" s="1"/>
  <c r="O1168"/>
  <c r="P1168" s="1"/>
  <c r="J1169"/>
  <c r="L1169" s="1"/>
  <c r="K1169"/>
  <c r="M1169" s="1"/>
  <c r="O1169"/>
  <c r="P1169" s="1"/>
  <c r="J1170"/>
  <c r="L1170" s="1"/>
  <c r="K1170"/>
  <c r="M1170" s="1"/>
  <c r="O1170"/>
  <c r="P1170" s="1"/>
  <c r="J1171"/>
  <c r="L1171" s="1"/>
  <c r="K1171"/>
  <c r="M1171" s="1"/>
  <c r="O1171"/>
  <c r="P1171"/>
  <c r="J1172"/>
  <c r="L1172" s="1"/>
  <c r="K1172"/>
  <c r="M1172" s="1"/>
  <c r="O1172"/>
  <c r="P1172" s="1"/>
  <c r="J1173"/>
  <c r="L1173" s="1"/>
  <c r="K1173"/>
  <c r="M1173" s="1"/>
  <c r="O1173"/>
  <c r="P1173" s="1"/>
  <c r="J1174"/>
  <c r="L1174" s="1"/>
  <c r="K1174"/>
  <c r="M1174" s="1"/>
  <c r="O1174"/>
  <c r="P1174" s="1"/>
  <c r="J1175"/>
  <c r="L1175" s="1"/>
  <c r="K1175"/>
  <c r="M1175" s="1"/>
  <c r="O1175"/>
  <c r="P1175" s="1"/>
  <c r="J1176"/>
  <c r="L1176" s="1"/>
  <c r="K1176"/>
  <c r="M1176"/>
  <c r="O1176"/>
  <c r="P1176" s="1"/>
  <c r="J1177"/>
  <c r="L1177" s="1"/>
  <c r="K1177"/>
  <c r="M1177" s="1"/>
  <c r="O1177"/>
  <c r="P1177" s="1"/>
  <c r="J1178"/>
  <c r="L1178" s="1"/>
  <c r="K1178"/>
  <c r="M1178" s="1"/>
  <c r="O1178"/>
  <c r="P1178" s="1"/>
  <c r="J1179"/>
  <c r="L1179"/>
  <c r="K1179"/>
  <c r="M1179" s="1"/>
  <c r="O1179"/>
  <c r="P1179" s="1"/>
  <c r="J1180"/>
  <c r="L1180" s="1"/>
  <c r="K1180"/>
  <c r="M1180" s="1"/>
  <c r="O1180"/>
  <c r="P1180" s="1"/>
  <c r="J1181"/>
  <c r="L1181" s="1"/>
  <c r="K1181"/>
  <c r="M1181" s="1"/>
  <c r="O1181"/>
  <c r="P1181"/>
  <c r="J1182"/>
  <c r="L1182" s="1"/>
  <c r="K1182"/>
  <c r="M1182" s="1"/>
  <c r="O1182"/>
  <c r="P1182" s="1"/>
  <c r="J1183"/>
  <c r="L1183" s="1"/>
  <c r="K1183"/>
  <c r="M1183" s="1"/>
  <c r="O1183"/>
  <c r="P1183" s="1"/>
  <c r="J1184"/>
  <c r="L1184" s="1"/>
  <c r="K1184"/>
  <c r="M1184" s="1"/>
  <c r="O1184"/>
  <c r="P1184" s="1"/>
  <c r="J1185"/>
  <c r="L1185" s="1"/>
  <c r="K1185"/>
  <c r="M1185" s="1"/>
  <c r="O1185"/>
  <c r="P1185" s="1"/>
  <c r="J1186"/>
  <c r="L1186" s="1"/>
  <c r="K1186"/>
  <c r="M1186" s="1"/>
  <c r="O1186"/>
  <c r="P1186" s="1"/>
  <c r="J1187"/>
  <c r="L1187" s="1"/>
  <c r="K1187"/>
  <c r="M1187" s="1"/>
  <c r="O1187"/>
  <c r="P1187" s="1"/>
  <c r="J1188"/>
  <c r="L1188" s="1"/>
  <c r="K1188"/>
  <c r="M1188"/>
  <c r="O1188"/>
  <c r="P1188" s="1"/>
  <c r="J1189"/>
  <c r="L1189" s="1"/>
  <c r="K1189"/>
  <c r="M1189" s="1"/>
  <c r="O1189"/>
  <c r="P1189" s="1"/>
  <c r="J1190"/>
  <c r="L1190" s="1"/>
  <c r="K1190"/>
  <c r="M1190" s="1"/>
  <c r="O1190"/>
  <c r="P1190" s="1"/>
  <c r="J1191"/>
  <c r="L1191"/>
  <c r="K1191"/>
  <c r="M1191" s="1"/>
  <c r="O1191"/>
  <c r="P1191" s="1"/>
  <c r="J1192"/>
  <c r="L1192" s="1"/>
  <c r="K1192"/>
  <c r="M1192"/>
  <c r="O1192"/>
  <c r="P1192" s="1"/>
  <c r="J1193"/>
  <c r="L1193" s="1"/>
  <c r="K1193"/>
  <c r="M1193" s="1"/>
  <c r="O1193"/>
  <c r="P1193" s="1"/>
  <c r="J1194"/>
  <c r="L1194" s="1"/>
  <c r="K1194"/>
  <c r="M1194"/>
  <c r="O1194"/>
  <c r="P1194" s="1"/>
  <c r="J1195"/>
  <c r="L1195" s="1"/>
  <c r="K1195"/>
  <c r="M1195" s="1"/>
  <c r="O1195"/>
  <c r="P1195" s="1"/>
  <c r="J1196"/>
  <c r="L1196" s="1"/>
  <c r="K1196"/>
  <c r="M1196" s="1"/>
  <c r="O1196"/>
  <c r="P1196" s="1"/>
  <c r="J1197"/>
  <c r="L1197" s="1"/>
  <c r="K1197"/>
  <c r="M1197" s="1"/>
  <c r="O1197"/>
  <c r="P1197"/>
  <c r="J1198"/>
  <c r="L1198" s="1"/>
  <c r="K1198"/>
  <c r="M1198" s="1"/>
  <c r="O1198"/>
  <c r="P1198" s="1"/>
  <c r="J1199"/>
  <c r="L1199" s="1"/>
  <c r="K1199"/>
  <c r="M1199" s="1"/>
  <c r="O1199"/>
  <c r="P1199" s="1"/>
  <c r="J1200"/>
  <c r="L1200" s="1"/>
  <c r="K1200"/>
  <c r="M1200" s="1"/>
  <c r="O1200"/>
  <c r="P1200" s="1"/>
  <c r="J1201"/>
  <c r="L1201" s="1"/>
  <c r="K1201"/>
  <c r="M1201" s="1"/>
  <c r="O1201"/>
  <c r="P1201" s="1"/>
  <c r="J1202"/>
  <c r="L1202"/>
  <c r="K1202"/>
  <c r="M1202" s="1"/>
  <c r="O1202"/>
  <c r="P1202" s="1"/>
  <c r="J1203"/>
  <c r="L1203" s="1"/>
  <c r="K1203"/>
  <c r="M1203" s="1"/>
  <c r="O1203"/>
  <c r="P1203" s="1"/>
  <c r="J1204"/>
  <c r="L1204" s="1"/>
  <c r="K1204"/>
  <c r="M1204" s="1"/>
  <c r="O1204"/>
  <c r="P1204" s="1"/>
  <c r="J1205"/>
  <c r="L1205" s="1"/>
  <c r="K1205"/>
  <c r="M1205" s="1"/>
  <c r="O1205"/>
  <c r="P1205" s="1"/>
  <c r="J1206"/>
  <c r="L1206" s="1"/>
  <c r="K1206"/>
  <c r="M1206" s="1"/>
  <c r="O1206"/>
  <c r="P1206" s="1"/>
  <c r="J1207"/>
  <c r="L1207" s="1"/>
  <c r="K1207"/>
  <c r="M1207" s="1"/>
  <c r="O1207"/>
  <c r="P1207" s="1"/>
  <c r="J1208"/>
  <c r="L1208" s="1"/>
  <c r="K1208"/>
  <c r="M1208" s="1"/>
  <c r="O1208"/>
  <c r="P1208" s="1"/>
  <c r="J1209"/>
  <c r="L1209" s="1"/>
  <c r="K1209"/>
  <c r="M1209" s="1"/>
  <c r="O1209"/>
  <c r="P1209" s="1"/>
  <c r="J1210"/>
  <c r="L1210" s="1"/>
  <c r="K1210"/>
  <c r="M1210" s="1"/>
  <c r="O1210"/>
  <c r="P1210" s="1"/>
  <c r="J1211"/>
  <c r="L1211" s="1"/>
  <c r="K1211"/>
  <c r="M1211" s="1"/>
  <c r="O1211"/>
  <c r="P1211" s="1"/>
  <c r="J1212"/>
  <c r="L1212" s="1"/>
  <c r="K1212"/>
  <c r="M1212" s="1"/>
  <c r="N1212" s="1"/>
  <c r="O1212"/>
  <c r="P1212" s="1"/>
  <c r="J1213"/>
  <c r="L1213" s="1"/>
  <c r="K1213"/>
  <c r="M1213" s="1"/>
  <c r="O1213"/>
  <c r="P1213" s="1"/>
  <c r="J1214"/>
  <c r="L1214" s="1"/>
  <c r="K1214"/>
  <c r="M1214" s="1"/>
  <c r="O1214"/>
  <c r="P1214" s="1"/>
  <c r="J1215"/>
  <c r="L1215" s="1"/>
  <c r="N1215" s="1"/>
  <c r="K1215"/>
  <c r="M1215" s="1"/>
  <c r="O1215"/>
  <c r="P1215" s="1"/>
  <c r="J1216"/>
  <c r="L1216" s="1"/>
  <c r="K1216"/>
  <c r="M1216" s="1"/>
  <c r="O1216"/>
  <c r="P1216" s="1"/>
  <c r="J1217"/>
  <c r="L1217" s="1"/>
  <c r="K1217"/>
  <c r="M1217" s="1"/>
  <c r="O1217"/>
  <c r="P1217" s="1"/>
  <c r="J1218"/>
  <c r="L1218" s="1"/>
  <c r="K1218"/>
  <c r="M1218" s="1"/>
  <c r="O1218"/>
  <c r="P1218" s="1"/>
  <c r="J1219"/>
  <c r="L1219" s="1"/>
  <c r="K1219"/>
  <c r="M1219" s="1"/>
  <c r="O1219"/>
  <c r="P1219" s="1"/>
  <c r="J1220"/>
  <c r="L1220" s="1"/>
  <c r="N1220" s="1"/>
  <c r="K1220"/>
  <c r="M1220" s="1"/>
  <c r="O1220"/>
  <c r="P1220" s="1"/>
  <c r="J1221"/>
  <c r="L1221" s="1"/>
  <c r="K1221"/>
  <c r="M1221"/>
  <c r="O1221"/>
  <c r="P1221" s="1"/>
  <c r="J1222"/>
  <c r="L1222" s="1"/>
  <c r="K1222"/>
  <c r="M1222" s="1"/>
  <c r="O1222"/>
  <c r="P1222" s="1"/>
  <c r="J1223"/>
  <c r="L1223" s="1"/>
  <c r="K1223"/>
  <c r="M1223"/>
  <c r="O1223"/>
  <c r="P1223" s="1"/>
  <c r="J1224"/>
  <c r="L1224" s="1"/>
  <c r="K1224"/>
  <c r="M1224" s="1"/>
  <c r="O1224"/>
  <c r="P1224" s="1"/>
  <c r="J1225"/>
  <c r="L1225" s="1"/>
  <c r="K1225"/>
  <c r="M1225" s="1"/>
  <c r="O1225"/>
  <c r="P1225" s="1"/>
  <c r="J1226"/>
  <c r="L1226" s="1"/>
  <c r="K1226"/>
  <c r="M1226"/>
  <c r="O1226"/>
  <c r="P1226" s="1"/>
  <c r="J1227"/>
  <c r="L1227" s="1"/>
  <c r="N1227" s="1"/>
  <c r="K1227"/>
  <c r="M1227" s="1"/>
  <c r="O1227"/>
  <c r="P1227" s="1"/>
  <c r="J1228"/>
  <c r="L1228" s="1"/>
  <c r="K1228"/>
  <c r="M1228"/>
  <c r="N1228" s="1"/>
  <c r="O1228"/>
  <c r="P1228" s="1"/>
  <c r="J1229"/>
  <c r="L1229" s="1"/>
  <c r="N1229" s="1"/>
  <c r="K1229"/>
  <c r="M1229" s="1"/>
  <c r="O1229"/>
  <c r="P1229" s="1"/>
  <c r="J1230"/>
  <c r="L1230" s="1"/>
  <c r="K1230"/>
  <c r="M1230" s="1"/>
  <c r="O1230"/>
  <c r="P1230" s="1"/>
  <c r="J1231"/>
  <c r="L1231" s="1"/>
  <c r="K1231"/>
  <c r="M1231" s="1"/>
  <c r="O1231"/>
  <c r="P1231"/>
  <c r="J1232"/>
  <c r="L1232" s="1"/>
  <c r="K1232"/>
  <c r="M1232" s="1"/>
  <c r="O1232"/>
  <c r="P1232" s="1"/>
  <c r="J1233"/>
  <c r="L1233" s="1"/>
  <c r="K1233"/>
  <c r="M1233" s="1"/>
  <c r="O1233"/>
  <c r="P1233" s="1"/>
  <c r="J1234"/>
  <c r="L1234" s="1"/>
  <c r="N1234" s="1"/>
  <c r="K1234"/>
  <c r="M1234" s="1"/>
  <c r="O1234"/>
  <c r="P1234" s="1"/>
  <c r="J1235"/>
  <c r="L1235" s="1"/>
  <c r="N1235" s="1"/>
  <c r="K1235"/>
  <c r="M1235"/>
  <c r="O1235"/>
  <c r="P1235" s="1"/>
  <c r="J1236"/>
  <c r="L1236" s="1"/>
  <c r="K1236"/>
  <c r="M1236" s="1"/>
  <c r="O1236"/>
  <c r="P1236" s="1"/>
  <c r="J1237"/>
  <c r="L1237" s="1"/>
  <c r="K1237"/>
  <c r="M1237"/>
  <c r="O1237"/>
  <c r="P1237" s="1"/>
  <c r="J1238"/>
  <c r="L1238" s="1"/>
  <c r="K1238"/>
  <c r="M1238" s="1"/>
  <c r="O1238"/>
  <c r="P1238" s="1"/>
  <c r="J1239"/>
  <c r="L1239" s="1"/>
  <c r="K1239"/>
  <c r="M1239" s="1"/>
  <c r="O1239"/>
  <c r="P1239" s="1"/>
  <c r="J1240"/>
  <c r="L1240" s="1"/>
  <c r="K1240"/>
  <c r="M1240" s="1"/>
  <c r="O1240"/>
  <c r="P1240"/>
  <c r="J1241"/>
  <c r="L1241" s="1"/>
  <c r="K1241"/>
  <c r="M1241" s="1"/>
  <c r="N1241" s="1"/>
  <c r="O1241"/>
  <c r="P1241" s="1"/>
  <c r="J1242"/>
  <c r="L1242" s="1"/>
  <c r="N1242" s="1"/>
  <c r="K1242"/>
  <c r="M1242" s="1"/>
  <c r="O1242"/>
  <c r="P1242" s="1"/>
  <c r="J1243"/>
  <c r="L1243" s="1"/>
  <c r="K1243"/>
  <c r="M1243"/>
  <c r="O1243"/>
  <c r="P1243" s="1"/>
  <c r="J1244"/>
  <c r="L1244" s="1"/>
  <c r="K1244"/>
  <c r="M1244" s="1"/>
  <c r="O1244"/>
  <c r="P1244" s="1"/>
  <c r="J1245"/>
  <c r="L1245" s="1"/>
  <c r="K1245"/>
  <c r="M1245"/>
  <c r="O1245"/>
  <c r="P1245" s="1"/>
  <c r="J1246"/>
  <c r="L1246" s="1"/>
  <c r="N1246" s="1"/>
  <c r="K1246"/>
  <c r="M1246" s="1"/>
  <c r="O1246"/>
  <c r="P1246" s="1"/>
  <c r="J1247"/>
  <c r="L1247" s="1"/>
  <c r="K1247"/>
  <c r="M1247"/>
  <c r="N1247" s="1"/>
  <c r="O1247"/>
  <c r="P1247" s="1"/>
  <c r="J1248"/>
  <c r="L1248" s="1"/>
  <c r="K1248"/>
  <c r="M1248" s="1"/>
  <c r="O1248"/>
  <c r="P1248" s="1"/>
  <c r="J1249"/>
  <c r="L1249" s="1"/>
  <c r="K1249"/>
  <c r="M1249" s="1"/>
  <c r="O1249"/>
  <c r="P1249" s="1"/>
  <c r="J1250"/>
  <c r="L1250"/>
  <c r="K1250"/>
  <c r="M1250" s="1"/>
  <c r="O1250"/>
  <c r="P1250" s="1"/>
  <c r="J1251"/>
  <c r="L1251" s="1"/>
  <c r="K1251"/>
  <c r="M1251" s="1"/>
  <c r="O1251"/>
  <c r="P1251"/>
  <c r="J1252"/>
  <c r="L1252" s="1"/>
  <c r="K1252"/>
  <c r="M1252" s="1"/>
  <c r="O1252"/>
  <c r="P1252" s="1"/>
  <c r="J1253"/>
  <c r="L1253" s="1"/>
  <c r="N1253" s="1"/>
  <c r="K1253"/>
  <c r="M1253" s="1"/>
  <c r="O1253"/>
  <c r="P1253" s="1"/>
  <c r="J1254"/>
  <c r="L1254" s="1"/>
  <c r="K1254"/>
  <c r="M1254" s="1"/>
  <c r="O1254"/>
  <c r="P1254" s="1"/>
  <c r="J1255"/>
  <c r="L1255" s="1"/>
  <c r="K1255"/>
  <c r="M1255" s="1"/>
  <c r="O1255"/>
  <c r="P1255" s="1"/>
  <c r="J1256"/>
  <c r="L1256" s="1"/>
  <c r="K1256"/>
  <c r="M1256" s="1"/>
  <c r="O1256"/>
  <c r="P1256" s="1"/>
  <c r="J1257"/>
  <c r="L1257"/>
  <c r="K1257"/>
  <c r="M1257" s="1"/>
  <c r="O1257"/>
  <c r="P1257" s="1"/>
  <c r="J1258"/>
  <c r="L1258" s="1"/>
  <c r="K1258"/>
  <c r="M1258" s="1"/>
  <c r="O1258"/>
  <c r="P1258" s="1"/>
  <c r="J1259"/>
  <c r="L1259" s="1"/>
  <c r="K1259"/>
  <c r="M1259" s="1"/>
  <c r="O1259"/>
  <c r="P1259"/>
  <c r="J1260"/>
  <c r="L1260" s="1"/>
  <c r="K1260"/>
  <c r="M1260" s="1"/>
  <c r="O1260"/>
  <c r="P1260" s="1"/>
  <c r="J1261"/>
  <c r="L1261" s="1"/>
  <c r="N1261" s="1"/>
  <c r="K1261"/>
  <c r="M1261" s="1"/>
  <c r="O1261"/>
  <c r="P1261" s="1"/>
  <c r="J1262"/>
  <c r="L1262" s="1"/>
  <c r="K1262"/>
  <c r="M1262" s="1"/>
  <c r="O1262"/>
  <c r="P1262" s="1"/>
  <c r="J1263"/>
  <c r="L1263" s="1"/>
  <c r="K1263"/>
  <c r="M1263" s="1"/>
  <c r="O1263"/>
  <c r="P1263" s="1"/>
  <c r="J1264"/>
  <c r="L1264" s="1"/>
  <c r="K1264"/>
  <c r="M1264" s="1"/>
  <c r="O1264"/>
  <c r="P1264" s="1"/>
  <c r="J1265"/>
  <c r="L1265" s="1"/>
  <c r="K1265"/>
  <c r="M1265" s="1"/>
  <c r="O1265"/>
  <c r="P1265" s="1"/>
  <c r="J1266"/>
  <c r="L1266" s="1"/>
  <c r="K1266"/>
  <c r="M1266" s="1"/>
  <c r="O1266"/>
  <c r="P1266"/>
  <c r="J1267"/>
  <c r="L1267" s="1"/>
  <c r="K1267"/>
  <c r="M1267" s="1"/>
  <c r="N1267" s="1"/>
  <c r="O1267"/>
  <c r="P1267" s="1"/>
  <c r="J1268"/>
  <c r="L1268" s="1"/>
  <c r="K1268"/>
  <c r="M1268" s="1"/>
  <c r="O1268"/>
  <c r="P1268"/>
  <c r="J1269"/>
  <c r="L1269" s="1"/>
  <c r="K1269"/>
  <c r="M1269" s="1"/>
  <c r="N1269" s="1"/>
  <c r="O1269"/>
  <c r="P1269" s="1"/>
  <c r="J1270"/>
  <c r="L1270" s="1"/>
  <c r="K1270"/>
  <c r="M1270" s="1"/>
  <c r="O1270"/>
  <c r="P1270" s="1"/>
  <c r="J1271"/>
  <c r="L1271" s="1"/>
  <c r="K1271"/>
  <c r="M1271"/>
  <c r="O1271"/>
  <c r="P1271" s="1"/>
  <c r="J1272"/>
  <c r="L1272" s="1"/>
  <c r="K1272"/>
  <c r="M1272" s="1"/>
  <c r="O1272"/>
  <c r="P1272" s="1"/>
  <c r="J1273"/>
  <c r="L1273" s="1"/>
  <c r="K1273"/>
  <c r="M1273" s="1"/>
  <c r="O1273"/>
  <c r="P1273" s="1"/>
  <c r="J1274"/>
  <c r="L1274" s="1"/>
  <c r="K1274"/>
  <c r="M1274"/>
  <c r="O1274"/>
  <c r="P1274" s="1"/>
  <c r="J1275"/>
  <c r="L1275" s="1"/>
  <c r="K1275"/>
  <c r="M1275" s="1"/>
  <c r="O1275"/>
  <c r="P1275" s="1"/>
  <c r="J1276"/>
  <c r="L1276" s="1"/>
  <c r="K1276"/>
  <c r="M1276"/>
  <c r="O1276"/>
  <c r="P1276" s="1"/>
  <c r="J1277"/>
  <c r="L1277" s="1"/>
  <c r="N1277" s="1"/>
  <c r="K1277"/>
  <c r="M1277" s="1"/>
  <c r="O1277"/>
  <c r="P1277" s="1"/>
  <c r="J1278"/>
  <c r="L1278" s="1"/>
  <c r="K1278"/>
  <c r="M1278"/>
  <c r="N1278" s="1"/>
  <c r="O1278"/>
  <c r="P1278" s="1"/>
  <c r="J1279"/>
  <c r="L1279" s="1"/>
  <c r="N1279" s="1"/>
  <c r="K1279"/>
  <c r="M1279" s="1"/>
  <c r="O1279"/>
  <c r="P1279" s="1"/>
  <c r="J1280"/>
  <c r="L1280" s="1"/>
  <c r="K1280"/>
  <c r="M1280" s="1"/>
  <c r="O1280"/>
  <c r="P1280" s="1"/>
  <c r="J1281"/>
  <c r="L1281"/>
  <c r="K1281"/>
  <c r="M1281" s="1"/>
  <c r="O1281"/>
  <c r="P1281" s="1"/>
  <c r="J1282"/>
  <c r="L1282" s="1"/>
  <c r="K1282"/>
  <c r="M1282" s="1"/>
  <c r="O1282"/>
  <c r="P1282" s="1"/>
  <c r="J1283"/>
  <c r="L1283" s="1"/>
  <c r="K1283"/>
  <c r="M1283" s="1"/>
  <c r="O1283"/>
  <c r="P1283" s="1"/>
  <c r="J1284"/>
  <c r="L1284" s="1"/>
  <c r="K1284"/>
  <c r="M1284" s="1"/>
  <c r="N1284" s="1"/>
  <c r="O1284"/>
  <c r="P1284" s="1"/>
  <c r="J1285"/>
  <c r="L1285" s="1"/>
  <c r="N1285" s="1"/>
  <c r="K1285"/>
  <c r="M1285" s="1"/>
  <c r="O1285"/>
  <c r="P1285" s="1"/>
  <c r="J1286"/>
  <c r="L1286" s="1"/>
  <c r="K1286"/>
  <c r="M1286" s="1"/>
  <c r="O1286"/>
  <c r="P1286" s="1"/>
  <c r="J1287"/>
  <c r="L1287"/>
  <c r="K1287"/>
  <c r="M1287" s="1"/>
  <c r="O1287"/>
  <c r="P1287" s="1"/>
  <c r="J1288"/>
  <c r="L1288"/>
  <c r="K1288"/>
  <c r="M1288" s="1"/>
  <c r="O1288"/>
  <c r="P1288" s="1"/>
  <c r="J1289"/>
  <c r="L1289" s="1"/>
  <c r="K1289"/>
  <c r="M1289" s="1"/>
  <c r="O1289"/>
  <c r="P1289" s="1"/>
  <c r="J1290"/>
  <c r="L1290" s="1"/>
  <c r="K1290"/>
  <c r="M1290" s="1"/>
  <c r="O1290"/>
  <c r="P1290" s="1"/>
  <c r="J1291"/>
  <c r="L1291" s="1"/>
  <c r="K1291"/>
  <c r="M1291" s="1"/>
  <c r="O1291"/>
  <c r="P1291" s="1"/>
  <c r="J1292"/>
  <c r="L1292" s="1"/>
  <c r="K1292"/>
  <c r="M1292" s="1"/>
  <c r="O1292"/>
  <c r="P1292" s="1"/>
  <c r="J1293"/>
  <c r="L1293" s="1"/>
  <c r="K1293"/>
  <c r="M1293" s="1"/>
  <c r="O1293"/>
  <c r="P1293" s="1"/>
  <c r="J1294"/>
  <c r="L1294" s="1"/>
  <c r="K1294"/>
  <c r="M1294" s="1"/>
  <c r="O1294"/>
  <c r="P1294" s="1"/>
  <c r="J1295"/>
  <c r="L1295" s="1"/>
  <c r="K1295"/>
  <c r="M1295" s="1"/>
  <c r="O1295"/>
  <c r="P1295" s="1"/>
  <c r="J1296"/>
  <c r="L1296" s="1"/>
  <c r="K1296"/>
  <c r="M1296" s="1"/>
  <c r="O1296"/>
  <c r="P1296" s="1"/>
  <c r="J1297"/>
  <c r="L1297" s="1"/>
  <c r="K1297"/>
  <c r="M1297" s="1"/>
  <c r="O1297"/>
  <c r="P1297" s="1"/>
  <c r="J1298"/>
  <c r="L1298" s="1"/>
  <c r="K1298"/>
  <c r="M1298" s="1"/>
  <c r="O1298"/>
  <c r="P1298" s="1"/>
  <c r="J1299"/>
  <c r="L1299" s="1"/>
  <c r="K1299"/>
  <c r="M1299" s="1"/>
  <c r="O1299"/>
  <c r="P1299" s="1"/>
  <c r="J1300"/>
  <c r="L1300" s="1"/>
  <c r="N1300" s="1"/>
  <c r="K1300"/>
  <c r="M1300" s="1"/>
  <c r="O1300"/>
  <c r="P1300" s="1"/>
  <c r="J1301"/>
  <c r="L1301" s="1"/>
  <c r="K1301"/>
  <c r="M1301" s="1"/>
  <c r="O1301"/>
  <c r="P1301" s="1"/>
  <c r="J1302"/>
  <c r="L1302" s="1"/>
  <c r="K1302"/>
  <c r="M1302" s="1"/>
  <c r="O1302"/>
  <c r="P1302"/>
  <c r="J1303"/>
  <c r="L1303" s="1"/>
  <c r="K1303"/>
  <c r="M1303" s="1"/>
  <c r="N1303" s="1"/>
  <c r="O1303"/>
  <c r="P1303" s="1"/>
  <c r="J1304"/>
  <c r="L1304" s="1"/>
  <c r="N1304" s="1"/>
  <c r="K1304"/>
  <c r="M1304" s="1"/>
  <c r="O1304"/>
  <c r="P1304" s="1"/>
  <c r="J1305"/>
  <c r="L1305" s="1"/>
  <c r="K1305"/>
  <c r="M1305" s="1"/>
  <c r="O1305"/>
  <c r="P1305" s="1"/>
  <c r="J1306"/>
  <c r="L1306"/>
  <c r="K1306"/>
  <c r="M1306" s="1"/>
  <c r="O1306"/>
  <c r="P1306" s="1"/>
  <c r="J1307"/>
  <c r="L1307" s="1"/>
  <c r="K1307"/>
  <c r="M1307" s="1"/>
  <c r="O1307"/>
  <c r="P1307" s="1"/>
  <c r="J1308"/>
  <c r="L1308" s="1"/>
  <c r="N1308" s="1"/>
  <c r="K1308"/>
  <c r="M1308" s="1"/>
  <c r="O1308"/>
  <c r="P1308" s="1"/>
  <c r="J1309"/>
  <c r="L1309" s="1"/>
  <c r="K1309"/>
  <c r="M1309" s="1"/>
  <c r="O1309"/>
  <c r="P1309" s="1"/>
  <c r="J1310"/>
  <c r="L1310" s="1"/>
  <c r="K1310"/>
  <c r="M1310" s="1"/>
  <c r="O1310"/>
  <c r="P1310" s="1"/>
  <c r="J1311"/>
  <c r="L1311" s="1"/>
  <c r="K1311"/>
  <c r="M1311" s="1"/>
  <c r="O1311"/>
  <c r="P1311" s="1"/>
  <c r="J1312"/>
  <c r="L1312"/>
  <c r="K1312"/>
  <c r="M1312" s="1"/>
  <c r="O1312"/>
  <c r="P1312" s="1"/>
  <c r="J1313"/>
  <c r="L1313" s="1"/>
  <c r="K1313"/>
  <c r="M1313" s="1"/>
  <c r="N1313" s="1"/>
  <c r="O1313"/>
  <c r="P1313" s="1"/>
  <c r="J1314"/>
  <c r="L1314" s="1"/>
  <c r="K1314"/>
  <c r="M1314" s="1"/>
  <c r="O1314"/>
  <c r="P1314"/>
  <c r="J1315"/>
  <c r="L1315" s="1"/>
  <c r="K1315"/>
  <c r="M1315" s="1"/>
  <c r="N1315" s="1"/>
  <c r="O1315"/>
  <c r="P1315" s="1"/>
  <c r="J1316"/>
  <c r="L1316" s="1"/>
  <c r="K1316"/>
  <c r="M1316" s="1"/>
  <c r="O1316"/>
  <c r="P1316"/>
  <c r="J1317"/>
  <c r="L1317" s="1"/>
  <c r="K1317"/>
  <c r="M1317" s="1"/>
  <c r="O1317"/>
  <c r="P1317" s="1"/>
  <c r="J1318"/>
  <c r="L1318" s="1"/>
  <c r="K1318"/>
  <c r="M1318" s="1"/>
  <c r="O1318"/>
  <c r="P1318" s="1"/>
  <c r="J1319"/>
  <c r="L1319" s="1"/>
  <c r="K1319"/>
  <c r="M1319" s="1"/>
  <c r="O1319"/>
  <c r="P1319" s="1"/>
  <c r="J1320"/>
  <c r="L1320" s="1"/>
  <c r="K1320"/>
  <c r="M1320" s="1"/>
  <c r="O1320"/>
  <c r="P1320" s="1"/>
  <c r="J1321"/>
  <c r="L1321" s="1"/>
  <c r="K1321"/>
  <c r="M1321" s="1"/>
  <c r="O1321"/>
  <c r="P1321" s="1"/>
  <c r="J1322"/>
  <c r="L1322" s="1"/>
  <c r="K1322"/>
  <c r="M1322" s="1"/>
  <c r="O1322"/>
  <c r="P1322" s="1"/>
  <c r="J1323"/>
  <c r="L1323" s="1"/>
  <c r="K1323"/>
  <c r="M1323" s="1"/>
  <c r="O1323"/>
  <c r="P1323" s="1"/>
  <c r="J1324"/>
  <c r="L1324" s="1"/>
  <c r="K1324"/>
  <c r="M1324" s="1"/>
  <c r="O1324"/>
  <c r="P1324" s="1"/>
  <c r="J1325"/>
  <c r="L1325" s="1"/>
  <c r="K1325"/>
  <c r="M1325"/>
  <c r="O1325"/>
  <c r="P1325" s="1"/>
  <c r="J1326"/>
  <c r="L1326" s="1"/>
  <c r="K1326"/>
  <c r="M1326" s="1"/>
  <c r="O1326"/>
  <c r="P1326" s="1"/>
  <c r="J1327"/>
  <c r="L1327" s="1"/>
  <c r="K1327"/>
  <c r="M1327" s="1"/>
  <c r="N1327" s="1"/>
  <c r="O1327"/>
  <c r="P1327" s="1"/>
  <c r="J1328"/>
  <c r="L1328" s="1"/>
  <c r="K1328"/>
  <c r="M1328" s="1"/>
  <c r="O1328"/>
  <c r="P1328" s="1"/>
  <c r="J1329"/>
  <c r="L1329" s="1"/>
  <c r="N1329" s="1"/>
  <c r="K1329"/>
  <c r="M1329" s="1"/>
  <c r="O1329"/>
  <c r="P1329" s="1"/>
  <c r="J1330"/>
  <c r="L1330" s="1"/>
  <c r="K1330"/>
  <c r="M1330" s="1"/>
  <c r="O1330"/>
  <c r="P1330" s="1"/>
  <c r="J1331"/>
  <c r="L1331"/>
  <c r="N1331" s="1"/>
  <c r="K1331"/>
  <c r="M1331" s="1"/>
  <c r="O1331"/>
  <c r="P1331" s="1"/>
  <c r="J1332"/>
  <c r="L1332" s="1"/>
  <c r="K1332"/>
  <c r="M1332" s="1"/>
  <c r="O1332"/>
  <c r="P1332" s="1"/>
  <c r="J1333"/>
  <c r="L1333" s="1"/>
  <c r="K1333"/>
  <c r="M1333" s="1"/>
  <c r="O1333"/>
  <c r="P1333" s="1"/>
  <c r="J1334"/>
  <c r="L1334" s="1"/>
  <c r="K1334"/>
  <c r="M1334" s="1"/>
  <c r="N1334" s="1"/>
  <c r="O1334"/>
  <c r="P1334" s="1"/>
  <c r="J1335"/>
  <c r="L1335" s="1"/>
  <c r="N1335" s="1"/>
  <c r="K1335"/>
  <c r="M1335" s="1"/>
  <c r="O1335"/>
  <c r="P1335" s="1"/>
  <c r="J1336"/>
  <c r="L1336" s="1"/>
  <c r="K1336"/>
  <c r="M1336" s="1"/>
  <c r="N1336" s="1"/>
  <c r="O1336"/>
  <c r="P1336" s="1"/>
  <c r="J1337"/>
  <c r="L1337" s="1"/>
  <c r="K1337"/>
  <c r="M1337" s="1"/>
  <c r="O1337"/>
  <c r="P1337" s="1"/>
  <c r="J1338"/>
  <c r="L1338" s="1"/>
  <c r="K1338"/>
  <c r="M1338" s="1"/>
  <c r="O1338"/>
  <c r="P1338" s="1"/>
  <c r="J1339"/>
  <c r="L1339" s="1"/>
  <c r="K1339"/>
  <c r="M1339" s="1"/>
  <c r="O1339"/>
  <c r="P1339" s="1"/>
  <c r="J1340"/>
  <c r="L1340" s="1"/>
  <c r="K1340"/>
  <c r="M1340" s="1"/>
  <c r="O1340"/>
  <c r="P1340" s="1"/>
  <c r="J1341"/>
  <c r="L1341" s="1"/>
  <c r="K1341"/>
  <c r="M1341" s="1"/>
  <c r="O1341"/>
  <c r="P1341" s="1"/>
  <c r="J1342"/>
  <c r="L1342" s="1"/>
  <c r="K1342"/>
  <c r="M1342" s="1"/>
  <c r="O1342"/>
  <c r="P1342" s="1"/>
  <c r="J1343"/>
  <c r="L1343" s="1"/>
  <c r="K1343"/>
  <c r="M1343" s="1"/>
  <c r="O1343"/>
  <c r="P1343" s="1"/>
  <c r="J1344"/>
  <c r="L1344" s="1"/>
  <c r="K1344"/>
  <c r="M1344" s="1"/>
  <c r="O1344"/>
  <c r="P1344" s="1"/>
  <c r="J1345"/>
  <c r="L1345" s="1"/>
  <c r="K1345"/>
  <c r="M1345" s="1"/>
  <c r="O1345"/>
  <c r="P1345" s="1"/>
  <c r="J1346"/>
  <c r="L1346" s="1"/>
  <c r="K1346"/>
  <c r="M1346"/>
  <c r="O1346"/>
  <c r="P1346" s="1"/>
  <c r="J1347"/>
  <c r="L1347" s="1"/>
  <c r="N1347" s="1"/>
  <c r="K1347"/>
  <c r="M1347" s="1"/>
  <c r="O1347"/>
  <c r="P1347" s="1"/>
  <c r="J1348"/>
  <c r="L1348" s="1"/>
  <c r="K1348"/>
  <c r="M1348" s="1"/>
  <c r="N1348" s="1"/>
  <c r="O1348"/>
  <c r="P1348" s="1"/>
  <c r="J1349"/>
  <c r="L1349" s="1"/>
  <c r="K1349"/>
  <c r="M1349" s="1"/>
  <c r="O1349"/>
  <c r="P1349" s="1"/>
  <c r="J1350"/>
  <c r="L1350" s="1"/>
  <c r="K1350"/>
  <c r="M1350" s="1"/>
  <c r="O1350"/>
  <c r="P1350" s="1"/>
  <c r="J1351"/>
  <c r="L1351" s="1"/>
  <c r="K1351"/>
  <c r="M1351" s="1"/>
  <c r="O1351"/>
  <c r="P1351" s="1"/>
  <c r="J1352"/>
  <c r="L1352" s="1"/>
  <c r="K1352"/>
  <c r="M1352"/>
  <c r="O1352"/>
  <c r="P1352" s="1"/>
  <c r="J1353"/>
  <c r="L1353" s="1"/>
  <c r="K1353"/>
  <c r="M1353" s="1"/>
  <c r="O1353"/>
  <c r="P1353"/>
  <c r="J1354"/>
  <c r="L1354" s="1"/>
  <c r="K1354"/>
  <c r="M1354" s="1"/>
  <c r="O1354"/>
  <c r="P1354" s="1"/>
  <c r="J1355"/>
  <c r="L1355" s="1"/>
  <c r="K1355"/>
  <c r="M1355" s="1"/>
  <c r="O1355"/>
  <c r="P1355" s="1"/>
  <c r="J1356"/>
  <c r="L1356" s="1"/>
  <c r="N1356" s="1"/>
  <c r="K1356"/>
  <c r="M1356" s="1"/>
  <c r="O1356"/>
  <c r="P1356" s="1"/>
  <c r="J1357"/>
  <c r="L1357" s="1"/>
  <c r="K1357"/>
  <c r="M1357" s="1"/>
  <c r="O1357"/>
  <c r="P1357" s="1"/>
  <c r="J1358"/>
  <c r="L1358" s="1"/>
  <c r="K1358"/>
  <c r="M1358" s="1"/>
  <c r="O1358"/>
  <c r="P1358" s="1"/>
  <c r="J1359"/>
  <c r="L1359" s="1"/>
  <c r="K1359"/>
  <c r="M1359" s="1"/>
  <c r="O1359"/>
  <c r="P1359" s="1"/>
  <c r="J1360"/>
  <c r="L1360"/>
  <c r="N1360" s="1"/>
  <c r="K1360"/>
  <c r="M1360" s="1"/>
  <c r="O1360"/>
  <c r="P1360" s="1"/>
  <c r="J1361"/>
  <c r="L1361" s="1"/>
  <c r="K1361"/>
  <c r="M1361" s="1"/>
  <c r="N1361" s="1"/>
  <c r="O1361"/>
  <c r="P1361" s="1"/>
  <c r="J1362"/>
  <c r="L1362" s="1"/>
  <c r="K1362"/>
  <c r="M1362" s="1"/>
  <c r="O1362"/>
  <c r="P1362" s="1"/>
  <c r="J1363"/>
  <c r="L1363" s="1"/>
  <c r="K1363"/>
  <c r="M1363" s="1"/>
  <c r="N1363" s="1"/>
  <c r="O1363"/>
  <c r="P1363" s="1"/>
  <c r="J1364"/>
  <c r="L1364" s="1"/>
  <c r="K1364"/>
  <c r="M1364" s="1"/>
  <c r="O1364"/>
  <c r="P1364" s="1"/>
  <c r="J1365"/>
  <c r="L1365" s="1"/>
  <c r="K1365"/>
  <c r="M1365" s="1"/>
  <c r="N1365" s="1"/>
  <c r="O1365"/>
  <c r="P1365" s="1"/>
  <c r="J1366"/>
  <c r="L1366" s="1"/>
  <c r="K1366"/>
  <c r="M1366" s="1"/>
  <c r="O1366"/>
  <c r="P1366" s="1"/>
  <c r="J1367"/>
  <c r="L1367" s="1"/>
  <c r="K1367"/>
  <c r="M1367" s="1"/>
  <c r="N1367" s="1"/>
  <c r="O1367"/>
  <c r="P1367" s="1"/>
  <c r="J1368"/>
  <c r="L1368" s="1"/>
  <c r="K1368"/>
  <c r="M1368" s="1"/>
  <c r="O1368"/>
  <c r="P1368" s="1"/>
  <c r="J1369"/>
  <c r="L1369" s="1"/>
  <c r="K1369"/>
  <c r="M1369" s="1"/>
  <c r="O1369"/>
  <c r="P1369" s="1"/>
  <c r="J1370"/>
  <c r="L1370" s="1"/>
  <c r="K1370"/>
  <c r="M1370" s="1"/>
  <c r="O1370"/>
  <c r="P1370" s="1"/>
  <c r="J1371"/>
  <c r="L1371" s="1"/>
  <c r="K1371"/>
  <c r="M1371" s="1"/>
  <c r="O1371"/>
  <c r="P1371" s="1"/>
  <c r="J1372"/>
  <c r="L1372" s="1"/>
  <c r="K1372"/>
  <c r="M1372" s="1"/>
  <c r="O1372"/>
  <c r="P1372" s="1"/>
  <c r="J1373"/>
  <c r="L1373" s="1"/>
  <c r="K1373"/>
  <c r="M1373" s="1"/>
  <c r="O1373"/>
  <c r="P1373" s="1"/>
  <c r="J1374"/>
  <c r="L1374" s="1"/>
  <c r="K1374"/>
  <c r="M1374"/>
  <c r="O1374"/>
  <c r="P1374" s="1"/>
  <c r="J1375"/>
  <c r="L1375" s="1"/>
  <c r="N1375" s="1"/>
  <c r="K1375"/>
  <c r="M1375" s="1"/>
  <c r="O1375"/>
  <c r="P1375" s="1"/>
  <c r="J1376"/>
  <c r="L1376" s="1"/>
  <c r="K1376"/>
  <c r="M1376" s="1"/>
  <c r="O1376"/>
  <c r="P1376" s="1"/>
  <c r="J1377"/>
  <c r="L1377" s="1"/>
  <c r="K1377"/>
  <c r="M1377" s="1"/>
  <c r="O1377"/>
  <c r="P1377" s="1"/>
  <c r="J1378"/>
  <c r="L1378"/>
  <c r="K1378"/>
  <c r="M1378" s="1"/>
  <c r="O1378"/>
  <c r="P1378" s="1"/>
  <c r="J1379"/>
  <c r="L1379" s="1"/>
  <c r="K1379"/>
  <c r="M1379" s="1"/>
  <c r="O1379"/>
  <c r="P1379" s="1"/>
  <c r="J1380"/>
  <c r="L1380" s="1"/>
  <c r="K1380"/>
  <c r="M1380" s="1"/>
  <c r="O1380"/>
  <c r="P1380" s="1"/>
  <c r="J1381"/>
  <c r="L1381" s="1"/>
  <c r="K1381"/>
  <c r="M1381" s="1"/>
  <c r="O1381"/>
  <c r="P1381" s="1"/>
  <c r="J1382"/>
  <c r="L1382" s="1"/>
  <c r="K1382"/>
  <c r="M1382" s="1"/>
  <c r="O1382"/>
  <c r="P1382" s="1"/>
  <c r="J1383"/>
  <c r="L1383" s="1"/>
  <c r="K1383"/>
  <c r="M1383" s="1"/>
  <c r="O1383"/>
  <c r="P1383" s="1"/>
  <c r="J1384"/>
  <c r="L1384" s="1"/>
  <c r="K1384"/>
  <c r="M1384" s="1"/>
  <c r="O1384"/>
  <c r="P1384" s="1"/>
  <c r="J1385"/>
  <c r="L1385" s="1"/>
  <c r="K1385"/>
  <c r="M1385" s="1"/>
  <c r="O1385"/>
  <c r="P1385" s="1"/>
  <c r="J1386"/>
  <c r="L1386" s="1"/>
  <c r="K1386"/>
  <c r="M1386" s="1"/>
  <c r="O1386"/>
  <c r="P1386" s="1"/>
  <c r="J1387"/>
  <c r="L1387" s="1"/>
  <c r="K1387"/>
  <c r="M1387" s="1"/>
  <c r="O1387"/>
  <c r="P1387" s="1"/>
  <c r="J1388"/>
  <c r="L1388" s="1"/>
  <c r="K1388"/>
  <c r="M1388" s="1"/>
  <c r="O1388"/>
  <c r="P1388" s="1"/>
  <c r="J1389"/>
  <c r="L1389" s="1"/>
  <c r="K1389"/>
  <c r="M1389" s="1"/>
  <c r="O1389"/>
  <c r="P1389" s="1"/>
  <c r="J1390"/>
  <c r="L1390" s="1"/>
  <c r="K1390"/>
  <c r="M1390" s="1"/>
  <c r="O1390"/>
  <c r="P1390" s="1"/>
  <c r="J1391"/>
  <c r="L1391" s="1"/>
  <c r="K1391"/>
  <c r="M1391" s="1"/>
  <c r="O1391"/>
  <c r="P1391" s="1"/>
  <c r="J1392"/>
  <c r="L1392" s="1"/>
  <c r="K1392"/>
  <c r="M1392" s="1"/>
  <c r="O1392"/>
  <c r="P1392" s="1"/>
  <c r="J1393"/>
  <c r="L1393" s="1"/>
  <c r="K1393"/>
  <c r="M1393" s="1"/>
  <c r="O1393"/>
  <c r="P1393" s="1"/>
  <c r="J1394"/>
  <c r="L1394" s="1"/>
  <c r="K1394"/>
  <c r="M1394"/>
  <c r="N1394" s="1"/>
  <c r="O1394"/>
  <c r="P1394" s="1"/>
  <c r="J1395"/>
  <c r="L1395" s="1"/>
  <c r="K1395"/>
  <c r="M1395" s="1"/>
  <c r="O1395"/>
  <c r="P1395" s="1"/>
  <c r="J1396"/>
  <c r="L1396" s="1"/>
  <c r="K1396"/>
  <c r="M1396" s="1"/>
  <c r="O1396"/>
  <c r="P1396" s="1"/>
  <c r="J1397"/>
  <c r="L1397" s="1"/>
  <c r="K1397"/>
  <c r="M1397" s="1"/>
  <c r="O1397"/>
  <c r="P1397" s="1"/>
  <c r="J1398"/>
  <c r="L1398" s="1"/>
  <c r="K1398"/>
  <c r="M1398" s="1"/>
  <c r="O1398"/>
  <c r="P1398" s="1"/>
  <c r="J1399"/>
  <c r="L1399" s="1"/>
  <c r="N1399" s="1"/>
  <c r="K1399"/>
  <c r="M1399" s="1"/>
  <c r="O1399"/>
  <c r="P1399" s="1"/>
  <c r="J1400"/>
  <c r="L1400" s="1"/>
  <c r="K1400"/>
  <c r="M1400" s="1"/>
  <c r="O1400"/>
  <c r="P1400" s="1"/>
  <c r="J1401"/>
  <c r="L1401" s="1"/>
  <c r="K1401"/>
  <c r="M1401" s="1"/>
  <c r="O1401"/>
  <c r="P1401" s="1"/>
  <c r="J1402"/>
  <c r="L1402" s="1"/>
  <c r="K1402"/>
  <c r="M1402" s="1"/>
  <c r="O1402"/>
  <c r="P1402" s="1"/>
  <c r="J1403"/>
  <c r="L1403" s="1"/>
  <c r="N1403" s="1"/>
  <c r="K1403"/>
  <c r="M1403" s="1"/>
  <c r="O1403"/>
  <c r="P1403" s="1"/>
  <c r="J1404"/>
  <c r="L1404" s="1"/>
  <c r="K1404"/>
  <c r="M1404" s="1"/>
  <c r="O1404"/>
  <c r="P1404" s="1"/>
  <c r="J1405"/>
  <c r="L1405" s="1"/>
  <c r="K1405"/>
  <c r="O1405"/>
  <c r="P1405" s="1"/>
  <c r="J1406"/>
  <c r="L1406" s="1"/>
  <c r="K1406"/>
  <c r="M1406" s="1"/>
  <c r="O1406"/>
  <c r="P1406" s="1"/>
  <c r="J1407"/>
  <c r="L1407" s="1"/>
  <c r="K1407"/>
  <c r="M1407" s="1"/>
  <c r="O1407"/>
  <c r="P1407" s="1"/>
  <c r="J1408"/>
  <c r="L1408" s="1"/>
  <c r="K1408"/>
  <c r="M1408" s="1"/>
  <c r="O1408"/>
  <c r="P1408" s="1"/>
  <c r="J1409"/>
  <c r="L1409" s="1"/>
  <c r="K1409"/>
  <c r="M1409" s="1"/>
  <c r="O1409"/>
  <c r="P1409" s="1"/>
  <c r="J1410"/>
  <c r="L1410" s="1"/>
  <c r="K1410"/>
  <c r="M1410" s="1"/>
  <c r="O1410"/>
  <c r="P1410" s="1"/>
  <c r="J1411"/>
  <c r="L1411" s="1"/>
  <c r="K1411"/>
  <c r="M1411" s="1"/>
  <c r="O1411"/>
  <c r="P1411" s="1"/>
  <c r="J1412"/>
  <c r="L1412" s="1"/>
  <c r="K1412"/>
  <c r="M1412" s="1"/>
  <c r="O1412"/>
  <c r="P1412" s="1"/>
  <c r="J1413"/>
  <c r="L1413" s="1"/>
  <c r="K1413"/>
  <c r="O1413"/>
  <c r="P1413" s="1"/>
  <c r="J1414"/>
  <c r="L1414" s="1"/>
  <c r="K1414"/>
  <c r="M1414" s="1"/>
  <c r="O1414"/>
  <c r="P1414" s="1"/>
  <c r="J1415"/>
  <c r="L1415" s="1"/>
  <c r="K1415"/>
  <c r="M1415"/>
  <c r="O1415"/>
  <c r="P1415" s="1"/>
  <c r="J1416"/>
  <c r="L1416" s="1"/>
  <c r="K1416"/>
  <c r="M1416" s="1"/>
  <c r="O1416"/>
  <c r="P1416" s="1"/>
  <c r="J1417"/>
  <c r="L1417" s="1"/>
  <c r="K1417"/>
  <c r="O1417"/>
  <c r="P1417" s="1"/>
  <c r="J1418"/>
  <c r="L1418" s="1"/>
  <c r="K1418"/>
  <c r="O1418"/>
  <c r="P1418" s="1"/>
  <c r="J1419"/>
  <c r="L1419" s="1"/>
  <c r="N1419" s="1"/>
  <c r="K1419"/>
  <c r="M1419" s="1"/>
  <c r="O1419"/>
  <c r="P1419" s="1"/>
  <c r="J1420"/>
  <c r="L1420" s="1"/>
  <c r="K1420"/>
  <c r="M1420" s="1"/>
  <c r="O1420"/>
  <c r="P1420" s="1"/>
  <c r="J1421"/>
  <c r="L1421" s="1"/>
  <c r="K1421"/>
  <c r="M1421" s="1"/>
  <c r="O1421"/>
  <c r="P1421" s="1"/>
  <c r="J1422"/>
  <c r="L1422" s="1"/>
  <c r="K1422"/>
  <c r="O1422"/>
  <c r="P1422" s="1"/>
  <c r="J1423"/>
  <c r="L1423" s="1"/>
  <c r="K1423"/>
  <c r="M1423" s="1"/>
  <c r="O1423"/>
  <c r="P1423" s="1"/>
  <c r="J1424"/>
  <c r="L1424" s="1"/>
  <c r="K1424"/>
  <c r="M1424" s="1"/>
  <c r="O1424"/>
  <c r="P1424" s="1"/>
  <c r="J1425"/>
  <c r="L1425" s="1"/>
  <c r="K1425"/>
  <c r="M1425" s="1"/>
  <c r="O1425"/>
  <c r="P1425" s="1"/>
  <c r="J1426"/>
  <c r="L1426" s="1"/>
  <c r="K1426"/>
  <c r="M1426" s="1"/>
  <c r="O1426"/>
  <c r="P1426" s="1"/>
  <c r="J1427"/>
  <c r="L1427" s="1"/>
  <c r="K1427"/>
  <c r="O1427"/>
  <c r="P1427" s="1"/>
  <c r="J1428"/>
  <c r="L1428" s="1"/>
  <c r="K1428"/>
  <c r="M1428" s="1"/>
  <c r="O1428"/>
  <c r="P1428" s="1"/>
  <c r="J1429"/>
  <c r="L1429" s="1"/>
  <c r="K1429"/>
  <c r="M1429" s="1"/>
  <c r="O1429"/>
  <c r="P1429" s="1"/>
  <c r="J1430"/>
  <c r="L1430" s="1"/>
  <c r="K1430"/>
  <c r="M1430"/>
  <c r="O1430"/>
  <c r="P1430" s="1"/>
  <c r="J1431"/>
  <c r="L1431" s="1"/>
  <c r="K1431"/>
  <c r="O1431"/>
  <c r="P1431" s="1"/>
  <c r="J1432"/>
  <c r="L1432" s="1"/>
  <c r="K1432"/>
  <c r="O1432"/>
  <c r="P1432"/>
  <c r="J1433"/>
  <c r="L1433" s="1"/>
  <c r="K1433"/>
  <c r="M1433" s="1"/>
  <c r="O1433"/>
  <c r="P1433" s="1"/>
  <c r="J1434"/>
  <c r="L1434" s="1"/>
  <c r="K1434"/>
  <c r="M1434" s="1"/>
  <c r="O1434"/>
  <c r="P1434" s="1"/>
  <c r="J1435"/>
  <c r="L1435" s="1"/>
  <c r="K1435"/>
  <c r="O1435"/>
  <c r="P1435" s="1"/>
  <c r="J1436"/>
  <c r="L1436" s="1"/>
  <c r="K1436"/>
  <c r="M1436" s="1"/>
  <c r="O1436"/>
  <c r="P1436" s="1"/>
  <c r="J1437"/>
  <c r="L1437" s="1"/>
  <c r="K1437"/>
  <c r="M1437" s="1"/>
  <c r="O1437"/>
  <c r="P1437" s="1"/>
  <c r="J1438"/>
  <c r="L1438" s="1"/>
  <c r="K1438"/>
  <c r="O1438"/>
  <c r="P1438" s="1"/>
  <c r="J1439"/>
  <c r="L1439" s="1"/>
  <c r="K1439"/>
  <c r="M1439" s="1"/>
  <c r="O1439"/>
  <c r="P1439" s="1"/>
  <c r="J1440"/>
  <c r="L1440" s="1"/>
  <c r="K1440"/>
  <c r="M1440" s="1"/>
  <c r="O1440"/>
  <c r="P1440" s="1"/>
  <c r="J1441"/>
  <c r="L1441" s="1"/>
  <c r="K1441"/>
  <c r="M1441" s="1"/>
  <c r="O1441"/>
  <c r="P1441" s="1"/>
  <c r="J1442"/>
  <c r="L1442" s="1"/>
  <c r="K1442"/>
  <c r="M1442" s="1"/>
  <c r="O1442"/>
  <c r="P1442" s="1"/>
  <c r="J1443"/>
  <c r="L1443" s="1"/>
  <c r="K1443"/>
  <c r="M1443" s="1"/>
  <c r="O1443"/>
  <c r="P1443" s="1"/>
  <c r="J1444"/>
  <c r="L1444" s="1"/>
  <c r="K1444"/>
  <c r="M1444" s="1"/>
  <c r="O1444"/>
  <c r="P1444" s="1"/>
  <c r="J1445"/>
  <c r="L1445" s="1"/>
  <c r="K1445"/>
  <c r="M1445" s="1"/>
  <c r="O1445"/>
  <c r="P1445" s="1"/>
  <c r="J1446"/>
  <c r="L1446" s="1"/>
  <c r="K1446"/>
  <c r="M1446" s="1"/>
  <c r="O1446"/>
  <c r="P1446" s="1"/>
  <c r="J1447"/>
  <c r="L1447" s="1"/>
  <c r="K1447"/>
  <c r="M1447" s="1"/>
  <c r="O1447"/>
  <c r="P1447" s="1"/>
  <c r="J1448"/>
  <c r="L1448" s="1"/>
  <c r="K1448"/>
  <c r="M1448" s="1"/>
  <c r="O1448"/>
  <c r="P1448" s="1"/>
  <c r="J1449"/>
  <c r="L1449" s="1"/>
  <c r="N1449" s="1"/>
  <c r="K1449"/>
  <c r="M1449" s="1"/>
  <c r="O1449"/>
  <c r="P1449" s="1"/>
  <c r="J1450"/>
  <c r="L1450" s="1"/>
  <c r="K1450"/>
  <c r="M1450" s="1"/>
  <c r="O1450"/>
  <c r="P1450" s="1"/>
  <c r="J1451"/>
  <c r="L1451" s="1"/>
  <c r="K1451"/>
  <c r="O1451"/>
  <c r="P1451" s="1"/>
  <c r="J1452"/>
  <c r="L1452" s="1"/>
  <c r="K1452"/>
  <c r="O1452"/>
  <c r="P1452" s="1"/>
  <c r="J1453"/>
  <c r="L1453" s="1"/>
  <c r="K1453"/>
  <c r="O1453"/>
  <c r="P1453" s="1"/>
  <c r="J1454"/>
  <c r="L1454" s="1"/>
  <c r="K1454"/>
  <c r="M1454" s="1"/>
  <c r="O1454"/>
  <c r="P1454" s="1"/>
  <c r="N1046"/>
  <c r="N1054"/>
  <c r="N739"/>
  <c r="N1113"/>
  <c r="N874"/>
  <c r="N1073"/>
  <c r="N122"/>
  <c r="N886"/>
  <c r="N857"/>
  <c r="N1081"/>
  <c r="N1070"/>
  <c r="N828"/>
  <c r="N700"/>
  <c r="N1130"/>
  <c r="N775"/>
  <c r="N1050"/>
  <c r="N971"/>
  <c r="N897"/>
  <c r="N889"/>
  <c r="N873"/>
  <c r="N905"/>
  <c r="N890"/>
  <c r="N865"/>
  <c r="N699"/>
  <c r="N983"/>
  <c r="N967"/>
  <c r="N965"/>
  <c r="N960"/>
  <c r="N944"/>
  <c r="N676"/>
  <c r="N824"/>
  <c r="N822"/>
  <c r="N723"/>
  <c r="N984"/>
  <c r="N973"/>
  <c r="N968"/>
  <c r="N963"/>
  <c r="N962"/>
  <c r="N956"/>
  <c r="N954"/>
  <c r="N751"/>
  <c r="N669"/>
  <c r="N661"/>
  <c r="N698"/>
  <c r="N1143"/>
  <c r="N966"/>
  <c r="N912"/>
  <c r="N1132"/>
  <c r="N1124"/>
  <c r="N1020"/>
  <c r="N970"/>
  <c r="N958"/>
  <c r="N952"/>
  <c r="N928"/>
  <c r="N863"/>
  <c r="N855"/>
  <c r="N838"/>
  <c r="N831"/>
  <c r="N815"/>
  <c r="N798"/>
  <c r="N664"/>
  <c r="N986"/>
  <c r="N922"/>
  <c r="N921"/>
  <c r="N908"/>
  <c r="N892"/>
  <c r="N884"/>
  <c r="N876"/>
  <c r="N868"/>
  <c r="N763"/>
  <c r="N645"/>
  <c r="N633"/>
  <c r="N993"/>
  <c r="N964"/>
  <c r="N941"/>
  <c r="N1072"/>
  <c r="N1040"/>
  <c r="N940"/>
  <c r="N1085"/>
  <c r="N1077"/>
  <c r="N1053"/>
  <c r="N1045"/>
  <c r="N989"/>
  <c r="N977"/>
  <c r="N945"/>
  <c r="N937"/>
  <c r="N893"/>
  <c r="N877"/>
  <c r="N845"/>
  <c r="N813"/>
  <c r="N925"/>
  <c r="N911"/>
  <c r="N909"/>
  <c r="N896"/>
  <c r="N880"/>
  <c r="N856"/>
  <c r="N840"/>
  <c r="N820"/>
  <c r="N712"/>
  <c r="N701"/>
  <c r="N689"/>
  <c r="N681"/>
  <c r="N693"/>
  <c r="N677"/>
  <c r="N668"/>
  <c r="N657"/>
  <c r="N649"/>
  <c r="L207"/>
  <c r="P184"/>
  <c r="O7"/>
  <c r="P188"/>
  <c r="G9" i="39"/>
  <c r="G6"/>
  <c r="C2" i="41"/>
  <c r="J7" i="10"/>
  <c r="L232" s="1"/>
  <c r="L112"/>
  <c r="K7"/>
  <c r="M7" s="1"/>
  <c r="L172"/>
  <c r="L201"/>
  <c r="L177"/>
  <c r="L202"/>
  <c r="L109"/>
  <c r="L171"/>
  <c r="L127"/>
  <c r="E36" i="39"/>
  <c r="D36"/>
  <c r="G36"/>
  <c r="J15"/>
  <c r="I15"/>
  <c r="H15"/>
  <c r="G15"/>
  <c r="J14"/>
  <c r="I14"/>
  <c r="H14"/>
  <c r="G14"/>
  <c r="G7" i="29"/>
  <c r="F7" i="10"/>
  <c r="I7"/>
  <c r="I630"/>
  <c r="I628"/>
  <c r="I624"/>
  <c r="I620"/>
  <c r="I616"/>
  <c r="I612"/>
  <c r="I608"/>
  <c r="I604"/>
  <c r="I600"/>
  <c r="I596"/>
  <c r="I592"/>
  <c r="I588"/>
  <c r="I585"/>
  <c r="I627"/>
  <c r="I623"/>
  <c r="I619"/>
  <c r="I615"/>
  <c r="I611"/>
  <c r="I607"/>
  <c r="I603"/>
  <c r="I599"/>
  <c r="I595"/>
  <c r="I591"/>
  <c r="I584"/>
  <c r="I583"/>
  <c r="I626"/>
  <c r="I622"/>
  <c r="I618"/>
  <c r="I614"/>
  <c r="I610"/>
  <c r="I606"/>
  <c r="I602"/>
  <c r="I598"/>
  <c r="I594"/>
  <c r="I590"/>
  <c r="I587"/>
  <c r="I629"/>
  <c r="I625"/>
  <c r="I621"/>
  <c r="I617"/>
  <c r="I613"/>
  <c r="I609"/>
  <c r="I605"/>
  <c r="I601"/>
  <c r="I597"/>
  <c r="I593"/>
  <c r="I589"/>
  <c r="I586"/>
  <c r="I810"/>
  <c r="I809"/>
  <c r="I806"/>
  <c r="I808"/>
  <c r="I811"/>
  <c r="I807"/>
  <c r="I763"/>
  <c r="I777"/>
  <c r="I801"/>
  <c r="I761"/>
  <c r="I759"/>
  <c r="I755"/>
  <c r="I756"/>
  <c r="I754"/>
  <c r="I757"/>
  <c r="I758"/>
  <c r="I762"/>
  <c r="I760"/>
  <c r="I535"/>
  <c r="I303"/>
  <c r="I382"/>
  <c r="I289"/>
  <c r="I296"/>
  <c r="I195"/>
  <c r="I284"/>
  <c r="I283"/>
  <c r="I119"/>
  <c r="I120"/>
  <c r="I118"/>
  <c r="I1356"/>
  <c r="I1357"/>
  <c r="I962"/>
  <c r="I963"/>
  <c r="I202"/>
  <c r="I59"/>
  <c r="I75"/>
  <c r="I73"/>
  <c r="I71"/>
  <c r="I69"/>
  <c r="I67"/>
  <c r="I65"/>
  <c r="I63"/>
  <c r="I61"/>
  <c r="I74"/>
  <c r="I72"/>
  <c r="I70"/>
  <c r="I68"/>
  <c r="I66"/>
  <c r="I64"/>
  <c r="I62"/>
  <c r="I56"/>
  <c r="I54"/>
  <c r="I52"/>
  <c r="I50"/>
  <c r="I48"/>
  <c r="I46"/>
  <c r="I44"/>
  <c r="I42"/>
  <c r="I40"/>
  <c r="I57"/>
  <c r="I55"/>
  <c r="I53"/>
  <c r="I51"/>
  <c r="I49"/>
  <c r="I47"/>
  <c r="I45"/>
  <c r="I43"/>
  <c r="I41"/>
  <c r="I39"/>
  <c r="I16"/>
  <c r="B43" i="39"/>
  <c r="I1315" i="10"/>
  <c r="I933"/>
  <c r="I867"/>
  <c r="I1237"/>
  <c r="I1279"/>
  <c r="I1438"/>
  <c r="I1436"/>
  <c r="I1434"/>
  <c r="I1439"/>
  <c r="I1437"/>
  <c r="I1435"/>
  <c r="H15" i="29"/>
  <c r="I15"/>
  <c r="J15"/>
  <c r="J14"/>
  <c r="I14"/>
  <c r="H14"/>
  <c r="K14" s="1"/>
  <c r="G14"/>
  <c r="G15"/>
  <c r="C2"/>
  <c r="N1464" i="10"/>
  <c r="N1463"/>
  <c r="G165" i="11"/>
  <c r="I14" i="10"/>
  <c r="I29"/>
  <c r="I80"/>
  <c r="I96"/>
  <c r="I113"/>
  <c r="I132"/>
  <c r="I148"/>
  <c r="I161"/>
  <c r="I201"/>
  <c r="I251"/>
  <c r="I267"/>
  <c r="I301"/>
  <c r="I317"/>
  <c r="I333"/>
  <c r="I349"/>
  <c r="I365"/>
  <c r="I381"/>
  <c r="I398"/>
  <c r="I414"/>
  <c r="I430"/>
  <c r="I446"/>
  <c r="I462"/>
  <c r="I478"/>
  <c r="I494"/>
  <c r="I510"/>
  <c r="I526"/>
  <c r="I543"/>
  <c r="I559"/>
  <c r="I575"/>
  <c r="I582"/>
  <c r="I646"/>
  <c r="I661"/>
  <c r="I677"/>
  <c r="I693"/>
  <c r="I709"/>
  <c r="I725"/>
  <c r="I741"/>
  <c r="I767"/>
  <c r="I783"/>
  <c r="I799"/>
  <c r="I819"/>
  <c r="I835"/>
  <c r="I851"/>
  <c r="I868"/>
  <c r="I876"/>
  <c r="I888"/>
  <c r="I904"/>
  <c r="I920"/>
  <c r="I937"/>
  <c r="I957"/>
  <c r="I975"/>
  <c r="I991"/>
  <c r="I1006"/>
  <c r="I1020"/>
  <c r="I1036"/>
  <c r="I1052"/>
  <c r="I38"/>
  <c r="I94"/>
  <c r="I116"/>
  <c r="I141"/>
  <c r="I159"/>
  <c r="I199"/>
  <c r="I215"/>
  <c r="I233"/>
  <c r="I270"/>
  <c r="I294"/>
  <c r="I315"/>
  <c r="I336"/>
  <c r="I358"/>
  <c r="I379"/>
  <c r="I401"/>
  <c r="I423"/>
  <c r="I444"/>
  <c r="I465"/>
  <c r="I487"/>
  <c r="I508"/>
  <c r="I529"/>
  <c r="I552"/>
  <c r="I573"/>
  <c r="I633"/>
  <c r="I655"/>
  <c r="I675"/>
  <c r="I696"/>
  <c r="I718"/>
  <c r="I739"/>
  <c r="I770"/>
  <c r="I792"/>
  <c r="I817"/>
  <c r="I838"/>
  <c r="I860"/>
  <c r="I891"/>
  <c r="I913"/>
  <c r="I935"/>
  <c r="I944"/>
  <c r="I968"/>
  <c r="I989"/>
  <c r="I1009"/>
  <c r="I1029"/>
  <c r="I1050"/>
  <c r="I1068"/>
  <c r="I1084"/>
  <c r="I1100"/>
  <c r="I1116"/>
  <c r="I1132"/>
  <c r="I1148"/>
  <c r="I1164"/>
  <c r="I1180"/>
  <c r="I1196"/>
  <c r="I1212"/>
  <c r="I1232"/>
  <c r="I1249"/>
  <c r="I1265"/>
  <c r="I1282"/>
  <c r="I1298"/>
  <c r="I1314"/>
  <c r="I1331"/>
  <c r="I1347"/>
  <c r="I1365"/>
  <c r="I1381"/>
  <c r="I1397"/>
  <c r="I1449"/>
  <c r="I1151"/>
  <c r="I1199"/>
  <c r="I1231"/>
  <c r="I1264"/>
  <c r="I1293"/>
  <c r="I1322"/>
  <c r="I1346"/>
  <c r="I1372"/>
  <c r="I24"/>
  <c r="I81"/>
  <c r="I102"/>
  <c r="I133"/>
  <c r="I188"/>
  <c r="I210"/>
  <c r="I244"/>
  <c r="I262"/>
  <c r="I285"/>
  <c r="I307"/>
  <c r="I328"/>
  <c r="I350"/>
  <c r="I376"/>
  <c r="I399"/>
  <c r="I431"/>
  <c r="I463"/>
  <c r="I20"/>
  <c r="I77"/>
  <c r="I98"/>
  <c r="I123"/>
  <c r="I145"/>
  <c r="I163"/>
  <c r="I179"/>
  <c r="I204"/>
  <c r="I218"/>
  <c r="I237"/>
  <c r="I253"/>
  <c r="I274"/>
  <c r="I319"/>
  <c r="I340"/>
  <c r="I362"/>
  <c r="I384"/>
  <c r="I405"/>
  <c r="I427"/>
  <c r="I448"/>
  <c r="I469"/>
  <c r="I491"/>
  <c r="I512"/>
  <c r="I533"/>
  <c r="I556"/>
  <c r="I577"/>
  <c r="I637"/>
  <c r="I659"/>
  <c r="I679"/>
  <c r="I700"/>
  <c r="I722"/>
  <c r="I743"/>
  <c r="I774"/>
  <c r="I796"/>
  <c r="I821"/>
  <c r="I842"/>
  <c r="I864"/>
  <c r="I895"/>
  <c r="I917"/>
  <c r="I939"/>
  <c r="I948"/>
  <c r="I972"/>
  <c r="I993"/>
  <c r="I1012"/>
  <c r="I1038"/>
  <c r="I1059"/>
  <c r="I1075"/>
  <c r="I1091"/>
  <c r="I1107"/>
  <c r="I1123"/>
  <c r="I1143"/>
  <c r="I1163"/>
  <c r="I1187"/>
  <c r="I1227"/>
  <c r="I1260"/>
  <c r="I1297"/>
  <c r="I1338"/>
  <c r="I1387"/>
  <c r="I371"/>
  <c r="I18"/>
  <c r="I142"/>
  <c r="I200"/>
  <c r="I272"/>
  <c r="I359"/>
  <c r="I445"/>
  <c r="I495"/>
  <c r="I538"/>
  <c r="I581"/>
  <c r="I662"/>
  <c r="I704"/>
  <c r="I747"/>
  <c r="I800"/>
  <c r="I846"/>
  <c r="I878"/>
  <c r="I921"/>
  <c r="I952"/>
  <c r="I997"/>
  <c r="I1037"/>
  <c r="I1074"/>
  <c r="I1106"/>
  <c r="I1138"/>
  <c r="I1170"/>
  <c r="I17"/>
  <c r="I37"/>
  <c r="I117"/>
  <c r="I140"/>
  <c r="I157"/>
  <c r="I176"/>
  <c r="I194"/>
  <c r="I197"/>
  <c r="I216"/>
  <c r="I232"/>
  <c r="I249"/>
  <c r="I271"/>
  <c r="I293"/>
  <c r="I313"/>
  <c r="I337"/>
  <c r="I357"/>
  <c r="I377"/>
  <c r="I402"/>
  <c r="I422"/>
  <c r="I442"/>
  <c r="I466"/>
  <c r="I486"/>
  <c r="I506"/>
  <c r="I530"/>
  <c r="I551"/>
  <c r="I571"/>
  <c r="I634"/>
  <c r="I654"/>
  <c r="I673"/>
  <c r="I697"/>
  <c r="I717"/>
  <c r="I737"/>
  <c r="I771"/>
  <c r="I791"/>
  <c r="I815"/>
  <c r="I839"/>
  <c r="I859"/>
  <c r="I892"/>
  <c r="I912"/>
  <c r="I932"/>
  <c r="I945"/>
  <c r="I967"/>
  <c r="I987"/>
  <c r="I1010"/>
  <c r="I1028"/>
  <c r="I1048"/>
  <c r="I22"/>
  <c r="I83"/>
  <c r="I111"/>
  <c r="I146"/>
  <c r="I170"/>
  <c r="I189"/>
  <c r="I205"/>
  <c r="I225"/>
  <c r="I276"/>
  <c r="I305"/>
  <c r="I331"/>
  <c r="I363"/>
  <c r="I391"/>
  <c r="I417"/>
  <c r="I449"/>
  <c r="I476"/>
  <c r="I503"/>
  <c r="I536"/>
  <c r="I562"/>
  <c r="I660"/>
  <c r="I686"/>
  <c r="I712"/>
  <c r="I744"/>
  <c r="I781"/>
  <c r="I812"/>
  <c r="I844"/>
  <c r="I871"/>
  <c r="I886"/>
  <c r="I918"/>
  <c r="I960"/>
  <c r="I994"/>
  <c r="I1018"/>
  <c r="I1045"/>
  <c r="I1072"/>
  <c r="I1092"/>
  <c r="I1112"/>
  <c r="I1136"/>
  <c r="I1156"/>
  <c r="I1176"/>
  <c r="I1200"/>
  <c r="I1224"/>
  <c r="I1245"/>
  <c r="I1269"/>
  <c r="I1290"/>
  <c r="I1310"/>
  <c r="I1335"/>
  <c r="I1355"/>
  <c r="I1377"/>
  <c r="I1033"/>
  <c r="I1191"/>
  <c r="I1240"/>
  <c r="I1276"/>
  <c r="I1313"/>
  <c r="I1354"/>
  <c r="I1384"/>
  <c r="I15"/>
  <c r="I60"/>
  <c r="I143"/>
  <c r="I167"/>
  <c r="I192"/>
  <c r="I203"/>
  <c r="I222"/>
  <c r="I248"/>
  <c r="I273"/>
  <c r="I302"/>
  <c r="I334"/>
  <c r="I360"/>
  <c r="I393"/>
  <c r="I436"/>
  <c r="I12"/>
  <c r="I36"/>
  <c r="I103"/>
  <c r="I134"/>
  <c r="I158"/>
  <c r="I185"/>
  <c r="I241"/>
  <c r="I264"/>
  <c r="I292"/>
  <c r="I324"/>
  <c r="I351"/>
  <c r="I378"/>
  <c r="I411"/>
  <c r="I437"/>
  <c r="I464"/>
  <c r="I496"/>
  <c r="I523"/>
  <c r="I550"/>
  <c r="I648"/>
  <c r="I674"/>
  <c r="I706"/>
  <c r="I732"/>
  <c r="I769"/>
  <c r="I832"/>
  <c r="I858"/>
  <c r="I879"/>
  <c r="I906"/>
  <c r="I934"/>
  <c r="I954"/>
  <c r="I982"/>
  <c r="I1008"/>
  <c r="I1043"/>
  <c r="I1067"/>
  <c r="I1087"/>
  <c r="I1111"/>
  <c r="I1135"/>
  <c r="I1159"/>
  <c r="I1195"/>
  <c r="I1244"/>
  <c r="I1289"/>
  <c r="I1350"/>
  <c r="I1404"/>
  <c r="I409"/>
  <c r="I95"/>
  <c r="I295"/>
  <c r="I403"/>
  <c r="I484"/>
  <c r="I549"/>
  <c r="I641"/>
  <c r="I694"/>
  <c r="I768"/>
  <c r="I825"/>
  <c r="I931"/>
  <c r="I976"/>
  <c r="I1026"/>
  <c r="I1082"/>
  <c r="I1122"/>
  <c r="I1162"/>
  <c r="I1202"/>
  <c r="I1234"/>
  <c r="I1267"/>
  <c r="I1300"/>
  <c r="I1333"/>
  <c r="I1367"/>
  <c r="I856"/>
  <c r="I1035"/>
  <c r="I1105"/>
  <c r="I1169"/>
  <c r="I1225"/>
  <c r="I1283"/>
  <c r="I1348"/>
  <c r="I1450"/>
  <c r="I720"/>
  <c r="I852"/>
  <c r="I915"/>
  <c r="I970"/>
  <c r="I1070"/>
  <c r="I1126"/>
  <c r="I1190"/>
  <c r="I1239"/>
  <c r="I1304"/>
  <c r="I1379"/>
  <c r="I101"/>
  <c r="I182"/>
  <c r="I239"/>
  <c r="I322"/>
  <c r="I408"/>
  <c r="I477"/>
  <c r="I520"/>
  <c r="I564"/>
  <c r="I645"/>
  <c r="I687"/>
  <c r="I730"/>
  <c r="I782"/>
  <c r="I829"/>
  <c r="I873"/>
  <c r="I903"/>
  <c r="I980"/>
  <c r="I1019"/>
  <c r="I1061"/>
  <c r="I1093"/>
  <c r="I1125"/>
  <c r="I1157"/>
  <c r="I1189"/>
  <c r="I1221"/>
  <c r="I1254"/>
  <c r="I1287"/>
  <c r="I1320"/>
  <c r="I1352"/>
  <c r="I1386"/>
  <c r="I1402"/>
  <c r="I1454"/>
  <c r="I112"/>
  <c r="I191"/>
  <c r="I247"/>
  <c r="I332"/>
  <c r="I419"/>
  <c r="I483"/>
  <c r="I525"/>
  <c r="I569"/>
  <c r="I651"/>
  <c r="I692"/>
  <c r="I735"/>
  <c r="I798"/>
  <c r="I845"/>
  <c r="I898"/>
  <c r="I974"/>
  <c r="I1046"/>
  <c r="I1113"/>
  <c r="I1177"/>
  <c r="I1250"/>
  <c r="I1324"/>
  <c r="I1382"/>
  <c r="I1398"/>
  <c r="I106"/>
  <c r="I187"/>
  <c r="I327"/>
  <c r="I413"/>
  <c r="I479"/>
  <c r="I521"/>
  <c r="I576"/>
  <c r="I657"/>
  <c r="I710"/>
  <c r="I784"/>
  <c r="I862"/>
  <c r="I958"/>
  <c r="I1031"/>
  <c r="I1094"/>
  <c r="I1166"/>
  <c r="I1247"/>
  <c r="I1312"/>
  <c r="I1371"/>
  <c r="I1447"/>
  <c r="I11"/>
  <c r="I33"/>
  <c r="I109"/>
  <c r="I136"/>
  <c r="I153"/>
  <c r="I172"/>
  <c r="I190"/>
  <c r="I211"/>
  <c r="I228"/>
  <c r="I246"/>
  <c r="I263"/>
  <c r="I288"/>
  <c r="I309"/>
  <c r="I329"/>
  <c r="I353"/>
  <c r="I373"/>
  <c r="I394"/>
  <c r="I418"/>
  <c r="I438"/>
  <c r="I458"/>
  <c r="I482"/>
  <c r="I502"/>
  <c r="I522"/>
  <c r="I547"/>
  <c r="I567"/>
  <c r="I650"/>
  <c r="I669"/>
  <c r="I689"/>
  <c r="I713"/>
  <c r="I733"/>
  <c r="I753"/>
  <c r="I787"/>
  <c r="I805"/>
  <c r="I831"/>
  <c r="I855"/>
  <c r="I874"/>
  <c r="I884"/>
  <c r="I908"/>
  <c r="I928"/>
  <c r="I961"/>
  <c r="I983"/>
  <c r="I1002"/>
  <c r="I1024"/>
  <c r="I1044"/>
  <c r="I78"/>
  <c r="I105"/>
  <c r="I135"/>
  <c r="I164"/>
  <c r="I186"/>
  <c r="I220"/>
  <c r="I242"/>
  <c r="I265"/>
  <c r="I299"/>
  <c r="I326"/>
  <c r="I352"/>
  <c r="I385"/>
  <c r="I412"/>
  <c r="I439"/>
  <c r="I471"/>
  <c r="I497"/>
  <c r="I524"/>
  <c r="I557"/>
  <c r="I649"/>
  <c r="I680"/>
  <c r="I707"/>
  <c r="I734"/>
  <c r="I776"/>
  <c r="I833"/>
  <c r="I865"/>
  <c r="I881"/>
  <c r="I907"/>
  <c r="I940"/>
  <c r="I955"/>
  <c r="I984"/>
  <c r="I1013"/>
  <c r="I1039"/>
  <c r="I1064"/>
  <c r="I1088"/>
  <c r="I1108"/>
  <c r="I1128"/>
  <c r="I1152"/>
  <c r="I1172"/>
  <c r="I1192"/>
  <c r="I1216"/>
  <c r="I1241"/>
  <c r="I1261"/>
  <c r="I1286"/>
  <c r="I1306"/>
  <c r="I1327"/>
  <c r="I1351"/>
  <c r="I1373"/>
  <c r="I1392"/>
  <c r="I1453"/>
  <c r="I1183"/>
  <c r="I1223"/>
  <c r="I1272"/>
  <c r="I1305"/>
  <c r="I1342"/>
  <c r="I1380"/>
  <c r="I1400"/>
  <c r="I35"/>
  <c r="I97"/>
  <c r="I138"/>
  <c r="I162"/>
  <c r="I183"/>
  <c r="I196"/>
  <c r="I217"/>
  <c r="I240"/>
  <c r="I268"/>
  <c r="I297"/>
  <c r="I323"/>
  <c r="I355"/>
  <c r="I388"/>
  <c r="I420"/>
  <c r="I31"/>
  <c r="I93"/>
  <c r="I129"/>
  <c r="I152"/>
  <c r="I212"/>
  <c r="I231"/>
  <c r="I258"/>
  <c r="I286"/>
  <c r="I314"/>
  <c r="I346"/>
  <c r="I372"/>
  <c r="I400"/>
  <c r="I432"/>
  <c r="I459"/>
  <c r="I485"/>
  <c r="I517"/>
  <c r="I545"/>
  <c r="I572"/>
  <c r="I643"/>
  <c r="I668"/>
  <c r="I695"/>
  <c r="I727"/>
  <c r="I764"/>
  <c r="I790"/>
  <c r="I826"/>
  <c r="I853"/>
  <c r="I875"/>
  <c r="I901"/>
  <c r="I927"/>
  <c r="I943"/>
  <c r="I977"/>
  <c r="I1003"/>
  <c r="I1027"/>
  <c r="I1063"/>
  <c r="I1083"/>
  <c r="I1103"/>
  <c r="I1131"/>
  <c r="I1155"/>
  <c r="I1179"/>
  <c r="I1235"/>
  <c r="I1281"/>
  <c r="I1326"/>
  <c r="I1396"/>
  <c r="I122"/>
  <c r="I58"/>
  <c r="I177"/>
  <c r="I250"/>
  <c r="I380"/>
  <c r="I473"/>
  <c r="I527"/>
  <c r="I631"/>
  <c r="I683"/>
  <c r="I736"/>
  <c r="I814"/>
  <c r="I869"/>
  <c r="I910"/>
  <c r="I965"/>
  <c r="I1015"/>
  <c r="I1066"/>
  <c r="I1114"/>
  <c r="I1154"/>
  <c r="I1194"/>
  <c r="I1226"/>
  <c r="I1259"/>
  <c r="I1292"/>
  <c r="I1325"/>
  <c r="I1359"/>
  <c r="I1390"/>
  <c r="I930"/>
  <c r="I1014"/>
  <c r="I1089"/>
  <c r="I1153"/>
  <c r="I1209"/>
  <c r="I1274"/>
  <c r="I1332"/>
  <c r="I25"/>
  <c r="I184"/>
  <c r="I243"/>
  <c r="I279"/>
  <c r="I325"/>
  <c r="I369"/>
  <c r="I410"/>
  <c r="I454"/>
  <c r="I498"/>
  <c r="I539"/>
  <c r="I665"/>
  <c r="I705"/>
  <c r="I749"/>
  <c r="I802"/>
  <c r="I847"/>
  <c r="I880"/>
  <c r="I924"/>
  <c r="I953"/>
  <c r="I999"/>
  <c r="I1040"/>
  <c r="I32"/>
  <c r="I130"/>
  <c r="I181"/>
  <c r="I213"/>
  <c r="I260"/>
  <c r="I320"/>
  <c r="I374"/>
  <c r="I433"/>
  <c r="I492"/>
  <c r="I546"/>
  <c r="I644"/>
  <c r="I702"/>
  <c r="I765"/>
  <c r="I828"/>
  <c r="I929"/>
  <c r="I978"/>
  <c r="I1034"/>
  <c r="I1080"/>
  <c r="I1124"/>
  <c r="I1168"/>
  <c r="I1208"/>
  <c r="I1257"/>
  <c r="I1302"/>
  <c r="I1343"/>
  <c r="I1388"/>
  <c r="I1445"/>
  <c r="I1215"/>
  <c r="I1301"/>
  <c r="I1368"/>
  <c r="I30"/>
  <c r="I127"/>
  <c r="I178"/>
  <c r="I257"/>
  <c r="I318"/>
  <c r="I383"/>
  <c r="I452"/>
  <c r="I87"/>
  <c r="I150"/>
  <c r="I193"/>
  <c r="I227"/>
  <c r="I280"/>
  <c r="I335"/>
  <c r="I395"/>
  <c r="I453"/>
  <c r="I507"/>
  <c r="I566"/>
  <c r="I663"/>
  <c r="I716"/>
  <c r="I785"/>
  <c r="I848"/>
  <c r="I890"/>
  <c r="I998"/>
  <c r="I1054"/>
  <c r="I1099"/>
  <c r="I1147"/>
  <c r="I1211"/>
  <c r="I1318"/>
  <c r="I441"/>
  <c r="I234"/>
  <c r="I461"/>
  <c r="I570"/>
  <c r="I726"/>
  <c r="I857"/>
  <c r="I1058"/>
  <c r="I1146"/>
  <c r="I1218"/>
  <c r="I1284"/>
  <c r="I1349"/>
  <c r="I1451"/>
  <c r="I996"/>
  <c r="I1137"/>
  <c r="I1258"/>
  <c r="I1442"/>
  <c r="I773"/>
  <c r="I947"/>
  <c r="I1086"/>
  <c r="I1158"/>
  <c r="I1230"/>
  <c r="I1329"/>
  <c r="I79"/>
  <c r="I277"/>
  <c r="I387"/>
  <c r="I488"/>
  <c r="I542"/>
  <c r="I635"/>
  <c r="I698"/>
  <c r="I751"/>
  <c r="I818"/>
  <c r="I925"/>
  <c r="I969"/>
  <c r="I1030"/>
  <c r="I1077"/>
  <c r="I1117"/>
  <c r="I1165"/>
  <c r="I1205"/>
  <c r="I1246"/>
  <c r="I1295"/>
  <c r="I1336"/>
  <c r="I1378"/>
  <c r="I90"/>
  <c r="I290"/>
  <c r="I397"/>
  <c r="I493"/>
  <c r="I548"/>
  <c r="I640"/>
  <c r="I703"/>
  <c r="I766"/>
  <c r="I834"/>
  <c r="I919"/>
  <c r="I1005"/>
  <c r="I1097"/>
  <c r="I1193"/>
  <c r="I1291"/>
  <c r="I1366"/>
  <c r="I226"/>
  <c r="I348"/>
  <c r="I456"/>
  <c r="I511"/>
  <c r="I688"/>
  <c r="I752"/>
  <c r="I883"/>
  <c r="I1078"/>
  <c r="I1182"/>
  <c r="I1288"/>
  <c r="I1353"/>
  <c r="I21"/>
  <c r="I144"/>
  <c r="I180"/>
  <c r="I206"/>
  <c r="I236"/>
  <c r="I275"/>
  <c r="I321"/>
  <c r="I361"/>
  <c r="I406"/>
  <c r="I450"/>
  <c r="I490"/>
  <c r="I534"/>
  <c r="I579"/>
  <c r="I658"/>
  <c r="I701"/>
  <c r="I745"/>
  <c r="I795"/>
  <c r="I843"/>
  <c r="I916"/>
  <c r="I949"/>
  <c r="I995"/>
  <c r="I1032"/>
  <c r="I27"/>
  <c r="I125"/>
  <c r="I174"/>
  <c r="I254"/>
  <c r="I310"/>
  <c r="I368"/>
  <c r="I428"/>
  <c r="I481"/>
  <c r="I541"/>
  <c r="I639"/>
  <c r="I691"/>
  <c r="I750"/>
  <c r="I822"/>
  <c r="I923"/>
  <c r="I973"/>
  <c r="I1023"/>
  <c r="I1076"/>
  <c r="I1120"/>
  <c r="I1160"/>
  <c r="I1204"/>
  <c r="I1253"/>
  <c r="I1294"/>
  <c r="I1339"/>
  <c r="I1385"/>
  <c r="I1441"/>
  <c r="I1207"/>
  <c r="I1285"/>
  <c r="I1360"/>
  <c r="I19"/>
  <c r="I114"/>
  <c r="I208"/>
  <c r="I252"/>
  <c r="I312"/>
  <c r="I366"/>
  <c r="I447"/>
  <c r="I82"/>
  <c r="I139"/>
  <c r="I224"/>
  <c r="I269"/>
  <c r="I330"/>
  <c r="I389"/>
  <c r="I443"/>
  <c r="I501"/>
  <c r="I561"/>
  <c r="I653"/>
  <c r="I711"/>
  <c r="I780"/>
  <c r="I837"/>
  <c r="I885"/>
  <c r="I988"/>
  <c r="I1049"/>
  <c r="I1095"/>
  <c r="I1139"/>
  <c r="I1203"/>
  <c r="I1309"/>
  <c r="I425"/>
  <c r="I424"/>
  <c r="I560"/>
  <c r="I715"/>
  <c r="I836"/>
  <c r="I1047"/>
  <c r="I1130"/>
  <c r="I1210"/>
  <c r="I1275"/>
  <c r="I1341"/>
  <c r="I1443"/>
  <c r="I964"/>
  <c r="I1121"/>
  <c r="I1242"/>
  <c r="I1374"/>
  <c r="I678"/>
  <c r="I1042"/>
  <c r="I1142"/>
  <c r="I1214"/>
  <c r="I1280"/>
  <c r="I23"/>
  <c r="I166"/>
  <c r="I256"/>
  <c r="I364"/>
  <c r="I467"/>
  <c r="I531"/>
  <c r="I676"/>
  <c r="I740"/>
  <c r="I861"/>
  <c r="I914"/>
  <c r="I956"/>
  <c r="I1069"/>
  <c r="I1109"/>
  <c r="I1149"/>
  <c r="I1197"/>
  <c r="I1238"/>
  <c r="I1278"/>
  <c r="I1328"/>
  <c r="I1370"/>
  <c r="I34"/>
  <c r="I175"/>
  <c r="I266"/>
  <c r="I375"/>
  <c r="I472"/>
  <c r="I537"/>
  <c r="I682"/>
  <c r="I746"/>
  <c r="I824"/>
  <c r="I887"/>
  <c r="I985"/>
  <c r="I1081"/>
  <c r="I1161"/>
  <c r="I1266"/>
  <c r="I1358"/>
  <c r="I131"/>
  <c r="I209"/>
  <c r="I306"/>
  <c r="I435"/>
  <c r="I500"/>
  <c r="I565"/>
  <c r="I667"/>
  <c r="I742"/>
  <c r="I830"/>
  <c r="I981"/>
  <c r="I1062"/>
  <c r="I1150"/>
  <c r="I1271"/>
  <c r="I1337"/>
  <c r="I8"/>
  <c r="I84"/>
  <c r="I128"/>
  <c r="I169"/>
  <c r="I223"/>
  <c r="I259"/>
  <c r="I345"/>
  <c r="I390"/>
  <c r="I434"/>
  <c r="I474"/>
  <c r="I518"/>
  <c r="I563"/>
  <c r="I642"/>
  <c r="I685"/>
  <c r="I729"/>
  <c r="I779"/>
  <c r="I827"/>
  <c r="I872"/>
  <c r="I900"/>
  <c r="I979"/>
  <c r="I1016"/>
  <c r="I99"/>
  <c r="I154"/>
  <c r="I238"/>
  <c r="I287"/>
  <c r="I347"/>
  <c r="I407"/>
  <c r="I460"/>
  <c r="I519"/>
  <c r="I578"/>
  <c r="I670"/>
  <c r="I728"/>
  <c r="I797"/>
  <c r="I854"/>
  <c r="I902"/>
  <c r="I950"/>
  <c r="I1004"/>
  <c r="I1060"/>
  <c r="I1104"/>
  <c r="I1144"/>
  <c r="I1188"/>
  <c r="I1236"/>
  <c r="I1277"/>
  <c r="I1323"/>
  <c r="I1369"/>
  <c r="I1395"/>
  <c r="I1167"/>
  <c r="I1256"/>
  <c r="I1334"/>
  <c r="I1452"/>
  <c r="I91"/>
  <c r="I156"/>
  <c r="I235"/>
  <c r="I291"/>
  <c r="I344"/>
  <c r="I415"/>
  <c r="I26"/>
  <c r="I115"/>
  <c r="I173"/>
  <c r="I308"/>
  <c r="I367"/>
  <c r="I421"/>
  <c r="I480"/>
  <c r="I540"/>
  <c r="I632"/>
  <c r="I690"/>
  <c r="I748"/>
  <c r="I816"/>
  <c r="I922"/>
  <c r="I966"/>
  <c r="I1022"/>
  <c r="I1079"/>
  <c r="I1119"/>
  <c r="I1175"/>
  <c r="I1268"/>
  <c r="I1376"/>
  <c r="I1448"/>
  <c r="I160"/>
  <c r="I338"/>
  <c r="I516"/>
  <c r="I672"/>
  <c r="I789"/>
  <c r="I899"/>
  <c r="I1007"/>
  <c r="I1098"/>
  <c r="I1186"/>
  <c r="I1251"/>
  <c r="I1317"/>
  <c r="I1383"/>
  <c r="I1399"/>
  <c r="I909"/>
  <c r="I1073"/>
  <c r="I1201"/>
  <c r="I1316"/>
  <c r="I554"/>
  <c r="I841"/>
  <c r="I926"/>
  <c r="I1021"/>
  <c r="I1118"/>
  <c r="I1206"/>
  <c r="I1263"/>
  <c r="I1363"/>
  <c r="I10"/>
  <c r="I147"/>
  <c r="I221"/>
  <c r="I343"/>
  <c r="I451"/>
  <c r="I509"/>
  <c r="I574"/>
  <c r="I666"/>
  <c r="I719"/>
  <c r="I793"/>
  <c r="I850"/>
  <c r="I893"/>
  <c r="I946"/>
  <c r="I1001"/>
  <c r="I1051"/>
  <c r="I1101"/>
  <c r="I1141"/>
  <c r="I1181"/>
  <c r="I1229"/>
  <c r="I1270"/>
  <c r="I1311"/>
  <c r="I1362"/>
  <c r="I13"/>
  <c r="I155"/>
  <c r="I229"/>
  <c r="I354"/>
  <c r="I457"/>
  <c r="I515"/>
  <c r="I580"/>
  <c r="I671"/>
  <c r="I724"/>
  <c r="I813"/>
  <c r="I951"/>
  <c r="I1065"/>
  <c r="I1145"/>
  <c r="I1233"/>
  <c r="I1340"/>
  <c r="I85"/>
  <c r="I282"/>
  <c r="I392"/>
  <c r="I489"/>
  <c r="I544"/>
  <c r="I647"/>
  <c r="I731"/>
  <c r="I820"/>
  <c r="I938"/>
  <c r="I1053"/>
  <c r="I1134"/>
  <c r="I1222"/>
  <c r="I1321"/>
  <c r="I1394"/>
  <c r="B173" i="29"/>
  <c r="I76" i="10"/>
  <c r="I124"/>
  <c r="I165"/>
  <c r="I219"/>
  <c r="I255"/>
  <c r="I298"/>
  <c r="I341"/>
  <c r="I386"/>
  <c r="I426"/>
  <c r="I470"/>
  <c r="I514"/>
  <c r="I555"/>
  <c r="I638"/>
  <c r="I681"/>
  <c r="I721"/>
  <c r="I775"/>
  <c r="I823"/>
  <c r="I863"/>
  <c r="I896"/>
  <c r="I941"/>
  <c r="I971"/>
  <c r="I1056"/>
  <c r="I89"/>
  <c r="I151"/>
  <c r="I281"/>
  <c r="I342"/>
  <c r="I396"/>
  <c r="I455"/>
  <c r="I513"/>
  <c r="I568"/>
  <c r="I664"/>
  <c r="I723"/>
  <c r="I786"/>
  <c r="I849"/>
  <c r="I897"/>
  <c r="I1000"/>
  <c r="I1055"/>
  <c r="I1096"/>
  <c r="I1140"/>
  <c r="I1184"/>
  <c r="I1228"/>
  <c r="I1273"/>
  <c r="I1319"/>
  <c r="I1361"/>
  <c r="I1401"/>
  <c r="I1127"/>
  <c r="I1248"/>
  <c r="I1330"/>
  <c r="I1391"/>
  <c r="I1444"/>
  <c r="I86"/>
  <c r="I149"/>
  <c r="I230"/>
  <c r="I278"/>
  <c r="I339"/>
  <c r="I404"/>
  <c r="I110"/>
  <c r="I168"/>
  <c r="I198"/>
  <c r="I245"/>
  <c r="I304"/>
  <c r="I356"/>
  <c r="I416"/>
  <c r="I475"/>
  <c r="I528"/>
  <c r="I684"/>
  <c r="I738"/>
  <c r="I804"/>
  <c r="I870"/>
  <c r="I911"/>
  <c r="I959"/>
  <c r="I1017"/>
  <c r="I1071"/>
  <c r="I1115"/>
  <c r="I1171"/>
  <c r="I1252"/>
  <c r="I1364"/>
  <c r="I1440"/>
  <c r="I121"/>
  <c r="I316"/>
  <c r="I505"/>
  <c r="I652"/>
  <c r="I778"/>
  <c r="I889"/>
  <c r="I986"/>
  <c r="I1090"/>
  <c r="I1178"/>
  <c r="I1243"/>
  <c r="I1308"/>
  <c r="I1375"/>
  <c r="I877"/>
  <c r="I1057"/>
  <c r="I1185"/>
  <c r="I1299"/>
  <c r="I803"/>
  <c r="I894"/>
  <c r="I992"/>
  <c r="I1102"/>
  <c r="I1174"/>
  <c r="I1255"/>
  <c r="I1345"/>
  <c r="I126"/>
  <c r="I207"/>
  <c r="I300"/>
  <c r="I429"/>
  <c r="I499"/>
  <c r="I553"/>
  <c r="I656"/>
  <c r="I708"/>
  <c r="I772"/>
  <c r="I840"/>
  <c r="I882"/>
  <c r="I936"/>
  <c r="I990"/>
  <c r="I1041"/>
  <c r="I1085"/>
  <c r="I1133"/>
  <c r="I1173"/>
  <c r="I1213"/>
  <c r="I1262"/>
  <c r="I1303"/>
  <c r="I1344"/>
  <c r="I1393"/>
  <c r="I1446"/>
  <c r="I137"/>
  <c r="I214"/>
  <c r="I311"/>
  <c r="I440"/>
  <c r="I504"/>
  <c r="I558"/>
  <c r="I714"/>
  <c r="I788"/>
  <c r="I866"/>
  <c r="I942"/>
  <c r="I1025"/>
  <c r="I1129"/>
  <c r="I1217"/>
  <c r="I1307"/>
  <c r="I1389"/>
  <c r="I28"/>
  <c r="I171"/>
  <c r="I261"/>
  <c r="I370"/>
  <c r="I468"/>
  <c r="I532"/>
  <c r="I636"/>
  <c r="I699"/>
  <c r="I794"/>
  <c r="I905"/>
  <c r="I1011"/>
  <c r="I1110"/>
  <c r="I1198"/>
  <c r="I1296"/>
  <c r="I1403"/>
  <c r="B172" i="11"/>
  <c r="I1220" i="10"/>
  <c r="I1219"/>
  <c r="I9"/>
  <c r="P191"/>
  <c r="P189"/>
  <c r="P193"/>
  <c r="P190"/>
  <c r="P7"/>
  <c r="P192"/>
  <c r="P195"/>
  <c r="P194"/>
  <c r="L237"/>
  <c r="L31"/>
  <c r="N31" s="1"/>
  <c r="L128"/>
  <c r="L108"/>
  <c r="L111"/>
  <c r="L204"/>
  <c r="L203"/>
  <c r="L126"/>
  <c r="L123"/>
  <c r="N123" s="1"/>
  <c r="L200"/>
  <c r="L176"/>
  <c r="L205"/>
  <c r="L224"/>
  <c r="N224" s="1"/>
  <c r="I1429"/>
  <c r="I1412"/>
  <c r="I1417"/>
  <c r="I1415"/>
  <c r="I1427"/>
  <c r="I1410"/>
  <c r="I1413"/>
  <c r="I1426"/>
  <c r="I1423"/>
  <c r="I1428"/>
  <c r="I1424"/>
  <c r="I1425"/>
  <c r="G6" i="29"/>
  <c r="G7" i="39"/>
  <c r="G9" i="29"/>
  <c r="N1098" i="10"/>
  <c r="N1080"/>
  <c r="N1016"/>
  <c r="N1008"/>
  <c r="L206"/>
  <c r="L129"/>
  <c r="L247"/>
  <c r="N1226"/>
  <c r="N1192"/>
  <c r="N1155"/>
  <c r="N1131"/>
  <c r="N1099"/>
  <c r="N1059"/>
  <c r="G8" i="39"/>
  <c r="I107" i="10"/>
  <c r="I1408"/>
  <c r="I1411"/>
  <c r="I1414"/>
  <c r="M120"/>
  <c r="M141"/>
  <c r="M229"/>
  <c r="M228"/>
  <c r="M145"/>
  <c r="M227"/>
  <c r="M1417"/>
  <c r="M1405"/>
  <c r="M1427"/>
  <c r="M146"/>
  <c r="M223"/>
  <c r="M144"/>
  <c r="M140"/>
  <c r="M243"/>
  <c r="M271"/>
  <c r="M142"/>
  <c r="M197"/>
  <c r="N197" s="1"/>
  <c r="M230"/>
  <c r="M192"/>
  <c r="M119"/>
  <c r="M1432"/>
  <c r="M118"/>
  <c r="M1413"/>
  <c r="M222"/>
  <c r="M225"/>
  <c r="P80"/>
  <c r="N1298"/>
  <c r="N1051"/>
  <c r="N1043"/>
  <c r="N1096"/>
  <c r="P13"/>
  <c r="G8" i="29"/>
  <c r="N1359" i="10"/>
  <c r="N1209"/>
  <c r="N1208"/>
  <c r="N1060"/>
  <c r="N1003"/>
  <c r="N1370"/>
  <c r="N1091"/>
  <c r="N1052"/>
  <c r="N1021"/>
  <c r="N976"/>
  <c r="N961"/>
  <c r="N1292"/>
  <c r="N1213"/>
  <c r="N1199"/>
  <c r="N1177"/>
  <c r="N1175"/>
  <c r="N1108"/>
  <c r="N1029"/>
  <c r="N969"/>
  <c r="N946"/>
  <c r="N939"/>
  <c r="N923"/>
  <c r="N916"/>
  <c r="N887"/>
  <c r="N867"/>
  <c r="N835"/>
  <c r="N870"/>
  <c r="N869"/>
  <c r="N819"/>
  <c r="N811"/>
  <c r="N771"/>
  <c r="N767"/>
  <c r="N759"/>
  <c r="N755"/>
  <c r="N747"/>
  <c r="N743"/>
  <c r="N735"/>
  <c r="N731"/>
  <c r="N727"/>
  <c r="N719"/>
  <c r="N715"/>
  <c r="N913"/>
  <c r="N910"/>
  <c r="N906"/>
  <c r="N902"/>
  <c r="N901"/>
  <c r="N894"/>
  <c r="N882"/>
  <c r="N861"/>
  <c r="N850"/>
  <c r="N849"/>
  <c r="N844"/>
  <c r="N830"/>
  <c r="N829"/>
  <c r="N826"/>
  <c r="N934"/>
  <c r="N933"/>
  <c r="N932"/>
  <c r="N931"/>
  <c r="N930"/>
  <c r="N929"/>
  <c r="N839"/>
  <c r="N814"/>
  <c r="N695"/>
  <c r="N687"/>
  <c r="N683"/>
  <c r="N675"/>
  <c r="N671"/>
  <c r="N667"/>
  <c r="N663"/>
  <c r="N655"/>
  <c r="N651"/>
  <c r="N647"/>
  <c r="N1210"/>
  <c r="N1306"/>
  <c r="P202"/>
  <c r="N1262"/>
  <c r="N1252"/>
  <c r="N1245"/>
  <c r="N1238"/>
  <c r="L70"/>
  <c r="N70" s="1"/>
  <c r="L9"/>
  <c r="N1386"/>
  <c r="N1346"/>
  <c r="N1326"/>
  <c r="N1276"/>
  <c r="N1260"/>
  <c r="N1218"/>
  <c r="N1185"/>
  <c r="N1139"/>
  <c r="N1454"/>
  <c r="N1319"/>
  <c r="L86"/>
  <c r="N86" s="1"/>
  <c r="L45"/>
  <c r="L29"/>
  <c r="N29" s="1"/>
  <c r="L117"/>
  <c r="N117" s="1"/>
  <c r="L91"/>
  <c r="N91" s="1"/>
  <c r="N1237"/>
  <c r="N1211"/>
  <c r="N1164"/>
  <c r="N1145"/>
  <c r="N1144"/>
  <c r="N1041"/>
  <c r="N972"/>
  <c r="N851"/>
  <c r="N842"/>
  <c r="N1318"/>
  <c r="N1268"/>
  <c r="N1254"/>
  <c r="N1163"/>
  <c r="N1111"/>
  <c r="N1086"/>
  <c r="N1048"/>
  <c r="N1012"/>
  <c r="N903"/>
  <c r="N871"/>
  <c r="N862"/>
  <c r="N860"/>
  <c r="N827"/>
  <c r="N818"/>
  <c r="N817"/>
  <c r="N812"/>
  <c r="N1112"/>
  <c r="N1079"/>
  <c r="N947"/>
  <c r="N918"/>
  <c r="N917"/>
  <c r="N915"/>
  <c r="N885"/>
  <c r="N883"/>
  <c r="N864"/>
  <c r="N843"/>
  <c r="N834"/>
  <c r="N833"/>
  <c r="N802"/>
  <c r="N794"/>
  <c r="N790"/>
  <c r="N786"/>
  <c r="N782"/>
  <c r="N778"/>
  <c r="N774"/>
  <c r="N770"/>
  <c r="N766"/>
  <c r="N1103"/>
  <c r="N1097"/>
  <c r="N1092"/>
  <c r="N1084"/>
  <c r="N694"/>
  <c r="N682"/>
  <c r="N678"/>
  <c r="N670"/>
  <c r="N666"/>
  <c r="N662"/>
  <c r="N650"/>
  <c r="N646"/>
  <c r="N1011"/>
  <c r="N1009"/>
  <c r="N1005"/>
  <c r="N1001"/>
  <c r="N998"/>
  <c r="N990"/>
  <c r="N980"/>
  <c r="N975"/>
  <c r="N974"/>
  <c r="N959"/>
  <c r="N943"/>
  <c r="N936"/>
  <c r="N927"/>
  <c r="N920"/>
  <c r="N904"/>
  <c r="N895"/>
  <c r="N872"/>
  <c r="N852"/>
  <c r="N848"/>
  <c r="N841"/>
  <c r="N836"/>
  <c r="N832"/>
  <c r="N825"/>
  <c r="N821"/>
  <c r="N816"/>
  <c r="N805"/>
  <c r="N804"/>
  <c r="N801"/>
  <c r="N800"/>
  <c r="N797"/>
  <c r="N796"/>
  <c r="N793"/>
  <c r="N792"/>
  <c r="N789"/>
  <c r="N788"/>
  <c r="N785"/>
  <c r="N784"/>
  <c r="N781"/>
  <c r="N780"/>
  <c r="N777"/>
  <c r="N776"/>
  <c r="N773"/>
  <c r="N772"/>
  <c r="N769"/>
  <c r="N768"/>
  <c r="N764"/>
  <c r="N760"/>
  <c r="N756"/>
  <c r="N752"/>
  <c r="N748"/>
  <c r="N744"/>
  <c r="N740"/>
  <c r="N736"/>
  <c r="N732"/>
  <c r="N728"/>
  <c r="N724"/>
  <c r="N720"/>
  <c r="N710"/>
  <c r="N746"/>
  <c r="N730"/>
  <c r="N726"/>
  <c r="N718"/>
  <c r="N714"/>
  <c r="N707"/>
  <c r="N705"/>
  <c r="N697"/>
  <c r="N696"/>
  <c r="N692"/>
  <c r="N688"/>
  <c r="N684"/>
  <c r="N672"/>
  <c r="N660"/>
  <c r="N656"/>
  <c r="N648"/>
  <c r="N634"/>
  <c r="N1312"/>
  <c r="N1296"/>
  <c r="N1168"/>
  <c r="N1158"/>
  <c r="N1157"/>
  <c r="N1141"/>
  <c r="N1140"/>
  <c r="N1137"/>
  <c r="N1136"/>
  <c r="N1135"/>
  <c r="N1134"/>
  <c r="N1133"/>
  <c r="N1090"/>
  <c r="N1071"/>
  <c r="N1056"/>
  <c r="N997"/>
  <c r="N1214"/>
  <c r="N1207"/>
  <c r="N1186"/>
  <c r="N1166"/>
  <c r="L80"/>
  <c r="N80" s="1"/>
  <c r="L208"/>
  <c r="L257"/>
  <c r="L242"/>
  <c r="L186"/>
  <c r="N186" s="1"/>
  <c r="L246"/>
  <c r="L269"/>
  <c r="L256"/>
  <c r="L240"/>
  <c r="L137"/>
  <c r="N137" s="1"/>
  <c r="L93"/>
  <c r="N93" s="1"/>
  <c r="L90"/>
  <c r="N90" s="1"/>
  <c r="L85"/>
  <c r="N85" s="1"/>
  <c r="L217"/>
  <c r="N217" s="1"/>
  <c r="L233"/>
  <c r="L135"/>
  <c r="N135" s="1"/>
  <c r="L120"/>
  <c r="N120" s="1"/>
  <c r="L225"/>
  <c r="N225" s="1"/>
  <c r="L241"/>
  <c r="L268"/>
  <c r="L146"/>
  <c r="L222"/>
  <c r="N222" s="1"/>
  <c r="L235"/>
  <c r="L181"/>
  <c r="L141"/>
  <c r="N141" s="1"/>
  <c r="L228"/>
  <c r="N228" s="1"/>
  <c r="N1270"/>
  <c r="N1407"/>
  <c r="N1121"/>
  <c r="N1297"/>
  <c r="N1173"/>
  <c r="N1272"/>
  <c r="N1223"/>
  <c r="N1129"/>
  <c r="N1128"/>
  <c r="N1109"/>
  <c r="N1064"/>
  <c r="N1049"/>
  <c r="N1325"/>
  <c r="N1294"/>
  <c r="N1293"/>
  <c r="N1236"/>
  <c r="N1216"/>
  <c r="N1204"/>
  <c r="N1171"/>
  <c r="N1138"/>
  <c r="N1125"/>
  <c r="N1110"/>
  <c r="N1076"/>
  <c r="N1063"/>
  <c r="N1002"/>
  <c r="N1302"/>
  <c r="N1257"/>
  <c r="N1249"/>
  <c r="N1240"/>
  <c r="N1174"/>
  <c r="N1160"/>
  <c r="N1159"/>
  <c r="N1115"/>
  <c r="N1035"/>
  <c r="N1034"/>
  <c r="N994"/>
  <c r="P10"/>
  <c r="P203"/>
  <c r="P198"/>
  <c r="P201"/>
  <c r="M1452"/>
  <c r="N1452" s="1"/>
  <c r="M98"/>
  <c r="M606"/>
  <c r="N606" s="1"/>
  <c r="M183"/>
  <c r="M99"/>
  <c r="M314"/>
  <c r="N314" s="1"/>
  <c r="M639"/>
  <c r="N639" s="1"/>
  <c r="M598"/>
  <c r="N598" s="1"/>
  <c r="M193"/>
  <c r="M106"/>
  <c r="N106" s="1"/>
  <c r="M260"/>
  <c r="M102"/>
  <c r="M1422"/>
  <c r="N1422" s="1"/>
  <c r="M1431"/>
  <c r="N1431" s="1"/>
  <c r="M315"/>
  <c r="N315" s="1"/>
  <c r="M105"/>
  <c r="N105" s="1"/>
  <c r="M100"/>
  <c r="M1438"/>
  <c r="M272"/>
  <c r="M607"/>
  <c r="M188"/>
  <c r="M103"/>
  <c r="M361"/>
  <c r="N361" s="1"/>
  <c r="M597"/>
  <c r="N597" s="1"/>
  <c r="M108"/>
  <c r="N108" s="1"/>
  <c r="M1418"/>
  <c r="N1418" s="1"/>
  <c r="M360"/>
  <c r="N360" s="1"/>
  <c r="M104"/>
  <c r="M97"/>
  <c r="M556"/>
  <c r="N556" s="1"/>
  <c r="M147"/>
  <c r="M259"/>
  <c r="M245"/>
  <c r="M1451"/>
  <c r="N1451" s="1"/>
  <c r="M101"/>
  <c r="M107"/>
  <c r="N107" s="1"/>
  <c r="M273"/>
  <c r="N273" s="1"/>
  <c r="M557"/>
  <c r="N557"/>
  <c r="M198"/>
  <c r="N198" s="1"/>
  <c r="M1435"/>
  <c r="M244"/>
  <c r="M231"/>
  <c r="L42" i="39"/>
  <c r="L172" i="29"/>
  <c r="B171" l="1"/>
  <c r="B41" i="39"/>
  <c r="N1374" i="10"/>
  <c r="N907"/>
  <c r="L7"/>
  <c r="N1427"/>
  <c r="N1408"/>
  <c r="N1391"/>
  <c r="N1387"/>
  <c r="N1383"/>
  <c r="N1358"/>
  <c r="N1324"/>
  <c r="N1320"/>
  <c r="N1311"/>
  <c r="N1310"/>
  <c r="N1305"/>
  <c r="N1290"/>
  <c r="N1231"/>
  <c r="N1013"/>
  <c r="L249"/>
  <c r="N7"/>
  <c r="N1353"/>
  <c r="N1248"/>
  <c r="N1195"/>
  <c r="N1189"/>
  <c r="K15" i="29"/>
  <c r="K14" i="39"/>
  <c r="K15"/>
  <c r="N1448" i="10"/>
  <c r="N1444"/>
  <c r="N1377"/>
  <c r="N1354"/>
  <c r="N1351"/>
  <c r="N1341"/>
  <c r="N1340"/>
  <c r="N1317"/>
  <c r="N1301"/>
  <c r="N1291"/>
  <c r="N1286"/>
  <c r="N1280"/>
  <c r="N1266"/>
  <c r="N1256"/>
  <c r="N1230"/>
  <c r="N1069"/>
  <c r="L272"/>
  <c r="N272" s="1"/>
  <c r="L119"/>
  <c r="N119" s="1"/>
  <c r="L79"/>
  <c r="N79" s="1"/>
  <c r="L49"/>
  <c r="N49" s="1"/>
  <c r="L48"/>
  <c r="N48" s="1"/>
  <c r="N1183"/>
  <c r="N1156"/>
  <c r="N1114"/>
  <c r="N1104"/>
  <c r="N1037"/>
  <c r="N1026"/>
  <c r="N1007"/>
  <c r="N919"/>
  <c r="N888"/>
  <c r="N853"/>
  <c r="N823"/>
  <c r="N711"/>
  <c r="N691"/>
  <c r="N674"/>
  <c r="L151"/>
  <c r="L145"/>
  <c r="N145" s="1"/>
  <c r="L101"/>
  <c r="N101" s="1"/>
  <c r="L99"/>
  <c r="N99" s="1"/>
  <c r="A9" i="54"/>
  <c r="P205" i="10"/>
  <c r="L142"/>
  <c r="N142" s="1"/>
  <c r="L138"/>
  <c r="N138" s="1"/>
  <c r="L65"/>
  <c r="N65" s="1"/>
  <c r="L64"/>
  <c r="N64" s="1"/>
  <c r="N1180"/>
  <c r="N1169"/>
  <c r="N1153"/>
  <c r="N1149"/>
  <c r="N1107"/>
  <c r="N1106"/>
  <c r="N1032"/>
  <c r="N926"/>
  <c r="N891"/>
  <c r="N808"/>
  <c r="N716"/>
  <c r="L148"/>
  <c r="L102"/>
  <c r="N102" s="1"/>
  <c r="N1362"/>
  <c r="N1357"/>
  <c r="N1349"/>
  <c r="N1332"/>
  <c r="N1316"/>
  <c r="N1309"/>
  <c r="N1258"/>
  <c r="G164" i="11"/>
  <c r="N1411" i="10"/>
  <c r="N1409"/>
  <c r="N1406"/>
  <c r="N1376"/>
  <c r="N1368"/>
  <c r="N1355"/>
  <c r="N1350"/>
  <c r="N1342"/>
  <c r="N1323"/>
  <c r="N1321"/>
  <c r="N1259"/>
  <c r="N1430"/>
  <c r="N1390"/>
  <c r="N1352"/>
  <c r="N1344"/>
  <c r="N1337"/>
  <c r="N1307"/>
  <c r="N146"/>
  <c r="N1433"/>
  <c r="N1425"/>
  <c r="N1378"/>
  <c r="N1339"/>
  <c r="N1314"/>
  <c r="N1282"/>
  <c r="N1322"/>
  <c r="N1299"/>
  <c r="N1295"/>
  <c r="N1275"/>
  <c r="N1274"/>
  <c r="N1265"/>
  <c r="N1255"/>
  <c r="N1243"/>
  <c r="N1233"/>
  <c r="N1232"/>
  <c r="N1222"/>
  <c r="N1221"/>
  <c r="N1197"/>
  <c r="N1194"/>
  <c r="N1191"/>
  <c r="N1182"/>
  <c r="N1148"/>
  <c r="N1146"/>
  <c r="N1142"/>
  <c r="N1127"/>
  <c r="N1126"/>
  <c r="N1123"/>
  <c r="N1120"/>
  <c r="N1095"/>
  <c r="N1068"/>
  <c r="N1017"/>
  <c r="N955"/>
  <c r="N858"/>
  <c r="N1042"/>
  <c r="N1039"/>
  <c r="N1033"/>
  <c r="N1217"/>
  <c r="N1206"/>
  <c r="N1200"/>
  <c r="N1190"/>
  <c r="N1165"/>
  <c r="N1151"/>
  <c r="N1150"/>
  <c r="N1100"/>
  <c r="N1082"/>
  <c r="N1078"/>
  <c r="N1055"/>
  <c r="N1047"/>
  <c r="N1028"/>
  <c r="N1024"/>
  <c r="N981"/>
  <c r="N1281"/>
  <c r="N1263"/>
  <c r="N1251"/>
  <c r="N1250"/>
  <c r="N1239"/>
  <c r="N1203"/>
  <c r="N1202"/>
  <c r="N1193"/>
  <c r="N1188"/>
  <c r="N1187"/>
  <c r="N1184"/>
  <c r="N1170"/>
  <c r="N1154"/>
  <c r="N1117"/>
  <c r="N1116"/>
  <c r="N1105"/>
  <c r="N1094"/>
  <c r="N1089"/>
  <c r="N1067"/>
  <c r="N1065"/>
  <c r="N1062"/>
  <c r="N1061"/>
  <c r="N1030"/>
  <c r="N1027"/>
  <c r="N1023"/>
  <c r="N1022"/>
  <c r="N1019"/>
  <c r="N1014"/>
  <c r="N1010"/>
  <c r="N999"/>
  <c r="N996"/>
  <c r="N995"/>
  <c r="N992"/>
  <c r="N991"/>
  <c r="N987"/>
  <c r="N979"/>
  <c r="N978"/>
  <c r="N957"/>
  <c r="N953"/>
  <c r="N950"/>
  <c r="N938"/>
  <c r="N935"/>
  <c r="N899"/>
  <c r="N879"/>
  <c r="N859"/>
  <c r="N809"/>
  <c r="N762"/>
  <c r="N758"/>
  <c r="N754"/>
  <c r="N750"/>
  <c r="N742"/>
  <c r="N738"/>
  <c r="N734"/>
  <c r="N709"/>
  <c r="N708"/>
  <c r="N703"/>
  <c r="N690"/>
  <c r="N686"/>
  <c r="N680"/>
  <c r="N679"/>
  <c r="N673"/>
  <c r="N658"/>
  <c r="N654"/>
  <c r="N881"/>
  <c r="N847"/>
  <c r="N787"/>
  <c r="N733"/>
  <c r="P206"/>
  <c r="L103"/>
  <c r="N103" s="1"/>
  <c r="L100"/>
  <c r="N100" s="1"/>
  <c r="L261"/>
  <c r="L216"/>
  <c r="N216" s="1"/>
  <c r="P208"/>
  <c r="P207"/>
  <c r="L192"/>
  <c r="N192" s="1"/>
  <c r="L104"/>
  <c r="N104" s="1"/>
  <c r="L97"/>
  <c r="N97" s="1"/>
  <c r="P209"/>
  <c r="L193"/>
  <c r="N193" s="1"/>
  <c r="L189"/>
  <c r="L98"/>
  <c r="N98" s="1"/>
  <c r="L78"/>
  <c r="N78" s="1"/>
  <c r="L259"/>
  <c r="N259" s="1"/>
  <c r="L13"/>
  <c r="N13" s="1"/>
  <c r="L231"/>
  <c r="N231" s="1"/>
  <c r="L11"/>
  <c r="N11" s="1"/>
  <c r="L18"/>
  <c r="N18" s="1"/>
  <c r="L260"/>
  <c r="N260" s="1"/>
  <c r="L52"/>
  <c r="N52" s="1"/>
  <c r="L12"/>
  <c r="N12" s="1"/>
  <c r="L218"/>
  <c r="N218" s="1"/>
  <c r="L121"/>
  <c r="N121" s="1"/>
  <c r="L38"/>
  <c r="L66"/>
  <c r="N66" s="1"/>
  <c r="L72"/>
  <c r="N72" s="1"/>
  <c r="L59"/>
  <c r="N59" s="1"/>
  <c r="L26"/>
  <c r="N26" s="1"/>
  <c r="L21"/>
  <c r="N21" s="1"/>
  <c r="L67"/>
  <c r="N67" s="1"/>
  <c r="L40"/>
  <c r="L47"/>
  <c r="N47" s="1"/>
  <c r="L44"/>
  <c r="L62"/>
  <c r="N62" s="1"/>
  <c r="L69"/>
  <c r="N69" s="1"/>
  <c r="L57"/>
  <c r="N57" s="1"/>
  <c r="L24"/>
  <c r="N24" s="1"/>
  <c r="L15"/>
  <c r="N15" s="1"/>
  <c r="L71"/>
  <c r="N71" s="1"/>
  <c r="L27"/>
  <c r="N27" s="1"/>
  <c r="L234"/>
  <c r="L53"/>
  <c r="N53" s="1"/>
  <c r="L28"/>
  <c r="N28" s="1"/>
  <c r="L51"/>
  <c r="N51" s="1"/>
  <c r="L54"/>
  <c r="N54" s="1"/>
  <c r="L68"/>
  <c r="N68" s="1"/>
  <c r="L23"/>
  <c r="N23" s="1"/>
  <c r="L87"/>
  <c r="N87" s="1"/>
  <c r="L221"/>
  <c r="N221" s="1"/>
  <c r="P200"/>
  <c r="L114"/>
  <c r="N114" s="1"/>
  <c r="L230"/>
  <c r="N230" s="1"/>
  <c r="L213"/>
  <c r="N213" s="1"/>
  <c r="L116"/>
  <c r="N116" s="1"/>
  <c r="L76"/>
  <c r="N76" s="1"/>
  <c r="L229"/>
  <c r="N229" s="1"/>
  <c r="L131"/>
  <c r="L25"/>
  <c r="N25" s="1"/>
  <c r="L92"/>
  <c r="N92" s="1"/>
  <c r="L60"/>
  <c r="N60" s="1"/>
  <c r="L14"/>
  <c r="N14" s="1"/>
  <c r="N1389"/>
  <c r="N1181"/>
  <c r="L73"/>
  <c r="N73" s="1"/>
  <c r="L81"/>
  <c r="N81" s="1"/>
  <c r="L219"/>
  <c r="N219" s="1"/>
  <c r="L58"/>
  <c r="N58" s="1"/>
  <c r="L133"/>
  <c r="N133" s="1"/>
  <c r="L8"/>
  <c r="L143"/>
  <c r="N143" s="1"/>
  <c r="L96"/>
  <c r="N96" s="1"/>
  <c r="L95"/>
  <c r="N95" s="1"/>
  <c r="L182"/>
  <c r="L89"/>
  <c r="N89" s="1"/>
  <c r="L82"/>
  <c r="N82" s="1"/>
  <c r="L42"/>
  <c r="L43"/>
  <c r="L41"/>
  <c r="L20"/>
  <c r="N20" s="1"/>
  <c r="L56"/>
  <c r="N56" s="1"/>
  <c r="L211"/>
  <c r="L19"/>
  <c r="N19" s="1"/>
  <c r="L22"/>
  <c r="N22" s="1"/>
  <c r="L50"/>
  <c r="N50" s="1"/>
  <c r="N1373"/>
  <c r="N1205"/>
  <c r="N1179"/>
  <c r="N1162"/>
  <c r="L258"/>
  <c r="L88"/>
  <c r="N88" s="1"/>
  <c r="L132"/>
  <c r="N132" s="1"/>
  <c r="L115"/>
  <c r="L214"/>
  <c r="N214" s="1"/>
  <c r="L61"/>
  <c r="N61" s="1"/>
  <c r="L46"/>
  <c r="N46" s="1"/>
  <c r="P199"/>
  <c r="L227"/>
  <c r="N227" s="1"/>
  <c r="L113"/>
  <c r="N113" s="1"/>
  <c r="L209"/>
  <c r="L94"/>
  <c r="N94" s="1"/>
  <c r="L140"/>
  <c r="N140" s="1"/>
  <c r="L139"/>
  <c r="N139" s="1"/>
  <c r="N607"/>
  <c r="L84"/>
  <c r="N84" s="1"/>
  <c r="L136"/>
  <c r="N136" s="1"/>
  <c r="L83"/>
  <c r="N83" s="1"/>
  <c r="L77"/>
  <c r="N77" s="1"/>
  <c r="L74"/>
  <c r="N74" s="1"/>
  <c r="L210"/>
  <c r="N210" s="1"/>
  <c r="L134"/>
  <c r="N134" s="1"/>
  <c r="L187"/>
  <c r="N187" s="1"/>
  <c r="L243"/>
  <c r="N243" s="1"/>
  <c r="L220"/>
  <c r="N220" s="1"/>
  <c r="L75"/>
  <c r="N75" s="1"/>
  <c r="L118"/>
  <c r="N118" s="1"/>
  <c r="L212"/>
  <c r="N212" s="1"/>
  <c r="L124"/>
  <c r="N124" s="1"/>
  <c r="L226"/>
  <c r="N226" s="1"/>
  <c r="L30"/>
  <c r="N30" s="1"/>
  <c r="L16"/>
  <c r="N16" s="1"/>
  <c r="L55"/>
  <c r="N55" s="1"/>
  <c r="L248"/>
  <c r="L63"/>
  <c r="N63" s="1"/>
  <c r="L39"/>
  <c r="N1432"/>
  <c r="N1372"/>
  <c r="N1178"/>
  <c r="N1450"/>
  <c r="N1446"/>
  <c r="N1442"/>
  <c r="N1437"/>
  <c r="N1428"/>
  <c r="N1426"/>
  <c r="N1423"/>
  <c r="N1421"/>
  <c r="N1416"/>
  <c r="N1414"/>
  <c r="N1412"/>
  <c r="N1410"/>
  <c r="N1405"/>
  <c r="N1401"/>
  <c r="N1395"/>
  <c r="N1392"/>
  <c r="N1385"/>
  <c r="N1381"/>
  <c r="N1379"/>
  <c r="N1343"/>
  <c r="N1330"/>
  <c r="N1289"/>
  <c r="N1288"/>
  <c r="N1287"/>
  <c r="N1273"/>
  <c r="N1264"/>
  <c r="N1219"/>
  <c r="N1201"/>
  <c r="N1152"/>
  <c r="N1147"/>
  <c r="N1075"/>
  <c r="N1074"/>
  <c r="N1044"/>
  <c r="N1004"/>
  <c r="N1434"/>
  <c r="N1424"/>
  <c r="N1417"/>
  <c r="N1415"/>
  <c r="N1413"/>
  <c r="N1369"/>
  <c r="N1366"/>
  <c r="N1364"/>
  <c r="N1328"/>
  <c r="N1283"/>
  <c r="N1271"/>
  <c r="N1244"/>
  <c r="N1176"/>
  <c r="L223"/>
  <c r="N223" s="1"/>
  <c r="N1440"/>
  <c r="N1429"/>
  <c r="N1397"/>
  <c r="N1380"/>
  <c r="N1371"/>
  <c r="N1172"/>
  <c r="N985"/>
  <c r="N1161"/>
  <c r="N1038"/>
  <c r="N1025"/>
  <c r="N1018"/>
  <c r="N988"/>
  <c r="N948"/>
  <c r="N783"/>
  <c r="N982"/>
  <c r="N951"/>
  <c r="N924"/>
  <c r="N866"/>
  <c r="N779"/>
  <c r="N729"/>
  <c r="N717"/>
  <c r="N875"/>
  <c r="N803"/>
  <c r="N749"/>
  <c r="N702"/>
  <c r="N638"/>
  <c r="L245"/>
  <c r="N245" s="1"/>
  <c r="L244"/>
  <c r="N244" s="1"/>
  <c r="L270"/>
  <c r="L236"/>
  <c r="N725"/>
  <c r="N713"/>
  <c r="L271"/>
  <c r="N271" s="1"/>
  <c r="C310" i="29"/>
  <c r="D310" s="1"/>
  <c r="E310" s="1"/>
  <c r="C294"/>
  <c r="D294" s="1"/>
  <c r="E294" s="1"/>
  <c r="N1447" i="10"/>
  <c r="N1443"/>
  <c r="N1439"/>
  <c r="N1438"/>
  <c r="N1402"/>
  <c r="N1398"/>
  <c r="N1396"/>
  <c r="N1393"/>
  <c r="N1382"/>
  <c r="C276" i="29"/>
  <c r="D276" s="1"/>
  <c r="F276" s="1"/>
  <c r="C306"/>
  <c r="D306" s="1"/>
  <c r="F306" s="1"/>
  <c r="N1435" i="10"/>
  <c r="C274" i="29"/>
  <c r="D274" s="1"/>
  <c r="E274" s="1"/>
  <c r="C313"/>
  <c r="D313" s="1"/>
  <c r="C232"/>
  <c r="D232" s="1"/>
  <c r="E232" s="1"/>
  <c r="C229"/>
  <c r="D229" s="1"/>
  <c r="E229" s="1"/>
  <c r="C292"/>
  <c r="D292" s="1"/>
  <c r="E292" s="1"/>
  <c r="C256"/>
  <c r="D256" s="1"/>
  <c r="E256" s="1"/>
  <c r="C288"/>
  <c r="D288" s="1"/>
  <c r="F288" s="1"/>
  <c r="C321"/>
  <c r="D321" s="1"/>
  <c r="F321" s="1"/>
  <c r="C285"/>
  <c r="D285" s="1"/>
  <c r="F285" s="1"/>
  <c r="C247"/>
  <c r="D247" s="1"/>
  <c r="F247" s="1"/>
  <c r="C233"/>
  <c r="D233" s="1"/>
  <c r="E233" s="1"/>
  <c r="C303"/>
  <c r="D303" s="1"/>
  <c r="E303" s="1"/>
  <c r="C300"/>
  <c r="D300" s="1"/>
  <c r="F300" s="1"/>
  <c r="C271"/>
  <c r="D271" s="1"/>
  <c r="E271" s="1"/>
  <c r="C239"/>
  <c r="D239" s="1"/>
  <c r="C249"/>
  <c r="D249" s="1"/>
  <c r="E249" s="1"/>
  <c r="C280"/>
  <c r="D280" s="1"/>
  <c r="F280" s="1"/>
  <c r="C308"/>
  <c r="D308" s="1"/>
  <c r="E308" s="1"/>
  <c r="C311"/>
  <c r="D311" s="1"/>
  <c r="F311" s="1"/>
  <c r="C281"/>
  <c r="D281" s="1"/>
  <c r="F281" s="1"/>
  <c r="C244"/>
  <c r="D244" s="1"/>
  <c r="E244" s="1"/>
  <c r="C273"/>
  <c r="D273" s="1"/>
  <c r="F273" s="1"/>
  <c r="C304"/>
  <c r="D304" s="1"/>
  <c r="E304" s="1"/>
  <c r="C240"/>
  <c r="D240" s="1"/>
  <c r="E240" s="1"/>
  <c r="C254"/>
  <c r="D254" s="1"/>
  <c r="E254" s="1"/>
  <c r="C245"/>
  <c r="D245" s="1"/>
  <c r="F245" s="1"/>
  <c r="C260"/>
  <c r="D260" s="1"/>
  <c r="F260" s="1"/>
  <c r="C283"/>
  <c r="D283" s="1"/>
  <c r="E283" s="1"/>
  <c r="C279"/>
  <c r="D279" s="1"/>
  <c r="E279" s="1"/>
  <c r="C289"/>
  <c r="D289" s="1"/>
  <c r="E289" s="1"/>
  <c r="C305"/>
  <c r="D305" s="1"/>
  <c r="E305" s="1"/>
  <c r="C309"/>
  <c r="D309" s="1"/>
  <c r="F309" s="1"/>
  <c r="C227"/>
  <c r="D227" s="1"/>
  <c r="F227" s="1"/>
  <c r="C284"/>
  <c r="D284" s="1"/>
  <c r="E284" s="1"/>
  <c r="C265"/>
  <c r="D265" s="1"/>
  <c r="F265" s="1"/>
  <c r="C318"/>
  <c r="D318" s="1"/>
  <c r="E318" s="1"/>
  <c r="C267"/>
  <c r="D267" s="1"/>
  <c r="F267" s="1"/>
  <c r="C266"/>
  <c r="D266" s="1"/>
  <c r="E266" s="1"/>
  <c r="C282"/>
  <c r="D282" s="1"/>
  <c r="F282" s="1"/>
  <c r="C290"/>
  <c r="D290" s="1"/>
  <c r="E290" s="1"/>
  <c r="C243"/>
  <c r="D243" s="1"/>
  <c r="F243" s="1"/>
  <c r="C268"/>
  <c r="D268" s="1"/>
  <c r="F268" s="1"/>
  <c r="C234"/>
  <c r="D234" s="1"/>
  <c r="E234" s="1"/>
  <c r="C253"/>
  <c r="D253" s="1"/>
  <c r="E253" s="1"/>
  <c r="C277"/>
  <c r="D277" s="1"/>
  <c r="F277" s="1"/>
  <c r="C302"/>
  <c r="D302" s="1"/>
  <c r="E302" s="1"/>
  <c r="C286"/>
  <c r="D286" s="1"/>
  <c r="E286" s="1"/>
  <c r="C315"/>
  <c r="D315" s="1"/>
  <c r="E315" s="1"/>
  <c r="C314"/>
  <c r="D314" s="1"/>
  <c r="E314" s="1"/>
  <c r="N9" i="10"/>
  <c r="C228" i="29"/>
  <c r="D228" s="1"/>
  <c r="E228" s="1"/>
  <c r="C252"/>
  <c r="D252" s="1"/>
  <c r="F252" s="1"/>
  <c r="C296"/>
  <c r="D296" s="1"/>
  <c r="C299"/>
  <c r="D299" s="1"/>
  <c r="C316"/>
  <c r="D316" s="1"/>
  <c r="E316" s="1"/>
  <c r="C275"/>
  <c r="D275" s="1"/>
  <c r="E275" s="1"/>
  <c r="C317"/>
  <c r="D317" s="1"/>
  <c r="E317" s="1"/>
  <c r="C250"/>
  <c r="D250" s="1"/>
  <c r="E250" s="1"/>
  <c r="C261"/>
  <c r="D261" s="1"/>
  <c r="F261" s="1"/>
  <c r="C278"/>
  <c r="D278" s="1"/>
  <c r="E278" s="1"/>
  <c r="C235"/>
  <c r="D235" s="1"/>
  <c r="E235" s="1"/>
  <c r="C264"/>
  <c r="D264" s="1"/>
  <c r="F264" s="1"/>
  <c r="C270"/>
  <c r="D270" s="1"/>
  <c r="E270" s="1"/>
  <c r="C287"/>
  <c r="D287" s="1"/>
  <c r="E287" s="1"/>
  <c r="C236"/>
  <c r="D236" s="1"/>
  <c r="F236" s="1"/>
  <c r="C298"/>
  <c r="D298" s="1"/>
  <c r="E298" s="1"/>
  <c r="C293"/>
  <c r="D293" s="1"/>
  <c r="E293" s="1"/>
  <c r="C263"/>
  <c r="D263" s="1"/>
  <c r="E263" s="1"/>
  <c r="C246"/>
  <c r="D246" s="1"/>
  <c r="E246" s="1"/>
  <c r="C251"/>
  <c r="D251" s="1"/>
  <c r="F251" s="1"/>
  <c r="N1445" i="10"/>
  <c r="N1441"/>
  <c r="N1436"/>
  <c r="N1420"/>
  <c r="N1404"/>
  <c r="N1400"/>
  <c r="N1388"/>
  <c r="N1384"/>
  <c r="N1345"/>
  <c r="N1333"/>
  <c r="N1224"/>
  <c r="N1338"/>
  <c r="N1225"/>
  <c r="N1198"/>
  <c r="N1196"/>
  <c r="N1118"/>
  <c r="N1066"/>
  <c r="N1036"/>
  <c r="N1031"/>
  <c r="N1015"/>
  <c r="N1087"/>
  <c r="N1058"/>
  <c r="N914"/>
  <c r="N1006"/>
  <c r="N942"/>
  <c r="N878"/>
  <c r="N795"/>
  <c r="N737"/>
  <c r="N753"/>
  <c r="N741"/>
  <c r="N635"/>
  <c r="N721"/>
  <c r="L215"/>
  <c r="N215" s="1"/>
  <c r="L144"/>
  <c r="C324" i="29" s="1"/>
  <c r="D324" s="1"/>
  <c r="L147" i="10"/>
  <c r="N147" s="1"/>
  <c r="P204"/>
  <c r="C75" i="39" s="1"/>
  <c r="D75" s="1"/>
  <c r="E75" s="1"/>
  <c r="L188" i="10"/>
  <c r="N188" s="1"/>
  <c r="L183"/>
  <c r="N183" s="1"/>
  <c r="B31" i="54"/>
  <c r="B32"/>
  <c r="D8"/>
  <c r="C9"/>
  <c r="J36" i="39"/>
  <c r="I36"/>
  <c r="H36"/>
  <c r="J165" i="11"/>
  <c r="I165"/>
  <c r="A10" i="54" l="1"/>
  <c r="O9"/>
  <c r="C323" i="29"/>
  <c r="D323" s="1"/>
  <c r="E323" s="1"/>
  <c r="C61" i="39"/>
  <c r="D61" s="1"/>
  <c r="E61" s="1"/>
  <c r="C322" i="29"/>
  <c r="D322" s="1"/>
  <c r="E322" s="1"/>
  <c r="C59" i="39"/>
  <c r="D59" s="1"/>
  <c r="E59" s="1"/>
  <c r="C57"/>
  <c r="D57" s="1"/>
  <c r="E57" s="1"/>
  <c r="C60"/>
  <c r="D60" s="1"/>
  <c r="E60" s="1"/>
  <c r="C58"/>
  <c r="D58" s="1"/>
  <c r="C343" i="29"/>
  <c r="D343" s="1"/>
  <c r="E343" s="1"/>
  <c r="C237"/>
  <c r="D237" s="1"/>
  <c r="C242"/>
  <c r="D242" s="1"/>
  <c r="C272"/>
  <c r="D272" s="1"/>
  <c r="C307"/>
  <c r="D307" s="1"/>
  <c r="C258"/>
  <c r="D258" s="1"/>
  <c r="C312"/>
  <c r="D312" s="1"/>
  <c r="E312" s="1"/>
  <c r="C241"/>
  <c r="D241" s="1"/>
  <c r="C248"/>
  <c r="D248" s="1"/>
  <c r="C295"/>
  <c r="D295" s="1"/>
  <c r="C297"/>
  <c r="D297" s="1"/>
  <c r="C231"/>
  <c r="D231" s="1"/>
  <c r="C319"/>
  <c r="D319" s="1"/>
  <c r="N8" i="10"/>
  <c r="C269" i="29"/>
  <c r="D269" s="1"/>
  <c r="C224"/>
  <c r="D224" s="1"/>
  <c r="E224" s="1"/>
  <c r="C255"/>
  <c r="D255" s="1"/>
  <c r="C238"/>
  <c r="D238" s="1"/>
  <c r="C257"/>
  <c r="D257" s="1"/>
  <c r="C291"/>
  <c r="D291" s="1"/>
  <c r="C225"/>
  <c r="D225" s="1"/>
  <c r="C259"/>
  <c r="D259" s="1"/>
  <c r="C226"/>
  <c r="D226" s="1"/>
  <c r="C301"/>
  <c r="D301" s="1"/>
  <c r="C262"/>
  <c r="D262" s="1"/>
  <c r="C230"/>
  <c r="D230" s="1"/>
  <c r="C320"/>
  <c r="D320" s="1"/>
  <c r="F229"/>
  <c r="F254"/>
  <c r="E313"/>
  <c r="E296"/>
  <c r="E321"/>
  <c r="E280"/>
  <c r="E288"/>
  <c r="E306"/>
  <c r="E267"/>
  <c r="F287"/>
  <c r="E243"/>
  <c r="F234"/>
  <c r="E247"/>
  <c r="E300"/>
  <c r="F302"/>
  <c r="E311"/>
  <c r="F284"/>
  <c r="F310"/>
  <c r="F266"/>
  <c r="E245"/>
  <c r="F274"/>
  <c r="F294"/>
  <c r="F244"/>
  <c r="E285"/>
  <c r="E324"/>
  <c r="F289"/>
  <c r="E299"/>
  <c r="F303"/>
  <c r="E239"/>
  <c r="E268"/>
  <c r="E277"/>
  <c r="E273"/>
  <c r="E236"/>
  <c r="F308"/>
  <c r="F292"/>
  <c r="E227"/>
  <c r="E265"/>
  <c r="F279"/>
  <c r="F246"/>
  <c r="F293"/>
  <c r="F253"/>
  <c r="E264"/>
  <c r="F286"/>
  <c r="E261"/>
  <c r="E260"/>
  <c r="F270"/>
  <c r="F249"/>
  <c r="F304"/>
  <c r="F305"/>
  <c r="E282"/>
  <c r="E276"/>
  <c r="F256"/>
  <c r="E251"/>
  <c r="F250"/>
  <c r="F263"/>
  <c r="F275"/>
  <c r="F298"/>
  <c r="E309"/>
  <c r="F240"/>
  <c r="F283"/>
  <c r="F271"/>
  <c r="F278"/>
  <c r="E252"/>
  <c r="E281"/>
  <c r="F232"/>
  <c r="C352"/>
  <c r="D352" s="1"/>
  <c r="C334"/>
  <c r="D334" s="1"/>
  <c r="E334" s="1"/>
  <c r="C341"/>
  <c r="D341" s="1"/>
  <c r="C353"/>
  <c r="D353" s="1"/>
  <c r="C328"/>
  <c r="D328" s="1"/>
  <c r="E328" s="1"/>
  <c r="C365"/>
  <c r="D365" s="1"/>
  <c r="E365" s="1"/>
  <c r="C350"/>
  <c r="D350" s="1"/>
  <c r="C326"/>
  <c r="D326" s="1"/>
  <c r="C337"/>
  <c r="D337" s="1"/>
  <c r="E337" s="1"/>
  <c r="C62" i="39"/>
  <c r="D62" s="1"/>
  <c r="C65"/>
  <c r="D65" s="1"/>
  <c r="E65" s="1"/>
  <c r="C331" i="29"/>
  <c r="D331" s="1"/>
  <c r="E331" s="1"/>
  <c r="C364"/>
  <c r="D364" s="1"/>
  <c r="C714" i="41"/>
  <c r="D714" s="1"/>
  <c r="E714" s="1"/>
  <c r="C339" i="29"/>
  <c r="D339" s="1"/>
  <c r="C329"/>
  <c r="D329" s="1"/>
  <c r="C373"/>
  <c r="D373" s="1"/>
  <c r="E373" s="1"/>
  <c r="C369"/>
  <c r="D369" s="1"/>
  <c r="E369" s="1"/>
  <c r="C372"/>
  <c r="D372" s="1"/>
  <c r="E372" s="1"/>
  <c r="C67" i="39"/>
  <c r="D67" s="1"/>
  <c r="E67" s="1"/>
  <c r="C73"/>
  <c r="D73" s="1"/>
  <c r="E73" s="1"/>
  <c r="N144" i="10"/>
  <c r="C363" i="29"/>
  <c r="D363" s="1"/>
  <c r="E363" s="1"/>
  <c r="C346"/>
  <c r="D346" s="1"/>
  <c r="E346" s="1"/>
  <c r="C358"/>
  <c r="D358" s="1"/>
  <c r="C371"/>
  <c r="D371" s="1"/>
  <c r="E371" s="1"/>
  <c r="C351"/>
  <c r="D351" s="1"/>
  <c r="C340"/>
  <c r="D340" s="1"/>
  <c r="C359"/>
  <c r="D359" s="1"/>
  <c r="C330"/>
  <c r="D330" s="1"/>
  <c r="E330" s="1"/>
  <c r="C356"/>
  <c r="D356" s="1"/>
  <c r="C355"/>
  <c r="D355" s="1"/>
  <c r="C333"/>
  <c r="D333" s="1"/>
  <c r="E333" s="1"/>
  <c r="C360"/>
  <c r="D360" s="1"/>
  <c r="C366"/>
  <c r="D366" s="1"/>
  <c r="E366" s="1"/>
  <c r="C335"/>
  <c r="D335" s="1"/>
  <c r="C344"/>
  <c r="D344" s="1"/>
  <c r="C367"/>
  <c r="D367" s="1"/>
  <c r="E367" s="1"/>
  <c r="C347"/>
  <c r="D347" s="1"/>
  <c r="C348"/>
  <c r="D348" s="1"/>
  <c r="E348" s="1"/>
  <c r="C362"/>
  <c r="D362" s="1"/>
  <c r="E362" s="1"/>
  <c r="C325"/>
  <c r="D325" s="1"/>
  <c r="E325" s="1"/>
  <c r="C342"/>
  <c r="D342" s="1"/>
  <c r="C338"/>
  <c r="D338" s="1"/>
  <c r="C64" i="39"/>
  <c r="D64" s="1"/>
  <c r="C69"/>
  <c r="D69" s="1"/>
  <c r="E69" s="1"/>
  <c r="C70"/>
  <c r="D70" s="1"/>
  <c r="C66"/>
  <c r="D66" s="1"/>
  <c r="E66" s="1"/>
  <c r="C76"/>
  <c r="D76" s="1"/>
  <c r="E76" s="1"/>
  <c r="C74"/>
  <c r="D74" s="1"/>
  <c r="E74" s="1"/>
  <c r="C68"/>
  <c r="D68" s="1"/>
  <c r="E68" s="1"/>
  <c r="C72"/>
  <c r="D72" s="1"/>
  <c r="E72" s="1"/>
  <c r="C332" i="29"/>
  <c r="D332" s="1"/>
  <c r="C370"/>
  <c r="D370" s="1"/>
  <c r="E370" s="1"/>
  <c r="C357"/>
  <c r="D357" s="1"/>
  <c r="C361"/>
  <c r="D361" s="1"/>
  <c r="E361" s="1"/>
  <c r="C336"/>
  <c r="D336" s="1"/>
  <c r="C349"/>
  <c r="D349" s="1"/>
  <c r="E349" s="1"/>
  <c r="C368"/>
  <c r="D368" s="1"/>
  <c r="E368" s="1"/>
  <c r="C327"/>
  <c r="D327" s="1"/>
  <c r="K6" i="10"/>
  <c r="C354" i="29"/>
  <c r="D354" s="1"/>
  <c r="C63" i="39"/>
  <c r="D63" s="1"/>
  <c r="E63" s="1"/>
  <c r="C71"/>
  <c r="D71" s="1"/>
  <c r="C345" i="29"/>
  <c r="D345" s="1"/>
  <c r="E345" s="1"/>
  <c r="F316"/>
  <c r="F235"/>
  <c r="F224"/>
  <c r="E8" i="54"/>
  <c r="L8" s="1"/>
  <c r="M8" s="1"/>
  <c r="I9"/>
  <c r="H9"/>
  <c r="C10"/>
  <c r="D9"/>
  <c r="K36" i="39"/>
  <c r="K165" i="11"/>
  <c r="F57" i="39" l="1"/>
  <c r="F61"/>
  <c r="A11" i="54"/>
  <c r="O10"/>
  <c r="F322" i="29"/>
  <c r="F343"/>
  <c r="M38" i="10"/>
  <c r="N38" s="1"/>
  <c r="M270"/>
  <c r="N270" s="1"/>
  <c r="M205"/>
  <c r="N205" s="1"/>
  <c r="M180"/>
  <c r="N180" s="1"/>
  <c r="M236"/>
  <c r="N236" s="1"/>
  <c r="M258"/>
  <c r="N258" s="1"/>
  <c r="M185"/>
  <c r="N185" s="1"/>
  <c r="M248"/>
  <c r="N248" s="1"/>
  <c r="M234"/>
  <c r="N234" s="1"/>
  <c r="M242"/>
  <c r="N242" s="1"/>
  <c r="M179"/>
  <c r="N179" s="1"/>
  <c r="M115"/>
  <c r="N115" s="1"/>
  <c r="M211"/>
  <c r="N211" s="1"/>
  <c r="M42"/>
  <c r="N42" s="1"/>
  <c r="M208"/>
  <c r="N208" s="1"/>
  <c r="M110"/>
  <c r="N110" s="1"/>
  <c r="M45"/>
  <c r="N45" s="1"/>
  <c r="M182"/>
  <c r="N182" s="1"/>
  <c r="M130"/>
  <c r="N130" s="1"/>
  <c r="M209"/>
  <c r="N209" s="1"/>
  <c r="M44"/>
  <c r="N44" s="1"/>
  <c r="M111"/>
  <c r="N111" s="1"/>
  <c r="M41"/>
  <c r="N41" s="1"/>
  <c r="M207"/>
  <c r="N207" s="1"/>
  <c r="M129"/>
  <c r="N129" s="1"/>
  <c r="M43"/>
  <c r="N43" s="1"/>
  <c r="M131"/>
  <c r="N131" s="1"/>
  <c r="M39"/>
  <c r="N39" s="1"/>
  <c r="M40"/>
  <c r="N40" s="1"/>
  <c r="M109"/>
  <c r="N109" s="1"/>
  <c r="F328" i="29"/>
  <c r="E262"/>
  <c r="F262"/>
  <c r="F225"/>
  <c r="E225"/>
  <c r="E255"/>
  <c r="F255"/>
  <c r="F319"/>
  <c r="E319"/>
  <c r="E248"/>
  <c r="F248"/>
  <c r="E307"/>
  <c r="F307"/>
  <c r="E301"/>
  <c r="F301"/>
  <c r="E291"/>
  <c r="F231"/>
  <c r="E231"/>
  <c r="F241"/>
  <c r="E241"/>
  <c r="F272"/>
  <c r="E272"/>
  <c r="E320"/>
  <c r="F320"/>
  <c r="E226"/>
  <c r="F257"/>
  <c r="E257"/>
  <c r="E269"/>
  <c r="F269"/>
  <c r="E297"/>
  <c r="E242"/>
  <c r="F242"/>
  <c r="E230"/>
  <c r="E259"/>
  <c r="F259"/>
  <c r="E238"/>
  <c r="F238"/>
  <c r="E295"/>
  <c r="F295"/>
  <c r="E258"/>
  <c r="F258"/>
  <c r="E237"/>
  <c r="F237"/>
  <c r="F58" i="39"/>
  <c r="E58"/>
  <c r="F60" s="1"/>
  <c r="H167" i="11"/>
  <c r="H168" s="1"/>
  <c r="I167"/>
  <c r="I168" s="1"/>
  <c r="F337" i="29"/>
  <c r="F330"/>
  <c r="F325"/>
  <c r="F714" i="41"/>
  <c r="F345" i="29"/>
  <c r="E336"/>
  <c r="E71" i="39"/>
  <c r="E64"/>
  <c r="F333" i="29"/>
  <c r="E356"/>
  <c r="F356"/>
  <c r="E339"/>
  <c r="F339"/>
  <c r="E357"/>
  <c r="F357"/>
  <c r="E70" i="39"/>
  <c r="E342" i="29"/>
  <c r="F342"/>
  <c r="E347"/>
  <c r="E351"/>
  <c r="M233" i="10"/>
  <c r="N233" s="1"/>
  <c r="M181"/>
  <c r="N181" s="1"/>
  <c r="M204"/>
  <c r="N204" s="1"/>
  <c r="M206"/>
  <c r="N206" s="1"/>
  <c r="M621"/>
  <c r="N621" s="1"/>
  <c r="M625"/>
  <c r="N625" s="1"/>
  <c r="M642"/>
  <c r="N642" s="1"/>
  <c r="M184"/>
  <c r="N184" s="1"/>
  <c r="M241"/>
  <c r="N241" s="1"/>
  <c r="M592"/>
  <c r="N592" s="1"/>
  <c r="M191"/>
  <c r="N191" s="1"/>
  <c r="M351"/>
  <c r="N351" s="1"/>
  <c r="M269"/>
  <c r="N269" s="1"/>
  <c r="M619"/>
  <c r="N619" s="1"/>
  <c r="M235"/>
  <c r="N235" s="1"/>
  <c r="M587"/>
  <c r="N587" s="1"/>
  <c r="M490"/>
  <c r="N490" s="1"/>
  <c r="M338"/>
  <c r="N338" s="1"/>
  <c r="M293"/>
  <c r="N293" s="1"/>
  <c r="M563"/>
  <c r="N563" s="1"/>
  <c r="M476"/>
  <c r="N476" s="1"/>
  <c r="M456"/>
  <c r="N456" s="1"/>
  <c r="M336"/>
  <c r="N336" s="1"/>
  <c r="M594"/>
  <c r="N594" s="1"/>
  <c r="M604"/>
  <c r="N604" s="1"/>
  <c r="M407"/>
  <c r="N407" s="1"/>
  <c r="M165"/>
  <c r="N165" s="1"/>
  <c r="M329"/>
  <c r="N329" s="1"/>
  <c r="M413"/>
  <c r="N413" s="1"/>
  <c r="M463"/>
  <c r="N463" s="1"/>
  <c r="M279"/>
  <c r="N279" s="1"/>
  <c r="M169"/>
  <c r="N169" s="1"/>
  <c r="M237"/>
  <c r="N237" s="1"/>
  <c r="M200"/>
  <c r="N200" s="1"/>
  <c r="M469"/>
  <c r="N469" s="1"/>
  <c r="M559"/>
  <c r="N559" s="1"/>
  <c r="M333"/>
  <c r="N333" s="1"/>
  <c r="M419"/>
  <c r="N419" s="1"/>
  <c r="M354"/>
  <c r="N354" s="1"/>
  <c r="M549"/>
  <c r="N549" s="1"/>
  <c r="M128"/>
  <c r="N128" s="1"/>
  <c r="M628"/>
  <c r="N628" s="1"/>
  <c r="M159"/>
  <c r="N159" s="1"/>
  <c r="M322"/>
  <c r="N322" s="1"/>
  <c r="M162"/>
  <c r="N162" s="1"/>
  <c r="M155"/>
  <c r="N155" s="1"/>
  <c r="M421"/>
  <c r="N421" s="1"/>
  <c r="M473"/>
  <c r="N473" s="1"/>
  <c r="M327"/>
  <c r="N327" s="1"/>
  <c r="M525"/>
  <c r="N525" s="1"/>
  <c r="M608"/>
  <c r="N608" s="1"/>
  <c r="M536"/>
  <c r="N536" s="1"/>
  <c r="M590"/>
  <c r="N590" s="1"/>
  <c r="M367"/>
  <c r="N367" s="1"/>
  <c r="M365"/>
  <c r="N365" s="1"/>
  <c r="M1453"/>
  <c r="N1453" s="1"/>
  <c r="M374"/>
  <c r="N374" s="1"/>
  <c r="M167"/>
  <c r="N167" s="1"/>
  <c r="M283"/>
  <c r="N283" s="1"/>
  <c r="M291"/>
  <c r="N291" s="1"/>
  <c r="M578"/>
  <c r="N578" s="1"/>
  <c r="M545"/>
  <c r="N545" s="1"/>
  <c r="M518"/>
  <c r="N518" s="1"/>
  <c r="M464"/>
  <c r="N464" s="1"/>
  <c r="M385"/>
  <c r="N385" s="1"/>
  <c r="M381"/>
  <c r="N381" s="1"/>
  <c r="M392"/>
  <c r="N392" s="1"/>
  <c r="M250"/>
  <c r="N250" s="1"/>
  <c r="M471"/>
  <c r="N471" s="1"/>
  <c r="M267"/>
  <c r="N267" s="1"/>
  <c r="M515"/>
  <c r="N515" s="1"/>
  <c r="M36"/>
  <c r="N36" s="1"/>
  <c r="M238"/>
  <c r="N238" s="1"/>
  <c r="M366"/>
  <c r="N366" s="1"/>
  <c r="M328"/>
  <c r="N328" s="1"/>
  <c r="M402"/>
  <c r="N402" s="1"/>
  <c r="M148"/>
  <c r="N148" s="1"/>
  <c r="M342"/>
  <c r="N342" s="1"/>
  <c r="M433"/>
  <c r="N433" s="1"/>
  <c r="M177"/>
  <c r="N177" s="1"/>
  <c r="M249"/>
  <c r="N249" s="1"/>
  <c r="M201"/>
  <c r="N201" s="1"/>
  <c r="M168"/>
  <c r="N168" s="1"/>
  <c r="M277"/>
  <c r="N277" s="1"/>
  <c r="M506"/>
  <c r="N506" s="1"/>
  <c r="M520"/>
  <c r="N520" s="1"/>
  <c r="M478"/>
  <c r="N478" s="1"/>
  <c r="M593"/>
  <c r="N593" s="1"/>
  <c r="M240"/>
  <c r="N240" s="1"/>
  <c r="M350"/>
  <c r="N350" s="1"/>
  <c r="M584"/>
  <c r="N584" s="1"/>
  <c r="M257"/>
  <c r="N257" s="1"/>
  <c r="M268"/>
  <c r="N268" s="1"/>
  <c r="M308"/>
  <c r="N308" s="1"/>
  <c r="M178"/>
  <c r="N178" s="1"/>
  <c r="M543"/>
  <c r="N543" s="1"/>
  <c r="M256"/>
  <c r="N256" s="1"/>
  <c r="M246"/>
  <c r="N246" s="1"/>
  <c r="M620"/>
  <c r="N620" s="1"/>
  <c r="M309"/>
  <c r="N309" s="1"/>
  <c r="M429"/>
  <c r="N429" s="1"/>
  <c r="M347"/>
  <c r="N347" s="1"/>
  <c r="M369"/>
  <c r="N369" s="1"/>
  <c r="M35"/>
  <c r="N35" s="1"/>
  <c r="M127"/>
  <c r="N127" s="1"/>
  <c r="M266"/>
  <c r="N266" s="1"/>
  <c r="M489"/>
  <c r="N489" s="1"/>
  <c r="M414"/>
  <c r="N414" s="1"/>
  <c r="M503"/>
  <c r="N503" s="1"/>
  <c r="M521"/>
  <c r="N521" s="1"/>
  <c r="M355"/>
  <c r="N355" s="1"/>
  <c r="M529"/>
  <c r="N529" s="1"/>
  <c r="M252"/>
  <c r="N252" s="1"/>
  <c r="M391"/>
  <c r="N391" s="1"/>
  <c r="M276"/>
  <c r="N276" s="1"/>
  <c r="M194"/>
  <c r="N194" s="1"/>
  <c r="M371"/>
  <c r="N371" s="1"/>
  <c r="M495"/>
  <c r="N495" s="1"/>
  <c r="M378"/>
  <c r="N378" s="1"/>
  <c r="M281"/>
  <c r="N281" s="1"/>
  <c r="M34"/>
  <c r="N34" s="1"/>
  <c r="M524"/>
  <c r="N524" s="1"/>
  <c r="M423"/>
  <c r="N423" s="1"/>
  <c r="M552"/>
  <c r="N552" s="1"/>
  <c r="M466"/>
  <c r="N466" s="1"/>
  <c r="M462"/>
  <c r="N462" s="1"/>
  <c r="M448"/>
  <c r="N448" s="1"/>
  <c r="M388"/>
  <c r="N388" s="1"/>
  <c r="M569"/>
  <c r="N569" s="1"/>
  <c r="M295"/>
  <c r="N295" s="1"/>
  <c r="M458"/>
  <c r="N458" s="1"/>
  <c r="M158"/>
  <c r="N158" s="1"/>
  <c r="M297"/>
  <c r="N297" s="1"/>
  <c r="M630"/>
  <c r="N630" s="1"/>
  <c r="M126"/>
  <c r="N126" s="1"/>
  <c r="M305"/>
  <c r="N305" s="1"/>
  <c r="M161"/>
  <c r="N161" s="1"/>
  <c r="M362"/>
  <c r="N362" s="1"/>
  <c r="M548"/>
  <c r="N548" s="1"/>
  <c r="M493"/>
  <c r="N493" s="1"/>
  <c r="M605"/>
  <c r="N605" s="1"/>
  <c r="M519"/>
  <c r="N519" s="1"/>
  <c r="M428"/>
  <c r="N428" s="1"/>
  <c r="M405"/>
  <c r="N405" s="1"/>
  <c r="M346"/>
  <c r="N346" s="1"/>
  <c r="M416"/>
  <c r="N416" s="1"/>
  <c r="M396"/>
  <c r="N396" s="1"/>
  <c r="M438"/>
  <c r="N438" s="1"/>
  <c r="M609"/>
  <c r="N609" s="1"/>
  <c r="M199"/>
  <c r="N199" s="1"/>
  <c r="M572"/>
  <c r="N572" s="1"/>
  <c r="M410"/>
  <c r="N410" s="1"/>
  <c r="M537"/>
  <c r="N537" s="1"/>
  <c r="M302"/>
  <c r="N302" s="1"/>
  <c r="M531"/>
  <c r="N531" s="1"/>
  <c r="M239"/>
  <c r="N239" s="1"/>
  <c r="M451"/>
  <c r="N451" s="1"/>
  <c r="M400"/>
  <c r="N400" s="1"/>
  <c r="M335"/>
  <c r="N335" s="1"/>
  <c r="M440"/>
  <c r="N440" s="1"/>
  <c r="M150"/>
  <c r="N150" s="1"/>
  <c r="M564"/>
  <c r="N564" s="1"/>
  <c r="M555"/>
  <c r="N555" s="1"/>
  <c r="M261"/>
  <c r="N261" s="1"/>
  <c r="M615"/>
  <c r="N615" s="1"/>
  <c r="M307"/>
  <c r="N307" s="1"/>
  <c r="M546"/>
  <c r="N546" s="1"/>
  <c r="M382"/>
  <c r="N382" s="1"/>
  <c r="M523"/>
  <c r="N523" s="1"/>
  <c r="M303"/>
  <c r="N303" s="1"/>
  <c r="M380"/>
  <c r="N380" s="1"/>
  <c r="M425"/>
  <c r="N425" s="1"/>
  <c r="M570"/>
  <c r="N570" s="1"/>
  <c r="M487"/>
  <c r="N487" s="1"/>
  <c r="M316"/>
  <c r="N316" s="1"/>
  <c r="M411"/>
  <c r="N411" s="1"/>
  <c r="M517"/>
  <c r="N517" s="1"/>
  <c r="M401"/>
  <c r="N401" s="1"/>
  <c r="M154"/>
  <c r="N154" s="1"/>
  <c r="M203"/>
  <c r="N203" s="1"/>
  <c r="M171"/>
  <c r="N171" s="1"/>
  <c r="M492"/>
  <c r="N492" s="1"/>
  <c r="M344"/>
  <c r="N344" s="1"/>
  <c r="M483"/>
  <c r="N483" s="1"/>
  <c r="M404"/>
  <c r="N404" s="1"/>
  <c r="M294"/>
  <c r="N294" s="1"/>
  <c r="M588"/>
  <c r="N588" s="1"/>
  <c r="M467"/>
  <c r="N467" s="1"/>
  <c r="M190"/>
  <c r="N190" s="1"/>
  <c r="M486"/>
  <c r="N486" s="1"/>
  <c r="M232"/>
  <c r="N232" s="1"/>
  <c r="M343"/>
  <c r="N343" s="1"/>
  <c r="M470"/>
  <c r="N470" s="1"/>
  <c r="M475"/>
  <c r="N475" s="1"/>
  <c r="M577"/>
  <c r="N577" s="1"/>
  <c r="M345"/>
  <c r="N345" s="1"/>
  <c r="M321"/>
  <c r="N321" s="1"/>
  <c r="M551"/>
  <c r="N551" s="1"/>
  <c r="M499"/>
  <c r="N499" s="1"/>
  <c r="M160"/>
  <c r="N160" s="1"/>
  <c r="M541"/>
  <c r="N541" s="1"/>
  <c r="M426"/>
  <c r="N426" s="1"/>
  <c r="M558"/>
  <c r="N558" s="1"/>
  <c r="M508"/>
  <c r="N508" s="1"/>
  <c r="M263"/>
  <c r="N263" s="1"/>
  <c r="M389"/>
  <c r="N389" s="1"/>
  <c r="M444"/>
  <c r="N444" s="1"/>
  <c r="M461"/>
  <c r="N461" s="1"/>
  <c r="M176"/>
  <c r="N176" s="1"/>
  <c r="M616"/>
  <c r="N616" s="1"/>
  <c r="M580"/>
  <c r="N580" s="1"/>
  <c r="M288"/>
  <c r="N288" s="1"/>
  <c r="M289"/>
  <c r="N289" s="1"/>
  <c r="M571"/>
  <c r="N571" s="1"/>
  <c r="M337"/>
  <c r="N337" s="1"/>
  <c r="M406"/>
  <c r="N406" s="1"/>
  <c r="M504"/>
  <c r="N504" s="1"/>
  <c r="M285"/>
  <c r="N285" s="1"/>
  <c r="M535"/>
  <c r="N535" s="1"/>
  <c r="M398"/>
  <c r="N398" s="1"/>
  <c r="M275"/>
  <c r="N275" s="1"/>
  <c r="M582"/>
  <c r="N582" s="1"/>
  <c r="M112"/>
  <c r="N112" s="1"/>
  <c r="M408"/>
  <c r="N408" s="1"/>
  <c r="M482"/>
  <c r="N482" s="1"/>
  <c r="M468"/>
  <c r="N468" s="1"/>
  <c r="M339"/>
  <c r="N339" s="1"/>
  <c r="M591"/>
  <c r="N591" s="1"/>
  <c r="M567"/>
  <c r="N567" s="1"/>
  <c r="M370"/>
  <c r="N370" s="1"/>
  <c r="M494"/>
  <c r="N494" s="1"/>
  <c r="M502"/>
  <c r="N502" s="1"/>
  <c r="M409"/>
  <c r="N409" s="1"/>
  <c r="M460"/>
  <c r="N460" s="1"/>
  <c r="M534"/>
  <c r="N534" s="1"/>
  <c r="M612"/>
  <c r="N612" s="1"/>
  <c r="M430"/>
  <c r="N430" s="1"/>
  <c r="M420"/>
  <c r="N420" s="1"/>
  <c r="M397"/>
  <c r="N397" s="1"/>
  <c r="M550"/>
  <c r="N550" s="1"/>
  <c r="M565"/>
  <c r="N565" s="1"/>
  <c r="M445"/>
  <c r="N445" s="1"/>
  <c r="M255"/>
  <c r="N255" s="1"/>
  <c r="M386"/>
  <c r="N386" s="1"/>
  <c r="M331"/>
  <c r="N331" s="1"/>
  <c r="M427"/>
  <c r="N427" s="1"/>
  <c r="M522"/>
  <c r="N522" s="1"/>
  <c r="M568"/>
  <c r="N568" s="1"/>
  <c r="M195"/>
  <c r="N195" s="1"/>
  <c r="M353"/>
  <c r="N353" s="1"/>
  <c r="M151"/>
  <c r="N151" s="1"/>
  <c r="M459"/>
  <c r="N459" s="1"/>
  <c r="M566"/>
  <c r="N566" s="1"/>
  <c r="M287"/>
  <c r="N287" s="1"/>
  <c r="M532"/>
  <c r="N532" s="1"/>
  <c r="M613"/>
  <c r="N613" s="1"/>
  <c r="M247"/>
  <c r="N247" s="1"/>
  <c r="M576"/>
  <c r="N576" s="1"/>
  <c r="M575"/>
  <c r="N575" s="1"/>
  <c r="M393"/>
  <c r="N393" s="1"/>
  <c r="M310"/>
  <c r="N310" s="1"/>
  <c r="M296"/>
  <c r="N296" s="1"/>
  <c r="M455"/>
  <c r="N455" s="1"/>
  <c r="M435"/>
  <c r="N435" s="1"/>
  <c r="M384"/>
  <c r="N384" s="1"/>
  <c r="M539"/>
  <c r="N539" s="1"/>
  <c r="M446"/>
  <c r="N446" s="1"/>
  <c r="M436"/>
  <c r="N436" s="1"/>
  <c r="M500"/>
  <c r="N500" s="1"/>
  <c r="M542"/>
  <c r="N542" s="1"/>
  <c r="M574"/>
  <c r="N574" s="1"/>
  <c r="M450"/>
  <c r="N450" s="1"/>
  <c r="M439"/>
  <c r="N439" s="1"/>
  <c r="M265"/>
  <c r="N265" s="1"/>
  <c r="M585"/>
  <c r="N585" s="1"/>
  <c r="M586"/>
  <c r="N586" s="1"/>
  <c r="M304"/>
  <c r="N304" s="1"/>
  <c r="M614"/>
  <c r="N614" s="1"/>
  <c r="M10"/>
  <c r="M326"/>
  <c r="N326" s="1"/>
  <c r="M603"/>
  <c r="N603" s="1"/>
  <c r="M262"/>
  <c r="N262" s="1"/>
  <c r="M394"/>
  <c r="N394" s="1"/>
  <c r="M330"/>
  <c r="N330" s="1"/>
  <c r="M156"/>
  <c r="N156" s="1"/>
  <c r="M457"/>
  <c r="N457" s="1"/>
  <c r="M301"/>
  <c r="N301" s="1"/>
  <c r="M514"/>
  <c r="N514" s="1"/>
  <c r="M149"/>
  <c r="N149" s="1"/>
  <c r="M538"/>
  <c r="N538" s="1"/>
  <c r="M601"/>
  <c r="N601" s="1"/>
  <c r="M424"/>
  <c r="N424" s="1"/>
  <c r="M348"/>
  <c r="N348" s="1"/>
  <c r="M415"/>
  <c r="N415" s="1"/>
  <c r="M17"/>
  <c r="N17" s="1"/>
  <c r="M341"/>
  <c r="N341" s="1"/>
  <c r="M340"/>
  <c r="N340" s="1"/>
  <c r="M472"/>
  <c r="N472" s="1"/>
  <c r="M442"/>
  <c r="N442" s="1"/>
  <c r="M368"/>
  <c r="N368" s="1"/>
  <c r="M434"/>
  <c r="N434" s="1"/>
  <c r="M274"/>
  <c r="N274" s="1"/>
  <c r="M395"/>
  <c r="N395" s="1"/>
  <c r="M447"/>
  <c r="N447" s="1"/>
  <c r="M318"/>
  <c r="N318" s="1"/>
  <c r="M526"/>
  <c r="N526" s="1"/>
  <c r="M311"/>
  <c r="N311" s="1"/>
  <c r="M512"/>
  <c r="N512" s="1"/>
  <c r="M387"/>
  <c r="N387" s="1"/>
  <c r="M290"/>
  <c r="N290" s="1"/>
  <c r="M319"/>
  <c r="N319" s="1"/>
  <c r="M581"/>
  <c r="N581" s="1"/>
  <c r="M610"/>
  <c r="N610" s="1"/>
  <c r="M173"/>
  <c r="N173" s="1"/>
  <c r="M157"/>
  <c r="N157" s="1"/>
  <c r="M561"/>
  <c r="N561" s="1"/>
  <c r="M312"/>
  <c r="N312" s="1"/>
  <c r="M418"/>
  <c r="N418" s="1"/>
  <c r="M432"/>
  <c r="N432" s="1"/>
  <c r="M422"/>
  <c r="N422" s="1"/>
  <c r="M32"/>
  <c r="N32" s="1"/>
  <c r="M496"/>
  <c r="N496" s="1"/>
  <c r="M358"/>
  <c r="N358" s="1"/>
  <c r="M602"/>
  <c r="N602" s="1"/>
  <c r="M412"/>
  <c r="N412" s="1"/>
  <c r="M359"/>
  <c r="N359" s="1"/>
  <c r="M292"/>
  <c r="N292" s="1"/>
  <c r="M481"/>
  <c r="N481" s="1"/>
  <c r="M332"/>
  <c r="N332" s="1"/>
  <c r="M488"/>
  <c r="N488" s="1"/>
  <c r="M479"/>
  <c r="N479" s="1"/>
  <c r="M505"/>
  <c r="N505" s="1"/>
  <c r="M280"/>
  <c r="N280" s="1"/>
  <c r="M589"/>
  <c r="N589" s="1"/>
  <c r="M153"/>
  <c r="N153" s="1"/>
  <c r="M163"/>
  <c r="N163" s="1"/>
  <c r="M349"/>
  <c r="N349" s="1"/>
  <c r="M363"/>
  <c r="N363" s="1"/>
  <c r="M317"/>
  <c r="N317" s="1"/>
  <c r="M599"/>
  <c r="N599" s="1"/>
  <c r="M284"/>
  <c r="N284" s="1"/>
  <c r="M626"/>
  <c r="N626" s="1"/>
  <c r="M533"/>
  <c r="N533" s="1"/>
  <c r="M431"/>
  <c r="N431" s="1"/>
  <c r="M627"/>
  <c r="N627" s="1"/>
  <c r="M554"/>
  <c r="N554" s="1"/>
  <c r="M454"/>
  <c r="N454" s="1"/>
  <c r="M164"/>
  <c r="N164" s="1"/>
  <c r="M373"/>
  <c r="N373" s="1"/>
  <c r="M390"/>
  <c r="N390" s="1"/>
  <c r="M507"/>
  <c r="N507" s="1"/>
  <c r="M334"/>
  <c r="N334" s="1"/>
  <c r="M286"/>
  <c r="N286" s="1"/>
  <c r="M299"/>
  <c r="N299" s="1"/>
  <c r="M417"/>
  <c r="N417" s="1"/>
  <c r="M264"/>
  <c r="N264" s="1"/>
  <c r="M152"/>
  <c r="N152" s="1"/>
  <c r="M547"/>
  <c r="N547" s="1"/>
  <c r="M452"/>
  <c r="N452" s="1"/>
  <c r="M511"/>
  <c r="N511" s="1"/>
  <c r="M376"/>
  <c r="N376" s="1"/>
  <c r="M437"/>
  <c r="N437" s="1"/>
  <c r="M298"/>
  <c r="N298" s="1"/>
  <c r="M278"/>
  <c r="N278" s="1"/>
  <c r="M282"/>
  <c r="N282" s="1"/>
  <c r="M175"/>
  <c r="N175" s="1"/>
  <c r="M325"/>
  <c r="N325" s="1"/>
  <c r="M510"/>
  <c r="N510" s="1"/>
  <c r="M562"/>
  <c r="N562" s="1"/>
  <c r="M553"/>
  <c r="N553" s="1"/>
  <c r="M600"/>
  <c r="N600" s="1"/>
  <c r="M528"/>
  <c r="N528" s="1"/>
  <c r="M465"/>
  <c r="N465" s="1"/>
  <c r="M573"/>
  <c r="N573" s="1"/>
  <c r="M516"/>
  <c r="N516" s="1"/>
  <c r="M372"/>
  <c r="N372" s="1"/>
  <c r="M300"/>
  <c r="N300" s="1"/>
  <c r="M403"/>
  <c r="N403" s="1"/>
  <c r="M320"/>
  <c r="N320" s="1"/>
  <c r="M323"/>
  <c r="N323" s="1"/>
  <c r="M527"/>
  <c r="N527" s="1"/>
  <c r="M530"/>
  <c r="N530" s="1"/>
  <c r="M170"/>
  <c r="N170" s="1"/>
  <c r="M595"/>
  <c r="N595" s="1"/>
  <c r="M501"/>
  <c r="N501" s="1"/>
  <c r="M474"/>
  <c r="N474" s="1"/>
  <c r="M443"/>
  <c r="N443" s="1"/>
  <c r="M254"/>
  <c r="N254" s="1"/>
  <c r="M491"/>
  <c r="N491" s="1"/>
  <c r="M629"/>
  <c r="N629" s="1"/>
  <c r="M485"/>
  <c r="N485" s="1"/>
  <c r="M33"/>
  <c r="N33" s="1"/>
  <c r="M357"/>
  <c r="N357" s="1"/>
  <c r="M383"/>
  <c r="N383" s="1"/>
  <c r="M611"/>
  <c r="N611" s="1"/>
  <c r="M477"/>
  <c r="N477" s="1"/>
  <c r="M251"/>
  <c r="N251" s="1"/>
  <c r="M618"/>
  <c r="N618" s="1"/>
  <c r="M253"/>
  <c r="N253" s="1"/>
  <c r="M324"/>
  <c r="N324" s="1"/>
  <c r="M579"/>
  <c r="N579" s="1"/>
  <c r="M172"/>
  <c r="N172" s="1"/>
  <c r="M356"/>
  <c r="N356" s="1"/>
  <c r="M453"/>
  <c r="N453" s="1"/>
  <c r="M497"/>
  <c r="N497" s="1"/>
  <c r="M498"/>
  <c r="N498" s="1"/>
  <c r="M480"/>
  <c r="N480" s="1"/>
  <c r="M174"/>
  <c r="N174" s="1"/>
  <c r="M560"/>
  <c r="N560" s="1"/>
  <c r="M617"/>
  <c r="N617" s="1"/>
  <c r="M375"/>
  <c r="N375" s="1"/>
  <c r="M37"/>
  <c r="N37" s="1"/>
  <c r="M540"/>
  <c r="N540" s="1"/>
  <c r="M509"/>
  <c r="N509" s="1"/>
  <c r="M399"/>
  <c r="N399" s="1"/>
  <c r="M513"/>
  <c r="N513" s="1"/>
  <c r="M449"/>
  <c r="N449" s="1"/>
  <c r="M377"/>
  <c r="N377" s="1"/>
  <c r="M352"/>
  <c r="N352" s="1"/>
  <c r="M441"/>
  <c r="N441" s="1"/>
  <c r="M189"/>
  <c r="N189" s="1"/>
  <c r="M313"/>
  <c r="N313" s="1"/>
  <c r="M596"/>
  <c r="N596" s="1"/>
  <c r="M364"/>
  <c r="N364" s="1"/>
  <c r="M306"/>
  <c r="N306" s="1"/>
  <c r="M379"/>
  <c r="N379" s="1"/>
  <c r="M166"/>
  <c r="N166" s="1"/>
  <c r="M484"/>
  <c r="N484" s="1"/>
  <c r="M202"/>
  <c r="N202" s="1"/>
  <c r="M624"/>
  <c r="N624" s="1"/>
  <c r="M644"/>
  <c r="N644" s="1"/>
  <c r="M583"/>
  <c r="N583" s="1"/>
  <c r="M544"/>
  <c r="N544" s="1"/>
  <c r="M643"/>
  <c r="N643" s="1"/>
  <c r="M653"/>
  <c r="N653" s="1"/>
  <c r="M196"/>
  <c r="N196" s="1"/>
  <c r="M640"/>
  <c r="N640" s="1"/>
  <c r="M631"/>
  <c r="N631" s="1"/>
  <c r="M641"/>
  <c r="N641" s="1"/>
  <c r="M622"/>
  <c r="N622" s="1"/>
  <c r="M623"/>
  <c r="N623" s="1"/>
  <c r="M632"/>
  <c r="N632" s="1"/>
  <c r="E332" i="29"/>
  <c r="E344"/>
  <c r="E359"/>
  <c r="F359"/>
  <c r="F358"/>
  <c r="E358"/>
  <c r="E364"/>
  <c r="F354"/>
  <c r="E354"/>
  <c r="F360"/>
  <c r="E360"/>
  <c r="E326"/>
  <c r="F326" s="1"/>
  <c r="E353"/>
  <c r="E350"/>
  <c r="F350"/>
  <c r="F341"/>
  <c r="E341"/>
  <c r="E327"/>
  <c r="E338"/>
  <c r="E335"/>
  <c r="E355"/>
  <c r="E340"/>
  <c r="E329"/>
  <c r="E62" i="39"/>
  <c r="E352" i="29"/>
  <c r="E9" i="54"/>
  <c r="L9" s="1"/>
  <c r="M9" s="1"/>
  <c r="I10"/>
  <c r="H10"/>
  <c r="C11"/>
  <c r="D10"/>
  <c r="F297" i="29" l="1"/>
  <c r="F352"/>
  <c r="F299"/>
  <c r="F314"/>
  <c r="F317"/>
  <c r="F65" i="39"/>
  <c r="F318" i="29"/>
  <c r="F353"/>
  <c r="F324"/>
  <c r="F327"/>
  <c r="F315"/>
  <c r="F340"/>
  <c r="F336"/>
  <c r="F334"/>
  <c r="F59" i="39"/>
  <c r="F62"/>
  <c r="F230" i="29"/>
  <c r="F296"/>
  <c r="F355"/>
  <c r="F291"/>
  <c r="F313"/>
  <c r="F228"/>
  <c r="F290"/>
  <c r="F361"/>
  <c r="F36" i="39"/>
  <c r="F226" i="29"/>
  <c r="F239"/>
  <c r="F346"/>
  <c r="F351"/>
  <c r="F323"/>
  <c r="A12" i="54"/>
  <c r="O11"/>
  <c r="F347" i="29"/>
  <c r="F233"/>
  <c r="F312"/>
  <c r="H169" i="11"/>
  <c r="I169"/>
  <c r="F364" i="29"/>
  <c r="F69" i="39"/>
  <c r="F72"/>
  <c r="F367" i="29"/>
  <c r="J164" i="11"/>
  <c r="K164" s="1"/>
  <c r="F368" i="29"/>
  <c r="F64" i="39"/>
  <c r="F76"/>
  <c r="F363" i="29"/>
  <c r="F362"/>
  <c r="F73" i="39"/>
  <c r="F369" i="29"/>
  <c r="F75" i="39"/>
  <c r="F67"/>
  <c r="F63"/>
  <c r="F71"/>
  <c r="F366" i="29"/>
  <c r="F74" i="39"/>
  <c r="F372" i="29"/>
  <c r="F68" i="39"/>
  <c r="F70"/>
  <c r="F373" i="29"/>
  <c r="F365"/>
  <c r="F370"/>
  <c r="F371"/>
  <c r="F66" i="39"/>
  <c r="F332" i="29"/>
  <c r="F335"/>
  <c r="F349"/>
  <c r="F348"/>
  <c r="F331"/>
  <c r="F344"/>
  <c r="F338"/>
  <c r="F329"/>
  <c r="M6" i="10"/>
  <c r="N10"/>
  <c r="H11" i="54"/>
  <c r="I11"/>
  <c r="E10"/>
  <c r="D11"/>
  <c r="C12"/>
  <c r="K167" i="11" l="1"/>
  <c r="K168" s="1"/>
  <c r="K169" s="1"/>
  <c r="B170" s="1"/>
  <c r="C16" i="29"/>
  <c r="D16" s="1"/>
  <c r="I16" s="1"/>
  <c r="F16"/>
  <c r="F17" i="39"/>
  <c r="C16"/>
  <c r="D16" s="1"/>
  <c r="J16" s="1"/>
  <c r="F16"/>
  <c r="C17"/>
  <c r="G17" s="1"/>
  <c r="A13" i="54"/>
  <c r="O12"/>
  <c r="B16" i="29"/>
  <c r="E16" s="1"/>
  <c r="C17"/>
  <c r="F18"/>
  <c r="F17"/>
  <c r="C18"/>
  <c r="J167" i="11"/>
  <c r="J168" s="1"/>
  <c r="F35" i="39"/>
  <c r="C18"/>
  <c r="D18" s="1"/>
  <c r="H18" s="1"/>
  <c r="F23"/>
  <c r="F20"/>
  <c r="C24"/>
  <c r="B24" s="1"/>
  <c r="E24" s="1"/>
  <c r="C23"/>
  <c r="D23" s="1"/>
  <c r="C28"/>
  <c r="B28" s="1"/>
  <c r="E28" s="1"/>
  <c r="C19"/>
  <c r="G19" s="1"/>
  <c r="C20"/>
  <c r="B20" s="1"/>
  <c r="E20" s="1"/>
  <c r="F21"/>
  <c r="F24"/>
  <c r="C21"/>
  <c r="B21" s="1"/>
  <c r="E21" s="1"/>
  <c r="C22"/>
  <c r="B22" s="1"/>
  <c r="E22" s="1"/>
  <c r="F33"/>
  <c r="F18"/>
  <c r="F25"/>
  <c r="F22"/>
  <c r="C30"/>
  <c r="G30" s="1"/>
  <c r="F31"/>
  <c r="F32"/>
  <c r="F19"/>
  <c r="F30"/>
  <c r="F26"/>
  <c r="C34"/>
  <c r="G34" s="1"/>
  <c r="F27"/>
  <c r="C25"/>
  <c r="D25" s="1"/>
  <c r="C33"/>
  <c r="D33" s="1"/>
  <c r="I33" s="1"/>
  <c r="C29"/>
  <c r="D29" s="1"/>
  <c r="J29" s="1"/>
  <c r="C35"/>
  <c r="D35" s="1"/>
  <c r="J35" s="1"/>
  <c r="F34"/>
  <c r="C26"/>
  <c r="B26" s="1"/>
  <c r="E26" s="1"/>
  <c r="F28"/>
  <c r="C27"/>
  <c r="B27" s="1"/>
  <c r="E27" s="1"/>
  <c r="F29"/>
  <c r="C31"/>
  <c r="B31" s="1"/>
  <c r="E31" s="1"/>
  <c r="C32"/>
  <c r="G32" s="1"/>
  <c r="F20" i="29"/>
  <c r="F19"/>
  <c r="C19"/>
  <c r="C20"/>
  <c r="C1201" i="41"/>
  <c r="D1201" s="1"/>
  <c r="C744"/>
  <c r="D744" s="1"/>
  <c r="C1165"/>
  <c r="D1165" s="1"/>
  <c r="C997"/>
  <c r="D997" s="1"/>
  <c r="C1192"/>
  <c r="D1192" s="1"/>
  <c r="C1028"/>
  <c r="D1028" s="1"/>
  <c r="C1212"/>
  <c r="D1212" s="1"/>
  <c r="C1238"/>
  <c r="D1238" s="1"/>
  <c r="C1285"/>
  <c r="D1285" s="1"/>
  <c r="C762"/>
  <c r="D762" s="1"/>
  <c r="C858"/>
  <c r="D858" s="1"/>
  <c r="C743"/>
  <c r="D743" s="1"/>
  <c r="C1116"/>
  <c r="D1116" s="1"/>
  <c r="C862"/>
  <c r="D862" s="1"/>
  <c r="C1061"/>
  <c r="D1061" s="1"/>
  <c r="C1102"/>
  <c r="D1102" s="1"/>
  <c r="C1059"/>
  <c r="D1059" s="1"/>
  <c r="C920"/>
  <c r="D920" s="1"/>
  <c r="C1108"/>
  <c r="D1108" s="1"/>
  <c r="C802"/>
  <c r="D802" s="1"/>
  <c r="C985"/>
  <c r="D985" s="1"/>
  <c r="C1065"/>
  <c r="D1065" s="1"/>
  <c r="C717"/>
  <c r="D717" s="1"/>
  <c r="C748"/>
  <c r="D748" s="1"/>
  <c r="C1060"/>
  <c r="D1060" s="1"/>
  <c r="C845"/>
  <c r="D845" s="1"/>
  <c r="C1223"/>
  <c r="D1223" s="1"/>
  <c r="C1103"/>
  <c r="D1103" s="1"/>
  <c r="C1115"/>
  <c r="D1115" s="1"/>
  <c r="C1235"/>
  <c r="D1235" s="1"/>
  <c r="C1256"/>
  <c r="D1256" s="1"/>
  <c r="C929"/>
  <c r="D929" s="1"/>
  <c r="C1130"/>
  <c r="D1130" s="1"/>
  <c r="C731"/>
  <c r="D731" s="1"/>
  <c r="C1167"/>
  <c r="D1167" s="1"/>
  <c r="C856"/>
  <c r="D856" s="1"/>
  <c r="C764"/>
  <c r="D764" s="1"/>
  <c r="C916"/>
  <c r="D916" s="1"/>
  <c r="C1248"/>
  <c r="D1248" s="1"/>
  <c r="C1252"/>
  <c r="D1252" s="1"/>
  <c r="C970"/>
  <c r="D970" s="1"/>
  <c r="C1284"/>
  <c r="D1284" s="1"/>
  <c r="C875"/>
  <c r="D875" s="1"/>
  <c r="C842"/>
  <c r="D842" s="1"/>
  <c r="C1172"/>
  <c r="D1172" s="1"/>
  <c r="C747"/>
  <c r="D747" s="1"/>
  <c r="C811"/>
  <c r="D811" s="1"/>
  <c r="C986"/>
  <c r="D986" s="1"/>
  <c r="C813"/>
  <c r="D813" s="1"/>
  <c r="C951"/>
  <c r="D951" s="1"/>
  <c r="C1051"/>
  <c r="D1051" s="1"/>
  <c r="C879"/>
  <c r="D879" s="1"/>
  <c r="C1222"/>
  <c r="D1222" s="1"/>
  <c r="C769"/>
  <c r="D769" s="1"/>
  <c r="C1074"/>
  <c r="D1074" s="1"/>
  <c r="C900"/>
  <c r="D900" s="1"/>
  <c r="C1194"/>
  <c r="D1194" s="1"/>
  <c r="C1057"/>
  <c r="D1057" s="1"/>
  <c r="C941"/>
  <c r="D941" s="1"/>
  <c r="C1030"/>
  <c r="D1030" s="1"/>
  <c r="C1055"/>
  <c r="D1055" s="1"/>
  <c r="C831"/>
  <c r="D831" s="1"/>
  <c r="C866"/>
  <c r="D866" s="1"/>
  <c r="C903"/>
  <c r="D903" s="1"/>
  <c r="C1105"/>
  <c r="D1105" s="1"/>
  <c r="C766"/>
  <c r="D766" s="1"/>
  <c r="C761"/>
  <c r="D761" s="1"/>
  <c r="C797"/>
  <c r="D797" s="1"/>
  <c r="C1287"/>
  <c r="D1287" s="1"/>
  <c r="C1270"/>
  <c r="D1270" s="1"/>
  <c r="C1107"/>
  <c r="D1107" s="1"/>
  <c r="C1181"/>
  <c r="D1181" s="1"/>
  <c r="C1174"/>
  <c r="D1174" s="1"/>
  <c r="C1048"/>
  <c r="D1048" s="1"/>
  <c r="C738"/>
  <c r="D738" s="1"/>
  <c r="C788"/>
  <c r="D788" s="1"/>
  <c r="C1205"/>
  <c r="D1205" s="1"/>
  <c r="C1160"/>
  <c r="D1160" s="1"/>
  <c r="C1163"/>
  <c r="D1163" s="1"/>
  <c r="C834"/>
  <c r="D834" s="1"/>
  <c r="C1183"/>
  <c r="D1183" s="1"/>
  <c r="C992"/>
  <c r="D992" s="1"/>
  <c r="C751"/>
  <c r="D751" s="1"/>
  <c r="C988"/>
  <c r="D988" s="1"/>
  <c r="C1319"/>
  <c r="D1319" s="1"/>
  <c r="C897"/>
  <c r="D897" s="1"/>
  <c r="C914"/>
  <c r="D914" s="1"/>
  <c r="C1281"/>
  <c r="D1281" s="1"/>
  <c r="C913"/>
  <c r="D913" s="1"/>
  <c r="C1001"/>
  <c r="D1001" s="1"/>
  <c r="C967"/>
  <c r="D967" s="1"/>
  <c r="C1250"/>
  <c r="D1250" s="1"/>
  <c r="C949"/>
  <c r="D949" s="1"/>
  <c r="C836"/>
  <c r="D836" s="1"/>
  <c r="C1312"/>
  <c r="D1312" s="1"/>
  <c r="C718"/>
  <c r="D718" s="1"/>
  <c r="C716"/>
  <c r="D716" s="1"/>
  <c r="C938"/>
  <c r="D938" s="1"/>
  <c r="C1104"/>
  <c r="D1104" s="1"/>
  <c r="C794"/>
  <c r="D794" s="1"/>
  <c r="C1217"/>
  <c r="D1217" s="1"/>
  <c r="C1024"/>
  <c r="D1024" s="1"/>
  <c r="C732"/>
  <c r="D732" s="1"/>
  <c r="C1078"/>
  <c r="D1078" s="1"/>
  <c r="C1314"/>
  <c r="D1314" s="1"/>
  <c r="C882"/>
  <c r="D882" s="1"/>
  <c r="C1044"/>
  <c r="D1044" s="1"/>
  <c r="C1144"/>
  <c r="D1144" s="1"/>
  <c r="C968"/>
  <c r="D968" s="1"/>
  <c r="C1227"/>
  <c r="D1227" s="1"/>
  <c r="C1098"/>
  <c r="D1098" s="1"/>
  <c r="C795"/>
  <c r="D795" s="1"/>
  <c r="C1127"/>
  <c r="D1127" s="1"/>
  <c r="C1243"/>
  <c r="D1243" s="1"/>
  <c r="C1015"/>
  <c r="D1015" s="1"/>
  <c r="C942"/>
  <c r="D942" s="1"/>
  <c r="C1008"/>
  <c r="D1008" s="1"/>
  <c r="C936"/>
  <c r="D936" s="1"/>
  <c r="C940"/>
  <c r="D940" s="1"/>
  <c r="C1085"/>
  <c r="D1085" s="1"/>
  <c r="C753"/>
  <c r="D753" s="1"/>
  <c r="C890"/>
  <c r="D890" s="1"/>
  <c r="C945"/>
  <c r="D945" s="1"/>
  <c r="C740"/>
  <c r="D740" s="1"/>
  <c r="C832"/>
  <c r="D832" s="1"/>
  <c r="C955"/>
  <c r="D955" s="1"/>
  <c r="C1157"/>
  <c r="D1157" s="1"/>
  <c r="C1023"/>
  <c r="D1023" s="1"/>
  <c r="C1017"/>
  <c r="D1017" s="1"/>
  <c r="C963"/>
  <c r="D963" s="1"/>
  <c r="C723"/>
  <c r="D723" s="1"/>
  <c r="C999"/>
  <c r="D999" s="1"/>
  <c r="C1075"/>
  <c r="D1075" s="1"/>
  <c r="C859"/>
  <c r="D859" s="1"/>
  <c r="C733"/>
  <c r="D733" s="1"/>
  <c r="C720"/>
  <c r="D720" s="1"/>
  <c r="C803"/>
  <c r="D803" s="1"/>
  <c r="C853"/>
  <c r="D853" s="1"/>
  <c r="C1224"/>
  <c r="D1224" s="1"/>
  <c r="C798"/>
  <c r="D798" s="1"/>
  <c r="C1029"/>
  <c r="D1029" s="1"/>
  <c r="C895"/>
  <c r="D895" s="1"/>
  <c r="C1296"/>
  <c r="D1296" s="1"/>
  <c r="C1095"/>
  <c r="D1095" s="1"/>
  <c r="C1046"/>
  <c r="D1046" s="1"/>
  <c r="C869"/>
  <c r="D869" s="1"/>
  <c r="C1275"/>
  <c r="D1275" s="1"/>
  <c r="C935"/>
  <c r="D935" s="1"/>
  <c r="C1155"/>
  <c r="D1155" s="1"/>
  <c r="C950"/>
  <c r="D950" s="1"/>
  <c r="C987"/>
  <c r="D987" s="1"/>
  <c r="C952"/>
  <c r="D952" s="1"/>
  <c r="C899"/>
  <c r="D899" s="1"/>
  <c r="C1269"/>
  <c r="D1269" s="1"/>
  <c r="C1228"/>
  <c r="D1228" s="1"/>
  <c r="C993"/>
  <c r="D993" s="1"/>
  <c r="C1282"/>
  <c r="D1282" s="1"/>
  <c r="C1231"/>
  <c r="D1231" s="1"/>
  <c r="C926"/>
  <c r="D926" s="1"/>
  <c r="C1267"/>
  <c r="D1267" s="1"/>
  <c r="C1241"/>
  <c r="D1241" s="1"/>
  <c r="C1022"/>
  <c r="D1022" s="1"/>
  <c r="C1086"/>
  <c r="D1086" s="1"/>
  <c r="C1042"/>
  <c r="D1042" s="1"/>
  <c r="C905"/>
  <c r="D905" s="1"/>
  <c r="C1279"/>
  <c r="D1279" s="1"/>
  <c r="C1280"/>
  <c r="D1280" s="1"/>
  <c r="C1135"/>
  <c r="D1135" s="1"/>
  <c r="C868"/>
  <c r="D868" s="1"/>
  <c r="C958"/>
  <c r="D958" s="1"/>
  <c r="C1120"/>
  <c r="D1120" s="1"/>
  <c r="C736"/>
  <c r="D736" s="1"/>
  <c r="C1069"/>
  <c r="D1069" s="1"/>
  <c r="C1050"/>
  <c r="D1050" s="1"/>
  <c r="C1239"/>
  <c r="D1239" s="1"/>
  <c r="C1067"/>
  <c r="D1067" s="1"/>
  <c r="C1097"/>
  <c r="D1097" s="1"/>
  <c r="C1303"/>
  <c r="D1303" s="1"/>
  <c r="C1013"/>
  <c r="D1013" s="1"/>
  <c r="C719"/>
  <c r="D719" s="1"/>
  <c r="C1191"/>
  <c r="D1191" s="1"/>
  <c r="C1039"/>
  <c r="D1039" s="1"/>
  <c r="C1195"/>
  <c r="D1195" s="1"/>
  <c r="C874"/>
  <c r="D874" s="1"/>
  <c r="C984"/>
  <c r="D984" s="1"/>
  <c r="C1031"/>
  <c r="D1031" s="1"/>
  <c r="C752"/>
  <c r="D752" s="1"/>
  <c r="C969"/>
  <c r="D969" s="1"/>
  <c r="C975"/>
  <c r="D975" s="1"/>
  <c r="C1079"/>
  <c r="D1079" s="1"/>
  <c r="C1276"/>
  <c r="D1276" s="1"/>
  <c r="C1310"/>
  <c r="D1310" s="1"/>
  <c r="C921"/>
  <c r="D921" s="1"/>
  <c r="C1011"/>
  <c r="D1011" s="1"/>
  <c r="C759"/>
  <c r="D759" s="1"/>
  <c r="C1099"/>
  <c r="D1099" s="1"/>
  <c r="C786"/>
  <c r="D786" s="1"/>
  <c r="C1169"/>
  <c r="D1169" s="1"/>
  <c r="C923"/>
  <c r="D923" s="1"/>
  <c r="C1317"/>
  <c r="D1317" s="1"/>
  <c r="C932"/>
  <c r="D932" s="1"/>
  <c r="C1131"/>
  <c r="D1131" s="1"/>
  <c r="C939"/>
  <c r="D939" s="1"/>
  <c r="C784"/>
  <c r="D784" s="1"/>
  <c r="C1198"/>
  <c r="D1198" s="1"/>
  <c r="C734"/>
  <c r="D734" s="1"/>
  <c r="C1242"/>
  <c r="D1242" s="1"/>
  <c r="C754"/>
  <c r="D754" s="1"/>
  <c r="C765"/>
  <c r="D765" s="1"/>
  <c r="C1187"/>
  <c r="D1187" s="1"/>
  <c r="C1219"/>
  <c r="D1219" s="1"/>
  <c r="C799"/>
  <c r="D799" s="1"/>
  <c r="C861"/>
  <c r="D861" s="1"/>
  <c r="C1247"/>
  <c r="D1247" s="1"/>
  <c r="C835"/>
  <c r="D835" s="1"/>
  <c r="C961"/>
  <c r="D961" s="1"/>
  <c r="C1265"/>
  <c r="D1265" s="1"/>
  <c r="C1125"/>
  <c r="D1125" s="1"/>
  <c r="C757"/>
  <c r="D757" s="1"/>
  <c r="C966"/>
  <c r="D966" s="1"/>
  <c r="C907"/>
  <c r="D907" s="1"/>
  <c r="C1220"/>
  <c r="D1220" s="1"/>
  <c r="C841"/>
  <c r="D841" s="1"/>
  <c r="C1264"/>
  <c r="D1264" s="1"/>
  <c r="C768"/>
  <c r="D768" s="1"/>
  <c r="C1301"/>
  <c r="D1301" s="1"/>
  <c r="C1288"/>
  <c r="D1288" s="1"/>
  <c r="C780"/>
  <c r="D780" s="1"/>
  <c r="C998"/>
  <c r="D998" s="1"/>
  <c r="C822"/>
  <c r="D822" s="1"/>
  <c r="C1145"/>
  <c r="D1145" s="1"/>
  <c r="C931"/>
  <c r="D931" s="1"/>
  <c r="C1315"/>
  <c r="D1315" s="1"/>
  <c r="C871"/>
  <c r="D871" s="1"/>
  <c r="C771"/>
  <c r="D771" s="1"/>
  <c r="C1180"/>
  <c r="D1180" s="1"/>
  <c r="C1302"/>
  <c r="D1302" s="1"/>
  <c r="C1152"/>
  <c r="D1152" s="1"/>
  <c r="C1258"/>
  <c r="D1258" s="1"/>
  <c r="C721"/>
  <c r="D721" s="1"/>
  <c r="C1305"/>
  <c r="D1305" s="1"/>
  <c r="C1209"/>
  <c r="D1209" s="1"/>
  <c r="C1232"/>
  <c r="D1232" s="1"/>
  <c r="C933"/>
  <c r="D933" s="1"/>
  <c r="C1257"/>
  <c r="D1257" s="1"/>
  <c r="C915"/>
  <c r="D915" s="1"/>
  <c r="C846"/>
  <c r="D846" s="1"/>
  <c r="C901"/>
  <c r="D901" s="1"/>
  <c r="C745"/>
  <c r="D745" s="1"/>
  <c r="C894"/>
  <c r="D894" s="1"/>
  <c r="C758"/>
  <c r="D758" s="1"/>
  <c r="C1094"/>
  <c r="D1094" s="1"/>
  <c r="C791"/>
  <c r="D791" s="1"/>
  <c r="C1080"/>
  <c r="D1080" s="1"/>
  <c r="C1129"/>
  <c r="D1129" s="1"/>
  <c r="C1151"/>
  <c r="D1151" s="1"/>
  <c r="C1234"/>
  <c r="D1234" s="1"/>
  <c r="C1041"/>
  <c r="D1041" s="1"/>
  <c r="C781"/>
  <c r="D781" s="1"/>
  <c r="C1308"/>
  <c r="D1308" s="1"/>
  <c r="C922"/>
  <c r="D922" s="1"/>
  <c r="C1123"/>
  <c r="D1123" s="1"/>
  <c r="C957"/>
  <c r="D957" s="1"/>
  <c r="C994"/>
  <c r="D994" s="1"/>
  <c r="C1118"/>
  <c r="D1118" s="1"/>
  <c r="C1170"/>
  <c r="D1170" s="1"/>
  <c r="C1176"/>
  <c r="D1176" s="1"/>
  <c r="C973"/>
  <c r="D973" s="1"/>
  <c r="C1038"/>
  <c r="D1038" s="1"/>
  <c r="C1226"/>
  <c r="D1226" s="1"/>
  <c r="C959"/>
  <c r="D959" s="1"/>
  <c r="C857"/>
  <c r="D857" s="1"/>
  <c r="C1316"/>
  <c r="D1316" s="1"/>
  <c r="C1173"/>
  <c r="D1173" s="1"/>
  <c r="C809"/>
  <c r="D809" s="1"/>
  <c r="C1208"/>
  <c r="D1208" s="1"/>
  <c r="C1199"/>
  <c r="D1199" s="1"/>
  <c r="C1117"/>
  <c r="D1117" s="1"/>
  <c r="C818"/>
  <c r="D818" s="1"/>
  <c r="C1058"/>
  <c r="D1058" s="1"/>
  <c r="C946"/>
  <c r="D946" s="1"/>
  <c r="C974"/>
  <c r="D974" s="1"/>
  <c r="C1274"/>
  <c r="D1274" s="1"/>
  <c r="C1273"/>
  <c r="D1273" s="1"/>
  <c r="C1295"/>
  <c r="D1295" s="1"/>
  <c r="C1249"/>
  <c r="D1249" s="1"/>
  <c r="C792"/>
  <c r="D792" s="1"/>
  <c r="C1021"/>
  <c r="D1021" s="1"/>
  <c r="C847"/>
  <c r="D847" s="1"/>
  <c r="C796"/>
  <c r="D796" s="1"/>
  <c r="C800"/>
  <c r="D800" s="1"/>
  <c r="C789"/>
  <c r="D789" s="1"/>
  <c r="C911"/>
  <c r="D911" s="1"/>
  <c r="C1110"/>
  <c r="D1110" s="1"/>
  <c r="C1141"/>
  <c r="D1141" s="1"/>
  <c r="C735"/>
  <c r="D735" s="1"/>
  <c r="C1293"/>
  <c r="D1293" s="1"/>
  <c r="C1207"/>
  <c r="D1207" s="1"/>
  <c r="C1068"/>
  <c r="D1068" s="1"/>
  <c r="C1213"/>
  <c r="D1213" s="1"/>
  <c r="C865"/>
  <c r="D865" s="1"/>
  <c r="C1289"/>
  <c r="D1289" s="1"/>
  <c r="C1203"/>
  <c r="D1203" s="1"/>
  <c r="C1056"/>
  <c r="D1056" s="1"/>
  <c r="C1073"/>
  <c r="D1073" s="1"/>
  <c r="C806"/>
  <c r="D806" s="1"/>
  <c r="C1088"/>
  <c r="D1088" s="1"/>
  <c r="C1253"/>
  <c r="D1253" s="1"/>
  <c r="C891"/>
  <c r="D891" s="1"/>
  <c r="C1197"/>
  <c r="D1197" s="1"/>
  <c r="C1007"/>
  <c r="D1007" s="1"/>
  <c r="C860"/>
  <c r="D860" s="1"/>
  <c r="C917"/>
  <c r="D917" s="1"/>
  <c r="C1311"/>
  <c r="D1311" s="1"/>
  <c r="C1309"/>
  <c r="D1309" s="1"/>
  <c r="C1002"/>
  <c r="D1002" s="1"/>
  <c r="C1035"/>
  <c r="D1035" s="1"/>
  <c r="C837"/>
  <c r="D837" s="1"/>
  <c r="C1283"/>
  <c r="D1283" s="1"/>
  <c r="C826"/>
  <c r="D826" s="1"/>
  <c r="C995"/>
  <c r="D995" s="1"/>
  <c r="C1266"/>
  <c r="D1266" s="1"/>
  <c r="C1188"/>
  <c r="D1188" s="1"/>
  <c r="C902"/>
  <c r="D902" s="1"/>
  <c r="C850"/>
  <c r="D850" s="1"/>
  <c r="C810"/>
  <c r="D810" s="1"/>
  <c r="C964"/>
  <c r="D964" s="1"/>
  <c r="C824"/>
  <c r="D824" s="1"/>
  <c r="C960"/>
  <c r="D960" s="1"/>
  <c r="C1255"/>
  <c r="D1255" s="1"/>
  <c r="C1101"/>
  <c r="D1101" s="1"/>
  <c r="C1036"/>
  <c r="D1036" s="1"/>
  <c r="C888"/>
  <c r="D888" s="1"/>
  <c r="C1306"/>
  <c r="D1306" s="1"/>
  <c r="C739"/>
  <c r="D739" s="1"/>
  <c r="C1204"/>
  <c r="D1204" s="1"/>
  <c r="C1263"/>
  <c r="D1263" s="1"/>
  <c r="C827"/>
  <c r="D827" s="1"/>
  <c r="C829"/>
  <c r="D829" s="1"/>
  <c r="C727"/>
  <c r="D727" s="1"/>
  <c r="C1136"/>
  <c r="D1136" s="1"/>
  <c r="C855"/>
  <c r="D855" s="1"/>
  <c r="C848"/>
  <c r="D848" s="1"/>
  <c r="C1175"/>
  <c r="D1175" s="1"/>
  <c r="C776"/>
  <c r="D776" s="1"/>
  <c r="C1026"/>
  <c r="D1026" s="1"/>
  <c r="C867"/>
  <c r="D867" s="1"/>
  <c r="C1087"/>
  <c r="D1087" s="1"/>
  <c r="C1299"/>
  <c r="D1299" s="1"/>
  <c r="C728"/>
  <c r="D728" s="1"/>
  <c r="C801"/>
  <c r="D801" s="1"/>
  <c r="C830"/>
  <c r="D830" s="1"/>
  <c r="C825"/>
  <c r="D825" s="1"/>
  <c r="C896"/>
  <c r="D896" s="1"/>
  <c r="C715"/>
  <c r="D715" s="1"/>
  <c r="C1114"/>
  <c r="D1114" s="1"/>
  <c r="C804"/>
  <c r="D804" s="1"/>
  <c r="C1025"/>
  <c r="D1025" s="1"/>
  <c r="C774"/>
  <c r="D774" s="1"/>
  <c r="C1010"/>
  <c r="D1010" s="1"/>
  <c r="C956"/>
  <c r="D956" s="1"/>
  <c r="C1045"/>
  <c r="D1045" s="1"/>
  <c r="C1229"/>
  <c r="D1229" s="1"/>
  <c r="C872"/>
  <c r="D872" s="1"/>
  <c r="C1150"/>
  <c r="D1150" s="1"/>
  <c r="C1000"/>
  <c r="D1000" s="1"/>
  <c r="C910"/>
  <c r="D910" s="1"/>
  <c r="C1162"/>
  <c r="D1162" s="1"/>
  <c r="C1014"/>
  <c r="D1014" s="1"/>
  <c r="C849"/>
  <c r="D849" s="1"/>
  <c r="C805"/>
  <c r="D805" s="1"/>
  <c r="C1112"/>
  <c r="D1112" s="1"/>
  <c r="C1027"/>
  <c r="D1027" s="1"/>
  <c r="C1278"/>
  <c r="D1278" s="1"/>
  <c r="C1096"/>
  <c r="D1096" s="1"/>
  <c r="C1216"/>
  <c r="D1216" s="1"/>
  <c r="C947"/>
  <c r="D947" s="1"/>
  <c r="C815"/>
  <c r="D815" s="1"/>
  <c r="C996"/>
  <c r="D996" s="1"/>
  <c r="C1004"/>
  <c r="D1004" s="1"/>
  <c r="C1159"/>
  <c r="D1159" s="1"/>
  <c r="C851"/>
  <c r="D851" s="1"/>
  <c r="C1064"/>
  <c r="D1064" s="1"/>
  <c r="C724"/>
  <c r="D724" s="1"/>
  <c r="C885"/>
  <c r="D885" s="1"/>
  <c r="C1128"/>
  <c r="D1128" s="1"/>
  <c r="C1210"/>
  <c r="D1210" s="1"/>
  <c r="C1109"/>
  <c r="D1109" s="1"/>
  <c r="C1012"/>
  <c r="D1012" s="1"/>
  <c r="C989"/>
  <c r="D989" s="1"/>
  <c r="C817"/>
  <c r="D817" s="1"/>
  <c r="C750"/>
  <c r="D750" s="1"/>
  <c r="C1066"/>
  <c r="D1066" s="1"/>
  <c r="C1113"/>
  <c r="D1113" s="1"/>
  <c r="C991"/>
  <c r="D991" s="1"/>
  <c r="C1153"/>
  <c r="D1153" s="1"/>
  <c r="C909"/>
  <c r="D909" s="1"/>
  <c r="C948"/>
  <c r="D948" s="1"/>
  <c r="C1290"/>
  <c r="D1290" s="1"/>
  <c r="C1260"/>
  <c r="D1260" s="1"/>
  <c r="C1251"/>
  <c r="D1251" s="1"/>
  <c r="C756"/>
  <c r="D756" s="1"/>
  <c r="C742"/>
  <c r="D742" s="1"/>
  <c r="C927"/>
  <c r="D927" s="1"/>
  <c r="C1009"/>
  <c r="D1009" s="1"/>
  <c r="C1082"/>
  <c r="D1082" s="1"/>
  <c r="C767"/>
  <c r="D767" s="1"/>
  <c r="C1189"/>
  <c r="D1189" s="1"/>
  <c r="C1261"/>
  <c r="D1261" s="1"/>
  <c r="C726"/>
  <c r="D726" s="1"/>
  <c r="C770"/>
  <c r="D770" s="1"/>
  <c r="C779"/>
  <c r="D779" s="1"/>
  <c r="C1182"/>
  <c r="D1182" s="1"/>
  <c r="C1126"/>
  <c r="D1126" s="1"/>
  <c r="C1052"/>
  <c r="D1052" s="1"/>
  <c r="C737"/>
  <c r="D737" s="1"/>
  <c r="C1221"/>
  <c r="D1221" s="1"/>
  <c r="C773"/>
  <c r="D773" s="1"/>
  <c r="C1298"/>
  <c r="D1298" s="1"/>
  <c r="C1202"/>
  <c r="D1202" s="1"/>
  <c r="C1054"/>
  <c r="D1054" s="1"/>
  <c r="C1272"/>
  <c r="D1272" s="1"/>
  <c r="C1033"/>
  <c r="D1033" s="1"/>
  <c r="C990"/>
  <c r="D990" s="1"/>
  <c r="C1070"/>
  <c r="D1070" s="1"/>
  <c r="C1313"/>
  <c r="D1313" s="1"/>
  <c r="C1177"/>
  <c r="D1177" s="1"/>
  <c r="C819"/>
  <c r="D819" s="1"/>
  <c r="C1292"/>
  <c r="D1292" s="1"/>
  <c r="C884"/>
  <c r="D884" s="1"/>
  <c r="C887"/>
  <c r="D887" s="1"/>
  <c r="C1277"/>
  <c r="D1277" s="1"/>
  <c r="C1040"/>
  <c r="D1040" s="1"/>
  <c r="C1142"/>
  <c r="D1142" s="1"/>
  <c r="C1215"/>
  <c r="D1215" s="1"/>
  <c r="C943"/>
  <c r="D943" s="1"/>
  <c r="C1225"/>
  <c r="D1225" s="1"/>
  <c r="C1089"/>
  <c r="D1089" s="1"/>
  <c r="C1233"/>
  <c r="D1233" s="1"/>
  <c r="C1154"/>
  <c r="D1154" s="1"/>
  <c r="C843"/>
  <c r="D843" s="1"/>
  <c r="C749"/>
  <c r="D749" s="1"/>
  <c r="C870"/>
  <c r="D870" s="1"/>
  <c r="C1190"/>
  <c r="D1190" s="1"/>
  <c r="C1168"/>
  <c r="D1168" s="1"/>
  <c r="C1245"/>
  <c r="D1245" s="1"/>
  <c r="C1093"/>
  <c r="D1093" s="1"/>
  <c r="C808"/>
  <c r="D808" s="1"/>
  <c r="C1297"/>
  <c r="D1297" s="1"/>
  <c r="C763"/>
  <c r="D763" s="1"/>
  <c r="C1320"/>
  <c r="D1320" s="1"/>
  <c r="C1218"/>
  <c r="D1218" s="1"/>
  <c r="C1132"/>
  <c r="D1132" s="1"/>
  <c r="C880"/>
  <c r="D880" s="1"/>
  <c r="C1206"/>
  <c r="D1206" s="1"/>
  <c r="C1134"/>
  <c r="D1134" s="1"/>
  <c r="C823"/>
  <c r="D823" s="1"/>
  <c r="C892"/>
  <c r="D892" s="1"/>
  <c r="C962"/>
  <c r="D962" s="1"/>
  <c r="C1006"/>
  <c r="D1006" s="1"/>
  <c r="C1146"/>
  <c r="D1146" s="1"/>
  <c r="C908"/>
  <c r="D908" s="1"/>
  <c r="C1200"/>
  <c r="D1200" s="1"/>
  <c r="C1121"/>
  <c r="D1121" s="1"/>
  <c r="C1156"/>
  <c r="D1156" s="1"/>
  <c r="C904"/>
  <c r="D904" s="1"/>
  <c r="C1164"/>
  <c r="D1164" s="1"/>
  <c r="C1237"/>
  <c r="D1237" s="1"/>
  <c r="C1147"/>
  <c r="D1147" s="1"/>
  <c r="C1143"/>
  <c r="D1143" s="1"/>
  <c r="C925"/>
  <c r="D925" s="1"/>
  <c r="C980"/>
  <c r="D980" s="1"/>
  <c r="C1184"/>
  <c r="D1184" s="1"/>
  <c r="C937"/>
  <c r="D937" s="1"/>
  <c r="C877"/>
  <c r="D877" s="1"/>
  <c r="C934"/>
  <c r="D934" s="1"/>
  <c r="C864"/>
  <c r="D864" s="1"/>
  <c r="C876"/>
  <c r="D876" s="1"/>
  <c r="C1083"/>
  <c r="D1083" s="1"/>
  <c r="C1037"/>
  <c r="D1037" s="1"/>
  <c r="C729"/>
  <c r="D729" s="1"/>
  <c r="C1005"/>
  <c r="D1005" s="1"/>
  <c r="C1196"/>
  <c r="D1196" s="1"/>
  <c r="C1049"/>
  <c r="D1049" s="1"/>
  <c r="C1071"/>
  <c r="D1071" s="1"/>
  <c r="C924"/>
  <c r="D924" s="1"/>
  <c r="C898"/>
  <c r="D898" s="1"/>
  <c r="C1020"/>
  <c r="D1020" s="1"/>
  <c r="C944"/>
  <c r="D944" s="1"/>
  <c r="C1077"/>
  <c r="D1077" s="1"/>
  <c r="C782"/>
  <c r="D782" s="1"/>
  <c r="C982"/>
  <c r="D982" s="1"/>
  <c r="C1016"/>
  <c r="D1016" s="1"/>
  <c r="C722"/>
  <c r="D722" s="1"/>
  <c r="C1259"/>
  <c r="D1259" s="1"/>
  <c r="C1090"/>
  <c r="D1090" s="1"/>
  <c r="C790"/>
  <c r="D790" s="1"/>
  <c r="C883"/>
  <c r="D883" s="1"/>
  <c r="C1158"/>
  <c r="D1158" s="1"/>
  <c r="C1291"/>
  <c r="D1291" s="1"/>
  <c r="C1149"/>
  <c r="D1149" s="1"/>
  <c r="C821"/>
  <c r="D821" s="1"/>
  <c r="C730"/>
  <c r="D730" s="1"/>
  <c r="C760"/>
  <c r="D760" s="1"/>
  <c r="C1161"/>
  <c r="D1161" s="1"/>
  <c r="C816"/>
  <c r="D816" s="1"/>
  <c r="C863"/>
  <c r="D863" s="1"/>
  <c r="C976"/>
  <c r="D976" s="1"/>
  <c r="C787"/>
  <c r="D787" s="1"/>
  <c r="C1062"/>
  <c r="D1062" s="1"/>
  <c r="C1166"/>
  <c r="D1166" s="1"/>
  <c r="C1019"/>
  <c r="D1019" s="1"/>
  <c r="C981"/>
  <c r="D981" s="1"/>
  <c r="C1034"/>
  <c r="D1034" s="1"/>
  <c r="C972"/>
  <c r="D972" s="1"/>
  <c r="C1053"/>
  <c r="D1053" s="1"/>
  <c r="C840"/>
  <c r="D840" s="1"/>
  <c r="C1018"/>
  <c r="D1018" s="1"/>
  <c r="C1214"/>
  <c r="D1214" s="1"/>
  <c r="C839"/>
  <c r="D839" s="1"/>
  <c r="C983"/>
  <c r="D983" s="1"/>
  <c r="C777"/>
  <c r="D777" s="1"/>
  <c r="C1185"/>
  <c r="D1185" s="1"/>
  <c r="C814"/>
  <c r="D814" s="1"/>
  <c r="C1230"/>
  <c r="D1230" s="1"/>
  <c r="C1318"/>
  <c r="D1318" s="1"/>
  <c r="C953"/>
  <c r="D953" s="1"/>
  <c r="C854"/>
  <c r="D854" s="1"/>
  <c r="C893"/>
  <c r="D893" s="1"/>
  <c r="C1138"/>
  <c r="D1138" s="1"/>
  <c r="C772"/>
  <c r="D772" s="1"/>
  <c r="C1081"/>
  <c r="D1081" s="1"/>
  <c r="C1106"/>
  <c r="D1106" s="1"/>
  <c r="C1148"/>
  <c r="D1148" s="1"/>
  <c r="C886"/>
  <c r="D886" s="1"/>
  <c r="C1076"/>
  <c r="D1076" s="1"/>
  <c r="C1111"/>
  <c r="D1111" s="1"/>
  <c r="C889"/>
  <c r="D889" s="1"/>
  <c r="C1300"/>
  <c r="D1300" s="1"/>
  <c r="C1100"/>
  <c r="D1100" s="1"/>
  <c r="C793"/>
  <c r="D793" s="1"/>
  <c r="C1139"/>
  <c r="D1139" s="1"/>
  <c r="C1171"/>
  <c r="D1171" s="1"/>
  <c r="C979"/>
  <c r="D979" s="1"/>
  <c r="C1254"/>
  <c r="D1254" s="1"/>
  <c r="C1246"/>
  <c r="D1246" s="1"/>
  <c r="C746"/>
  <c r="D746" s="1"/>
  <c r="C1133"/>
  <c r="D1133" s="1"/>
  <c r="C1043"/>
  <c r="D1043" s="1"/>
  <c r="C783"/>
  <c r="D783" s="1"/>
  <c r="C807"/>
  <c r="D807" s="1"/>
  <c r="C1211"/>
  <c r="D1211" s="1"/>
  <c r="C881"/>
  <c r="D881" s="1"/>
  <c r="C965"/>
  <c r="D965" s="1"/>
  <c r="C906"/>
  <c r="D906" s="1"/>
  <c r="C1072"/>
  <c r="D1072" s="1"/>
  <c r="C1119"/>
  <c r="D1119" s="1"/>
  <c r="C1178"/>
  <c r="D1178" s="1"/>
  <c r="C919"/>
  <c r="D919" s="1"/>
  <c r="C1092"/>
  <c r="D1092" s="1"/>
  <c r="C1286"/>
  <c r="D1286" s="1"/>
  <c r="C1262"/>
  <c r="D1262" s="1"/>
  <c r="C918"/>
  <c r="D918" s="1"/>
  <c r="C1137"/>
  <c r="D1137" s="1"/>
  <c r="C1179"/>
  <c r="D1179" s="1"/>
  <c r="C971"/>
  <c r="D971" s="1"/>
  <c r="C1240"/>
  <c r="D1240" s="1"/>
  <c r="C1186"/>
  <c r="D1186" s="1"/>
  <c r="C912"/>
  <c r="D912" s="1"/>
  <c r="C725"/>
  <c r="D725" s="1"/>
  <c r="C778"/>
  <c r="D778" s="1"/>
  <c r="C755"/>
  <c r="D755" s="1"/>
  <c r="C878"/>
  <c r="D878" s="1"/>
  <c r="C838"/>
  <c r="D838" s="1"/>
  <c r="C833"/>
  <c r="D833" s="1"/>
  <c r="C828"/>
  <c r="D828" s="1"/>
  <c r="C930"/>
  <c r="D930" s="1"/>
  <c r="C1304"/>
  <c r="D1304" s="1"/>
  <c r="C978"/>
  <c r="D978" s="1"/>
  <c r="C1244"/>
  <c r="D1244" s="1"/>
  <c r="C1047"/>
  <c r="D1047" s="1"/>
  <c r="C1236"/>
  <c r="D1236" s="1"/>
  <c r="C1193"/>
  <c r="D1193" s="1"/>
  <c r="C1268"/>
  <c r="D1268" s="1"/>
  <c r="C1091"/>
  <c r="D1091" s="1"/>
  <c r="C1032"/>
  <c r="D1032" s="1"/>
  <c r="C1124"/>
  <c r="D1124" s="1"/>
  <c r="C844"/>
  <c r="D844" s="1"/>
  <c r="C775"/>
  <c r="D775" s="1"/>
  <c r="C1122"/>
  <c r="D1122" s="1"/>
  <c r="C873"/>
  <c r="D873" s="1"/>
  <c r="C785"/>
  <c r="D785" s="1"/>
  <c r="C977"/>
  <c r="D977" s="1"/>
  <c r="C954"/>
  <c r="D954" s="1"/>
  <c r="C1084"/>
  <c r="D1084" s="1"/>
  <c r="C741"/>
  <c r="D741" s="1"/>
  <c r="C928"/>
  <c r="D928" s="1"/>
  <c r="C820"/>
  <c r="D820" s="1"/>
  <c r="C1063"/>
  <c r="D1063" s="1"/>
  <c r="C1140"/>
  <c r="D1140" s="1"/>
  <c r="C812"/>
  <c r="D812" s="1"/>
  <c r="C1271"/>
  <c r="D1271" s="1"/>
  <c r="C852"/>
  <c r="D852" s="1"/>
  <c r="C1307"/>
  <c r="D1307" s="1"/>
  <c r="C1294"/>
  <c r="D1294" s="1"/>
  <c r="C1003"/>
  <c r="D1003" s="1"/>
  <c r="C45" i="29"/>
  <c r="C131"/>
  <c r="C35"/>
  <c r="C77"/>
  <c r="F132"/>
  <c r="C99"/>
  <c r="C37"/>
  <c r="C76"/>
  <c r="C82"/>
  <c r="C157"/>
  <c r="C149"/>
  <c r="F35"/>
  <c r="F124"/>
  <c r="C52"/>
  <c r="C69"/>
  <c r="F29"/>
  <c r="C128"/>
  <c r="F149"/>
  <c r="C27"/>
  <c r="C123"/>
  <c r="C54"/>
  <c r="C53"/>
  <c r="F125"/>
  <c r="C79"/>
  <c r="F82"/>
  <c r="C92"/>
  <c r="C40"/>
  <c r="F58"/>
  <c r="F64"/>
  <c r="F73"/>
  <c r="C116"/>
  <c r="F137"/>
  <c r="F120"/>
  <c r="C125"/>
  <c r="F96"/>
  <c r="F97"/>
  <c r="C142"/>
  <c r="C159"/>
  <c r="C117"/>
  <c r="C46"/>
  <c r="F99"/>
  <c r="F38"/>
  <c r="F83"/>
  <c r="C59"/>
  <c r="C151"/>
  <c r="F152"/>
  <c r="C90"/>
  <c r="F87"/>
  <c r="C138"/>
  <c r="C156"/>
  <c r="C30"/>
  <c r="F138"/>
  <c r="C75"/>
  <c r="F49"/>
  <c r="C162"/>
  <c r="F112"/>
  <c r="C130"/>
  <c r="F88"/>
  <c r="F140"/>
  <c r="C47"/>
  <c r="C38"/>
  <c r="C98"/>
  <c r="F61"/>
  <c r="C29"/>
  <c r="C43"/>
  <c r="F102"/>
  <c r="F154"/>
  <c r="C33"/>
  <c r="F51"/>
  <c r="F122"/>
  <c r="C36"/>
  <c r="C107"/>
  <c r="C129"/>
  <c r="C32"/>
  <c r="F78"/>
  <c r="F70"/>
  <c r="F25"/>
  <c r="C145"/>
  <c r="C113"/>
  <c r="C93"/>
  <c r="F98"/>
  <c r="F46"/>
  <c r="C135"/>
  <c r="C118"/>
  <c r="C58"/>
  <c r="C110"/>
  <c r="C154"/>
  <c r="F63"/>
  <c r="F143"/>
  <c r="C80"/>
  <c r="F146"/>
  <c r="F75"/>
  <c r="F79"/>
  <c r="C108"/>
  <c r="C101"/>
  <c r="F86"/>
  <c r="C28"/>
  <c r="C83"/>
  <c r="F59"/>
  <c r="C164"/>
  <c r="F68"/>
  <c r="C152"/>
  <c r="F129"/>
  <c r="C74"/>
  <c r="F21"/>
  <c r="C115"/>
  <c r="F32"/>
  <c r="C126"/>
  <c r="F107"/>
  <c r="C50"/>
  <c r="F30"/>
  <c r="F56"/>
  <c r="C100"/>
  <c r="F135"/>
  <c r="F164"/>
  <c r="F105"/>
  <c r="C71"/>
  <c r="C103"/>
  <c r="C21"/>
  <c r="F54"/>
  <c r="C86"/>
  <c r="C66"/>
  <c r="F23"/>
  <c r="F67"/>
  <c r="C133"/>
  <c r="C49"/>
  <c r="C25"/>
  <c r="C158"/>
  <c r="F84"/>
  <c r="C89"/>
  <c r="F92"/>
  <c r="F151"/>
  <c r="C146"/>
  <c r="F22"/>
  <c r="F104"/>
  <c r="F133"/>
  <c r="F41"/>
  <c r="C22"/>
  <c r="C136"/>
  <c r="C63"/>
  <c r="C57"/>
  <c r="C165"/>
  <c r="C44"/>
  <c r="C150"/>
  <c r="C51"/>
  <c r="C31"/>
  <c r="F110"/>
  <c r="F62"/>
  <c r="F113"/>
  <c r="C84"/>
  <c r="F145"/>
  <c r="C48"/>
  <c r="C120"/>
  <c r="F42"/>
  <c r="C102"/>
  <c r="F126"/>
  <c r="C70"/>
  <c r="F95"/>
  <c r="F116"/>
  <c r="F127"/>
  <c r="F121"/>
  <c r="F24"/>
  <c r="C161"/>
  <c r="C137"/>
  <c r="C23"/>
  <c r="F156"/>
  <c r="C95"/>
  <c r="C122"/>
  <c r="C73"/>
  <c r="F165"/>
  <c r="C96"/>
  <c r="F45"/>
  <c r="C111"/>
  <c r="F60"/>
  <c r="C134"/>
  <c r="F91"/>
  <c r="F85"/>
  <c r="F77"/>
  <c r="C94"/>
  <c r="F94"/>
  <c r="F31"/>
  <c r="C114"/>
  <c r="F101"/>
  <c r="F34"/>
  <c r="C68"/>
  <c r="C65"/>
  <c r="F114"/>
  <c r="F163"/>
  <c r="C81"/>
  <c r="C78"/>
  <c r="C41"/>
  <c r="F118"/>
  <c r="F158"/>
  <c r="F153"/>
  <c r="C24"/>
  <c r="F141"/>
  <c r="F123"/>
  <c r="F160"/>
  <c r="C160"/>
  <c r="F93"/>
  <c r="F66"/>
  <c r="F47"/>
  <c r="F26"/>
  <c r="F40"/>
  <c r="F76"/>
  <c r="F134"/>
  <c r="F108"/>
  <c r="F48"/>
  <c r="C109"/>
  <c r="C55"/>
  <c r="F57"/>
  <c r="F157"/>
  <c r="C121"/>
  <c r="C56"/>
  <c r="C61"/>
  <c r="F44"/>
  <c r="F148"/>
  <c r="C112"/>
  <c r="F80"/>
  <c r="F36"/>
  <c r="C67"/>
  <c r="C147"/>
  <c r="C42"/>
  <c r="F128"/>
  <c r="C39"/>
  <c r="F81"/>
  <c r="C104"/>
  <c r="C105"/>
  <c r="C132"/>
  <c r="F100"/>
  <c r="C34"/>
  <c r="C88"/>
  <c r="F43"/>
  <c r="C106"/>
  <c r="F139"/>
  <c r="F69"/>
  <c r="F28"/>
  <c r="F39"/>
  <c r="C127"/>
  <c r="F130"/>
  <c r="F144"/>
  <c r="C26"/>
  <c r="F103"/>
  <c r="C64"/>
  <c r="C141"/>
  <c r="F50"/>
  <c r="F89"/>
  <c r="C139"/>
  <c r="C60"/>
  <c r="F109"/>
  <c r="F155"/>
  <c r="F150"/>
  <c r="F74"/>
  <c r="F106"/>
  <c r="F37"/>
  <c r="F136"/>
  <c r="C153"/>
  <c r="F161"/>
  <c r="F72"/>
  <c r="C72"/>
  <c r="F65"/>
  <c r="C148"/>
  <c r="F115"/>
  <c r="F71"/>
  <c r="F33"/>
  <c r="F162"/>
  <c r="C140"/>
  <c r="F131"/>
  <c r="C97"/>
  <c r="F111"/>
  <c r="C143"/>
  <c r="C85"/>
  <c r="C144"/>
  <c r="F147"/>
  <c r="F53"/>
  <c r="C91"/>
  <c r="C163"/>
  <c r="F55"/>
  <c r="F117"/>
  <c r="C155"/>
  <c r="F52"/>
  <c r="F90"/>
  <c r="C119"/>
  <c r="C87"/>
  <c r="F27"/>
  <c r="F159"/>
  <c r="F142"/>
  <c r="F119"/>
  <c r="C124"/>
  <c r="C62"/>
  <c r="H12" i="54"/>
  <c r="I12"/>
  <c r="E11"/>
  <c r="L11" s="1"/>
  <c r="M11" s="1"/>
  <c r="L10"/>
  <c r="M10" s="1"/>
  <c r="D7"/>
  <c r="C13"/>
  <c r="D12"/>
  <c r="J16" i="29" l="1"/>
  <c r="G16"/>
  <c r="H16" s="1"/>
  <c r="H16" i="39"/>
  <c r="G16"/>
  <c r="I16" s="1"/>
  <c r="B16"/>
  <c r="E16" s="1"/>
  <c r="D17"/>
  <c r="J17" s="1"/>
  <c r="B17"/>
  <c r="E17" s="1"/>
  <c r="A14" i="54"/>
  <c r="O13"/>
  <c r="H33" i="39"/>
  <c r="J33"/>
  <c r="D10" i="59"/>
  <c r="G18" i="29"/>
  <c r="D18"/>
  <c r="B18"/>
  <c r="E18" s="1"/>
  <c r="B17"/>
  <c r="E17" s="1"/>
  <c r="D17"/>
  <c r="G17"/>
  <c r="D28" i="39"/>
  <c r="J28" s="1"/>
  <c r="D24"/>
  <c r="I24" s="1"/>
  <c r="G26"/>
  <c r="B33"/>
  <c r="E33" s="1"/>
  <c r="J169" i="11"/>
  <c r="G28" i="39"/>
  <c r="G33"/>
  <c r="G31"/>
  <c r="D26"/>
  <c r="I26" s="1"/>
  <c r="D31"/>
  <c r="I31" s="1"/>
  <c r="G18"/>
  <c r="I18" s="1"/>
  <c r="J18"/>
  <c r="D19"/>
  <c r="J19" s="1"/>
  <c r="D34"/>
  <c r="J34" s="1"/>
  <c r="G29"/>
  <c r="B34"/>
  <c r="E34" s="1"/>
  <c r="G21"/>
  <c r="D22"/>
  <c r="I22" s="1"/>
  <c r="B32"/>
  <c r="E32" s="1"/>
  <c r="I29"/>
  <c r="D32"/>
  <c r="J32" s="1"/>
  <c r="G24"/>
  <c r="B18"/>
  <c r="E18" s="1"/>
  <c r="G27"/>
  <c r="G22"/>
  <c r="G20"/>
  <c r="H35"/>
  <c r="B35"/>
  <c r="E35" s="1"/>
  <c r="D20"/>
  <c r="H20" s="1"/>
  <c r="G35"/>
  <c r="I35"/>
  <c r="K35" s="1"/>
  <c r="G25"/>
  <c r="G23"/>
  <c r="B25"/>
  <c r="E25" s="1"/>
  <c r="B30"/>
  <c r="E30" s="1"/>
  <c r="B23"/>
  <c r="E23" s="1"/>
  <c r="D30"/>
  <c r="I30" s="1"/>
  <c r="B29"/>
  <c r="E29" s="1"/>
  <c r="D21"/>
  <c r="H21" s="1"/>
  <c r="B19"/>
  <c r="E19" s="1"/>
  <c r="H29"/>
  <c r="D27"/>
  <c r="I27" s="1"/>
  <c r="D20" i="29"/>
  <c r="B20"/>
  <c r="E20" s="1"/>
  <c r="G20"/>
  <c r="D19"/>
  <c r="G19"/>
  <c r="B19"/>
  <c r="E19" s="1"/>
  <c r="J25" i="39"/>
  <c r="H25"/>
  <c r="I25"/>
  <c r="J23"/>
  <c r="H23"/>
  <c r="I23"/>
  <c r="D106" i="29"/>
  <c r="B106"/>
  <c r="E106" s="1"/>
  <c r="G106"/>
  <c r="B56"/>
  <c r="E56" s="1"/>
  <c r="G56"/>
  <c r="D56"/>
  <c r="B78"/>
  <c r="E78" s="1"/>
  <c r="G78"/>
  <c r="D78"/>
  <c r="G114"/>
  <c r="B114"/>
  <c r="E114" s="1"/>
  <c r="D114"/>
  <c r="D31"/>
  <c r="B31"/>
  <c r="E31" s="1"/>
  <c r="G31"/>
  <c r="G22"/>
  <c r="D22"/>
  <c r="B22"/>
  <c r="E22" s="1"/>
  <c r="B89"/>
  <c r="E89" s="1"/>
  <c r="G89"/>
  <c r="D89"/>
  <c r="B66"/>
  <c r="E66" s="1"/>
  <c r="G66"/>
  <c r="D66"/>
  <c r="D115"/>
  <c r="G115"/>
  <c r="B115"/>
  <c r="E115" s="1"/>
  <c r="B83"/>
  <c r="E83" s="1"/>
  <c r="D83"/>
  <c r="G83"/>
  <c r="D110"/>
  <c r="G110"/>
  <c r="B110"/>
  <c r="E110" s="1"/>
  <c r="D145"/>
  <c r="G145"/>
  <c r="B145"/>
  <c r="E145" s="1"/>
  <c r="B98"/>
  <c r="E98" s="1"/>
  <c r="D98"/>
  <c r="G98"/>
  <c r="B159"/>
  <c r="E159" s="1"/>
  <c r="G159"/>
  <c r="D159"/>
  <c r="G53"/>
  <c r="B53"/>
  <c r="E53" s="1"/>
  <c r="D53"/>
  <c r="G52"/>
  <c r="B52"/>
  <c r="E52" s="1"/>
  <c r="D52"/>
  <c r="B157"/>
  <c r="E157" s="1"/>
  <c r="D157"/>
  <c r="G157"/>
  <c r="G99"/>
  <c r="B99"/>
  <c r="E99" s="1"/>
  <c r="D99"/>
  <c r="D131"/>
  <c r="B131"/>
  <c r="E131" s="1"/>
  <c r="G131"/>
  <c r="E1140" i="41"/>
  <c r="E844"/>
  <c r="F844"/>
  <c r="E1244"/>
  <c r="E755"/>
  <c r="F755"/>
  <c r="E1092"/>
  <c r="E814"/>
  <c r="E1053"/>
  <c r="E976"/>
  <c r="E1291"/>
  <c r="E982"/>
  <c r="E1049"/>
  <c r="E934"/>
  <c r="E1237"/>
  <c r="E1121"/>
  <c r="E1006"/>
  <c r="E1218"/>
  <c r="E808"/>
  <c r="B62" i="29"/>
  <c r="E62" s="1"/>
  <c r="G62"/>
  <c r="D62"/>
  <c r="B148"/>
  <c r="E148" s="1"/>
  <c r="G148"/>
  <c r="D148"/>
  <c r="B26"/>
  <c r="E26" s="1"/>
  <c r="G26"/>
  <c r="D26"/>
  <c r="G147"/>
  <c r="B147"/>
  <c r="E147" s="1"/>
  <c r="D147"/>
  <c r="D112"/>
  <c r="B112"/>
  <c r="E112" s="1"/>
  <c r="G112"/>
  <c r="D55"/>
  <c r="G55"/>
  <c r="B55"/>
  <c r="E55" s="1"/>
  <c r="D65"/>
  <c r="G65"/>
  <c r="B65"/>
  <c r="E65" s="1"/>
  <c r="G84"/>
  <c r="B84"/>
  <c r="E84" s="1"/>
  <c r="D84"/>
  <c r="G165"/>
  <c r="B165"/>
  <c r="E165" s="1"/>
  <c r="D165"/>
  <c r="D49"/>
  <c r="G49"/>
  <c r="B49"/>
  <c r="E49" s="1"/>
  <c r="D103"/>
  <c r="G103"/>
  <c r="B103"/>
  <c r="E103" s="1"/>
  <c r="B50"/>
  <c r="E50" s="1"/>
  <c r="D50"/>
  <c r="G50"/>
  <c r="B152"/>
  <c r="E152" s="1"/>
  <c r="D152"/>
  <c r="G152"/>
  <c r="G108"/>
  <c r="D108"/>
  <c r="B108"/>
  <c r="E108" s="1"/>
  <c r="G80"/>
  <c r="D80"/>
  <c r="B80"/>
  <c r="E80" s="1"/>
  <c r="D32"/>
  <c r="B32"/>
  <c r="E32" s="1"/>
  <c r="G32"/>
  <c r="G156"/>
  <c r="B156"/>
  <c r="E156" s="1"/>
  <c r="D156"/>
  <c r="G125"/>
  <c r="B125"/>
  <c r="E125" s="1"/>
  <c r="D125"/>
  <c r="D92"/>
  <c r="B92"/>
  <c r="E92" s="1"/>
  <c r="G92"/>
  <c r="E1307" i="41"/>
  <c r="F741"/>
  <c r="E741"/>
  <c r="F785"/>
  <c r="E785"/>
  <c r="E1268"/>
  <c r="E828"/>
  <c r="E1186"/>
  <c r="E1137"/>
  <c r="E1072"/>
  <c r="E1211"/>
  <c r="E1133"/>
  <c r="E979"/>
  <c r="E1100"/>
  <c r="E1076"/>
  <c r="E1081"/>
  <c r="F854"/>
  <c r="E854"/>
  <c r="E839"/>
  <c r="E1019"/>
  <c r="E760"/>
  <c r="F760"/>
  <c r="E1090"/>
  <c r="E1020"/>
  <c r="E1037"/>
  <c r="E980"/>
  <c r="E1134"/>
  <c r="B64" i="29"/>
  <c r="E64" s="1"/>
  <c r="G64"/>
  <c r="D64"/>
  <c r="B88"/>
  <c r="E88" s="1"/>
  <c r="G88"/>
  <c r="D88"/>
  <c r="G122"/>
  <c r="B122"/>
  <c r="E122" s="1"/>
  <c r="D122"/>
  <c r="G63"/>
  <c r="D63"/>
  <c r="B63"/>
  <c r="E63" s="1"/>
  <c r="G126"/>
  <c r="D126"/>
  <c r="B126"/>
  <c r="E126" s="1"/>
  <c r="D164"/>
  <c r="B164"/>
  <c r="E164" s="1"/>
  <c r="G164"/>
  <c r="B93"/>
  <c r="E93" s="1"/>
  <c r="D93"/>
  <c r="G93"/>
  <c r="D107"/>
  <c r="G107"/>
  <c r="B107"/>
  <c r="E107" s="1"/>
  <c r="G29"/>
  <c r="B29"/>
  <c r="E29" s="1"/>
  <c r="D29"/>
  <c r="G46"/>
  <c r="B46"/>
  <c r="E46" s="1"/>
  <c r="D46"/>
  <c r="D123"/>
  <c r="B123"/>
  <c r="E123" s="1"/>
  <c r="G123"/>
  <c r="G77"/>
  <c r="D77"/>
  <c r="B77"/>
  <c r="E77" s="1"/>
  <c r="E1271" i="41"/>
  <c r="E954"/>
  <c r="E1032"/>
  <c r="E838"/>
  <c r="E971"/>
  <c r="E783"/>
  <c r="F783"/>
  <c r="E1139"/>
  <c r="E1138"/>
  <c r="E777"/>
  <c r="F777"/>
  <c r="E1034"/>
  <c r="E821"/>
  <c r="E722"/>
  <c r="F722"/>
  <c r="E924"/>
  <c r="E876"/>
  <c r="E1143"/>
  <c r="E904"/>
  <c r="E908"/>
  <c r="E880"/>
  <c r="F763"/>
  <c r="E763"/>
  <c r="E1245"/>
  <c r="E749"/>
  <c r="F749"/>
  <c r="E1089"/>
  <c r="G87" i="29"/>
  <c r="D87"/>
  <c r="B87"/>
  <c r="E87" s="1"/>
  <c r="G155"/>
  <c r="B155"/>
  <c r="E155" s="1"/>
  <c r="D155"/>
  <c r="G91"/>
  <c r="D91"/>
  <c r="B91"/>
  <c r="E91" s="1"/>
  <c r="G85"/>
  <c r="D85"/>
  <c r="B85"/>
  <c r="E85" s="1"/>
  <c r="D72"/>
  <c r="B72"/>
  <c r="E72" s="1"/>
  <c r="G72"/>
  <c r="G139"/>
  <c r="B139"/>
  <c r="E139" s="1"/>
  <c r="D139"/>
  <c r="G105"/>
  <c r="B105"/>
  <c r="E105" s="1"/>
  <c r="D105"/>
  <c r="D137"/>
  <c r="G137"/>
  <c r="B137"/>
  <c r="E137" s="1"/>
  <c r="G48"/>
  <c r="D48"/>
  <c r="B48"/>
  <c r="E48" s="1"/>
  <c r="G150"/>
  <c r="D150"/>
  <c r="B150"/>
  <c r="E150" s="1"/>
  <c r="G158"/>
  <c r="B158"/>
  <c r="E158" s="1"/>
  <c r="D158"/>
  <c r="G74"/>
  <c r="D74"/>
  <c r="B74"/>
  <c r="E74" s="1"/>
  <c r="G118"/>
  <c r="B118"/>
  <c r="E118" s="1"/>
  <c r="D118"/>
  <c r="B33"/>
  <c r="E33" s="1"/>
  <c r="D33"/>
  <c r="G33"/>
  <c r="G47"/>
  <c r="D47"/>
  <c r="B47"/>
  <c r="E47" s="1"/>
  <c r="D59"/>
  <c r="B59"/>
  <c r="E59" s="1"/>
  <c r="G59"/>
  <c r="G79"/>
  <c r="B79"/>
  <c r="E79" s="1"/>
  <c r="D79"/>
  <c r="G76"/>
  <c r="D76"/>
  <c r="B76"/>
  <c r="E76" s="1"/>
  <c r="E1003" i="41"/>
  <c r="E820"/>
  <c r="F820"/>
  <c r="E1122"/>
  <c r="E1236"/>
  <c r="E1304"/>
  <c r="E725"/>
  <c r="E1262"/>
  <c r="E1178"/>
  <c r="E965"/>
  <c r="E1246"/>
  <c r="E889"/>
  <c r="E1148"/>
  <c r="E1318"/>
  <c r="E1018"/>
  <c r="E1062"/>
  <c r="E816"/>
  <c r="E883"/>
  <c r="E1077"/>
  <c r="E1005"/>
  <c r="E937"/>
  <c r="E892"/>
  <c r="E1190"/>
  <c r="E1154"/>
  <c r="E943"/>
  <c r="E1277"/>
  <c r="E819"/>
  <c r="E990"/>
  <c r="E1202"/>
  <c r="E737"/>
  <c r="F737"/>
  <c r="E779"/>
  <c r="F779"/>
  <c r="E1189"/>
  <c r="E927"/>
  <c r="E1260"/>
  <c r="E1153"/>
  <c r="F750"/>
  <c r="E750"/>
  <c r="E1109"/>
  <c r="E724"/>
  <c r="F724"/>
  <c r="E1004"/>
  <c r="E1216"/>
  <c r="E1112"/>
  <c r="E1162"/>
  <c r="E872"/>
  <c r="E1010"/>
  <c r="E1114"/>
  <c r="E830"/>
  <c r="E1087"/>
  <c r="E1175"/>
  <c r="E727"/>
  <c r="F727"/>
  <c r="E1204"/>
  <c r="E1036"/>
  <c r="E824"/>
  <c r="E902"/>
  <c r="E826"/>
  <c r="E1002"/>
  <c r="E860"/>
  <c r="E1253"/>
  <c r="E1056"/>
  <c r="E1213"/>
  <c r="E735"/>
  <c r="F735"/>
  <c r="E789"/>
  <c r="E1021"/>
  <c r="E1273"/>
  <c r="E1058"/>
  <c r="E1208"/>
  <c r="F857"/>
  <c r="E857"/>
  <c r="E973"/>
  <c r="E994"/>
  <c r="E1308"/>
  <c r="E1151"/>
  <c r="E1094"/>
  <c r="E901"/>
  <c r="E933"/>
  <c r="E721"/>
  <c r="F721"/>
  <c r="E1180"/>
  <c r="E931"/>
  <c r="E780"/>
  <c r="E1264"/>
  <c r="E966"/>
  <c r="E961"/>
  <c r="E799"/>
  <c r="F799"/>
  <c r="E754"/>
  <c r="F754"/>
  <c r="E784"/>
  <c r="F784"/>
  <c r="E1317"/>
  <c r="E1099"/>
  <c r="E1310"/>
  <c r="E969"/>
  <c r="E874"/>
  <c r="E719"/>
  <c r="F719"/>
  <c r="E1067"/>
  <c r="E736"/>
  <c r="F736"/>
  <c r="E1135"/>
  <c r="E1042"/>
  <c r="E1267"/>
  <c r="E993"/>
  <c r="E952"/>
  <c r="E935"/>
  <c r="E1095"/>
  <c r="F798"/>
  <c r="E798"/>
  <c r="E720"/>
  <c r="E999"/>
  <c r="E1023"/>
  <c r="E740"/>
  <c r="F740"/>
  <c r="E1085"/>
  <c r="E942"/>
  <c r="F795"/>
  <c r="E795"/>
  <c r="E1144"/>
  <c r="E1078"/>
  <c r="F794"/>
  <c r="E794"/>
  <c r="E718"/>
  <c r="E1250"/>
  <c r="E1281"/>
  <c r="E988"/>
  <c r="E834"/>
  <c r="E788"/>
  <c r="F788"/>
  <c r="E1181"/>
  <c r="E797"/>
  <c r="F797"/>
  <c r="E903"/>
  <c r="E1030"/>
  <c r="E900"/>
  <c r="E879"/>
  <c r="E986"/>
  <c r="E842"/>
  <c r="E1252"/>
  <c r="E856"/>
  <c r="F856"/>
  <c r="E929"/>
  <c r="E1103"/>
  <c r="F748"/>
  <c r="E748"/>
  <c r="E802"/>
  <c r="E1102"/>
  <c r="F743"/>
  <c r="E743"/>
  <c r="E1238"/>
  <c r="E997"/>
  <c r="G124" i="29"/>
  <c r="B124"/>
  <c r="E124" s="1"/>
  <c r="D124"/>
  <c r="D163"/>
  <c r="G163"/>
  <c r="B163"/>
  <c r="E163" s="1"/>
  <c r="D144"/>
  <c r="B144"/>
  <c r="E144" s="1"/>
  <c r="G144"/>
  <c r="D97"/>
  <c r="G97"/>
  <c r="B97"/>
  <c r="E97" s="1"/>
  <c r="G153"/>
  <c r="B153"/>
  <c r="E153" s="1"/>
  <c r="D153"/>
  <c r="D60"/>
  <c r="B60"/>
  <c r="E60" s="1"/>
  <c r="G60"/>
  <c r="B141"/>
  <c r="E141" s="1"/>
  <c r="D141"/>
  <c r="G141"/>
  <c r="D132"/>
  <c r="B132"/>
  <c r="E132" s="1"/>
  <c r="G132"/>
  <c r="D39"/>
  <c r="G39"/>
  <c r="B39"/>
  <c r="E39" s="1"/>
  <c r="B67"/>
  <c r="E67" s="1"/>
  <c r="G67"/>
  <c r="D67"/>
  <c r="B121"/>
  <c r="E121" s="1"/>
  <c r="D121"/>
  <c r="G121"/>
  <c r="D109"/>
  <c r="B109"/>
  <c r="E109" s="1"/>
  <c r="G109"/>
  <c r="D81"/>
  <c r="B81"/>
  <c r="E81" s="1"/>
  <c r="G81"/>
  <c r="G68"/>
  <c r="B68"/>
  <c r="E68" s="1"/>
  <c r="D68"/>
  <c r="G111"/>
  <c r="B111"/>
  <c r="E111" s="1"/>
  <c r="D111"/>
  <c r="B73"/>
  <c r="E73" s="1"/>
  <c r="G73"/>
  <c r="D73"/>
  <c r="B23"/>
  <c r="E23" s="1"/>
  <c r="D23"/>
  <c r="G23"/>
  <c r="D70"/>
  <c r="G70"/>
  <c r="B70"/>
  <c r="E70" s="1"/>
  <c r="D120"/>
  <c r="B120"/>
  <c r="E120" s="1"/>
  <c r="G120"/>
  <c r="G51"/>
  <c r="D51"/>
  <c r="B51"/>
  <c r="E51" s="1"/>
  <c r="D57"/>
  <c r="B57"/>
  <c r="E57" s="1"/>
  <c r="G57"/>
  <c r="B146"/>
  <c r="E146" s="1"/>
  <c r="G146"/>
  <c r="D146"/>
  <c r="B133"/>
  <c r="E133" s="1"/>
  <c r="D133"/>
  <c r="G133"/>
  <c r="B86"/>
  <c r="E86" s="1"/>
  <c r="D86"/>
  <c r="G86"/>
  <c r="B71"/>
  <c r="E71" s="1"/>
  <c r="G71"/>
  <c r="D71"/>
  <c r="D100"/>
  <c r="G100"/>
  <c r="B100"/>
  <c r="E100" s="1"/>
  <c r="D28"/>
  <c r="B28"/>
  <c r="E28" s="1"/>
  <c r="G28"/>
  <c r="D58"/>
  <c r="B58"/>
  <c r="E58" s="1"/>
  <c r="G58"/>
  <c r="B129"/>
  <c r="E129" s="1"/>
  <c r="D129"/>
  <c r="G129"/>
  <c r="D43"/>
  <c r="B43"/>
  <c r="E43" s="1"/>
  <c r="G43"/>
  <c r="D38"/>
  <c r="G38"/>
  <c r="B38"/>
  <c r="E38" s="1"/>
  <c r="B130"/>
  <c r="E130" s="1"/>
  <c r="D130"/>
  <c r="G130"/>
  <c r="D75"/>
  <c r="B75"/>
  <c r="E75" s="1"/>
  <c r="G75"/>
  <c r="D138"/>
  <c r="G138"/>
  <c r="B138"/>
  <c r="E138" s="1"/>
  <c r="D151"/>
  <c r="B151"/>
  <c r="E151" s="1"/>
  <c r="G151"/>
  <c r="B142"/>
  <c r="E142" s="1"/>
  <c r="D142"/>
  <c r="G142"/>
  <c r="D54"/>
  <c r="B54"/>
  <c r="E54" s="1"/>
  <c r="G54"/>
  <c r="D128"/>
  <c r="B128"/>
  <c r="E128" s="1"/>
  <c r="G128"/>
  <c r="D82"/>
  <c r="B82"/>
  <c r="E82" s="1"/>
  <c r="G82"/>
  <c r="G45"/>
  <c r="D45"/>
  <c r="B45"/>
  <c r="E45" s="1"/>
  <c r="E852" i="41"/>
  <c r="E1063"/>
  <c r="E1084"/>
  <c r="E873"/>
  <c r="E1124"/>
  <c r="E1193"/>
  <c r="E978"/>
  <c r="E833"/>
  <c r="F833"/>
  <c r="E778"/>
  <c r="F778"/>
  <c r="E1240"/>
  <c r="E918"/>
  <c r="E919"/>
  <c r="E906"/>
  <c r="E807"/>
  <c r="F746"/>
  <c r="E746"/>
  <c r="E1171"/>
  <c r="E1300"/>
  <c r="E886"/>
  <c r="E772"/>
  <c r="F772"/>
  <c r="E953"/>
  <c r="E1185"/>
  <c r="E1214"/>
  <c r="E972"/>
  <c r="E1166"/>
  <c r="E863"/>
  <c r="E730"/>
  <c r="F730"/>
  <c r="E1158"/>
  <c r="E1259"/>
  <c r="E782"/>
  <c r="F782"/>
  <c r="E898"/>
  <c r="E1196"/>
  <c r="E1083"/>
  <c r="E877"/>
  <c r="E925"/>
  <c r="E1164"/>
  <c r="E1200"/>
  <c r="E962"/>
  <c r="E1206"/>
  <c r="E1320"/>
  <c r="E1093"/>
  <c r="E870"/>
  <c r="E1233"/>
  <c r="E1215"/>
  <c r="E887"/>
  <c r="E1177"/>
  <c r="E1033"/>
  <c r="E1298"/>
  <c r="E1052"/>
  <c r="E770"/>
  <c r="F770"/>
  <c r="E767"/>
  <c r="F767"/>
  <c r="E742"/>
  <c r="F742"/>
  <c r="E1290"/>
  <c r="E991"/>
  <c r="E817"/>
  <c r="E1210"/>
  <c r="E1064"/>
  <c r="E996"/>
  <c r="E1096"/>
  <c r="E805"/>
  <c r="E910"/>
  <c r="E1229"/>
  <c r="E774"/>
  <c r="F774"/>
  <c r="E715"/>
  <c r="F715"/>
  <c r="E801"/>
  <c r="F801"/>
  <c r="E867"/>
  <c r="F848"/>
  <c r="E848"/>
  <c r="E829"/>
  <c r="F829"/>
  <c r="F739"/>
  <c r="E739"/>
  <c r="E1101"/>
  <c r="E964"/>
  <c r="E1188"/>
  <c r="E1283"/>
  <c r="E1309"/>
  <c r="E1007"/>
  <c r="E1088"/>
  <c r="E1203"/>
  <c r="E1068"/>
  <c r="E1141"/>
  <c r="E800"/>
  <c r="F800"/>
  <c r="E792"/>
  <c r="F792"/>
  <c r="E1274"/>
  <c r="E818"/>
  <c r="F818"/>
  <c r="E809"/>
  <c r="F809"/>
  <c r="E959"/>
  <c r="E1176"/>
  <c r="E957"/>
  <c r="E781"/>
  <c r="E1129"/>
  <c r="E758"/>
  <c r="F758"/>
  <c r="E846"/>
  <c r="F846"/>
  <c r="E1232"/>
  <c r="E1258"/>
  <c r="F771"/>
  <c r="E771"/>
  <c r="E1145"/>
  <c r="E1288"/>
  <c r="E841"/>
  <c r="E757"/>
  <c r="F757"/>
  <c r="E835"/>
  <c r="F835"/>
  <c r="E1219"/>
  <c r="E1242"/>
  <c r="E939"/>
  <c r="E923"/>
  <c r="E759"/>
  <c r="F759"/>
  <c r="E1276"/>
  <c r="E752"/>
  <c r="F752"/>
  <c r="E1195"/>
  <c r="E1013"/>
  <c r="E1239"/>
  <c r="E1120"/>
  <c r="E1280"/>
  <c r="E1086"/>
  <c r="E926"/>
  <c r="E1228"/>
  <c r="E987"/>
  <c r="E1275"/>
  <c r="E1296"/>
  <c r="E1224"/>
  <c r="F733"/>
  <c r="E733"/>
  <c r="E723"/>
  <c r="E1157"/>
  <c r="E945"/>
  <c r="E940"/>
  <c r="E1015"/>
  <c r="E1098"/>
  <c r="E1044"/>
  <c r="E732"/>
  <c r="F732"/>
  <c r="E1104"/>
  <c r="E1312"/>
  <c r="E967"/>
  <c r="E914"/>
  <c r="E751"/>
  <c r="F751"/>
  <c r="E1163"/>
  <c r="F738"/>
  <c r="E738"/>
  <c r="E1107"/>
  <c r="F761"/>
  <c r="E761"/>
  <c r="E866"/>
  <c r="E941"/>
  <c r="E1074"/>
  <c r="E1051"/>
  <c r="E811"/>
  <c r="F811"/>
  <c r="E875"/>
  <c r="E1248"/>
  <c r="E1167"/>
  <c r="E1256"/>
  <c r="E1223"/>
  <c r="F717"/>
  <c r="E717"/>
  <c r="E1108"/>
  <c r="E1061"/>
  <c r="E858"/>
  <c r="F858"/>
  <c r="E1212"/>
  <c r="E1165"/>
  <c r="E1142"/>
  <c r="E884"/>
  <c r="E1313"/>
  <c r="E1272"/>
  <c r="F773"/>
  <c r="E773"/>
  <c r="E1126"/>
  <c r="E726"/>
  <c r="F726"/>
  <c r="E1082"/>
  <c r="F756"/>
  <c r="E756"/>
  <c r="E948"/>
  <c r="E1113"/>
  <c r="E989"/>
  <c r="E1128"/>
  <c r="E851"/>
  <c r="F851"/>
  <c r="E815"/>
  <c r="F815"/>
  <c r="E1278"/>
  <c r="E849"/>
  <c r="F849"/>
  <c r="E1000"/>
  <c r="E1045"/>
  <c r="E1025"/>
  <c r="E896"/>
  <c r="E728"/>
  <c r="F728"/>
  <c r="E1026"/>
  <c r="F855"/>
  <c r="E855"/>
  <c r="E827"/>
  <c r="F827"/>
  <c r="E1306"/>
  <c r="E1255"/>
  <c r="F810"/>
  <c r="E810"/>
  <c r="E1266"/>
  <c r="E837"/>
  <c r="E1311"/>
  <c r="E1197"/>
  <c r="E806"/>
  <c r="E1289"/>
  <c r="E1207"/>
  <c r="E1110"/>
  <c r="F796"/>
  <c r="E796"/>
  <c r="E1249"/>
  <c r="E974"/>
  <c r="E1117"/>
  <c r="E1173"/>
  <c r="E1226"/>
  <c r="E1170"/>
  <c r="E1123"/>
  <c r="E1041"/>
  <c r="E1080"/>
  <c r="E894"/>
  <c r="E915"/>
  <c r="E1209"/>
  <c r="E1152"/>
  <c r="E871"/>
  <c r="E822"/>
  <c r="E1301"/>
  <c r="E1220"/>
  <c r="E1125"/>
  <c r="E1247"/>
  <c r="E1187"/>
  <c r="E734"/>
  <c r="F734"/>
  <c r="E1131"/>
  <c r="E1169"/>
  <c r="E1011"/>
  <c r="E1079"/>
  <c r="E1031"/>
  <c r="E1039"/>
  <c r="E1303"/>
  <c r="E1050"/>
  <c r="E958"/>
  <c r="E1279"/>
  <c r="E1022"/>
  <c r="E1231"/>
  <c r="E1269"/>
  <c r="E950"/>
  <c r="E869"/>
  <c r="E895"/>
  <c r="E853"/>
  <c r="F853"/>
  <c r="E859"/>
  <c r="F859"/>
  <c r="E963"/>
  <c r="E955"/>
  <c r="E890"/>
  <c r="E936"/>
  <c r="E1243"/>
  <c r="E1227"/>
  <c r="E882"/>
  <c r="E1024"/>
  <c r="E938"/>
  <c r="E836"/>
  <c r="E1001"/>
  <c r="E897"/>
  <c r="E992"/>
  <c r="E1160"/>
  <c r="E1048"/>
  <c r="E1270"/>
  <c r="E766"/>
  <c r="F766"/>
  <c r="E831"/>
  <c r="F831"/>
  <c r="E1057"/>
  <c r="F769"/>
  <c r="E769"/>
  <c r="E951"/>
  <c r="E747"/>
  <c r="F747"/>
  <c r="E1284"/>
  <c r="E916"/>
  <c r="E731"/>
  <c r="F731"/>
  <c r="E1235"/>
  <c r="E845"/>
  <c r="E1065"/>
  <c r="E920"/>
  <c r="E862"/>
  <c r="E762"/>
  <c r="F762"/>
  <c r="E1028"/>
  <c r="E744"/>
  <c r="F744"/>
  <c r="B119" i="29"/>
  <c r="E119" s="1"/>
  <c r="G119"/>
  <c r="D119"/>
  <c r="G143"/>
  <c r="B143"/>
  <c r="E143" s="1"/>
  <c r="D143"/>
  <c r="B140"/>
  <c r="E140" s="1"/>
  <c r="G140"/>
  <c r="D140"/>
  <c r="G127"/>
  <c r="D127"/>
  <c r="B127"/>
  <c r="E127" s="1"/>
  <c r="B34"/>
  <c r="E34" s="1"/>
  <c r="G34"/>
  <c r="D34"/>
  <c r="B104"/>
  <c r="E104" s="1"/>
  <c r="G104"/>
  <c r="D104"/>
  <c r="D42"/>
  <c r="B42"/>
  <c r="E42" s="1"/>
  <c r="G42"/>
  <c r="D61"/>
  <c r="G61"/>
  <c r="B61"/>
  <c r="E61" s="1"/>
  <c r="D160"/>
  <c r="B160"/>
  <c r="E160" s="1"/>
  <c r="G160"/>
  <c r="D24"/>
  <c r="B24"/>
  <c r="E24" s="1"/>
  <c r="G24"/>
  <c r="B41"/>
  <c r="E41" s="1"/>
  <c r="G41"/>
  <c r="D41"/>
  <c r="G94"/>
  <c r="B94"/>
  <c r="E94" s="1"/>
  <c r="D94"/>
  <c r="D134"/>
  <c r="B134"/>
  <c r="E134" s="1"/>
  <c r="G134"/>
  <c r="G96"/>
  <c r="B96"/>
  <c r="E96" s="1"/>
  <c r="D96"/>
  <c r="B95"/>
  <c r="E95" s="1"/>
  <c r="G95"/>
  <c r="D95"/>
  <c r="G161"/>
  <c r="D161"/>
  <c r="B161"/>
  <c r="E161" s="1"/>
  <c r="B102"/>
  <c r="E102" s="1"/>
  <c r="G102"/>
  <c r="D102"/>
  <c r="B44"/>
  <c r="E44" s="1"/>
  <c r="G44"/>
  <c r="D44"/>
  <c r="D136"/>
  <c r="B136"/>
  <c r="E136" s="1"/>
  <c r="G136"/>
  <c r="B25"/>
  <c r="E25" s="1"/>
  <c r="D25"/>
  <c r="G25"/>
  <c r="D21"/>
  <c r="G21"/>
  <c r="B21"/>
  <c r="E21" s="1"/>
  <c r="G101"/>
  <c r="D101"/>
  <c r="B101"/>
  <c r="E101" s="1"/>
  <c r="B154"/>
  <c r="E154" s="1"/>
  <c r="G154"/>
  <c r="D154"/>
  <c r="B135"/>
  <c r="E135" s="1"/>
  <c r="D135"/>
  <c r="G135"/>
  <c r="D113"/>
  <c r="B113"/>
  <c r="E113" s="1"/>
  <c r="G113"/>
  <c r="D36"/>
  <c r="G36"/>
  <c r="B36"/>
  <c r="E36" s="1"/>
  <c r="D162"/>
  <c r="G162"/>
  <c r="B162"/>
  <c r="E162" s="1"/>
  <c r="B30"/>
  <c r="E30" s="1"/>
  <c r="G30"/>
  <c r="D30"/>
  <c r="G90"/>
  <c r="D90"/>
  <c r="B90"/>
  <c r="E90" s="1"/>
  <c r="G117"/>
  <c r="B117"/>
  <c r="E117" s="1"/>
  <c r="D117"/>
  <c r="D116"/>
  <c r="B116"/>
  <c r="E116" s="1"/>
  <c r="G116"/>
  <c r="G40"/>
  <c r="B40"/>
  <c r="E40" s="1"/>
  <c r="D40"/>
  <c r="B27"/>
  <c r="E27" s="1"/>
  <c r="D27"/>
  <c r="G27"/>
  <c r="B69"/>
  <c r="E69" s="1"/>
  <c r="D69"/>
  <c r="G69"/>
  <c r="G149"/>
  <c r="D149"/>
  <c r="B149"/>
  <c r="E149" s="1"/>
  <c r="D37"/>
  <c r="B37"/>
  <c r="E37" s="1"/>
  <c r="G37"/>
  <c r="D35"/>
  <c r="G35"/>
  <c r="B35"/>
  <c r="E35" s="1"/>
  <c r="E1294" i="41"/>
  <c r="E812"/>
  <c r="F812"/>
  <c r="E928"/>
  <c r="E977"/>
  <c r="F775"/>
  <c r="E775"/>
  <c r="E1091"/>
  <c r="E1047"/>
  <c r="E930"/>
  <c r="E878"/>
  <c r="E912"/>
  <c r="E1179"/>
  <c r="E1286"/>
  <c r="E1119"/>
  <c r="E881"/>
  <c r="E1043"/>
  <c r="E1254"/>
  <c r="F793"/>
  <c r="E793"/>
  <c r="E1111"/>
  <c r="E1106"/>
  <c r="E893"/>
  <c r="E1230"/>
  <c r="E983"/>
  <c r="E840"/>
  <c r="F840"/>
  <c r="E981"/>
  <c r="E787"/>
  <c r="E1161"/>
  <c r="E1149"/>
  <c r="E790"/>
  <c r="F790"/>
  <c r="E1016"/>
  <c r="E944"/>
  <c r="E1071"/>
  <c r="E729"/>
  <c r="E864"/>
  <c r="E1184"/>
  <c r="E1147"/>
  <c r="E1156"/>
  <c r="E1146"/>
  <c r="E823"/>
  <c r="F823"/>
  <c r="E1132"/>
  <c r="E1297"/>
  <c r="E1168"/>
  <c r="E843"/>
  <c r="E1225"/>
  <c r="E1040"/>
  <c r="E1292"/>
  <c r="E1070"/>
  <c r="E1054"/>
  <c r="E1221"/>
  <c r="E1182"/>
  <c r="E1261"/>
  <c r="E1009"/>
  <c r="E1251"/>
  <c r="E909"/>
  <c r="E1066"/>
  <c r="E1012"/>
  <c r="E885"/>
  <c r="E1159"/>
  <c r="E947"/>
  <c r="E1027"/>
  <c r="E1014"/>
  <c r="E1150"/>
  <c r="E956"/>
  <c r="E804"/>
  <c r="E825"/>
  <c r="E1299"/>
  <c r="E776"/>
  <c r="F776"/>
  <c r="E1136"/>
  <c r="E1263"/>
  <c r="E888"/>
  <c r="E960"/>
  <c r="F850"/>
  <c r="E850"/>
  <c r="E995"/>
  <c r="E1035"/>
  <c r="E917"/>
  <c r="E891"/>
  <c r="E1073"/>
  <c r="E865"/>
  <c r="E1293"/>
  <c r="E911"/>
  <c r="E847"/>
  <c r="F847"/>
  <c r="E1295"/>
  <c r="E946"/>
  <c r="E1199"/>
  <c r="E1316"/>
  <c r="E1038"/>
  <c r="E1118"/>
  <c r="E922"/>
  <c r="E1234"/>
  <c r="E791"/>
  <c r="F791"/>
  <c r="E745"/>
  <c r="F745"/>
  <c r="E1257"/>
  <c r="E1305"/>
  <c r="E1302"/>
  <c r="E1315"/>
  <c r="E998"/>
  <c r="F768"/>
  <c r="E768"/>
  <c r="E907"/>
  <c r="E1265"/>
  <c r="E861"/>
  <c r="E765"/>
  <c r="F765"/>
  <c r="E1198"/>
  <c r="E932"/>
  <c r="E786"/>
  <c r="E921"/>
  <c r="E975"/>
  <c r="E984"/>
  <c r="E1191"/>
  <c r="E1097"/>
  <c r="E1069"/>
  <c r="E868"/>
  <c r="E905"/>
  <c r="E1241"/>
  <c r="E1282"/>
  <c r="E899"/>
  <c r="E1155"/>
  <c r="E1046"/>
  <c r="E1029"/>
  <c r="E803"/>
  <c r="E1075"/>
  <c r="E1017"/>
  <c r="E832"/>
  <c r="F832"/>
  <c r="E753"/>
  <c r="F753"/>
  <c r="E1008"/>
  <c r="E1127"/>
  <c r="E968"/>
  <c r="E1314"/>
  <c r="E1217"/>
  <c r="E716"/>
  <c r="F807" s="1"/>
  <c r="E949"/>
  <c r="E913"/>
  <c r="E1319"/>
  <c r="E1183"/>
  <c r="E1205"/>
  <c r="E1174"/>
  <c r="E1287"/>
  <c r="E1105"/>
  <c r="E1055"/>
  <c r="E1194"/>
  <c r="E1222"/>
  <c r="E813"/>
  <c r="E1172"/>
  <c r="E970"/>
  <c r="E764"/>
  <c r="F764"/>
  <c r="E1130"/>
  <c r="E1115"/>
  <c r="E1060"/>
  <c r="E985"/>
  <c r="E1059"/>
  <c r="E1116"/>
  <c r="E1285"/>
  <c r="E1192"/>
  <c r="E1201"/>
  <c r="I13" i="54"/>
  <c r="H13"/>
  <c r="E7"/>
  <c r="L7" s="1"/>
  <c r="E12"/>
  <c r="C14"/>
  <c r="D13"/>
  <c r="F787" i="41" l="1"/>
  <c r="F842"/>
  <c r="F789"/>
  <c r="F804"/>
  <c r="F808"/>
  <c r="F843"/>
  <c r="F814"/>
  <c r="F817"/>
  <c r="F805"/>
  <c r="F830"/>
  <c r="F826"/>
  <c r="F824"/>
  <c r="K16" i="29"/>
  <c r="F720" i="41"/>
  <c r="F786"/>
  <c r="F845"/>
  <c r="F781"/>
  <c r="K16" i="39"/>
  <c r="F803" i="41"/>
  <c r="F718"/>
  <c r="F780"/>
  <c r="F852"/>
  <c r="H17" i="39"/>
  <c r="F716" i="41"/>
  <c r="F729"/>
  <c r="F836"/>
  <c r="F841"/>
  <c r="F813"/>
  <c r="I17" i="39"/>
  <c r="A15" i="54"/>
  <c r="O14"/>
  <c r="F837" i="41"/>
  <c r="K33" i="39"/>
  <c r="H28"/>
  <c r="I28"/>
  <c r="F7" i="54"/>
  <c r="D11" i="59"/>
  <c r="H18" i="29"/>
  <c r="J18"/>
  <c r="I18"/>
  <c r="J17"/>
  <c r="H17"/>
  <c r="I17"/>
  <c r="J24" i="39"/>
  <c r="H24"/>
  <c r="H26"/>
  <c r="K18"/>
  <c r="J26"/>
  <c r="F802" i="41"/>
  <c r="F1119"/>
  <c r="F1240"/>
  <c r="F1154"/>
  <c r="I34" i="39"/>
  <c r="J22"/>
  <c r="H34"/>
  <c r="H22"/>
  <c r="H31"/>
  <c r="J31"/>
  <c r="H19"/>
  <c r="K29"/>
  <c r="I19"/>
  <c r="J30"/>
  <c r="J21"/>
  <c r="I21"/>
  <c r="I32"/>
  <c r="H32"/>
  <c r="I20"/>
  <c r="J20"/>
  <c r="H27"/>
  <c r="H30"/>
  <c r="J27"/>
  <c r="F920" i="41"/>
  <c r="F1284"/>
  <c r="F951"/>
  <c r="F1057"/>
  <c r="F1048"/>
  <c r="F992"/>
  <c r="F1001"/>
  <c r="F938"/>
  <c r="F882"/>
  <c r="F869"/>
  <c r="F1303"/>
  <c r="F1125"/>
  <c r="F1123"/>
  <c r="F1289"/>
  <c r="F1306"/>
  <c r="F989"/>
  <c r="F941"/>
  <c r="F967"/>
  <c r="F1296"/>
  <c r="F1239"/>
  <c r="F1145"/>
  <c r="F1258"/>
  <c r="F1203"/>
  <c r="F1233"/>
  <c r="F925"/>
  <c r="F1166"/>
  <c r="F919"/>
  <c r="F1063"/>
  <c r="F997"/>
  <c r="F892"/>
  <c r="F1236"/>
  <c r="F1027"/>
  <c r="F1012"/>
  <c r="F1054"/>
  <c r="F1168"/>
  <c r="F1146"/>
  <c r="F1071"/>
  <c r="F1230"/>
  <c r="F1043"/>
  <c r="F878"/>
  <c r="F1047"/>
  <c r="F1294"/>
  <c r="F1116"/>
  <c r="F1115"/>
  <c r="F1222"/>
  <c r="F1287"/>
  <c r="F1319"/>
  <c r="F1217"/>
  <c r="F1008"/>
  <c r="F1029"/>
  <c r="F1282"/>
  <c r="F1069"/>
  <c r="F975"/>
  <c r="F861"/>
  <c r="F998"/>
  <c r="F1257"/>
  <c r="F1038"/>
  <c r="F1295"/>
  <c r="F865"/>
  <c r="F891"/>
  <c r="F888"/>
  <c r="F1299"/>
  <c r="F956"/>
  <c r="F1014"/>
  <c r="F947"/>
  <c r="F885"/>
  <c r="F1066"/>
  <c r="F1251"/>
  <c r="F1261"/>
  <c r="F1221"/>
  <c r="F1070"/>
  <c r="F1040"/>
  <c r="F1297"/>
  <c r="F1156"/>
  <c r="F1184"/>
  <c r="F944"/>
  <c r="F1161"/>
  <c r="F981"/>
  <c r="F983"/>
  <c r="F893"/>
  <c r="F1111"/>
  <c r="F1254"/>
  <c r="F881"/>
  <c r="F1286"/>
  <c r="F912"/>
  <c r="F930"/>
  <c r="F1091"/>
  <c r="F977"/>
  <c r="F963"/>
  <c r="F958"/>
  <c r="F1131"/>
  <c r="F1187"/>
  <c r="F1080"/>
  <c r="F1249"/>
  <c r="F1110"/>
  <c r="F1000"/>
  <c r="F1278"/>
  <c r="F1165"/>
  <c r="F875"/>
  <c r="F1051"/>
  <c r="F945"/>
  <c r="F1280"/>
  <c r="F1141"/>
  <c r="F964"/>
  <c r="F1064"/>
  <c r="F887"/>
  <c r="F1200"/>
  <c r="F1171"/>
  <c r="F873"/>
  <c r="F1159"/>
  <c r="F1009"/>
  <c r="F1292"/>
  <c r="F1132"/>
  <c r="F864"/>
  <c r="F1149"/>
  <c r="F1106"/>
  <c r="F1179"/>
  <c r="F928"/>
  <c r="F1192"/>
  <c r="F985"/>
  <c r="F1172"/>
  <c r="F1055"/>
  <c r="F1205"/>
  <c r="F949"/>
  <c r="F968"/>
  <c r="F1075"/>
  <c r="F1155"/>
  <c r="F905"/>
  <c r="F1191"/>
  <c r="F1198"/>
  <c r="F907"/>
  <c r="F1302"/>
  <c r="F922"/>
  <c r="F1199"/>
  <c r="F911"/>
  <c r="F1035"/>
  <c r="F1136"/>
  <c r="F1201"/>
  <c r="F1285"/>
  <c r="F1059"/>
  <c r="F1060"/>
  <c r="F1130"/>
  <c r="F970"/>
  <c r="F1194"/>
  <c r="F1105"/>
  <c r="F1174"/>
  <c r="F1183"/>
  <c r="F913"/>
  <c r="F1314"/>
  <c r="F1127"/>
  <c r="F1017"/>
  <c r="F1046"/>
  <c r="F899"/>
  <c r="F1241"/>
  <c r="F868"/>
  <c r="F1097"/>
  <c r="F984"/>
  <c r="F921"/>
  <c r="F932"/>
  <c r="F1265"/>
  <c r="F1315"/>
  <c r="F1305"/>
  <c r="F1234"/>
  <c r="F1118"/>
  <c r="F1316"/>
  <c r="F946"/>
  <c r="F1293"/>
  <c r="F1073"/>
  <c r="F917"/>
  <c r="F995"/>
  <c r="F960"/>
  <c r="F1263"/>
  <c r="F1028"/>
  <c r="F862"/>
  <c r="F1065"/>
  <c r="F1235"/>
  <c r="F916"/>
  <c r="F1270"/>
  <c r="F1160"/>
  <c r="F897"/>
  <c r="F1024"/>
  <c r="F890"/>
  <c r="F1022"/>
  <c r="F1011"/>
  <c r="F915"/>
  <c r="F1117"/>
  <c r="F1025"/>
  <c r="F884"/>
  <c r="F1167"/>
  <c r="F1015"/>
  <c r="F926"/>
  <c r="F1242"/>
  <c r="F959"/>
  <c r="F1283"/>
  <c r="F1307"/>
  <c r="F1020"/>
  <c r="F980"/>
  <c r="F1271"/>
  <c r="F1032"/>
  <c r="F876"/>
  <c r="F904"/>
  <c r="F880"/>
  <c r="F1245"/>
  <c r="F1089"/>
  <c r="F1003"/>
  <c r="F1122"/>
  <c r="F1304"/>
  <c r="F1077"/>
  <c r="F937"/>
  <c r="F1190"/>
  <c r="F943"/>
  <c r="F1181"/>
  <c r="F903"/>
  <c r="F900"/>
  <c r="F986"/>
  <c r="F1252"/>
  <c r="F929"/>
  <c r="F1102"/>
  <c r="F1238"/>
  <c r="F1084"/>
  <c r="F1124"/>
  <c r="F978"/>
  <c r="F918"/>
  <c r="F906"/>
  <c r="F1300"/>
  <c r="F1185"/>
  <c r="F972"/>
  <c r="F863"/>
  <c r="F1158"/>
  <c r="F1196"/>
  <c r="F877"/>
  <c r="F1164"/>
  <c r="F962"/>
  <c r="F1320"/>
  <c r="F870"/>
  <c r="F1215"/>
  <c r="F1177"/>
  <c r="F1298"/>
  <c r="F991"/>
  <c r="F1210"/>
  <c r="F996"/>
  <c r="F1229"/>
  <c r="F867"/>
  <c r="F1101"/>
  <c r="F1188"/>
  <c r="F1309"/>
  <c r="F1088"/>
  <c r="F1068"/>
  <c r="F1274"/>
  <c r="F1176"/>
  <c r="F1232"/>
  <c r="F1288"/>
  <c r="F1219"/>
  <c r="F939"/>
  <c r="F1013"/>
  <c r="F1120"/>
  <c r="F1086"/>
  <c r="F1228"/>
  <c r="F1275"/>
  <c r="F1224"/>
  <c r="F1207"/>
  <c r="F974"/>
  <c r="F1173"/>
  <c r="F1170"/>
  <c r="F1041"/>
  <c r="F894"/>
  <c r="F1209"/>
  <c r="F871"/>
  <c r="F1140"/>
  <c r="F1244"/>
  <c r="F1092"/>
  <c r="F1053"/>
  <c r="F1291"/>
  <c r="F1049"/>
  <c r="F1237"/>
  <c r="F1006"/>
  <c r="F1186"/>
  <c r="F1072"/>
  <c r="F1133"/>
  <c r="F1100"/>
  <c r="F1081"/>
  <c r="F1138"/>
  <c r="F1034"/>
  <c r="F1178"/>
  <c r="F1246"/>
  <c r="F1148"/>
  <c r="F1018"/>
  <c r="F990"/>
  <c r="F1189"/>
  <c r="F1260"/>
  <c r="F1216"/>
  <c r="F1162"/>
  <c r="F1010"/>
  <c r="F1175"/>
  <c r="F1204"/>
  <c r="F860"/>
  <c r="F1056"/>
  <c r="F1021"/>
  <c r="F1058"/>
  <c r="F994"/>
  <c r="F1151"/>
  <c r="F901"/>
  <c r="F931"/>
  <c r="F1264"/>
  <c r="F961"/>
  <c r="F1317"/>
  <c r="F1310"/>
  <c r="F874"/>
  <c r="F1067"/>
  <c r="F1135"/>
  <c r="F1267"/>
  <c r="F952"/>
  <c r="F1095"/>
  <c r="F1023"/>
  <c r="F1085"/>
  <c r="F1078"/>
  <c r="F1281"/>
  <c r="F1157"/>
  <c r="F940"/>
  <c r="F1098"/>
  <c r="F1312"/>
  <c r="F914"/>
  <c r="F1163"/>
  <c r="F1107"/>
  <c r="F866"/>
  <c r="F1074"/>
  <c r="F1248"/>
  <c r="F1256"/>
  <c r="F1061"/>
  <c r="F1212"/>
  <c r="F1142"/>
  <c r="F1313"/>
  <c r="F1113"/>
  <c r="F1128"/>
  <c r="F1045"/>
  <c r="F896"/>
  <c r="F1026"/>
  <c r="F1255"/>
  <c r="F1266"/>
  <c r="F1311"/>
  <c r="F1220"/>
  <c r="F1247"/>
  <c r="F1169"/>
  <c r="F1079"/>
  <c r="F1039"/>
  <c r="F1050"/>
  <c r="F1279"/>
  <c r="F1231"/>
  <c r="F950"/>
  <c r="F895"/>
  <c r="F955"/>
  <c r="F936"/>
  <c r="F1227"/>
  <c r="F1268"/>
  <c r="F1019"/>
  <c r="F1090"/>
  <c r="F1037"/>
  <c r="F1134"/>
  <c r="F954"/>
  <c r="F924"/>
  <c r="F1143"/>
  <c r="F908"/>
  <c r="F976"/>
  <c r="F982"/>
  <c r="F934"/>
  <c r="F1121"/>
  <c r="F1218"/>
  <c r="F1137"/>
  <c r="F1211"/>
  <c r="F979"/>
  <c r="F1076"/>
  <c r="F971"/>
  <c r="F1139"/>
  <c r="F1262"/>
  <c r="F965"/>
  <c r="F889"/>
  <c r="F1318"/>
  <c r="F1062"/>
  <c r="F1202"/>
  <c r="F927"/>
  <c r="F1153"/>
  <c r="F1109"/>
  <c r="F1004"/>
  <c r="F1112"/>
  <c r="F872"/>
  <c r="F1114"/>
  <c r="F1087"/>
  <c r="F1036"/>
  <c r="F902"/>
  <c r="F1002"/>
  <c r="F1253"/>
  <c r="F1213"/>
  <c r="F1273"/>
  <c r="F1208"/>
  <c r="F973"/>
  <c r="F1308"/>
  <c r="F1094"/>
  <c r="F933"/>
  <c r="F1180"/>
  <c r="F966"/>
  <c r="F1099"/>
  <c r="F969"/>
  <c r="F1042"/>
  <c r="F993"/>
  <c r="F935"/>
  <c r="F999"/>
  <c r="F942"/>
  <c r="F1144"/>
  <c r="F1250"/>
  <c r="F988"/>
  <c r="F910"/>
  <c r="F1096"/>
  <c r="F1033"/>
  <c r="F1206"/>
  <c r="F898"/>
  <c r="F1259"/>
  <c r="F953"/>
  <c r="F886"/>
  <c r="F1193"/>
  <c r="F1103"/>
  <c r="F1030"/>
  <c r="F1277"/>
  <c r="F883"/>
  <c r="F1150"/>
  <c r="F909"/>
  <c r="F1182"/>
  <c r="F1225"/>
  <c r="F1147"/>
  <c r="F1016"/>
  <c r="F1243"/>
  <c r="F1269"/>
  <c r="F1031"/>
  <c r="F1301"/>
  <c r="F1152"/>
  <c r="F1226"/>
  <c r="F1197"/>
  <c r="F948"/>
  <c r="F1082"/>
  <c r="F1126"/>
  <c r="F1272"/>
  <c r="F1108"/>
  <c r="F1223"/>
  <c r="F1104"/>
  <c r="F1044"/>
  <c r="F987"/>
  <c r="F1195"/>
  <c r="F1276"/>
  <c r="F923"/>
  <c r="F1129"/>
  <c r="F957"/>
  <c r="F1007"/>
  <c r="F1290"/>
  <c r="F1052"/>
  <c r="F1093"/>
  <c r="F1083"/>
  <c r="F1214"/>
  <c r="F879"/>
  <c r="F1005"/>
  <c r="J20" i="29"/>
  <c r="I20"/>
  <c r="H20"/>
  <c r="H19"/>
  <c r="I19"/>
  <c r="J19"/>
  <c r="K23" i="39"/>
  <c r="K25"/>
  <c r="F828" i="41"/>
  <c r="H154" i="29"/>
  <c r="I154"/>
  <c r="J154"/>
  <c r="J24"/>
  <c r="I24"/>
  <c r="H24"/>
  <c r="F806" i="41"/>
  <c r="I128" i="29"/>
  <c r="J128"/>
  <c r="H128"/>
  <c r="J138"/>
  <c r="H138"/>
  <c r="I138"/>
  <c r="I43"/>
  <c r="H43"/>
  <c r="J43"/>
  <c r="I100"/>
  <c r="J100"/>
  <c r="H100"/>
  <c r="H133"/>
  <c r="J133"/>
  <c r="I133"/>
  <c r="H70"/>
  <c r="J70"/>
  <c r="I70"/>
  <c r="J73"/>
  <c r="I73"/>
  <c r="H73"/>
  <c r="J121"/>
  <c r="H121"/>
  <c r="I121"/>
  <c r="H141"/>
  <c r="J141"/>
  <c r="I141"/>
  <c r="I60"/>
  <c r="J60"/>
  <c r="H60"/>
  <c r="H163"/>
  <c r="J163"/>
  <c r="I163"/>
  <c r="F819" i="41"/>
  <c r="F725"/>
  <c r="J59" i="29"/>
  <c r="H59"/>
  <c r="I59"/>
  <c r="H48"/>
  <c r="J48"/>
  <c r="I48"/>
  <c r="J137"/>
  <c r="I137"/>
  <c r="H137"/>
  <c r="I139"/>
  <c r="J139"/>
  <c r="H139"/>
  <c r="I155"/>
  <c r="J155"/>
  <c r="H155"/>
  <c r="J87"/>
  <c r="H87"/>
  <c r="I87"/>
  <c r="F821" i="41"/>
  <c r="J46" i="29"/>
  <c r="H46"/>
  <c r="I46"/>
  <c r="I107"/>
  <c r="H107"/>
  <c r="J107"/>
  <c r="I126"/>
  <c r="J126"/>
  <c r="H126"/>
  <c r="H88"/>
  <c r="J88"/>
  <c r="I88"/>
  <c r="F839" i="41"/>
  <c r="I108" i="29"/>
  <c r="J108"/>
  <c r="H108"/>
  <c r="J112"/>
  <c r="I112"/>
  <c r="H112"/>
  <c r="H26"/>
  <c r="J26"/>
  <c r="I26"/>
  <c r="H52"/>
  <c r="J52"/>
  <c r="I52"/>
  <c r="H66"/>
  <c r="I66"/>
  <c r="J66"/>
  <c r="J114"/>
  <c r="I114"/>
  <c r="H114"/>
  <c r="J69"/>
  <c r="H69"/>
  <c r="I69"/>
  <c r="I21"/>
  <c r="H21"/>
  <c r="J21"/>
  <c r="J134"/>
  <c r="I134"/>
  <c r="H134"/>
  <c r="I54"/>
  <c r="H54"/>
  <c r="J54"/>
  <c r="H118"/>
  <c r="I118"/>
  <c r="J118"/>
  <c r="I85"/>
  <c r="J85"/>
  <c r="H85"/>
  <c r="J36"/>
  <c r="H36"/>
  <c r="I36"/>
  <c r="J116"/>
  <c r="H116"/>
  <c r="I116"/>
  <c r="J25"/>
  <c r="I25"/>
  <c r="H25"/>
  <c r="J136"/>
  <c r="I136"/>
  <c r="H136"/>
  <c r="J102"/>
  <c r="I102"/>
  <c r="H102"/>
  <c r="H161"/>
  <c r="I161"/>
  <c r="J161"/>
  <c r="I42"/>
  <c r="J42"/>
  <c r="H42"/>
  <c r="H34"/>
  <c r="I34"/>
  <c r="J34"/>
  <c r="I127"/>
  <c r="J127"/>
  <c r="H127"/>
  <c r="I119"/>
  <c r="J119"/>
  <c r="H119"/>
  <c r="J45"/>
  <c r="I45"/>
  <c r="H45"/>
  <c r="I82"/>
  <c r="J82"/>
  <c r="H82"/>
  <c r="H142"/>
  <c r="I142"/>
  <c r="J142"/>
  <c r="J151"/>
  <c r="H151"/>
  <c r="I151"/>
  <c r="J130"/>
  <c r="I130"/>
  <c r="H130"/>
  <c r="I38"/>
  <c r="J38"/>
  <c r="H38"/>
  <c r="I28"/>
  <c r="H28"/>
  <c r="J28"/>
  <c r="J71"/>
  <c r="I71"/>
  <c r="H71"/>
  <c r="H86"/>
  <c r="I86"/>
  <c r="J86"/>
  <c r="I51"/>
  <c r="J51"/>
  <c r="H51"/>
  <c r="I120"/>
  <c r="J120"/>
  <c r="H120"/>
  <c r="I153"/>
  <c r="H153"/>
  <c r="J153"/>
  <c r="H144"/>
  <c r="I144"/>
  <c r="J144"/>
  <c r="J124"/>
  <c r="H124"/>
  <c r="I124"/>
  <c r="F816" i="41"/>
  <c r="I76" i="29"/>
  <c r="J76"/>
  <c r="H76"/>
  <c r="H33"/>
  <c r="J33"/>
  <c r="I33"/>
  <c r="J158"/>
  <c r="I158"/>
  <c r="H158"/>
  <c r="I150"/>
  <c r="H150"/>
  <c r="J150"/>
  <c r="H105"/>
  <c r="J105"/>
  <c r="I105"/>
  <c r="H72"/>
  <c r="J72"/>
  <c r="I72"/>
  <c r="I122"/>
  <c r="H122"/>
  <c r="J122"/>
  <c r="J80"/>
  <c r="I80"/>
  <c r="H80"/>
  <c r="H49"/>
  <c r="I49"/>
  <c r="J49"/>
  <c r="H84"/>
  <c r="J84"/>
  <c r="I84"/>
  <c r="H55"/>
  <c r="I55"/>
  <c r="J55"/>
  <c r="J147"/>
  <c r="H147"/>
  <c r="I147"/>
  <c r="J131"/>
  <c r="H131"/>
  <c r="I131"/>
  <c r="J110"/>
  <c r="I110"/>
  <c r="H110"/>
  <c r="H35"/>
  <c r="I35"/>
  <c r="J35"/>
  <c r="I113"/>
  <c r="H113"/>
  <c r="J113"/>
  <c r="I95"/>
  <c r="H95"/>
  <c r="J95"/>
  <c r="J41"/>
  <c r="I41"/>
  <c r="H41"/>
  <c r="J140"/>
  <c r="I140"/>
  <c r="H140"/>
  <c r="I81"/>
  <c r="J81"/>
  <c r="H81"/>
  <c r="I79"/>
  <c r="H79"/>
  <c r="J79"/>
  <c r="I74"/>
  <c r="J74"/>
  <c r="H74"/>
  <c r="I149"/>
  <c r="H149"/>
  <c r="J149"/>
  <c r="J40"/>
  <c r="H40"/>
  <c r="I40"/>
  <c r="I30"/>
  <c r="H30"/>
  <c r="J30"/>
  <c r="I94"/>
  <c r="J94"/>
  <c r="H94"/>
  <c r="H162"/>
  <c r="J162"/>
  <c r="I162"/>
  <c r="I135"/>
  <c r="H135"/>
  <c r="J135"/>
  <c r="F825" i="41"/>
  <c r="J37" i="29"/>
  <c r="I37"/>
  <c r="H37"/>
  <c r="J27"/>
  <c r="I27"/>
  <c r="H27"/>
  <c r="J117"/>
  <c r="I117"/>
  <c r="H117"/>
  <c r="I90"/>
  <c r="J90"/>
  <c r="H90"/>
  <c r="H44"/>
  <c r="J44"/>
  <c r="I44"/>
  <c r="I96"/>
  <c r="H96"/>
  <c r="J96"/>
  <c r="I61"/>
  <c r="H61"/>
  <c r="J61"/>
  <c r="J104"/>
  <c r="I104"/>
  <c r="H104"/>
  <c r="J143"/>
  <c r="I143"/>
  <c r="H143"/>
  <c r="F822" i="41"/>
  <c r="F723"/>
  <c r="J129" i="29"/>
  <c r="H129"/>
  <c r="I129"/>
  <c r="J58"/>
  <c r="H58"/>
  <c r="I58"/>
  <c r="H146"/>
  <c r="J146"/>
  <c r="I146"/>
  <c r="J23"/>
  <c r="H23"/>
  <c r="I23"/>
  <c r="H68"/>
  <c r="J68"/>
  <c r="I68"/>
  <c r="H109"/>
  <c r="J109"/>
  <c r="I109"/>
  <c r="I67"/>
  <c r="J67"/>
  <c r="H67"/>
  <c r="H132"/>
  <c r="J132"/>
  <c r="I132"/>
  <c r="H97"/>
  <c r="I97"/>
  <c r="J97"/>
  <c r="F834" i="41"/>
  <c r="I47" i="29"/>
  <c r="H47"/>
  <c r="J47"/>
  <c r="H91"/>
  <c r="J91"/>
  <c r="I91"/>
  <c r="F838" i="41"/>
  <c r="J93" i="29"/>
  <c r="I93"/>
  <c r="H93"/>
  <c r="I164"/>
  <c r="J164"/>
  <c r="H164"/>
  <c r="H92"/>
  <c r="J92"/>
  <c r="I92"/>
  <c r="I156"/>
  <c r="H156"/>
  <c r="J156"/>
  <c r="J50"/>
  <c r="H50"/>
  <c r="I50"/>
  <c r="J103"/>
  <c r="I103"/>
  <c r="H103"/>
  <c r="I165"/>
  <c r="H165"/>
  <c r="J165"/>
  <c r="I65"/>
  <c r="H65"/>
  <c r="J65"/>
  <c r="I62"/>
  <c r="J62"/>
  <c r="H62"/>
  <c r="H99"/>
  <c r="I99"/>
  <c r="J99"/>
  <c r="I157"/>
  <c r="H157"/>
  <c r="J157"/>
  <c r="I159"/>
  <c r="H159"/>
  <c r="J159"/>
  <c r="I98"/>
  <c r="J98"/>
  <c r="H98"/>
  <c r="H145"/>
  <c r="I145"/>
  <c r="J145"/>
  <c r="I56"/>
  <c r="J56"/>
  <c r="H56"/>
  <c r="I101"/>
  <c r="J101"/>
  <c r="H101"/>
  <c r="H160"/>
  <c r="I160"/>
  <c r="J160"/>
  <c r="H75"/>
  <c r="J75"/>
  <c r="I75"/>
  <c r="H57"/>
  <c r="J57"/>
  <c r="I57"/>
  <c r="J111"/>
  <c r="I111"/>
  <c r="H111"/>
  <c r="J39"/>
  <c r="H39"/>
  <c r="I39"/>
  <c r="J77"/>
  <c r="H77"/>
  <c r="I77"/>
  <c r="J123"/>
  <c r="H123"/>
  <c r="I123"/>
  <c r="J29"/>
  <c r="H29"/>
  <c r="I29"/>
  <c r="J63"/>
  <c r="I63"/>
  <c r="H63"/>
  <c r="I64"/>
  <c r="J64"/>
  <c r="H64"/>
  <c r="I125"/>
  <c r="J125"/>
  <c r="H125"/>
  <c r="H32"/>
  <c r="J32"/>
  <c r="I32"/>
  <c r="J152"/>
  <c r="H152"/>
  <c r="I152"/>
  <c r="H148"/>
  <c r="I148"/>
  <c r="J148"/>
  <c r="J53"/>
  <c r="I53"/>
  <c r="H53"/>
  <c r="H83"/>
  <c r="I83"/>
  <c r="J83"/>
  <c r="I115"/>
  <c r="J115"/>
  <c r="H115"/>
  <c r="J89"/>
  <c r="I89"/>
  <c r="H89"/>
  <c r="H22"/>
  <c r="I22"/>
  <c r="J22"/>
  <c r="J31"/>
  <c r="H31"/>
  <c r="I31"/>
  <c r="H78"/>
  <c r="J78"/>
  <c r="I78"/>
  <c r="J106"/>
  <c r="H106"/>
  <c r="I106"/>
  <c r="M7" i="54"/>
  <c r="I14"/>
  <c r="H14"/>
  <c r="L12"/>
  <c r="M12" s="1"/>
  <c r="D14"/>
  <c r="C15"/>
  <c r="E13"/>
  <c r="L13" s="1"/>
  <c r="K17" i="39" l="1"/>
  <c r="O15" i="54"/>
  <c r="A16"/>
  <c r="K28" i="39"/>
  <c r="K24"/>
  <c r="F12" i="41"/>
  <c r="G24" i="54"/>
  <c r="G29"/>
  <c r="G8"/>
  <c r="J8" s="1"/>
  <c r="N8" s="1"/>
  <c r="P8" s="1"/>
  <c r="G9"/>
  <c r="J9" s="1"/>
  <c r="N9" s="1"/>
  <c r="P9" s="1"/>
  <c r="G10"/>
  <c r="J10" s="1"/>
  <c r="N10" s="1"/>
  <c r="P10" s="1"/>
  <c r="G11"/>
  <c r="J11" s="1"/>
  <c r="N11" s="1"/>
  <c r="P11" s="1"/>
  <c r="G23"/>
  <c r="G26"/>
  <c r="G12"/>
  <c r="J12" s="1"/>
  <c r="N12" s="1"/>
  <c r="P12" s="1"/>
  <c r="G13"/>
  <c r="J13" s="1"/>
  <c r="G14"/>
  <c r="G15"/>
  <c r="G25"/>
  <c r="G28"/>
  <c r="G31"/>
  <c r="G7"/>
  <c r="J7" s="1"/>
  <c r="N7" s="1"/>
  <c r="P7" s="1"/>
  <c r="Q7" s="1"/>
  <c r="G20"/>
  <c r="G21"/>
  <c r="G22"/>
  <c r="G27"/>
  <c r="G32"/>
  <c r="G30"/>
  <c r="G16"/>
  <c r="G17"/>
  <c r="G18"/>
  <c r="G19"/>
  <c r="K17" i="29"/>
  <c r="K18"/>
  <c r="C12" i="41"/>
  <c r="K26" i="39"/>
  <c r="K20"/>
  <c r="K21"/>
  <c r="K19"/>
  <c r="K34"/>
  <c r="K31"/>
  <c r="K22"/>
  <c r="H38"/>
  <c r="H39" s="1"/>
  <c r="H40" s="1"/>
  <c r="K30"/>
  <c r="K27"/>
  <c r="I38"/>
  <c r="I39" s="1"/>
  <c r="I40" s="1"/>
  <c r="J38"/>
  <c r="J39" s="1"/>
  <c r="J40" s="1"/>
  <c r="K32"/>
  <c r="F14" i="41"/>
  <c r="F21"/>
  <c r="F15"/>
  <c r="C21"/>
  <c r="G21" s="1"/>
  <c r="K20" i="29"/>
  <c r="C19" i="41"/>
  <c r="L19" s="1"/>
  <c r="K19" i="29"/>
  <c r="F17" i="41"/>
  <c r="K59" i="29"/>
  <c r="K141"/>
  <c r="F18" i="41"/>
  <c r="C18"/>
  <c r="D18" s="1"/>
  <c r="C20"/>
  <c r="D20" s="1"/>
  <c r="C15"/>
  <c r="G15" s="1"/>
  <c r="C14"/>
  <c r="G14" s="1"/>
  <c r="F20"/>
  <c r="F13"/>
  <c r="C16"/>
  <c r="B16" s="1"/>
  <c r="K91" i="29"/>
  <c r="F19" i="41"/>
  <c r="C13"/>
  <c r="L13" s="1"/>
  <c r="C17"/>
  <c r="G17" s="1"/>
  <c r="F16"/>
  <c r="K133" i="29"/>
  <c r="K160"/>
  <c r="K27"/>
  <c r="K76"/>
  <c r="K51"/>
  <c r="K38"/>
  <c r="K82"/>
  <c r="K161"/>
  <c r="K136"/>
  <c r="K85"/>
  <c r="K69"/>
  <c r="K126"/>
  <c r="K139"/>
  <c r="K128"/>
  <c r="K106"/>
  <c r="K78"/>
  <c r="K53"/>
  <c r="K125"/>
  <c r="K77"/>
  <c r="K56"/>
  <c r="F401" i="41"/>
  <c r="K109" i="29"/>
  <c r="K37"/>
  <c r="K149"/>
  <c r="K81"/>
  <c r="K84"/>
  <c r="K80"/>
  <c r="K122"/>
  <c r="K72"/>
  <c r="K33"/>
  <c r="K130"/>
  <c r="K142"/>
  <c r="K88"/>
  <c r="K46"/>
  <c r="K70"/>
  <c r="K100"/>
  <c r="K43"/>
  <c r="K48"/>
  <c r="K24"/>
  <c r="K31"/>
  <c r="K29"/>
  <c r="K159"/>
  <c r="K65"/>
  <c r="K156"/>
  <c r="K47"/>
  <c r="K129"/>
  <c r="K96"/>
  <c r="K44"/>
  <c r="K30"/>
  <c r="K127"/>
  <c r="K134"/>
  <c r="K108"/>
  <c r="K154"/>
  <c r="C259" i="41"/>
  <c r="C106"/>
  <c r="C700"/>
  <c r="C354"/>
  <c r="K115" i="29"/>
  <c r="K57"/>
  <c r="K98"/>
  <c r="K93"/>
  <c r="K132"/>
  <c r="C674" i="41"/>
  <c r="C486"/>
  <c r="F479"/>
  <c r="C294"/>
  <c r="F264"/>
  <c r="F326"/>
  <c r="C708"/>
  <c r="F386"/>
  <c r="F564"/>
  <c r="F353"/>
  <c r="C148"/>
  <c r="C690"/>
  <c r="C95"/>
  <c r="F516"/>
  <c r="F265"/>
  <c r="F398"/>
  <c r="C305"/>
  <c r="C392"/>
  <c r="C256"/>
  <c r="F654"/>
  <c r="F208"/>
  <c r="C532"/>
  <c r="C162"/>
  <c r="C234"/>
  <c r="F50"/>
  <c r="F505"/>
  <c r="F349"/>
  <c r="C638"/>
  <c r="F290"/>
  <c r="C557"/>
  <c r="C42"/>
  <c r="F686"/>
  <c r="C362"/>
  <c r="C544"/>
  <c r="C355"/>
  <c r="F597"/>
  <c r="C634"/>
  <c r="C145"/>
  <c r="C136"/>
  <c r="F162"/>
  <c r="F211"/>
  <c r="C407"/>
  <c r="F561"/>
  <c r="F507"/>
  <c r="F695"/>
  <c r="F430"/>
  <c r="K89" i="29"/>
  <c r="K83"/>
  <c r="K152"/>
  <c r="K32"/>
  <c r="K64"/>
  <c r="K39"/>
  <c r="K103"/>
  <c r="K50"/>
  <c r="K164"/>
  <c r="K97"/>
  <c r="K67"/>
  <c r="K68"/>
  <c r="K58"/>
  <c r="C175" i="41"/>
  <c r="C599"/>
  <c r="F512"/>
  <c r="C589"/>
  <c r="C425"/>
  <c r="F141"/>
  <c r="F547"/>
  <c r="F206"/>
  <c r="F257"/>
  <c r="F300"/>
  <c r="C573"/>
  <c r="F404"/>
  <c r="C40"/>
  <c r="C576"/>
  <c r="C604"/>
  <c r="F124"/>
  <c r="C472"/>
  <c r="F638"/>
  <c r="C282"/>
  <c r="F320"/>
  <c r="C541"/>
  <c r="C433"/>
  <c r="F241"/>
  <c r="F614"/>
  <c r="C534"/>
  <c r="F133"/>
  <c r="F475"/>
  <c r="C203"/>
  <c r="C673"/>
  <c r="C71"/>
  <c r="F352"/>
  <c r="C182"/>
  <c r="C458"/>
  <c r="F424"/>
  <c r="F171"/>
  <c r="F282"/>
  <c r="C343"/>
  <c r="F573"/>
  <c r="C633"/>
  <c r="F600"/>
  <c r="C620"/>
  <c r="F169"/>
  <c r="C44"/>
  <c r="F580"/>
  <c r="F484"/>
  <c r="F489"/>
  <c r="C385"/>
  <c r="F510"/>
  <c r="C46"/>
  <c r="F256"/>
  <c r="C151"/>
  <c r="C351"/>
  <c r="F406"/>
  <c r="F316"/>
  <c r="F28"/>
  <c r="C693"/>
  <c r="F486"/>
  <c r="F360"/>
  <c r="C266"/>
  <c r="F658"/>
  <c r="C194"/>
  <c r="C31"/>
  <c r="C346"/>
  <c r="C485"/>
  <c r="F402"/>
  <c r="C442"/>
  <c r="C102"/>
  <c r="C404"/>
  <c r="F648"/>
  <c r="F703"/>
  <c r="C475"/>
  <c r="C257"/>
  <c r="C546"/>
  <c r="C520"/>
  <c r="C686"/>
  <c r="F238"/>
  <c r="C623"/>
  <c r="C25"/>
  <c r="F592"/>
  <c r="F253"/>
  <c r="C215"/>
  <c r="F155"/>
  <c r="F498"/>
  <c r="C247"/>
  <c r="C396"/>
  <c r="F22"/>
  <c r="F665"/>
  <c r="F192"/>
  <c r="C559"/>
  <c r="C505"/>
  <c r="F38"/>
  <c r="C81"/>
  <c r="F380"/>
  <c r="F266"/>
  <c r="C662"/>
  <c r="F567"/>
  <c r="F540"/>
  <c r="C300"/>
  <c r="C387"/>
  <c r="C655"/>
  <c r="F104"/>
  <c r="C50"/>
  <c r="C149"/>
  <c r="C615"/>
  <c r="C640"/>
  <c r="C495"/>
  <c r="C134"/>
  <c r="F131"/>
  <c r="F180"/>
  <c r="C265"/>
  <c r="C206"/>
  <c r="C695"/>
  <c r="C124"/>
  <c r="F539"/>
  <c r="F79"/>
  <c r="C499"/>
  <c r="F135"/>
  <c r="F174"/>
  <c r="C471"/>
  <c r="F689"/>
  <c r="C91"/>
  <c r="C207"/>
  <c r="C212"/>
  <c r="C23"/>
  <c r="F270"/>
  <c r="F675"/>
  <c r="C421"/>
  <c r="F706"/>
  <c r="C307"/>
  <c r="F47"/>
  <c r="C315"/>
  <c r="F673"/>
  <c r="F58"/>
  <c r="F324"/>
  <c r="F500"/>
  <c r="C438"/>
  <c r="C168"/>
  <c r="F473"/>
  <c r="C334"/>
  <c r="F74"/>
  <c r="F581"/>
  <c r="F263"/>
  <c r="F153"/>
  <c r="C253"/>
  <c r="C482"/>
  <c r="C660"/>
  <c r="F641"/>
  <c r="F490"/>
  <c r="C246"/>
  <c r="C419"/>
  <c r="F214"/>
  <c r="C408"/>
  <c r="C90"/>
  <c r="C318"/>
  <c r="F709"/>
  <c r="C70"/>
  <c r="F628"/>
  <c r="F525"/>
  <c r="F707"/>
  <c r="C691"/>
  <c r="F612"/>
  <c r="C610"/>
  <c r="F596"/>
  <c r="F274"/>
  <c r="F591"/>
  <c r="C566"/>
  <c r="C132"/>
  <c r="C545"/>
  <c r="G13"/>
  <c r="C184"/>
  <c r="C706"/>
  <c r="C159"/>
  <c r="C412"/>
  <c r="C455"/>
  <c r="C220"/>
  <c r="C391"/>
  <c r="F602"/>
  <c r="F193"/>
  <c r="F617"/>
  <c r="C523"/>
  <c r="C684"/>
  <c r="C605"/>
  <c r="C228"/>
  <c r="C326"/>
  <c r="C297"/>
  <c r="C479"/>
  <c r="F85"/>
  <c r="F684"/>
  <c r="C58"/>
  <c r="F390"/>
  <c r="C488"/>
  <c r="F150"/>
  <c r="C54"/>
  <c r="F661"/>
  <c r="C376"/>
  <c r="C209"/>
  <c r="C481"/>
  <c r="C543"/>
  <c r="F55"/>
  <c r="F378"/>
  <c r="C420"/>
  <c r="F615"/>
  <c r="C606"/>
  <c r="C225"/>
  <c r="F625"/>
  <c r="F676"/>
  <c r="C483"/>
  <c r="F519"/>
  <c r="F98"/>
  <c r="C369"/>
  <c r="F528"/>
  <c r="F239"/>
  <c r="F549"/>
  <c r="F705"/>
  <c r="C569"/>
  <c r="F84"/>
  <c r="C37"/>
  <c r="F462"/>
  <c r="C577"/>
  <c r="F195"/>
  <c r="C646"/>
  <c r="C96"/>
  <c r="C67"/>
  <c r="F363"/>
  <c r="F680"/>
  <c r="F287"/>
  <c r="F295"/>
  <c r="C116"/>
  <c r="C470"/>
  <c r="C675"/>
  <c r="F511"/>
  <c r="C443"/>
  <c r="F608"/>
  <c r="F202"/>
  <c r="F531"/>
  <c r="F358"/>
  <c r="C176"/>
  <c r="F644"/>
  <c r="F334"/>
  <c r="F307"/>
  <c r="F232"/>
  <c r="F633"/>
  <c r="C517"/>
  <c r="C213"/>
  <c r="C89"/>
  <c r="C53"/>
  <c r="C237"/>
  <c r="F177"/>
  <c r="F403"/>
  <c r="F375"/>
  <c r="F501"/>
  <c r="C441"/>
  <c r="F310"/>
  <c r="F559"/>
  <c r="C74"/>
  <c r="F73"/>
  <c r="F187"/>
  <c r="C628"/>
  <c r="C128"/>
  <c r="C468"/>
  <c r="F417"/>
  <c r="C271"/>
  <c r="F541"/>
  <c r="F415"/>
  <c r="F603"/>
  <c r="F237"/>
  <c r="C618"/>
  <c r="F393"/>
  <c r="F575"/>
  <c r="C538"/>
  <c r="F691"/>
  <c r="C280"/>
  <c r="F190"/>
  <c r="C449"/>
  <c r="C353"/>
  <c r="F222"/>
  <c r="C64"/>
  <c r="C619"/>
  <c r="C394"/>
  <c r="C127"/>
  <c r="F156"/>
  <c r="C325"/>
  <c r="F647"/>
  <c r="F278"/>
  <c r="C381"/>
  <c r="C683"/>
  <c r="C180"/>
  <c r="C172"/>
  <c r="C388"/>
  <c r="C268"/>
  <c r="F23"/>
  <c r="F69"/>
  <c r="F226"/>
  <c r="F527"/>
  <c r="F681"/>
  <c r="C561"/>
  <c r="C120"/>
  <c r="F260"/>
  <c r="F568"/>
  <c r="C644"/>
  <c r="C210"/>
  <c r="F460"/>
  <c r="C330"/>
  <c r="F356"/>
  <c r="C591"/>
  <c r="C328"/>
  <c r="C609"/>
  <c r="C274"/>
  <c r="C84"/>
  <c r="F437"/>
  <c r="C35"/>
  <c r="F46"/>
  <c r="C85"/>
  <c r="C129"/>
  <c r="C365"/>
  <c r="C467"/>
  <c r="F488"/>
  <c r="C602"/>
  <c r="F121"/>
  <c r="F196"/>
  <c r="F583"/>
  <c r="C245"/>
  <c r="F333"/>
  <c r="F64"/>
  <c r="C703"/>
  <c r="C509"/>
  <c r="C397"/>
  <c r="C648"/>
  <c r="C243"/>
  <c r="F212"/>
  <c r="F252"/>
  <c r="F697"/>
  <c r="C478"/>
  <c r="F657"/>
  <c r="C185"/>
  <c r="C643"/>
  <c r="C348"/>
  <c r="F468"/>
  <c r="F258"/>
  <c r="C630"/>
  <c r="F120"/>
  <c r="F557"/>
  <c r="C513"/>
  <c r="F76"/>
  <c r="F626"/>
  <c r="C617"/>
  <c r="C196"/>
  <c r="C678"/>
  <c r="F44"/>
  <c r="K104" i="29"/>
  <c r="K61"/>
  <c r="K90"/>
  <c r="K140"/>
  <c r="K49"/>
  <c r="K105"/>
  <c r="K158"/>
  <c r="K71"/>
  <c r="K28"/>
  <c r="K119"/>
  <c r="K34"/>
  <c r="K36"/>
  <c r="I168"/>
  <c r="I169" s="1"/>
  <c r="I170" s="1"/>
  <c r="K114"/>
  <c r="K52"/>
  <c r="K112"/>
  <c r="K73"/>
  <c r="K138"/>
  <c r="F387" i="41"/>
  <c r="C157"/>
  <c r="F247"/>
  <c r="C147"/>
  <c r="C548"/>
  <c r="F134"/>
  <c r="C603"/>
  <c r="F418"/>
  <c r="F469"/>
  <c r="C298"/>
  <c r="F663"/>
  <c r="F330"/>
  <c r="F545"/>
  <c r="F560"/>
  <c r="C580"/>
  <c r="C437"/>
  <c r="F513"/>
  <c r="C160"/>
  <c r="C238"/>
  <c r="F218"/>
  <c r="C448"/>
  <c r="F590"/>
  <c r="C685"/>
  <c r="C110"/>
  <c r="F163"/>
  <c r="F347"/>
  <c r="C125"/>
  <c r="F321"/>
  <c r="F62"/>
  <c r="F521"/>
  <c r="F223"/>
  <c r="F443"/>
  <c r="F277"/>
  <c r="F668"/>
  <c r="C554"/>
  <c r="F139"/>
  <c r="F533"/>
  <c r="F297"/>
  <c r="C572"/>
  <c r="C41"/>
  <c r="C314"/>
  <c r="F532"/>
  <c r="C567"/>
  <c r="F537"/>
  <c r="F65"/>
  <c r="C321"/>
  <c r="C204"/>
  <c r="C367"/>
  <c r="C460"/>
  <c r="F618"/>
  <c r="C320"/>
  <c r="C36"/>
  <c r="C216"/>
  <c r="C191"/>
  <c r="C413"/>
  <c r="C283"/>
  <c r="C230"/>
  <c r="F457"/>
  <c r="F136"/>
  <c r="C99"/>
  <c r="C681"/>
  <c r="F495"/>
  <c r="F551"/>
  <c r="F372"/>
  <c r="C200"/>
  <c r="F338"/>
  <c r="F544"/>
  <c r="C600"/>
  <c r="C530"/>
  <c r="C669"/>
  <c r="F435"/>
  <c r="F502"/>
  <c r="C49"/>
  <c r="F494"/>
  <c r="F284"/>
  <c r="F671"/>
  <c r="F56"/>
  <c r="F427"/>
  <c r="F546"/>
  <c r="F636"/>
  <c r="F497"/>
  <c r="F629"/>
  <c r="F225"/>
  <c r="F509"/>
  <c r="C637"/>
  <c r="C402"/>
  <c r="C39"/>
  <c r="F111"/>
  <c r="F268"/>
  <c r="F302"/>
  <c r="F63"/>
  <c r="F605"/>
  <c r="C553"/>
  <c r="F696"/>
  <c r="C490"/>
  <c r="C540"/>
  <c r="C241"/>
  <c r="C335"/>
  <c r="C370"/>
  <c r="C75"/>
  <c r="F209"/>
  <c r="F314"/>
  <c r="C431"/>
  <c r="F481"/>
  <c r="C289"/>
  <c r="C625"/>
  <c r="C487"/>
  <c r="C613"/>
  <c r="C415"/>
  <c r="F83"/>
  <c r="F283"/>
  <c r="C143"/>
  <c r="C34"/>
  <c r="C104"/>
  <c r="F611"/>
  <c r="F369"/>
  <c r="F42"/>
  <c r="C461"/>
  <c r="C154"/>
  <c r="F685"/>
  <c r="F167"/>
  <c r="C601"/>
  <c r="F61"/>
  <c r="C83"/>
  <c r="F217"/>
  <c r="F524"/>
  <c r="C440"/>
  <c r="F589"/>
  <c r="C188"/>
  <c r="F550"/>
  <c r="F385"/>
  <c r="C409"/>
  <c r="F285"/>
  <c r="F441"/>
  <c r="F315"/>
  <c r="F587"/>
  <c r="C232"/>
  <c r="F674"/>
  <c r="C571"/>
  <c r="F431"/>
  <c r="C304"/>
  <c r="C242"/>
  <c r="C287"/>
  <c r="F464"/>
  <c r="F41"/>
  <c r="F199"/>
  <c r="F554"/>
  <c r="F433"/>
  <c r="C59"/>
  <c r="C423"/>
  <c r="F362"/>
  <c r="F186"/>
  <c r="C650"/>
  <c r="F687"/>
  <c r="C549"/>
  <c r="C344"/>
  <c r="F53"/>
  <c r="C178"/>
  <c r="C457"/>
  <c r="F207"/>
  <c r="C342"/>
  <c r="C272"/>
  <c r="C496"/>
  <c r="C276"/>
  <c r="F91"/>
  <c r="C473"/>
  <c r="C214"/>
  <c r="C466"/>
  <c r="C93"/>
  <c r="F99"/>
  <c r="F474"/>
  <c r="F188"/>
  <c r="F322"/>
  <c r="C68"/>
  <c r="C627"/>
  <c r="C594"/>
  <c r="C526"/>
  <c r="C24"/>
  <c r="C687"/>
  <c r="C28"/>
  <c r="C161"/>
  <c r="C621"/>
  <c r="C579"/>
  <c r="F132"/>
  <c r="C101"/>
  <c r="F459"/>
  <c r="F558"/>
  <c r="F411"/>
  <c r="F325"/>
  <c r="F451"/>
  <c r="F586"/>
  <c r="C547"/>
  <c r="F476"/>
  <c r="C192"/>
  <c r="C270"/>
  <c r="C170"/>
  <c r="C664"/>
  <c r="F215"/>
  <c r="F370"/>
  <c r="C277"/>
  <c r="F678"/>
  <c r="F506"/>
  <c r="C108"/>
  <c r="C107"/>
  <c r="C130"/>
  <c r="C692"/>
  <c r="C464"/>
  <c r="F384"/>
  <c r="C694"/>
  <c r="F96"/>
  <c r="C261"/>
  <c r="F534"/>
  <c r="F348"/>
  <c r="F273"/>
  <c r="F491"/>
  <c r="F373"/>
  <c r="F371"/>
  <c r="C418"/>
  <c r="F699"/>
  <c r="F161"/>
  <c r="C393"/>
  <c r="F688"/>
  <c r="F129"/>
  <c r="C112"/>
  <c r="F607"/>
  <c r="F259"/>
  <c r="F25"/>
  <c r="F305"/>
  <c r="F637"/>
  <c r="C327"/>
  <c r="F566"/>
  <c r="C248"/>
  <c r="F204"/>
  <c r="C150"/>
  <c r="F440"/>
  <c r="F562"/>
  <c r="C405"/>
  <c r="C262"/>
  <c r="F123"/>
  <c r="C696"/>
  <c r="F36"/>
  <c r="C114"/>
  <c r="F584"/>
  <c r="F107"/>
  <c r="C688"/>
  <c r="C672"/>
  <c r="C574"/>
  <c r="C676"/>
  <c r="F616"/>
  <c r="F178"/>
  <c r="C705"/>
  <c r="F160"/>
  <c r="F145"/>
  <c r="F565"/>
  <c r="C597"/>
  <c r="F154"/>
  <c r="C506"/>
  <c r="C144"/>
  <c r="F543"/>
  <c r="F200"/>
  <c r="C668"/>
  <c r="C98"/>
  <c r="F530"/>
  <c r="C491"/>
  <c r="F504"/>
  <c r="F428"/>
  <c r="C198"/>
  <c r="C177"/>
  <c r="F694"/>
  <c r="F105"/>
  <c r="F361"/>
  <c r="F662"/>
  <c r="F87"/>
  <c r="C317"/>
  <c r="C507"/>
  <c r="C502"/>
  <c r="F26"/>
  <c r="F355"/>
  <c r="C578"/>
  <c r="C179"/>
  <c r="F698"/>
  <c r="C607"/>
  <c r="C303"/>
  <c r="C636"/>
  <c r="F425"/>
  <c r="K143" i="29"/>
  <c r="K153"/>
  <c r="K151"/>
  <c r="K45"/>
  <c r="K42"/>
  <c r="K25"/>
  <c r="K116"/>
  <c r="K54"/>
  <c r="K66"/>
  <c r="K87"/>
  <c r="K137"/>
  <c r="F508" i="41"/>
  <c r="F39"/>
  <c r="F185"/>
  <c r="C299"/>
  <c r="C493"/>
  <c r="C218"/>
  <c r="C456"/>
  <c r="F444"/>
  <c r="C661"/>
  <c r="F599"/>
  <c r="F493"/>
  <c r="F445"/>
  <c r="C174"/>
  <c r="F317"/>
  <c r="C296"/>
  <c r="F34"/>
  <c r="C141"/>
  <c r="C498"/>
  <c r="C47"/>
  <c r="F455"/>
  <c r="C382"/>
  <c r="F656"/>
  <c r="C702"/>
  <c r="F142"/>
  <c r="C536"/>
  <c r="F343"/>
  <c r="F604"/>
  <c r="F106"/>
  <c r="F585"/>
  <c r="F683"/>
  <c r="C446"/>
  <c r="F442"/>
  <c r="C710"/>
  <c r="F542"/>
  <c r="F571"/>
  <c r="F281"/>
  <c r="F113"/>
  <c r="C612"/>
  <c r="F610"/>
  <c r="F630"/>
  <c r="F175"/>
  <c r="C78"/>
  <c r="C51"/>
  <c r="F246"/>
  <c r="C286"/>
  <c r="F335"/>
  <c r="F229"/>
  <c r="C183"/>
  <c r="C452"/>
  <c r="C133"/>
  <c r="F292"/>
  <c r="F450"/>
  <c r="F144"/>
  <c r="F248"/>
  <c r="C336"/>
  <c r="F679"/>
  <c r="F410"/>
  <c r="K148" i="29"/>
  <c r="K123"/>
  <c r="K111"/>
  <c r="K75"/>
  <c r="K101"/>
  <c r="K145"/>
  <c r="K157"/>
  <c r="K99"/>
  <c r="K165"/>
  <c r="K23"/>
  <c r="K146"/>
  <c r="C295" i="41"/>
  <c r="C350"/>
  <c r="F395"/>
  <c r="C166"/>
  <c r="F109"/>
  <c r="C529"/>
  <c r="F574"/>
  <c r="F337"/>
  <c r="F582"/>
  <c r="C310"/>
  <c r="F319"/>
  <c r="F588"/>
  <c r="F303"/>
  <c r="F164"/>
  <c r="F148"/>
  <c r="C701"/>
  <c r="F224"/>
  <c r="C410"/>
  <c r="C173"/>
  <c r="F623"/>
  <c r="F261"/>
  <c r="C386"/>
  <c r="C292"/>
  <c r="C109"/>
  <c r="C518"/>
  <c r="F48"/>
  <c r="C552"/>
  <c r="F413"/>
  <c r="C531"/>
  <c r="C373"/>
  <c r="C142"/>
  <c r="F480"/>
  <c r="C542"/>
  <c r="F221"/>
  <c r="F57"/>
  <c r="F655"/>
  <c r="C302"/>
  <c r="F377"/>
  <c r="C575"/>
  <c r="C611"/>
  <c r="C152"/>
  <c r="F465"/>
  <c r="C562"/>
  <c r="F461"/>
  <c r="F439"/>
  <c r="C48"/>
  <c r="C62"/>
  <c r="F78"/>
  <c r="F666"/>
  <c r="F279"/>
  <c r="F70"/>
  <c r="C66"/>
  <c r="F114"/>
  <c r="C680"/>
  <c r="F365"/>
  <c r="C511"/>
  <c r="F240"/>
  <c r="F399"/>
  <c r="F553"/>
  <c r="F436"/>
  <c r="F350"/>
  <c r="C137"/>
  <c r="C229"/>
  <c r="F452"/>
  <c r="F669"/>
  <c r="F77"/>
  <c r="F522"/>
  <c r="F631"/>
  <c r="F420"/>
  <c r="F397"/>
  <c r="C63"/>
  <c r="C131"/>
  <c r="F183"/>
  <c r="C645"/>
  <c r="F499"/>
  <c r="C359"/>
  <c r="F220"/>
  <c r="F93"/>
  <c r="C411"/>
  <c r="C670"/>
  <c r="F383"/>
  <c r="F312"/>
  <c r="F367"/>
  <c r="C72"/>
  <c r="F642"/>
  <c r="F331"/>
  <c r="C199"/>
  <c r="C586"/>
  <c r="C32"/>
  <c r="F634"/>
  <c r="C208"/>
  <c r="C436"/>
  <c r="C564"/>
  <c r="C22"/>
  <c r="C236"/>
  <c r="C377"/>
  <c r="F271"/>
  <c r="C395"/>
  <c r="F556"/>
  <c r="F194"/>
  <c r="F423"/>
  <c r="C374"/>
  <c r="C556"/>
  <c r="C291"/>
  <c r="F157"/>
  <c r="C97"/>
  <c r="F449"/>
  <c r="C651"/>
  <c r="C465"/>
  <c r="C231"/>
  <c r="F622"/>
  <c r="C555"/>
  <c r="F526"/>
  <c r="C593"/>
  <c r="C339"/>
  <c r="C652"/>
  <c r="C653"/>
  <c r="C358"/>
  <c r="F231"/>
  <c r="F414"/>
  <c r="C163"/>
  <c r="F405"/>
  <c r="C43"/>
  <c r="F447"/>
  <c r="C444"/>
  <c r="C356"/>
  <c r="F130"/>
  <c r="C55"/>
  <c r="F280"/>
  <c r="F94"/>
  <c r="F289"/>
  <c r="F523"/>
  <c r="C201"/>
  <c r="C135"/>
  <c r="C563"/>
  <c r="F682"/>
  <c r="F255"/>
  <c r="C492"/>
  <c r="F276"/>
  <c r="F24"/>
  <c r="F496"/>
  <c r="C629"/>
  <c r="C61"/>
  <c r="F710"/>
  <c r="F472"/>
  <c r="F97"/>
  <c r="F408"/>
  <c r="C223"/>
  <c r="F112"/>
  <c r="C30"/>
  <c r="F601"/>
  <c r="F173"/>
  <c r="F108"/>
  <c r="F677"/>
  <c r="F470"/>
  <c r="C87"/>
  <c r="F201"/>
  <c r="F364"/>
  <c r="C156"/>
  <c r="F518"/>
  <c r="C219"/>
  <c r="F182"/>
  <c r="F646"/>
  <c r="C167"/>
  <c r="F311"/>
  <c r="F351"/>
  <c r="C401"/>
  <c r="C345"/>
  <c r="F483"/>
  <c r="F412"/>
  <c r="C435"/>
  <c r="C592"/>
  <c r="C390"/>
  <c r="F52"/>
  <c r="F54"/>
  <c r="C581"/>
  <c r="C372"/>
  <c r="C368"/>
  <c r="F168"/>
  <c r="F95"/>
  <c r="F179"/>
  <c r="C254"/>
  <c r="F110"/>
  <c r="F37"/>
  <c r="F552"/>
  <c r="F126"/>
  <c r="F670"/>
  <c r="F329"/>
  <c r="F30"/>
  <c r="F651"/>
  <c r="C632"/>
  <c r="C590"/>
  <c r="C123"/>
  <c r="C349"/>
  <c r="F33"/>
  <c r="C665"/>
  <c r="F458"/>
  <c r="F382"/>
  <c r="C86"/>
  <c r="F219"/>
  <c r="F230"/>
  <c r="F520"/>
  <c r="C279"/>
  <c r="F409"/>
  <c r="F700"/>
  <c r="C508"/>
  <c r="C522"/>
  <c r="C217"/>
  <c r="F328"/>
  <c r="F298"/>
  <c r="F100"/>
  <c r="F102"/>
  <c r="F492"/>
  <c r="F197"/>
  <c r="F576"/>
  <c r="F454"/>
  <c r="F184"/>
  <c r="C454"/>
  <c r="F579"/>
  <c r="C384"/>
  <c r="C26"/>
  <c r="C92"/>
  <c r="F138"/>
  <c r="F536"/>
  <c r="F203"/>
  <c r="C56"/>
  <c r="C309"/>
  <c r="F88"/>
  <c r="F515"/>
  <c r="F692"/>
  <c r="F456"/>
  <c r="F80"/>
  <c r="F92"/>
  <c r="C697"/>
  <c r="C316"/>
  <c r="C263"/>
  <c r="F288"/>
  <c r="C398"/>
  <c r="C221"/>
  <c r="F376"/>
  <c r="F517"/>
  <c r="F72"/>
  <c r="C500"/>
  <c r="F293"/>
  <c r="F379"/>
  <c r="F652"/>
  <c r="F471"/>
  <c r="C169"/>
  <c r="C565"/>
  <c r="F29"/>
  <c r="C427"/>
  <c r="F400"/>
  <c r="F701"/>
  <c r="C380"/>
  <c r="C319"/>
  <c r="F313"/>
  <c r="C679"/>
  <c r="C389"/>
  <c r="C119"/>
  <c r="F244"/>
  <c r="F346"/>
  <c r="F151"/>
  <c r="C525"/>
  <c r="C284"/>
  <c r="F690"/>
  <c r="C82"/>
  <c r="F660"/>
  <c r="C227"/>
  <c r="F366"/>
  <c r="F235"/>
  <c r="C202"/>
  <c r="C155"/>
  <c r="F653"/>
  <c r="C65"/>
  <c r="C341"/>
  <c r="F627"/>
  <c r="C249"/>
  <c r="F75"/>
  <c r="C515"/>
  <c r="F49"/>
  <c r="C510"/>
  <c r="C519"/>
  <c r="C267"/>
  <c r="F649"/>
  <c r="C73"/>
  <c r="C568"/>
  <c r="C340"/>
  <c r="F158"/>
  <c r="C524"/>
  <c r="C111"/>
  <c r="C113"/>
  <c r="C533"/>
  <c r="C429"/>
  <c r="C308"/>
  <c r="C69"/>
  <c r="F128"/>
  <c r="F189"/>
  <c r="F466"/>
  <c r="C584"/>
  <c r="F66"/>
  <c r="F118"/>
  <c r="C153"/>
  <c r="C647"/>
  <c r="C222"/>
  <c r="F117"/>
  <c r="F205"/>
  <c r="C313"/>
  <c r="F624"/>
  <c r="F704"/>
  <c r="F234"/>
  <c r="C360"/>
  <c r="C494"/>
  <c r="C375"/>
  <c r="C186"/>
  <c r="F250"/>
  <c r="F127"/>
  <c r="C570"/>
  <c r="C378"/>
  <c r="F143"/>
  <c r="C480"/>
  <c r="C583"/>
  <c r="F35"/>
  <c r="F632"/>
  <c r="F438"/>
  <c r="C371"/>
  <c r="F103"/>
  <c r="C416"/>
  <c r="F51"/>
  <c r="C642"/>
  <c r="C366"/>
  <c r="F594"/>
  <c r="C659"/>
  <c r="F60"/>
  <c r="F146"/>
  <c r="F392"/>
  <c r="C430"/>
  <c r="F419"/>
  <c r="C94"/>
  <c r="F555"/>
  <c r="F529"/>
  <c r="F620"/>
  <c r="K135" i="29"/>
  <c r="K162"/>
  <c r="K40"/>
  <c r="K113"/>
  <c r="K35"/>
  <c r="K147"/>
  <c r="K55"/>
  <c r="K150"/>
  <c r="J168"/>
  <c r="J169" s="1"/>
  <c r="J170" s="1"/>
  <c r="K107"/>
  <c r="K163"/>
  <c r="K121"/>
  <c r="C501" i="41"/>
  <c r="C139"/>
  <c r="K22" i="29"/>
  <c r="K63"/>
  <c r="K62"/>
  <c r="K92"/>
  <c r="F416" i="41"/>
  <c r="C445"/>
  <c r="F227"/>
  <c r="F304"/>
  <c r="C301"/>
  <c r="C428"/>
  <c r="F291"/>
  <c r="F621"/>
  <c r="F639"/>
  <c r="F272"/>
  <c r="C189"/>
  <c r="C158"/>
  <c r="F81"/>
  <c r="C33"/>
  <c r="C52"/>
  <c r="C424"/>
  <c r="C255"/>
  <c r="F388"/>
  <c r="C635"/>
  <c r="F477"/>
  <c r="F514"/>
  <c r="C337"/>
  <c r="F262"/>
  <c r="C100"/>
  <c r="F243"/>
  <c r="C608"/>
  <c r="F570"/>
  <c r="C126"/>
  <c r="C598"/>
  <c r="F467"/>
  <c r="F89"/>
  <c r="C654"/>
  <c r="F309"/>
  <c r="C250"/>
  <c r="F165"/>
  <c r="C489"/>
  <c r="C414"/>
  <c r="F535"/>
  <c r="F68"/>
  <c r="F125"/>
  <c r="C463"/>
  <c r="C244"/>
  <c r="C497"/>
  <c r="F659"/>
  <c r="C426"/>
  <c r="F228"/>
  <c r="C181"/>
  <c r="F572"/>
  <c r="F159"/>
  <c r="C251"/>
  <c r="C285"/>
  <c r="C226"/>
  <c r="C631"/>
  <c r="C527"/>
  <c r="C60"/>
  <c r="C528"/>
  <c r="F82"/>
  <c r="C29"/>
  <c r="F308"/>
  <c r="C258"/>
  <c r="F299"/>
  <c r="C521"/>
  <c r="F119"/>
  <c r="F345"/>
  <c r="C657"/>
  <c r="F708"/>
  <c r="F354"/>
  <c r="C45"/>
  <c r="C333"/>
  <c r="F166"/>
  <c r="F198"/>
  <c r="F563"/>
  <c r="C711"/>
  <c r="F213"/>
  <c r="C117"/>
  <c r="F374"/>
  <c r="C666"/>
  <c r="C624"/>
  <c r="F711"/>
  <c r="C312"/>
  <c r="C121"/>
  <c r="F578"/>
  <c r="F577"/>
  <c r="C585"/>
  <c r="F301"/>
  <c r="F609"/>
  <c r="C293"/>
  <c r="C447"/>
  <c r="F421"/>
  <c r="F606"/>
  <c r="C417"/>
  <c r="C658"/>
  <c r="F359"/>
  <c r="F90"/>
  <c r="F336"/>
  <c r="C27"/>
  <c r="F40"/>
  <c r="F487"/>
  <c r="C450"/>
  <c r="F294"/>
  <c r="C264"/>
  <c r="C324"/>
  <c r="C164"/>
  <c r="F27"/>
  <c r="C560"/>
  <c r="C115"/>
  <c r="C535"/>
  <c r="C76"/>
  <c r="C79"/>
  <c r="F45"/>
  <c r="F446"/>
  <c r="F172"/>
  <c r="C275"/>
  <c r="C699"/>
  <c r="F448"/>
  <c r="F191"/>
  <c r="C205"/>
  <c r="F341"/>
  <c r="C514"/>
  <c r="C77"/>
  <c r="C439"/>
  <c r="C682"/>
  <c r="F482"/>
  <c r="C122"/>
  <c r="C595"/>
  <c r="C88"/>
  <c r="C622"/>
  <c r="C403"/>
  <c r="F426"/>
  <c r="F434"/>
  <c r="C197"/>
  <c r="F340"/>
  <c r="C171"/>
  <c r="F306"/>
  <c r="C698"/>
  <c r="C240"/>
  <c r="C290"/>
  <c r="C663"/>
  <c r="C434"/>
  <c r="C38"/>
  <c r="F116"/>
  <c r="C138"/>
  <c r="F242"/>
  <c r="C707"/>
  <c r="C118"/>
  <c r="F275"/>
  <c r="C551"/>
  <c r="C639"/>
  <c r="F296"/>
  <c r="C667"/>
  <c r="F396"/>
  <c r="F86"/>
  <c r="C689"/>
  <c r="F101"/>
  <c r="C347"/>
  <c r="C671"/>
  <c r="F176"/>
  <c r="F332"/>
  <c r="F245"/>
  <c r="F645"/>
  <c r="C462"/>
  <c r="C400"/>
  <c r="F381"/>
  <c r="F43"/>
  <c r="C224"/>
  <c r="F595"/>
  <c r="C311"/>
  <c r="C537"/>
  <c r="F422"/>
  <c r="C190"/>
  <c r="C273"/>
  <c r="F569"/>
  <c r="C596"/>
  <c r="C103"/>
  <c r="C278"/>
  <c r="C616"/>
  <c r="F619"/>
  <c r="F593"/>
  <c r="C649"/>
  <c r="C588"/>
  <c r="F181"/>
  <c r="F170"/>
  <c r="C550"/>
  <c r="C338"/>
  <c r="F122"/>
  <c r="F693"/>
  <c r="C709"/>
  <c r="F67"/>
  <c r="C504"/>
  <c r="F613"/>
  <c r="F635"/>
  <c r="F640"/>
  <c r="C422"/>
  <c r="F432"/>
  <c r="C484"/>
  <c r="C332"/>
  <c r="F650"/>
  <c r="C306"/>
  <c r="F548"/>
  <c r="F478"/>
  <c r="C146"/>
  <c r="C476"/>
  <c r="F267"/>
  <c r="F391"/>
  <c r="F643"/>
  <c r="C379"/>
  <c r="C331"/>
  <c r="C451"/>
  <c r="F147"/>
  <c r="F140"/>
  <c r="F429"/>
  <c r="C239"/>
  <c r="C211"/>
  <c r="F286"/>
  <c r="C641"/>
  <c r="C233"/>
  <c r="F233"/>
  <c r="F407"/>
  <c r="F667"/>
  <c r="C626"/>
  <c r="F318"/>
  <c r="F32"/>
  <c r="F672"/>
  <c r="F249"/>
  <c r="C516"/>
  <c r="F327"/>
  <c r="C195"/>
  <c r="F71"/>
  <c r="F152"/>
  <c r="F59"/>
  <c r="C477"/>
  <c r="C474"/>
  <c r="F344"/>
  <c r="C677"/>
  <c r="C352"/>
  <c r="C329"/>
  <c r="C193"/>
  <c r="C587"/>
  <c r="F149"/>
  <c r="C260"/>
  <c r="C459"/>
  <c r="F357"/>
  <c r="C539"/>
  <c r="C406"/>
  <c r="F453"/>
  <c r="C235"/>
  <c r="C558"/>
  <c r="C252"/>
  <c r="F503"/>
  <c r="C361"/>
  <c r="C269"/>
  <c r="F485"/>
  <c r="F137"/>
  <c r="C582"/>
  <c r="C614"/>
  <c r="C288"/>
  <c r="C323"/>
  <c r="C357"/>
  <c r="F368"/>
  <c r="C383"/>
  <c r="C704"/>
  <c r="C140"/>
  <c r="F389"/>
  <c r="F254"/>
  <c r="C432"/>
  <c r="F210"/>
  <c r="F394"/>
  <c r="C512"/>
  <c r="F598"/>
  <c r="C503"/>
  <c r="C57"/>
  <c r="F236"/>
  <c r="C656"/>
  <c r="F216"/>
  <c r="F538"/>
  <c r="C322"/>
  <c r="F702"/>
  <c r="C469"/>
  <c r="F115"/>
  <c r="F31"/>
  <c r="C80"/>
  <c r="F323"/>
  <c r="C363"/>
  <c r="F342"/>
  <c r="F251"/>
  <c r="C187"/>
  <c r="C165"/>
  <c r="C105"/>
  <c r="C453"/>
  <c r="F463"/>
  <c r="C364"/>
  <c r="C281"/>
  <c r="F664"/>
  <c r="C399"/>
  <c r="F269"/>
  <c r="F339"/>
  <c r="K117" i="29"/>
  <c r="K94"/>
  <c r="K74"/>
  <c r="K79"/>
  <c r="K41"/>
  <c r="K95"/>
  <c r="K110"/>
  <c r="K131"/>
  <c r="K124"/>
  <c r="K144"/>
  <c r="K120"/>
  <c r="K86"/>
  <c r="K102"/>
  <c r="K118"/>
  <c r="K21"/>
  <c r="H168"/>
  <c r="H169" s="1"/>
  <c r="H170" s="1"/>
  <c r="K26"/>
  <c r="K155"/>
  <c r="K60"/>
  <c r="M13" i="54"/>
  <c r="H15"/>
  <c r="I15"/>
  <c r="J14"/>
  <c r="C16"/>
  <c r="D15"/>
  <c r="E14"/>
  <c r="N13" l="1"/>
  <c r="P13" s="1"/>
  <c r="O16"/>
  <c r="A17"/>
  <c r="B12" i="41"/>
  <c r="G12"/>
  <c r="D12"/>
  <c r="L12"/>
  <c r="D21"/>
  <c r="B15"/>
  <c r="K15" s="1"/>
  <c r="L16"/>
  <c r="K38" i="39"/>
  <c r="K39" s="1"/>
  <c r="K40" s="1"/>
  <c r="L20" i="41"/>
  <c r="B20"/>
  <c r="E20" s="1"/>
  <c r="G20"/>
  <c r="D13"/>
  <c r="B13"/>
  <c r="J13" s="1"/>
  <c r="L15"/>
  <c r="G19"/>
  <c r="D15"/>
  <c r="B17"/>
  <c r="I17" s="1"/>
  <c r="D19"/>
  <c r="D16"/>
  <c r="L17"/>
  <c r="G18"/>
  <c r="L14"/>
  <c r="L18"/>
  <c r="L21"/>
  <c r="B18"/>
  <c r="I18" s="1"/>
  <c r="B21"/>
  <c r="K21" s="1"/>
  <c r="D14"/>
  <c r="G16"/>
  <c r="D17"/>
  <c r="B19"/>
  <c r="H19" s="1"/>
  <c r="B14"/>
  <c r="E14" s="1"/>
  <c r="B469"/>
  <c r="D469"/>
  <c r="G469"/>
  <c r="L469"/>
  <c r="D361"/>
  <c r="L361"/>
  <c r="B361"/>
  <c r="G361"/>
  <c r="B677"/>
  <c r="G677"/>
  <c r="D677"/>
  <c r="L677"/>
  <c r="L379"/>
  <c r="B379"/>
  <c r="D379"/>
  <c r="G379"/>
  <c r="G190"/>
  <c r="B190"/>
  <c r="L190"/>
  <c r="D190"/>
  <c r="B667"/>
  <c r="D667"/>
  <c r="L667"/>
  <c r="G667"/>
  <c r="L88"/>
  <c r="G88"/>
  <c r="D88"/>
  <c r="B88"/>
  <c r="B521"/>
  <c r="G521"/>
  <c r="L521"/>
  <c r="D521"/>
  <c r="G251"/>
  <c r="L251"/>
  <c r="B251"/>
  <c r="D251"/>
  <c r="L244"/>
  <c r="G244"/>
  <c r="B244"/>
  <c r="D244"/>
  <c r="B428"/>
  <c r="G428"/>
  <c r="L428"/>
  <c r="D428"/>
  <c r="G583"/>
  <c r="L583"/>
  <c r="B583"/>
  <c r="D583"/>
  <c r="D429"/>
  <c r="G429"/>
  <c r="L429"/>
  <c r="B429"/>
  <c r="G249"/>
  <c r="D249"/>
  <c r="B249"/>
  <c r="L249"/>
  <c r="G565"/>
  <c r="D565"/>
  <c r="L565"/>
  <c r="B565"/>
  <c r="G123"/>
  <c r="L123"/>
  <c r="D123"/>
  <c r="B123"/>
  <c r="L390"/>
  <c r="D390"/>
  <c r="B390"/>
  <c r="G390"/>
  <c r="D201"/>
  <c r="L201"/>
  <c r="G201"/>
  <c r="B201"/>
  <c r="G653"/>
  <c r="L653"/>
  <c r="D653"/>
  <c r="B653"/>
  <c r="B32"/>
  <c r="G32"/>
  <c r="L32"/>
  <c r="D32"/>
  <c r="D302"/>
  <c r="B302"/>
  <c r="L302"/>
  <c r="G302"/>
  <c r="D536"/>
  <c r="B536"/>
  <c r="L536"/>
  <c r="G536"/>
  <c r="L174"/>
  <c r="G174"/>
  <c r="D174"/>
  <c r="B174"/>
  <c r="G694"/>
  <c r="L694"/>
  <c r="D694"/>
  <c r="B694"/>
  <c r="D664"/>
  <c r="B664"/>
  <c r="L664"/>
  <c r="G664"/>
  <c r="D101"/>
  <c r="L101"/>
  <c r="B101"/>
  <c r="G101"/>
  <c r="B526"/>
  <c r="G526"/>
  <c r="D526"/>
  <c r="L526"/>
  <c r="D342"/>
  <c r="B342"/>
  <c r="L342"/>
  <c r="G342"/>
  <c r="D80"/>
  <c r="G80"/>
  <c r="L80"/>
  <c r="B80"/>
  <c r="D656"/>
  <c r="B656"/>
  <c r="L656"/>
  <c r="G656"/>
  <c r="G432"/>
  <c r="D432"/>
  <c r="B432"/>
  <c r="L432"/>
  <c r="D323"/>
  <c r="G323"/>
  <c r="B323"/>
  <c r="L323"/>
  <c r="G211"/>
  <c r="D211"/>
  <c r="L211"/>
  <c r="B211"/>
  <c r="L504"/>
  <c r="G504"/>
  <c r="B504"/>
  <c r="D504"/>
  <c r="B596"/>
  <c r="G596"/>
  <c r="D596"/>
  <c r="L596"/>
  <c r="D118"/>
  <c r="L118"/>
  <c r="G118"/>
  <c r="B118"/>
  <c r="L595"/>
  <c r="B595"/>
  <c r="D595"/>
  <c r="G595"/>
  <c r="D439"/>
  <c r="L439"/>
  <c r="G439"/>
  <c r="B439"/>
  <c r="D79"/>
  <c r="B79"/>
  <c r="G79"/>
  <c r="L79"/>
  <c r="L711"/>
  <c r="B711"/>
  <c r="G711"/>
  <c r="D657"/>
  <c r="G657"/>
  <c r="B657"/>
  <c r="L657"/>
  <c r="L426"/>
  <c r="D426"/>
  <c r="B426"/>
  <c r="G426"/>
  <c r="D414"/>
  <c r="L414"/>
  <c r="G414"/>
  <c r="B414"/>
  <c r="B598"/>
  <c r="D598"/>
  <c r="G598"/>
  <c r="L598"/>
  <c r="D301"/>
  <c r="B301"/>
  <c r="L301"/>
  <c r="G301"/>
  <c r="G430"/>
  <c r="L430"/>
  <c r="D430"/>
  <c r="B430"/>
  <c r="L533"/>
  <c r="B533"/>
  <c r="G533"/>
  <c r="D533"/>
  <c r="D227"/>
  <c r="B227"/>
  <c r="G227"/>
  <c r="L227"/>
  <c r="G263"/>
  <c r="D263"/>
  <c r="L263"/>
  <c r="B263"/>
  <c r="G384"/>
  <c r="B384"/>
  <c r="L384"/>
  <c r="D384"/>
  <c r="L665"/>
  <c r="D665"/>
  <c r="B665"/>
  <c r="G665"/>
  <c r="B592"/>
  <c r="L592"/>
  <c r="G592"/>
  <c r="D592"/>
  <c r="B223"/>
  <c r="L223"/>
  <c r="G223"/>
  <c r="D223"/>
  <c r="K168" i="29"/>
  <c r="K169" s="1"/>
  <c r="K170" s="1"/>
  <c r="G364" i="41"/>
  <c r="B364"/>
  <c r="L364"/>
  <c r="D364"/>
  <c r="L165"/>
  <c r="D165"/>
  <c r="B165"/>
  <c r="G165"/>
  <c r="B363"/>
  <c r="G363"/>
  <c r="L363"/>
  <c r="D363"/>
  <c r="D57"/>
  <c r="L57"/>
  <c r="G57"/>
  <c r="B57"/>
  <c r="D614"/>
  <c r="G614"/>
  <c r="L614"/>
  <c r="B614"/>
  <c r="D269"/>
  <c r="L269"/>
  <c r="B269"/>
  <c r="G269"/>
  <c r="B558"/>
  <c r="D558"/>
  <c r="G558"/>
  <c r="L558"/>
  <c r="L539"/>
  <c r="B539"/>
  <c r="G539"/>
  <c r="D539"/>
  <c r="L352"/>
  <c r="D352"/>
  <c r="B352"/>
  <c r="G352"/>
  <c r="D477"/>
  <c r="B477"/>
  <c r="G477"/>
  <c r="L477"/>
  <c r="D195"/>
  <c r="L195"/>
  <c r="B195"/>
  <c r="G195"/>
  <c r="L641"/>
  <c r="B641"/>
  <c r="G641"/>
  <c r="D641"/>
  <c r="L331"/>
  <c r="G331"/>
  <c r="D331"/>
  <c r="B331"/>
  <c r="B484"/>
  <c r="D484"/>
  <c r="L484"/>
  <c r="G484"/>
  <c r="B709"/>
  <c r="L709"/>
  <c r="G709"/>
  <c r="D709"/>
  <c r="D550"/>
  <c r="L550"/>
  <c r="G550"/>
  <c r="B550"/>
  <c r="B649"/>
  <c r="L649"/>
  <c r="G649"/>
  <c r="D649"/>
  <c r="D278"/>
  <c r="G278"/>
  <c r="L278"/>
  <c r="B278"/>
  <c r="D273"/>
  <c r="B273"/>
  <c r="G273"/>
  <c r="L273"/>
  <c r="B311"/>
  <c r="D311"/>
  <c r="L311"/>
  <c r="G311"/>
  <c r="G347"/>
  <c r="D347"/>
  <c r="B347"/>
  <c r="L347"/>
  <c r="B551"/>
  <c r="L551"/>
  <c r="G551"/>
  <c r="D551"/>
  <c r="G434"/>
  <c r="B434"/>
  <c r="L434"/>
  <c r="D434"/>
  <c r="L698"/>
  <c r="D698"/>
  <c r="B698"/>
  <c r="G698"/>
  <c r="D197"/>
  <c r="L197"/>
  <c r="B197"/>
  <c r="G197"/>
  <c r="B622"/>
  <c r="L622"/>
  <c r="G622"/>
  <c r="D622"/>
  <c r="D514"/>
  <c r="G514"/>
  <c r="B514"/>
  <c r="L514"/>
  <c r="L535"/>
  <c r="B535"/>
  <c r="G535"/>
  <c r="D535"/>
  <c r="B164"/>
  <c r="L164"/>
  <c r="D164"/>
  <c r="G164"/>
  <c r="D450"/>
  <c r="B450"/>
  <c r="G450"/>
  <c r="L450"/>
  <c r="B417"/>
  <c r="G417"/>
  <c r="L417"/>
  <c r="D417"/>
  <c r="L293"/>
  <c r="B293"/>
  <c r="D293"/>
  <c r="G293"/>
  <c r="B117"/>
  <c r="G117"/>
  <c r="L117"/>
  <c r="D117"/>
  <c r="G60"/>
  <c r="L60"/>
  <c r="B60"/>
  <c r="D60"/>
  <c r="G285"/>
  <c r="L285"/>
  <c r="D285"/>
  <c r="B285"/>
  <c r="B181"/>
  <c r="L181"/>
  <c r="G181"/>
  <c r="D181"/>
  <c r="G497"/>
  <c r="B497"/>
  <c r="D497"/>
  <c r="L497"/>
  <c r="L635"/>
  <c r="G635"/>
  <c r="D635"/>
  <c r="B635"/>
  <c r="B52"/>
  <c r="G52"/>
  <c r="L52"/>
  <c r="D52"/>
  <c r="D189"/>
  <c r="L189"/>
  <c r="G189"/>
  <c r="B189"/>
  <c r="B501"/>
  <c r="G501"/>
  <c r="D501"/>
  <c r="L501"/>
  <c r="I16"/>
  <c r="K16"/>
  <c r="E16"/>
  <c r="H16"/>
  <c r="J16"/>
  <c r="G94"/>
  <c r="L94"/>
  <c r="D94"/>
  <c r="B94"/>
  <c r="L366"/>
  <c r="D366"/>
  <c r="B366"/>
  <c r="G366"/>
  <c r="G378"/>
  <c r="L378"/>
  <c r="B378"/>
  <c r="D378"/>
  <c r="L186"/>
  <c r="D186"/>
  <c r="B186"/>
  <c r="G186"/>
  <c r="G153"/>
  <c r="B153"/>
  <c r="D153"/>
  <c r="L153"/>
  <c r="D308"/>
  <c r="L308"/>
  <c r="G308"/>
  <c r="B308"/>
  <c r="G111"/>
  <c r="D111"/>
  <c r="L111"/>
  <c r="B111"/>
  <c r="D568"/>
  <c r="B568"/>
  <c r="G568"/>
  <c r="L568"/>
  <c r="B519"/>
  <c r="L519"/>
  <c r="G519"/>
  <c r="D519"/>
  <c r="L65"/>
  <c r="G65"/>
  <c r="B65"/>
  <c r="D65"/>
  <c r="G82"/>
  <c r="L82"/>
  <c r="B82"/>
  <c r="D82"/>
  <c r="L389"/>
  <c r="B389"/>
  <c r="G389"/>
  <c r="D389"/>
  <c r="G380"/>
  <c r="B380"/>
  <c r="L380"/>
  <c r="D380"/>
  <c r="G398"/>
  <c r="B398"/>
  <c r="L398"/>
  <c r="D398"/>
  <c r="G697"/>
  <c r="B697"/>
  <c r="L697"/>
  <c r="D697"/>
  <c r="D56"/>
  <c r="G56"/>
  <c r="B56"/>
  <c r="L56"/>
  <c r="B92"/>
  <c r="D92"/>
  <c r="G92"/>
  <c r="L92"/>
  <c r="L454"/>
  <c r="G454"/>
  <c r="D454"/>
  <c r="B454"/>
  <c r="G508"/>
  <c r="D508"/>
  <c r="L508"/>
  <c r="B508"/>
  <c r="G349"/>
  <c r="L349"/>
  <c r="D349"/>
  <c r="B349"/>
  <c r="B254"/>
  <c r="D254"/>
  <c r="G254"/>
  <c r="L254"/>
  <c r="L368"/>
  <c r="B368"/>
  <c r="D368"/>
  <c r="G368"/>
  <c r="L30"/>
  <c r="G30"/>
  <c r="D30"/>
  <c r="B30"/>
  <c r="B629"/>
  <c r="G629"/>
  <c r="D629"/>
  <c r="L629"/>
  <c r="D492"/>
  <c r="B492"/>
  <c r="L492"/>
  <c r="G492"/>
  <c r="L135"/>
  <c r="D135"/>
  <c r="G135"/>
  <c r="B135"/>
  <c r="B356"/>
  <c r="D356"/>
  <c r="G356"/>
  <c r="L356"/>
  <c r="D358"/>
  <c r="L358"/>
  <c r="G358"/>
  <c r="B358"/>
  <c r="L593"/>
  <c r="B593"/>
  <c r="G593"/>
  <c r="D593"/>
  <c r="B231"/>
  <c r="L231"/>
  <c r="D231"/>
  <c r="G231"/>
  <c r="L97"/>
  <c r="G97"/>
  <c r="D97"/>
  <c r="B97"/>
  <c r="B374"/>
  <c r="D374"/>
  <c r="L374"/>
  <c r="G374"/>
  <c r="B395"/>
  <c r="G395"/>
  <c r="D395"/>
  <c r="L395"/>
  <c r="D22"/>
  <c r="L22"/>
  <c r="G22"/>
  <c r="B22"/>
  <c r="L645"/>
  <c r="D645"/>
  <c r="B645"/>
  <c r="G645"/>
  <c r="L137"/>
  <c r="G137"/>
  <c r="B137"/>
  <c r="D137"/>
  <c r="B680"/>
  <c r="G680"/>
  <c r="D680"/>
  <c r="L680"/>
  <c r="G48"/>
  <c r="B48"/>
  <c r="D48"/>
  <c r="L48"/>
  <c r="L373"/>
  <c r="G373"/>
  <c r="B373"/>
  <c r="D373"/>
  <c r="D386"/>
  <c r="B386"/>
  <c r="L386"/>
  <c r="G386"/>
  <c r="L410"/>
  <c r="D410"/>
  <c r="G410"/>
  <c r="B410"/>
  <c r="B310"/>
  <c r="D310"/>
  <c r="L310"/>
  <c r="G310"/>
  <c r="D529"/>
  <c r="G529"/>
  <c r="L529"/>
  <c r="B529"/>
  <c r="D350"/>
  <c r="G350"/>
  <c r="L350"/>
  <c r="B350"/>
  <c r="G133"/>
  <c r="B133"/>
  <c r="L133"/>
  <c r="D133"/>
  <c r="D78"/>
  <c r="L78"/>
  <c r="B78"/>
  <c r="G78"/>
  <c r="G612"/>
  <c r="D612"/>
  <c r="L612"/>
  <c r="B612"/>
  <c r="B498"/>
  <c r="D498"/>
  <c r="L498"/>
  <c r="G498"/>
  <c r="B218"/>
  <c r="G218"/>
  <c r="D218"/>
  <c r="L218"/>
  <c r="D607"/>
  <c r="G607"/>
  <c r="L607"/>
  <c r="B607"/>
  <c r="B317"/>
  <c r="G317"/>
  <c r="L317"/>
  <c r="D317"/>
  <c r="G98"/>
  <c r="L98"/>
  <c r="D98"/>
  <c r="B98"/>
  <c r="D144"/>
  <c r="B144"/>
  <c r="L144"/>
  <c r="G144"/>
  <c r="B672"/>
  <c r="L672"/>
  <c r="D672"/>
  <c r="G672"/>
  <c r="L114"/>
  <c r="D114"/>
  <c r="G114"/>
  <c r="B114"/>
  <c r="B262"/>
  <c r="G262"/>
  <c r="D262"/>
  <c r="L262"/>
  <c r="B150"/>
  <c r="D150"/>
  <c r="G150"/>
  <c r="L150"/>
  <c r="L327"/>
  <c r="G327"/>
  <c r="D327"/>
  <c r="B327"/>
  <c r="B418"/>
  <c r="L418"/>
  <c r="D418"/>
  <c r="G418"/>
  <c r="D692"/>
  <c r="B692"/>
  <c r="L692"/>
  <c r="G692"/>
  <c r="L192"/>
  <c r="G192"/>
  <c r="D192"/>
  <c r="B192"/>
  <c r="L621"/>
  <c r="D621"/>
  <c r="B621"/>
  <c r="G621"/>
  <c r="L24"/>
  <c r="B24"/>
  <c r="G24"/>
  <c r="D24"/>
  <c r="G68"/>
  <c r="L68"/>
  <c r="B68"/>
  <c r="D68"/>
  <c r="L473"/>
  <c r="D473"/>
  <c r="G473"/>
  <c r="B473"/>
  <c r="D272"/>
  <c r="B272"/>
  <c r="L272"/>
  <c r="G272"/>
  <c r="D178"/>
  <c r="L178"/>
  <c r="G178"/>
  <c r="B178"/>
  <c r="B423"/>
  <c r="D423"/>
  <c r="L423"/>
  <c r="G423"/>
  <c r="L242"/>
  <c r="D242"/>
  <c r="G242"/>
  <c r="B242"/>
  <c r="G601"/>
  <c r="B601"/>
  <c r="D601"/>
  <c r="L601"/>
  <c r="G461"/>
  <c r="L461"/>
  <c r="D461"/>
  <c r="B461"/>
  <c r="G104"/>
  <c r="D104"/>
  <c r="L104"/>
  <c r="B104"/>
  <c r="L625"/>
  <c r="B625"/>
  <c r="G625"/>
  <c r="D625"/>
  <c r="D335"/>
  <c r="B335"/>
  <c r="G335"/>
  <c r="L335"/>
  <c r="L402"/>
  <c r="G402"/>
  <c r="B402"/>
  <c r="D402"/>
  <c r="B669"/>
  <c r="L669"/>
  <c r="G669"/>
  <c r="D669"/>
  <c r="L191"/>
  <c r="B191"/>
  <c r="D191"/>
  <c r="G191"/>
  <c r="G321"/>
  <c r="L321"/>
  <c r="D321"/>
  <c r="B321"/>
  <c r="B160"/>
  <c r="G160"/>
  <c r="L160"/>
  <c r="D160"/>
  <c r="D298"/>
  <c r="L298"/>
  <c r="G298"/>
  <c r="B298"/>
  <c r="G157"/>
  <c r="L157"/>
  <c r="B157"/>
  <c r="D157"/>
  <c r="G348"/>
  <c r="D348"/>
  <c r="B348"/>
  <c r="L348"/>
  <c r="B478"/>
  <c r="G478"/>
  <c r="L478"/>
  <c r="D478"/>
  <c r="B243"/>
  <c r="G243"/>
  <c r="L243"/>
  <c r="D243"/>
  <c r="B703"/>
  <c r="L703"/>
  <c r="D703"/>
  <c r="G703"/>
  <c r="L85"/>
  <c r="G85"/>
  <c r="B85"/>
  <c r="D85"/>
  <c r="G84"/>
  <c r="B84"/>
  <c r="L84"/>
  <c r="D84"/>
  <c r="B591"/>
  <c r="D591"/>
  <c r="G591"/>
  <c r="L591"/>
  <c r="D210"/>
  <c r="G210"/>
  <c r="L210"/>
  <c r="B210"/>
  <c r="D120"/>
  <c r="B120"/>
  <c r="G120"/>
  <c r="L120"/>
  <c r="L388"/>
  <c r="B388"/>
  <c r="D388"/>
  <c r="G388"/>
  <c r="L381"/>
  <c r="D381"/>
  <c r="G381"/>
  <c r="B381"/>
  <c r="D64"/>
  <c r="B64"/>
  <c r="G64"/>
  <c r="L64"/>
  <c r="D89"/>
  <c r="L89"/>
  <c r="G89"/>
  <c r="B89"/>
  <c r="L176"/>
  <c r="G176"/>
  <c r="D176"/>
  <c r="B176"/>
  <c r="D470"/>
  <c r="B470"/>
  <c r="L470"/>
  <c r="G470"/>
  <c r="G646"/>
  <c r="B646"/>
  <c r="D646"/>
  <c r="L646"/>
  <c r="G37"/>
  <c r="L37"/>
  <c r="B37"/>
  <c r="D37"/>
  <c r="B420"/>
  <c r="D420"/>
  <c r="G420"/>
  <c r="L420"/>
  <c r="B481"/>
  <c r="D481"/>
  <c r="G481"/>
  <c r="L481"/>
  <c r="L54"/>
  <c r="G54"/>
  <c r="D54"/>
  <c r="B54"/>
  <c r="B58"/>
  <c r="D58"/>
  <c r="G58"/>
  <c r="L58"/>
  <c r="D297"/>
  <c r="L297"/>
  <c r="B297"/>
  <c r="G297"/>
  <c r="L684"/>
  <c r="B684"/>
  <c r="D684"/>
  <c r="G684"/>
  <c r="G412"/>
  <c r="B412"/>
  <c r="L412"/>
  <c r="D412"/>
  <c r="L545"/>
  <c r="G545"/>
  <c r="B545"/>
  <c r="D545"/>
  <c r="G691"/>
  <c r="D691"/>
  <c r="L691"/>
  <c r="B691"/>
  <c r="D70"/>
  <c r="G70"/>
  <c r="B70"/>
  <c r="L70"/>
  <c r="L408"/>
  <c r="G408"/>
  <c r="D408"/>
  <c r="B408"/>
  <c r="L253"/>
  <c r="G253"/>
  <c r="D253"/>
  <c r="B253"/>
  <c r="D438"/>
  <c r="B438"/>
  <c r="L438"/>
  <c r="G438"/>
  <c r="B23"/>
  <c r="L23"/>
  <c r="G23"/>
  <c r="D23"/>
  <c r="B499"/>
  <c r="L499"/>
  <c r="D499"/>
  <c r="G499"/>
  <c r="L695"/>
  <c r="B695"/>
  <c r="D695"/>
  <c r="G695"/>
  <c r="B615"/>
  <c r="D615"/>
  <c r="L615"/>
  <c r="G615"/>
  <c r="L655"/>
  <c r="B655"/>
  <c r="G655"/>
  <c r="D655"/>
  <c r="G81"/>
  <c r="D81"/>
  <c r="L81"/>
  <c r="B81"/>
  <c r="D247"/>
  <c r="G247"/>
  <c r="B247"/>
  <c r="L247"/>
  <c r="G257"/>
  <c r="L257"/>
  <c r="D257"/>
  <c r="B257"/>
  <c r="B404"/>
  <c r="G404"/>
  <c r="D404"/>
  <c r="L404"/>
  <c r="G485"/>
  <c r="L485"/>
  <c r="D485"/>
  <c r="B485"/>
  <c r="L693"/>
  <c r="G693"/>
  <c r="D693"/>
  <c r="B693"/>
  <c r="L351"/>
  <c r="D351"/>
  <c r="B351"/>
  <c r="G351"/>
  <c r="G182"/>
  <c r="L182"/>
  <c r="D182"/>
  <c r="B182"/>
  <c r="D203"/>
  <c r="L203"/>
  <c r="G203"/>
  <c r="B203"/>
  <c r="B589"/>
  <c r="D589"/>
  <c r="G589"/>
  <c r="L589"/>
  <c r="B136"/>
  <c r="G136"/>
  <c r="D136"/>
  <c r="L136"/>
  <c r="L355"/>
  <c r="D355"/>
  <c r="B355"/>
  <c r="G355"/>
  <c r="L42"/>
  <c r="B42"/>
  <c r="G42"/>
  <c r="D42"/>
  <c r="G162"/>
  <c r="B162"/>
  <c r="L162"/>
  <c r="D162"/>
  <c r="B256"/>
  <c r="G256"/>
  <c r="L256"/>
  <c r="D256"/>
  <c r="G148"/>
  <c r="B148"/>
  <c r="D148"/>
  <c r="L148"/>
  <c r="G708"/>
  <c r="L708"/>
  <c r="B708"/>
  <c r="D708"/>
  <c r="G354"/>
  <c r="L354"/>
  <c r="B354"/>
  <c r="D354"/>
  <c r="D357"/>
  <c r="L357"/>
  <c r="G357"/>
  <c r="B357"/>
  <c r="B476"/>
  <c r="G476"/>
  <c r="L476"/>
  <c r="D476"/>
  <c r="D682"/>
  <c r="B682"/>
  <c r="G682"/>
  <c r="L682"/>
  <c r="D115"/>
  <c r="B115"/>
  <c r="L115"/>
  <c r="G115"/>
  <c r="L624"/>
  <c r="B624"/>
  <c r="D624"/>
  <c r="G624"/>
  <c r="B371"/>
  <c r="D371"/>
  <c r="G371"/>
  <c r="L371"/>
  <c r="L524"/>
  <c r="B524"/>
  <c r="D524"/>
  <c r="G524"/>
  <c r="E17"/>
  <c r="G219"/>
  <c r="L219"/>
  <c r="D219"/>
  <c r="B219"/>
  <c r="D444"/>
  <c r="G444"/>
  <c r="B444"/>
  <c r="L444"/>
  <c r="G465"/>
  <c r="B465"/>
  <c r="L465"/>
  <c r="D465"/>
  <c r="L518"/>
  <c r="D518"/>
  <c r="G518"/>
  <c r="B518"/>
  <c r="B452"/>
  <c r="D452"/>
  <c r="L452"/>
  <c r="G452"/>
  <c r="D382"/>
  <c r="B382"/>
  <c r="G382"/>
  <c r="L382"/>
  <c r="B661"/>
  <c r="G661"/>
  <c r="D661"/>
  <c r="L661"/>
  <c r="L506"/>
  <c r="G506"/>
  <c r="B506"/>
  <c r="D506"/>
  <c r="D405"/>
  <c r="G405"/>
  <c r="L405"/>
  <c r="B405"/>
  <c r="G393"/>
  <c r="L393"/>
  <c r="D393"/>
  <c r="B393"/>
  <c r="D93"/>
  <c r="L93"/>
  <c r="B93"/>
  <c r="G93"/>
  <c r="B650"/>
  <c r="G650"/>
  <c r="D650"/>
  <c r="L650"/>
  <c r="D304"/>
  <c r="L304"/>
  <c r="B304"/>
  <c r="G304"/>
  <c r="D232"/>
  <c r="G232"/>
  <c r="L232"/>
  <c r="B232"/>
  <c r="B188"/>
  <c r="L188"/>
  <c r="G188"/>
  <c r="D188"/>
  <c r="D34"/>
  <c r="G34"/>
  <c r="L34"/>
  <c r="B34"/>
  <c r="L415"/>
  <c r="B415"/>
  <c r="D415"/>
  <c r="G415"/>
  <c r="D289"/>
  <c r="L289"/>
  <c r="G289"/>
  <c r="B289"/>
  <c r="D241"/>
  <c r="G241"/>
  <c r="L241"/>
  <c r="B241"/>
  <c r="L553"/>
  <c r="G553"/>
  <c r="B553"/>
  <c r="D553"/>
  <c r="L637"/>
  <c r="G637"/>
  <c r="B637"/>
  <c r="D637"/>
  <c r="G49"/>
  <c r="L49"/>
  <c r="B49"/>
  <c r="D49"/>
  <c r="B530"/>
  <c r="D530"/>
  <c r="G530"/>
  <c r="L530"/>
  <c r="D200"/>
  <c r="B200"/>
  <c r="L200"/>
  <c r="G200"/>
  <c r="G681"/>
  <c r="B681"/>
  <c r="L681"/>
  <c r="D681"/>
  <c r="G230"/>
  <c r="D230"/>
  <c r="L230"/>
  <c r="B230"/>
  <c r="D216"/>
  <c r="L216"/>
  <c r="G216"/>
  <c r="B216"/>
  <c r="B460"/>
  <c r="D460"/>
  <c r="L460"/>
  <c r="G460"/>
  <c r="G314"/>
  <c r="B314"/>
  <c r="L314"/>
  <c r="D314"/>
  <c r="L448"/>
  <c r="B448"/>
  <c r="D448"/>
  <c r="G448"/>
  <c r="L548"/>
  <c r="G548"/>
  <c r="B548"/>
  <c r="D548"/>
  <c r="B678"/>
  <c r="G678"/>
  <c r="L678"/>
  <c r="D678"/>
  <c r="D630"/>
  <c r="B630"/>
  <c r="G630"/>
  <c r="L630"/>
  <c r="G643"/>
  <c r="D643"/>
  <c r="L643"/>
  <c r="B643"/>
  <c r="B648"/>
  <c r="G648"/>
  <c r="D648"/>
  <c r="L648"/>
  <c r="L467"/>
  <c r="D467"/>
  <c r="G467"/>
  <c r="B467"/>
  <c r="D274"/>
  <c r="G274"/>
  <c r="B274"/>
  <c r="L274"/>
  <c r="G644"/>
  <c r="B644"/>
  <c r="L644"/>
  <c r="D644"/>
  <c r="G561"/>
  <c r="B561"/>
  <c r="D561"/>
  <c r="L561"/>
  <c r="D172"/>
  <c r="L172"/>
  <c r="B172"/>
  <c r="G172"/>
  <c r="D127"/>
  <c r="G127"/>
  <c r="L127"/>
  <c r="B127"/>
  <c r="G280"/>
  <c r="D280"/>
  <c r="L280"/>
  <c r="B280"/>
  <c r="B468"/>
  <c r="L468"/>
  <c r="G468"/>
  <c r="D468"/>
  <c r="B441"/>
  <c r="D441"/>
  <c r="G441"/>
  <c r="L441"/>
  <c r="G213"/>
  <c r="L213"/>
  <c r="D213"/>
  <c r="B213"/>
  <c r="L443"/>
  <c r="B443"/>
  <c r="G443"/>
  <c r="D443"/>
  <c r="G116"/>
  <c r="D116"/>
  <c r="L116"/>
  <c r="B116"/>
  <c r="B225"/>
  <c r="G225"/>
  <c r="L225"/>
  <c r="D225"/>
  <c r="L209"/>
  <c r="D209"/>
  <c r="G209"/>
  <c r="B209"/>
  <c r="G326"/>
  <c r="L326"/>
  <c r="B326"/>
  <c r="D326"/>
  <c r="L523"/>
  <c r="D523"/>
  <c r="B523"/>
  <c r="G523"/>
  <c r="L391"/>
  <c r="D391"/>
  <c r="B391"/>
  <c r="G391"/>
  <c r="B159"/>
  <c r="G159"/>
  <c r="L159"/>
  <c r="D159"/>
  <c r="L132"/>
  <c r="B132"/>
  <c r="G132"/>
  <c r="D132"/>
  <c r="D334"/>
  <c r="G334"/>
  <c r="L334"/>
  <c r="B334"/>
  <c r="B315"/>
  <c r="D315"/>
  <c r="G315"/>
  <c r="L315"/>
  <c r="D421"/>
  <c r="G421"/>
  <c r="L421"/>
  <c r="B421"/>
  <c r="L212"/>
  <c r="B212"/>
  <c r="G212"/>
  <c r="D212"/>
  <c r="D471"/>
  <c r="B471"/>
  <c r="L471"/>
  <c r="G471"/>
  <c r="G206"/>
  <c r="D206"/>
  <c r="L206"/>
  <c r="B206"/>
  <c r="D134"/>
  <c r="G134"/>
  <c r="L134"/>
  <c r="B134"/>
  <c r="G149"/>
  <c r="L149"/>
  <c r="B149"/>
  <c r="D149"/>
  <c r="D387"/>
  <c r="G387"/>
  <c r="B387"/>
  <c r="L387"/>
  <c r="L662"/>
  <c r="G662"/>
  <c r="B662"/>
  <c r="D662"/>
  <c r="D686"/>
  <c r="G686"/>
  <c r="L686"/>
  <c r="B686"/>
  <c r="D475"/>
  <c r="L475"/>
  <c r="G475"/>
  <c r="B475"/>
  <c r="G102"/>
  <c r="L102"/>
  <c r="B102"/>
  <c r="D102"/>
  <c r="G346"/>
  <c r="B346"/>
  <c r="L346"/>
  <c r="D346"/>
  <c r="G266"/>
  <c r="D266"/>
  <c r="B266"/>
  <c r="L266"/>
  <c r="D151"/>
  <c r="G151"/>
  <c r="L151"/>
  <c r="B151"/>
  <c r="G385"/>
  <c r="D385"/>
  <c r="B385"/>
  <c r="L385"/>
  <c r="B44"/>
  <c r="G44"/>
  <c r="L44"/>
  <c r="D44"/>
  <c r="L633"/>
  <c r="B633"/>
  <c r="G633"/>
  <c r="D633"/>
  <c r="B282"/>
  <c r="G282"/>
  <c r="D282"/>
  <c r="L282"/>
  <c r="B604"/>
  <c r="L604"/>
  <c r="D604"/>
  <c r="G604"/>
  <c r="L573"/>
  <c r="D573"/>
  <c r="B573"/>
  <c r="G573"/>
  <c r="G407"/>
  <c r="B407"/>
  <c r="D407"/>
  <c r="L407"/>
  <c r="G145"/>
  <c r="B145"/>
  <c r="L145"/>
  <c r="D145"/>
  <c r="D544"/>
  <c r="G544"/>
  <c r="L544"/>
  <c r="B544"/>
  <c r="G557"/>
  <c r="L557"/>
  <c r="B557"/>
  <c r="D557"/>
  <c r="B532"/>
  <c r="G532"/>
  <c r="D532"/>
  <c r="L532"/>
  <c r="D392"/>
  <c r="L392"/>
  <c r="B392"/>
  <c r="G392"/>
  <c r="B486"/>
  <c r="L486"/>
  <c r="G486"/>
  <c r="D486"/>
  <c r="D700"/>
  <c r="L700"/>
  <c r="G700"/>
  <c r="B700"/>
  <c r="D399"/>
  <c r="B399"/>
  <c r="L399"/>
  <c r="G399"/>
  <c r="L503"/>
  <c r="G503"/>
  <c r="D503"/>
  <c r="B503"/>
  <c r="D582"/>
  <c r="G582"/>
  <c r="B582"/>
  <c r="L582"/>
  <c r="B587"/>
  <c r="G587"/>
  <c r="L587"/>
  <c r="D587"/>
  <c r="D306"/>
  <c r="G306"/>
  <c r="L306"/>
  <c r="B306"/>
  <c r="G400"/>
  <c r="B400"/>
  <c r="D400"/>
  <c r="L400"/>
  <c r="L138"/>
  <c r="D138"/>
  <c r="G138"/>
  <c r="B138"/>
  <c r="L324"/>
  <c r="B324"/>
  <c r="D324"/>
  <c r="G324"/>
  <c r="D527"/>
  <c r="G527"/>
  <c r="B527"/>
  <c r="L527"/>
  <c r="B250"/>
  <c r="L250"/>
  <c r="G250"/>
  <c r="D250"/>
  <c r="D337"/>
  <c r="B337"/>
  <c r="G337"/>
  <c r="L337"/>
  <c r="D642"/>
  <c r="G642"/>
  <c r="L642"/>
  <c r="B642"/>
  <c r="G375"/>
  <c r="D375"/>
  <c r="L375"/>
  <c r="B375"/>
  <c r="B73"/>
  <c r="D73"/>
  <c r="L73"/>
  <c r="G73"/>
  <c r="L679"/>
  <c r="D679"/>
  <c r="G679"/>
  <c r="B679"/>
  <c r="B26"/>
  <c r="D26"/>
  <c r="G26"/>
  <c r="L26"/>
  <c r="L372"/>
  <c r="G372"/>
  <c r="B372"/>
  <c r="D372"/>
  <c r="B163"/>
  <c r="D163"/>
  <c r="L163"/>
  <c r="G163"/>
  <c r="L531"/>
  <c r="B531"/>
  <c r="G531"/>
  <c r="D531"/>
  <c r="D710"/>
  <c r="G710"/>
  <c r="B710"/>
  <c r="L710"/>
  <c r="D141"/>
  <c r="B141"/>
  <c r="G141"/>
  <c r="L141"/>
  <c r="B493"/>
  <c r="L493"/>
  <c r="G493"/>
  <c r="D493"/>
  <c r="L668"/>
  <c r="G668"/>
  <c r="B668"/>
  <c r="D668"/>
  <c r="B59"/>
  <c r="G59"/>
  <c r="L59"/>
  <c r="D59"/>
  <c r="D704"/>
  <c r="B704"/>
  <c r="L704"/>
  <c r="G704"/>
  <c r="D193"/>
  <c r="L193"/>
  <c r="G193"/>
  <c r="B193"/>
  <c r="G224"/>
  <c r="D224"/>
  <c r="L224"/>
  <c r="B224"/>
  <c r="G689"/>
  <c r="L689"/>
  <c r="B689"/>
  <c r="D689"/>
  <c r="B171"/>
  <c r="G171"/>
  <c r="D171"/>
  <c r="L171"/>
  <c r="G275"/>
  <c r="L275"/>
  <c r="D275"/>
  <c r="B275"/>
  <c r="B264"/>
  <c r="G264"/>
  <c r="D264"/>
  <c r="L264"/>
  <c r="D121"/>
  <c r="B121"/>
  <c r="L121"/>
  <c r="G121"/>
  <c r="B652"/>
  <c r="L652"/>
  <c r="D652"/>
  <c r="G652"/>
  <c r="L291"/>
  <c r="D291"/>
  <c r="G291"/>
  <c r="B291"/>
  <c r="D377"/>
  <c r="L377"/>
  <c r="B377"/>
  <c r="G377"/>
  <c r="B586"/>
  <c r="L586"/>
  <c r="D586"/>
  <c r="G586"/>
  <c r="L670"/>
  <c r="D670"/>
  <c r="B670"/>
  <c r="G670"/>
  <c r="L131"/>
  <c r="B131"/>
  <c r="G131"/>
  <c r="D131"/>
  <c r="B511"/>
  <c r="G511"/>
  <c r="D511"/>
  <c r="L511"/>
  <c r="B66"/>
  <c r="D66"/>
  <c r="L66"/>
  <c r="G66"/>
  <c r="L611"/>
  <c r="D611"/>
  <c r="G611"/>
  <c r="B611"/>
  <c r="B109"/>
  <c r="G109"/>
  <c r="D109"/>
  <c r="L109"/>
  <c r="B701"/>
  <c r="G701"/>
  <c r="D701"/>
  <c r="L701"/>
  <c r="D166"/>
  <c r="L166"/>
  <c r="G166"/>
  <c r="B166"/>
  <c r="G183"/>
  <c r="D183"/>
  <c r="L183"/>
  <c r="B183"/>
  <c r="B299"/>
  <c r="G299"/>
  <c r="L299"/>
  <c r="D299"/>
  <c r="D636"/>
  <c r="B636"/>
  <c r="L636"/>
  <c r="G636"/>
  <c r="G179"/>
  <c r="L179"/>
  <c r="D179"/>
  <c r="B179"/>
  <c r="G502"/>
  <c r="L502"/>
  <c r="D502"/>
  <c r="B502"/>
  <c r="G177"/>
  <c r="D177"/>
  <c r="B177"/>
  <c r="L177"/>
  <c r="G491"/>
  <c r="B491"/>
  <c r="L491"/>
  <c r="D491"/>
  <c r="B676"/>
  <c r="G676"/>
  <c r="D676"/>
  <c r="L676"/>
  <c r="D696"/>
  <c r="L696"/>
  <c r="G696"/>
  <c r="B696"/>
  <c r="G248"/>
  <c r="L248"/>
  <c r="D248"/>
  <c r="B248"/>
  <c r="B112"/>
  <c r="G112"/>
  <c r="L112"/>
  <c r="D112"/>
  <c r="L107"/>
  <c r="B107"/>
  <c r="D107"/>
  <c r="G107"/>
  <c r="D277"/>
  <c r="B277"/>
  <c r="L277"/>
  <c r="G277"/>
  <c r="D170"/>
  <c r="B170"/>
  <c r="G170"/>
  <c r="L170"/>
  <c r="D547"/>
  <c r="B547"/>
  <c r="G547"/>
  <c r="L547"/>
  <c r="D28"/>
  <c r="G28"/>
  <c r="B28"/>
  <c r="L28"/>
  <c r="L594"/>
  <c r="G594"/>
  <c r="D594"/>
  <c r="B594"/>
  <c r="L466"/>
  <c r="B466"/>
  <c r="D466"/>
  <c r="G466"/>
  <c r="D276"/>
  <c r="B276"/>
  <c r="L276"/>
  <c r="G276"/>
  <c r="B344"/>
  <c r="D344"/>
  <c r="G344"/>
  <c r="L344"/>
  <c r="G409"/>
  <c r="L409"/>
  <c r="D409"/>
  <c r="B409"/>
  <c r="G83"/>
  <c r="D83"/>
  <c r="B83"/>
  <c r="L83"/>
  <c r="L143"/>
  <c r="D143"/>
  <c r="G143"/>
  <c r="B143"/>
  <c r="L613"/>
  <c r="G613"/>
  <c r="B613"/>
  <c r="D613"/>
  <c r="D75"/>
  <c r="B75"/>
  <c r="L75"/>
  <c r="G75"/>
  <c r="D540"/>
  <c r="B540"/>
  <c r="L540"/>
  <c r="G540"/>
  <c r="D600"/>
  <c r="G600"/>
  <c r="L600"/>
  <c r="B600"/>
  <c r="L99"/>
  <c r="B99"/>
  <c r="D99"/>
  <c r="G99"/>
  <c r="G283"/>
  <c r="D283"/>
  <c r="L283"/>
  <c r="B283"/>
  <c r="B36"/>
  <c r="D36"/>
  <c r="G36"/>
  <c r="L36"/>
  <c r="B367"/>
  <c r="G367"/>
  <c r="D367"/>
  <c r="L367"/>
  <c r="G41"/>
  <c r="B41"/>
  <c r="D41"/>
  <c r="L41"/>
  <c r="L110"/>
  <c r="B110"/>
  <c r="D110"/>
  <c r="G110"/>
  <c r="G437"/>
  <c r="L437"/>
  <c r="D437"/>
  <c r="B437"/>
  <c r="G147"/>
  <c r="B147"/>
  <c r="L147"/>
  <c r="D147"/>
  <c r="G196"/>
  <c r="L196"/>
  <c r="D196"/>
  <c r="B196"/>
  <c r="D513"/>
  <c r="L513"/>
  <c r="B513"/>
  <c r="G513"/>
  <c r="B185"/>
  <c r="D185"/>
  <c r="L185"/>
  <c r="G185"/>
  <c r="B397"/>
  <c r="L397"/>
  <c r="D397"/>
  <c r="G397"/>
  <c r="B365"/>
  <c r="L365"/>
  <c r="G365"/>
  <c r="D365"/>
  <c r="B35"/>
  <c r="L35"/>
  <c r="D35"/>
  <c r="G35"/>
  <c r="D609"/>
  <c r="G609"/>
  <c r="B609"/>
  <c r="L609"/>
  <c r="B330"/>
  <c r="G330"/>
  <c r="L330"/>
  <c r="D330"/>
  <c r="G180"/>
  <c r="L180"/>
  <c r="D180"/>
  <c r="B180"/>
  <c r="L394"/>
  <c r="B394"/>
  <c r="G394"/>
  <c r="D394"/>
  <c r="G353"/>
  <c r="L353"/>
  <c r="D353"/>
  <c r="B353"/>
  <c r="D618"/>
  <c r="B618"/>
  <c r="L618"/>
  <c r="G618"/>
  <c r="D128"/>
  <c r="B128"/>
  <c r="L128"/>
  <c r="G128"/>
  <c r="D74"/>
  <c r="G74"/>
  <c r="L74"/>
  <c r="B74"/>
  <c r="G237"/>
  <c r="B237"/>
  <c r="D237"/>
  <c r="L237"/>
  <c r="L517"/>
  <c r="D517"/>
  <c r="G517"/>
  <c r="B517"/>
  <c r="D67"/>
  <c r="G67"/>
  <c r="L67"/>
  <c r="B67"/>
  <c r="L577"/>
  <c r="D577"/>
  <c r="B577"/>
  <c r="G577"/>
  <c r="D569"/>
  <c r="L569"/>
  <c r="G569"/>
  <c r="B569"/>
  <c r="D483"/>
  <c r="L483"/>
  <c r="G483"/>
  <c r="B483"/>
  <c r="G606"/>
  <c r="L606"/>
  <c r="B606"/>
  <c r="D606"/>
  <c r="D376"/>
  <c r="L376"/>
  <c r="G376"/>
  <c r="B376"/>
  <c r="B488"/>
  <c r="D488"/>
  <c r="G488"/>
  <c r="L488"/>
  <c r="L228"/>
  <c r="D228"/>
  <c r="B228"/>
  <c r="G228"/>
  <c r="L220"/>
  <c r="G220"/>
  <c r="D220"/>
  <c r="B220"/>
  <c r="G706"/>
  <c r="B706"/>
  <c r="L706"/>
  <c r="D706"/>
  <c r="L566"/>
  <c r="D566"/>
  <c r="B566"/>
  <c r="G566"/>
  <c r="G610"/>
  <c r="D610"/>
  <c r="B610"/>
  <c r="L610"/>
  <c r="D318"/>
  <c r="G318"/>
  <c r="B318"/>
  <c r="L318"/>
  <c r="L419"/>
  <c r="D419"/>
  <c r="B419"/>
  <c r="G419"/>
  <c r="B660"/>
  <c r="G660"/>
  <c r="D660"/>
  <c r="L660"/>
  <c r="D207"/>
  <c r="L207"/>
  <c r="B207"/>
  <c r="G207"/>
  <c r="G265"/>
  <c r="L265"/>
  <c r="B265"/>
  <c r="D265"/>
  <c r="D495"/>
  <c r="L495"/>
  <c r="G495"/>
  <c r="B495"/>
  <c r="L50"/>
  <c r="D50"/>
  <c r="B50"/>
  <c r="G50"/>
  <c r="B300"/>
  <c r="G300"/>
  <c r="D300"/>
  <c r="L300"/>
  <c r="B505"/>
  <c r="L505"/>
  <c r="G505"/>
  <c r="D505"/>
  <c r="G25"/>
  <c r="D25"/>
  <c r="L25"/>
  <c r="B25"/>
  <c r="D520"/>
  <c r="G520"/>
  <c r="L520"/>
  <c r="B520"/>
  <c r="L442"/>
  <c r="B442"/>
  <c r="D442"/>
  <c r="G442"/>
  <c r="D31"/>
  <c r="G31"/>
  <c r="B31"/>
  <c r="L31"/>
  <c r="D71"/>
  <c r="G71"/>
  <c r="B71"/>
  <c r="L71"/>
  <c r="G433"/>
  <c r="D433"/>
  <c r="L433"/>
  <c r="B433"/>
  <c r="L576"/>
  <c r="B576"/>
  <c r="G576"/>
  <c r="D576"/>
  <c r="B599"/>
  <c r="D599"/>
  <c r="L599"/>
  <c r="G599"/>
  <c r="G634"/>
  <c r="L634"/>
  <c r="D634"/>
  <c r="B634"/>
  <c r="L362"/>
  <c r="B362"/>
  <c r="G362"/>
  <c r="D362"/>
  <c r="G305"/>
  <c r="B305"/>
  <c r="D305"/>
  <c r="L305"/>
  <c r="L95"/>
  <c r="B95"/>
  <c r="G95"/>
  <c r="D95"/>
  <c r="D674"/>
  <c r="L674"/>
  <c r="G674"/>
  <c r="B674"/>
  <c r="B106"/>
  <c r="L106"/>
  <c r="D106"/>
  <c r="G106"/>
  <c r="B187"/>
  <c r="L187"/>
  <c r="G187"/>
  <c r="D187"/>
  <c r="L140"/>
  <c r="B140"/>
  <c r="G140"/>
  <c r="D140"/>
  <c r="D235"/>
  <c r="L235"/>
  <c r="G235"/>
  <c r="B235"/>
  <c r="B103"/>
  <c r="G103"/>
  <c r="D103"/>
  <c r="L103"/>
  <c r="D663"/>
  <c r="B663"/>
  <c r="L663"/>
  <c r="G663"/>
  <c r="L699"/>
  <c r="G699"/>
  <c r="D699"/>
  <c r="B699"/>
  <c r="G29"/>
  <c r="B29"/>
  <c r="L29"/>
  <c r="D29"/>
  <c r="L608"/>
  <c r="G608"/>
  <c r="D608"/>
  <c r="B608"/>
  <c r="D33"/>
  <c r="B33"/>
  <c r="G33"/>
  <c r="L33"/>
  <c r="D445"/>
  <c r="B445"/>
  <c r="G445"/>
  <c r="L445"/>
  <c r="L570"/>
  <c r="D570"/>
  <c r="B570"/>
  <c r="G570"/>
  <c r="G510"/>
  <c r="B510"/>
  <c r="D510"/>
  <c r="L510"/>
  <c r="B564"/>
  <c r="G564"/>
  <c r="L564"/>
  <c r="D564"/>
  <c r="D152"/>
  <c r="L152"/>
  <c r="G152"/>
  <c r="B152"/>
  <c r="B542"/>
  <c r="L542"/>
  <c r="G542"/>
  <c r="D542"/>
  <c r="B295"/>
  <c r="L295"/>
  <c r="D295"/>
  <c r="G295"/>
  <c r="B286"/>
  <c r="L286"/>
  <c r="D286"/>
  <c r="G286"/>
  <c r="B688"/>
  <c r="G688"/>
  <c r="D688"/>
  <c r="L688"/>
  <c r="G130"/>
  <c r="L130"/>
  <c r="D130"/>
  <c r="B130"/>
  <c r="D161"/>
  <c r="B161"/>
  <c r="L161"/>
  <c r="G161"/>
  <c r="D453"/>
  <c r="B453"/>
  <c r="G453"/>
  <c r="L453"/>
  <c r="D459"/>
  <c r="L459"/>
  <c r="G459"/>
  <c r="B459"/>
  <c r="D516"/>
  <c r="B516"/>
  <c r="L516"/>
  <c r="G516"/>
  <c r="L146"/>
  <c r="G146"/>
  <c r="B146"/>
  <c r="D146"/>
  <c r="G422"/>
  <c r="B422"/>
  <c r="L422"/>
  <c r="D422"/>
  <c r="L462"/>
  <c r="G462"/>
  <c r="B462"/>
  <c r="D462"/>
  <c r="D290"/>
  <c r="L290"/>
  <c r="B290"/>
  <c r="G290"/>
  <c r="B205"/>
  <c r="D205"/>
  <c r="G205"/>
  <c r="L205"/>
  <c r="G560"/>
  <c r="L560"/>
  <c r="D560"/>
  <c r="B560"/>
  <c r="L666"/>
  <c r="G666"/>
  <c r="B666"/>
  <c r="D666"/>
  <c r="D333"/>
  <c r="B333"/>
  <c r="L333"/>
  <c r="G333"/>
  <c r="G631"/>
  <c r="B631"/>
  <c r="D631"/>
  <c r="L631"/>
  <c r="D463"/>
  <c r="B463"/>
  <c r="L463"/>
  <c r="G463"/>
  <c r="G255"/>
  <c r="L255"/>
  <c r="B255"/>
  <c r="D255"/>
  <c r="D659"/>
  <c r="B659"/>
  <c r="L659"/>
  <c r="G659"/>
  <c r="D480"/>
  <c r="L480"/>
  <c r="B480"/>
  <c r="G480"/>
  <c r="D494"/>
  <c r="G494"/>
  <c r="B494"/>
  <c r="L494"/>
  <c r="G222"/>
  <c r="L222"/>
  <c r="B222"/>
  <c r="D222"/>
  <c r="D155"/>
  <c r="B155"/>
  <c r="L155"/>
  <c r="G155"/>
  <c r="L284"/>
  <c r="D284"/>
  <c r="B284"/>
  <c r="G284"/>
  <c r="L169"/>
  <c r="D169"/>
  <c r="G169"/>
  <c r="B169"/>
  <c r="B217"/>
  <c r="L217"/>
  <c r="G217"/>
  <c r="D217"/>
  <c r="B590"/>
  <c r="D590"/>
  <c r="L590"/>
  <c r="G590"/>
  <c r="L581"/>
  <c r="G581"/>
  <c r="B581"/>
  <c r="D581"/>
  <c r="B345"/>
  <c r="G345"/>
  <c r="L345"/>
  <c r="D345"/>
  <c r="D167"/>
  <c r="L167"/>
  <c r="B167"/>
  <c r="G167"/>
  <c r="L87"/>
  <c r="G87"/>
  <c r="D87"/>
  <c r="B87"/>
  <c r="B55"/>
  <c r="G55"/>
  <c r="L55"/>
  <c r="D55"/>
  <c r="D555"/>
  <c r="B555"/>
  <c r="G555"/>
  <c r="L555"/>
  <c r="L651"/>
  <c r="B651"/>
  <c r="G651"/>
  <c r="D651"/>
  <c r="L436"/>
  <c r="D436"/>
  <c r="G436"/>
  <c r="B436"/>
  <c r="G72"/>
  <c r="L72"/>
  <c r="D72"/>
  <c r="B72"/>
  <c r="B359"/>
  <c r="L359"/>
  <c r="D359"/>
  <c r="G359"/>
  <c r="L281"/>
  <c r="D281"/>
  <c r="G281"/>
  <c r="B281"/>
  <c r="G105"/>
  <c r="B105"/>
  <c r="L105"/>
  <c r="D105"/>
  <c r="G322"/>
  <c r="L322"/>
  <c r="B322"/>
  <c r="D322"/>
  <c r="D512"/>
  <c r="L512"/>
  <c r="G512"/>
  <c r="B512"/>
  <c r="L383"/>
  <c r="D383"/>
  <c r="G383"/>
  <c r="B383"/>
  <c r="B288"/>
  <c r="G288"/>
  <c r="D288"/>
  <c r="L288"/>
  <c r="B252"/>
  <c r="L252"/>
  <c r="D252"/>
  <c r="G252"/>
  <c r="B406"/>
  <c r="L406"/>
  <c r="G406"/>
  <c r="D406"/>
  <c r="L260"/>
  <c r="D260"/>
  <c r="B260"/>
  <c r="G260"/>
  <c r="D329"/>
  <c r="G329"/>
  <c r="B329"/>
  <c r="L329"/>
  <c r="L474"/>
  <c r="B474"/>
  <c r="D474"/>
  <c r="G474"/>
  <c r="B626"/>
  <c r="G626"/>
  <c r="L626"/>
  <c r="D626"/>
  <c r="B233"/>
  <c r="L233"/>
  <c r="G233"/>
  <c r="D233"/>
  <c r="B239"/>
  <c r="L239"/>
  <c r="D239"/>
  <c r="G239"/>
  <c r="L451"/>
  <c r="B451"/>
  <c r="G451"/>
  <c r="D451"/>
  <c r="L332"/>
  <c r="D332"/>
  <c r="B332"/>
  <c r="G332"/>
  <c r="B338"/>
  <c r="D338"/>
  <c r="G338"/>
  <c r="L338"/>
  <c r="L588"/>
  <c r="G588"/>
  <c r="B588"/>
  <c r="D588"/>
  <c r="D616"/>
  <c r="L616"/>
  <c r="B616"/>
  <c r="G616"/>
  <c r="G537"/>
  <c r="B537"/>
  <c r="L537"/>
  <c r="D537"/>
  <c r="L671"/>
  <c r="D671"/>
  <c r="G671"/>
  <c r="B671"/>
  <c r="G639"/>
  <c r="L639"/>
  <c r="D639"/>
  <c r="B639"/>
  <c r="L707"/>
  <c r="G707"/>
  <c r="D707"/>
  <c r="B707"/>
  <c r="L38"/>
  <c r="B38"/>
  <c r="G38"/>
  <c r="D38"/>
  <c r="G240"/>
  <c r="B240"/>
  <c r="D240"/>
  <c r="L240"/>
  <c r="D403"/>
  <c r="L403"/>
  <c r="G403"/>
  <c r="B403"/>
  <c r="L122"/>
  <c r="G122"/>
  <c r="D122"/>
  <c r="B122"/>
  <c r="G77"/>
  <c r="B77"/>
  <c r="D77"/>
  <c r="L77"/>
  <c r="B76"/>
  <c r="L76"/>
  <c r="G76"/>
  <c r="D76"/>
  <c r="D27"/>
  <c r="G27"/>
  <c r="L27"/>
  <c r="B27"/>
  <c r="B658"/>
  <c r="G658"/>
  <c r="D658"/>
  <c r="L658"/>
  <c r="L447"/>
  <c r="B447"/>
  <c r="G447"/>
  <c r="D447"/>
  <c r="B585"/>
  <c r="L585"/>
  <c r="D585"/>
  <c r="G585"/>
  <c r="G312"/>
  <c r="B312"/>
  <c r="D312"/>
  <c r="L312"/>
  <c r="L45"/>
  <c r="B45"/>
  <c r="D45"/>
  <c r="G45"/>
  <c r="G258"/>
  <c r="L258"/>
  <c r="D258"/>
  <c r="B258"/>
  <c r="L528"/>
  <c r="B528"/>
  <c r="G528"/>
  <c r="D528"/>
  <c r="G226"/>
  <c r="D226"/>
  <c r="L226"/>
  <c r="B226"/>
  <c r="L489"/>
  <c r="D489"/>
  <c r="B489"/>
  <c r="G489"/>
  <c r="B654"/>
  <c r="G654"/>
  <c r="D654"/>
  <c r="L654"/>
  <c r="B126"/>
  <c r="G126"/>
  <c r="D126"/>
  <c r="L126"/>
  <c r="B100"/>
  <c r="G100"/>
  <c r="L100"/>
  <c r="D100"/>
  <c r="G424"/>
  <c r="B424"/>
  <c r="D424"/>
  <c r="L424"/>
  <c r="L158"/>
  <c r="D158"/>
  <c r="B158"/>
  <c r="G158"/>
  <c r="L139"/>
  <c r="D139"/>
  <c r="B139"/>
  <c r="G139"/>
  <c r="G416"/>
  <c r="B416"/>
  <c r="L416"/>
  <c r="D416"/>
  <c r="G360"/>
  <c r="B360"/>
  <c r="D360"/>
  <c r="L360"/>
  <c r="B313"/>
  <c r="G313"/>
  <c r="D313"/>
  <c r="L313"/>
  <c r="L647"/>
  <c r="D647"/>
  <c r="B647"/>
  <c r="G647"/>
  <c r="B584"/>
  <c r="D584"/>
  <c r="G584"/>
  <c r="L584"/>
  <c r="D69"/>
  <c r="L69"/>
  <c r="G69"/>
  <c r="B69"/>
  <c r="G113"/>
  <c r="D113"/>
  <c r="L113"/>
  <c r="B113"/>
  <c r="D340"/>
  <c r="G340"/>
  <c r="B340"/>
  <c r="L340"/>
  <c r="L267"/>
  <c r="G267"/>
  <c r="D267"/>
  <c r="B267"/>
  <c r="G515"/>
  <c r="B515"/>
  <c r="D515"/>
  <c r="L515"/>
  <c r="L341"/>
  <c r="D341"/>
  <c r="G341"/>
  <c r="B341"/>
  <c r="B202"/>
  <c r="G202"/>
  <c r="L202"/>
  <c r="D202"/>
  <c r="B525"/>
  <c r="D525"/>
  <c r="G525"/>
  <c r="L525"/>
  <c r="D119"/>
  <c r="G119"/>
  <c r="L119"/>
  <c r="B119"/>
  <c r="G319"/>
  <c r="L319"/>
  <c r="B319"/>
  <c r="D319"/>
  <c r="B427"/>
  <c r="D427"/>
  <c r="G427"/>
  <c r="L427"/>
  <c r="L500"/>
  <c r="B500"/>
  <c r="D500"/>
  <c r="G500"/>
  <c r="D221"/>
  <c r="L221"/>
  <c r="B221"/>
  <c r="G221"/>
  <c r="D316"/>
  <c r="B316"/>
  <c r="L316"/>
  <c r="G316"/>
  <c r="B309"/>
  <c r="L309"/>
  <c r="D309"/>
  <c r="G309"/>
  <c r="B522"/>
  <c r="D522"/>
  <c r="G522"/>
  <c r="L522"/>
  <c r="L279"/>
  <c r="G279"/>
  <c r="B279"/>
  <c r="D279"/>
  <c r="G86"/>
  <c r="L86"/>
  <c r="D86"/>
  <c r="B86"/>
  <c r="G632"/>
  <c r="B632"/>
  <c r="L632"/>
  <c r="D632"/>
  <c r="B435"/>
  <c r="G435"/>
  <c r="L435"/>
  <c r="D435"/>
  <c r="L401"/>
  <c r="B401"/>
  <c r="D401"/>
  <c r="G401"/>
  <c r="L156"/>
  <c r="G156"/>
  <c r="D156"/>
  <c r="B156"/>
  <c r="B61"/>
  <c r="L61"/>
  <c r="G61"/>
  <c r="D61"/>
  <c r="B563"/>
  <c r="G563"/>
  <c r="D563"/>
  <c r="L563"/>
  <c r="D43"/>
  <c r="B43"/>
  <c r="G43"/>
  <c r="L43"/>
  <c r="D339"/>
  <c r="B339"/>
  <c r="L339"/>
  <c r="G339"/>
  <c r="D556"/>
  <c r="L556"/>
  <c r="B556"/>
  <c r="G556"/>
  <c r="D236"/>
  <c r="L236"/>
  <c r="G236"/>
  <c r="B236"/>
  <c r="D208"/>
  <c r="B208"/>
  <c r="L208"/>
  <c r="G208"/>
  <c r="L199"/>
  <c r="B199"/>
  <c r="D199"/>
  <c r="G199"/>
  <c r="B411"/>
  <c r="G411"/>
  <c r="D411"/>
  <c r="L411"/>
  <c r="B63"/>
  <c r="D63"/>
  <c r="L63"/>
  <c r="G63"/>
  <c r="L229"/>
  <c r="G229"/>
  <c r="D229"/>
  <c r="B229"/>
  <c r="D62"/>
  <c r="G62"/>
  <c r="B62"/>
  <c r="L62"/>
  <c r="G562"/>
  <c r="D562"/>
  <c r="B562"/>
  <c r="L562"/>
  <c r="L575"/>
  <c r="G575"/>
  <c r="D575"/>
  <c r="B575"/>
  <c r="D142"/>
  <c r="B142"/>
  <c r="L142"/>
  <c r="G142"/>
  <c r="L552"/>
  <c r="D552"/>
  <c r="B552"/>
  <c r="G552"/>
  <c r="G292"/>
  <c r="D292"/>
  <c r="L292"/>
  <c r="B292"/>
  <c r="B173"/>
  <c r="G173"/>
  <c r="D173"/>
  <c r="L173"/>
  <c r="D336"/>
  <c r="L336"/>
  <c r="B336"/>
  <c r="G336"/>
  <c r="L51"/>
  <c r="D51"/>
  <c r="B51"/>
  <c r="G51"/>
  <c r="L446"/>
  <c r="D446"/>
  <c r="G446"/>
  <c r="B446"/>
  <c r="B702"/>
  <c r="G702"/>
  <c r="L702"/>
  <c r="D702"/>
  <c r="L47"/>
  <c r="D47"/>
  <c r="B47"/>
  <c r="G47"/>
  <c r="L296"/>
  <c r="B296"/>
  <c r="G296"/>
  <c r="D296"/>
  <c r="D456"/>
  <c r="L456"/>
  <c r="B456"/>
  <c r="G456"/>
  <c r="D303"/>
  <c r="G303"/>
  <c r="L303"/>
  <c r="B303"/>
  <c r="G578"/>
  <c r="B578"/>
  <c r="D578"/>
  <c r="L578"/>
  <c r="L507"/>
  <c r="B507"/>
  <c r="G507"/>
  <c r="D507"/>
  <c r="G198"/>
  <c r="L198"/>
  <c r="D198"/>
  <c r="B198"/>
  <c r="D597"/>
  <c r="L597"/>
  <c r="G597"/>
  <c r="B597"/>
  <c r="D705"/>
  <c r="G705"/>
  <c r="B705"/>
  <c r="L705"/>
  <c r="G574"/>
  <c r="L574"/>
  <c r="D574"/>
  <c r="B574"/>
  <c r="L261"/>
  <c r="B261"/>
  <c r="D261"/>
  <c r="G261"/>
  <c r="G464"/>
  <c r="L464"/>
  <c r="D464"/>
  <c r="B464"/>
  <c r="G108"/>
  <c r="B108"/>
  <c r="L108"/>
  <c r="D108"/>
  <c r="D270"/>
  <c r="B270"/>
  <c r="L270"/>
  <c r="G270"/>
  <c r="B579"/>
  <c r="D579"/>
  <c r="G579"/>
  <c r="L579"/>
  <c r="D687"/>
  <c r="L687"/>
  <c r="G687"/>
  <c r="B687"/>
  <c r="G627"/>
  <c r="B627"/>
  <c r="L627"/>
  <c r="D627"/>
  <c r="L214"/>
  <c r="B214"/>
  <c r="D214"/>
  <c r="G214"/>
  <c r="L496"/>
  <c r="B496"/>
  <c r="G496"/>
  <c r="D496"/>
  <c r="B457"/>
  <c r="D457"/>
  <c r="L457"/>
  <c r="G457"/>
  <c r="G549"/>
  <c r="B549"/>
  <c r="L549"/>
  <c r="D549"/>
  <c r="D287"/>
  <c r="B287"/>
  <c r="L287"/>
  <c r="G287"/>
  <c r="L571"/>
  <c r="B571"/>
  <c r="G571"/>
  <c r="D571"/>
  <c r="G440"/>
  <c r="L440"/>
  <c r="D440"/>
  <c r="B440"/>
  <c r="L154"/>
  <c r="D154"/>
  <c r="G154"/>
  <c r="B154"/>
  <c r="L487"/>
  <c r="B487"/>
  <c r="G487"/>
  <c r="D487"/>
  <c r="G431"/>
  <c r="L431"/>
  <c r="D431"/>
  <c r="B431"/>
  <c r="G370"/>
  <c r="L370"/>
  <c r="B370"/>
  <c r="D370"/>
  <c r="B490"/>
  <c r="G490"/>
  <c r="D490"/>
  <c r="L490"/>
  <c r="D39"/>
  <c r="G39"/>
  <c r="L39"/>
  <c r="B39"/>
  <c r="B413"/>
  <c r="L413"/>
  <c r="D413"/>
  <c r="G413"/>
  <c r="D320"/>
  <c r="G320"/>
  <c r="L320"/>
  <c r="B320"/>
  <c r="L204"/>
  <c r="G204"/>
  <c r="D204"/>
  <c r="B204"/>
  <c r="G567"/>
  <c r="B567"/>
  <c r="D567"/>
  <c r="L567"/>
  <c r="D572"/>
  <c r="B572"/>
  <c r="G572"/>
  <c r="L572"/>
  <c r="G554"/>
  <c r="B554"/>
  <c r="L554"/>
  <c r="D554"/>
  <c r="L125"/>
  <c r="D125"/>
  <c r="G125"/>
  <c r="B125"/>
  <c r="L685"/>
  <c r="D685"/>
  <c r="G685"/>
  <c r="B685"/>
  <c r="B238"/>
  <c r="L238"/>
  <c r="G238"/>
  <c r="D238"/>
  <c r="G580"/>
  <c r="D580"/>
  <c r="L580"/>
  <c r="B580"/>
  <c r="G603"/>
  <c r="D603"/>
  <c r="L603"/>
  <c r="B603"/>
  <c r="L617"/>
  <c r="B617"/>
  <c r="G617"/>
  <c r="D617"/>
  <c r="G509"/>
  <c r="L509"/>
  <c r="B509"/>
  <c r="D509"/>
  <c r="B245"/>
  <c r="D245"/>
  <c r="L245"/>
  <c r="G245"/>
  <c r="G602"/>
  <c r="D602"/>
  <c r="B602"/>
  <c r="L602"/>
  <c r="G129"/>
  <c r="L129"/>
  <c r="B129"/>
  <c r="D129"/>
  <c r="D328"/>
  <c r="B328"/>
  <c r="L328"/>
  <c r="G328"/>
  <c r="L268"/>
  <c r="B268"/>
  <c r="D268"/>
  <c r="G268"/>
  <c r="D683"/>
  <c r="G683"/>
  <c r="L683"/>
  <c r="B683"/>
  <c r="L325"/>
  <c r="G325"/>
  <c r="B325"/>
  <c r="D325"/>
  <c r="D619"/>
  <c r="L619"/>
  <c r="G619"/>
  <c r="B619"/>
  <c r="B449"/>
  <c r="L449"/>
  <c r="D449"/>
  <c r="G449"/>
  <c r="B538"/>
  <c r="G538"/>
  <c r="D538"/>
  <c r="L538"/>
  <c r="D271"/>
  <c r="L271"/>
  <c r="G271"/>
  <c r="B271"/>
  <c r="B628"/>
  <c r="G628"/>
  <c r="D628"/>
  <c r="L628"/>
  <c r="L53"/>
  <c r="D53"/>
  <c r="B53"/>
  <c r="G53"/>
  <c r="B675"/>
  <c r="G675"/>
  <c r="L675"/>
  <c r="D675"/>
  <c r="G96"/>
  <c r="L96"/>
  <c r="D96"/>
  <c r="B96"/>
  <c r="G369"/>
  <c r="D369"/>
  <c r="L369"/>
  <c r="B369"/>
  <c r="B543"/>
  <c r="D543"/>
  <c r="G543"/>
  <c r="L543"/>
  <c r="D479"/>
  <c r="L479"/>
  <c r="B479"/>
  <c r="G479"/>
  <c r="D605"/>
  <c r="L605"/>
  <c r="G605"/>
  <c r="B605"/>
  <c r="G455"/>
  <c r="L455"/>
  <c r="D455"/>
  <c r="B455"/>
  <c r="L184"/>
  <c r="B184"/>
  <c r="G184"/>
  <c r="D184"/>
  <c r="G90"/>
  <c r="B90"/>
  <c r="D90"/>
  <c r="L90"/>
  <c r="B246"/>
  <c r="L246"/>
  <c r="D246"/>
  <c r="G246"/>
  <c r="G482"/>
  <c r="L482"/>
  <c r="D482"/>
  <c r="B482"/>
  <c r="L168"/>
  <c r="D168"/>
  <c r="B168"/>
  <c r="G168"/>
  <c r="B307"/>
  <c r="L307"/>
  <c r="D307"/>
  <c r="G307"/>
  <c r="B91"/>
  <c r="D91"/>
  <c r="L91"/>
  <c r="G91"/>
  <c r="B124"/>
  <c r="L124"/>
  <c r="D124"/>
  <c r="G124"/>
  <c r="L640"/>
  <c r="B640"/>
  <c r="D640"/>
  <c r="G640"/>
  <c r="D559"/>
  <c r="B559"/>
  <c r="L559"/>
  <c r="G559"/>
  <c r="G396"/>
  <c r="B396"/>
  <c r="L396"/>
  <c r="D396"/>
  <c r="G215"/>
  <c r="L215"/>
  <c r="D215"/>
  <c r="B215"/>
  <c r="L623"/>
  <c r="G623"/>
  <c r="B623"/>
  <c r="D623"/>
  <c r="G546"/>
  <c r="B546"/>
  <c r="D546"/>
  <c r="L546"/>
  <c r="B194"/>
  <c r="L194"/>
  <c r="G194"/>
  <c r="D194"/>
  <c r="B46"/>
  <c r="G46"/>
  <c r="D46"/>
  <c r="L46"/>
  <c r="G620"/>
  <c r="L620"/>
  <c r="D620"/>
  <c r="B620"/>
  <c r="B343"/>
  <c r="D343"/>
  <c r="G343"/>
  <c r="L343"/>
  <c r="L458"/>
  <c r="G458"/>
  <c r="B458"/>
  <c r="D458"/>
  <c r="B673"/>
  <c r="G673"/>
  <c r="D673"/>
  <c r="L673"/>
  <c r="L534"/>
  <c r="D534"/>
  <c r="B534"/>
  <c r="G534"/>
  <c r="L541"/>
  <c r="D541"/>
  <c r="G541"/>
  <c r="B541"/>
  <c r="D472"/>
  <c r="L472"/>
  <c r="B472"/>
  <c r="G472"/>
  <c r="D40"/>
  <c r="G40"/>
  <c r="B40"/>
  <c r="L40"/>
  <c r="B425"/>
  <c r="L425"/>
  <c r="D425"/>
  <c r="G425"/>
  <c r="G175"/>
  <c r="L175"/>
  <c r="B175"/>
  <c r="D175"/>
  <c r="L638"/>
  <c r="B638"/>
  <c r="G638"/>
  <c r="D638"/>
  <c r="B234"/>
  <c r="D234"/>
  <c r="L234"/>
  <c r="G234"/>
  <c r="D690"/>
  <c r="B690"/>
  <c r="L690"/>
  <c r="G690"/>
  <c r="G294"/>
  <c r="B294"/>
  <c r="L294"/>
  <c r="D294"/>
  <c r="L259"/>
  <c r="G259"/>
  <c r="B259"/>
  <c r="D259"/>
  <c r="E15" i="54"/>
  <c r="L15" s="1"/>
  <c r="M15" s="1"/>
  <c r="H16"/>
  <c r="I16"/>
  <c r="L14"/>
  <c r="M14" s="1"/>
  <c r="N14" s="1"/>
  <c r="P14" s="1"/>
  <c r="J15"/>
  <c r="D16"/>
  <c r="C17"/>
  <c r="S7"/>
  <c r="Q8"/>
  <c r="I13" i="41" l="1"/>
  <c r="K13"/>
  <c r="H13"/>
  <c r="E13"/>
  <c r="A18" i="54"/>
  <c r="O17"/>
  <c r="E15" i="41"/>
  <c r="E12"/>
  <c r="K12"/>
  <c r="I12"/>
  <c r="H12"/>
  <c r="J12"/>
  <c r="J15"/>
  <c r="K20"/>
  <c r="H15"/>
  <c r="I15"/>
  <c r="H20"/>
  <c r="J20"/>
  <c r="I20"/>
  <c r="K17"/>
  <c r="H17"/>
  <c r="J17"/>
  <c r="K19"/>
  <c r="I19"/>
  <c r="J19"/>
  <c r="E19"/>
  <c r="H14"/>
  <c r="I14"/>
  <c r="J14"/>
  <c r="K14"/>
  <c r="E21"/>
  <c r="I21"/>
  <c r="H21"/>
  <c r="J21"/>
  <c r="K18"/>
  <c r="E18"/>
  <c r="H18"/>
  <c r="J18"/>
  <c r="H541"/>
  <c r="I541"/>
  <c r="K541"/>
  <c r="J541"/>
  <c r="E541"/>
  <c r="H455"/>
  <c r="E455"/>
  <c r="J455"/>
  <c r="K455"/>
  <c r="I455"/>
  <c r="K605"/>
  <c r="E605"/>
  <c r="I605"/>
  <c r="H605"/>
  <c r="J605"/>
  <c r="K619"/>
  <c r="H619"/>
  <c r="I619"/>
  <c r="E619"/>
  <c r="J619"/>
  <c r="J683"/>
  <c r="E683"/>
  <c r="I683"/>
  <c r="K683"/>
  <c r="H683"/>
  <c r="K370"/>
  <c r="E370"/>
  <c r="I370"/>
  <c r="H370"/>
  <c r="J370"/>
  <c r="I705"/>
  <c r="H705"/>
  <c r="K705"/>
  <c r="E705"/>
  <c r="J705"/>
  <c r="K446"/>
  <c r="I446"/>
  <c r="H446"/>
  <c r="J446"/>
  <c r="E446"/>
  <c r="H575"/>
  <c r="K575"/>
  <c r="I575"/>
  <c r="J575"/>
  <c r="E575"/>
  <c r="J229"/>
  <c r="K229"/>
  <c r="E229"/>
  <c r="H229"/>
  <c r="I229"/>
  <c r="I119"/>
  <c r="E119"/>
  <c r="K119"/>
  <c r="H119"/>
  <c r="J119"/>
  <c r="E341"/>
  <c r="I341"/>
  <c r="J341"/>
  <c r="K341"/>
  <c r="H341"/>
  <c r="I258"/>
  <c r="H258"/>
  <c r="E258"/>
  <c r="J258"/>
  <c r="K258"/>
  <c r="K281"/>
  <c r="I281"/>
  <c r="J281"/>
  <c r="E281"/>
  <c r="H281"/>
  <c r="I436"/>
  <c r="H436"/>
  <c r="J436"/>
  <c r="K436"/>
  <c r="E436"/>
  <c r="J152"/>
  <c r="I152"/>
  <c r="K152"/>
  <c r="E152"/>
  <c r="H152"/>
  <c r="J235"/>
  <c r="E235"/>
  <c r="K235"/>
  <c r="H235"/>
  <c r="I235"/>
  <c r="K634"/>
  <c r="E634"/>
  <c r="H634"/>
  <c r="I634"/>
  <c r="J634"/>
  <c r="I520"/>
  <c r="K520"/>
  <c r="H520"/>
  <c r="E520"/>
  <c r="J520"/>
  <c r="I25"/>
  <c r="E25"/>
  <c r="H25"/>
  <c r="J25"/>
  <c r="K25"/>
  <c r="I376"/>
  <c r="H376"/>
  <c r="E376"/>
  <c r="K376"/>
  <c r="J376"/>
  <c r="H353"/>
  <c r="J353"/>
  <c r="I353"/>
  <c r="K353"/>
  <c r="E353"/>
  <c r="K437"/>
  <c r="H437"/>
  <c r="I437"/>
  <c r="J437"/>
  <c r="E437"/>
  <c r="I283"/>
  <c r="K283"/>
  <c r="J283"/>
  <c r="H283"/>
  <c r="E283"/>
  <c r="K600"/>
  <c r="I600"/>
  <c r="J600"/>
  <c r="H600"/>
  <c r="E600"/>
  <c r="H143"/>
  <c r="J143"/>
  <c r="I143"/>
  <c r="E143"/>
  <c r="K143"/>
  <c r="J409"/>
  <c r="K409"/>
  <c r="E409"/>
  <c r="I409"/>
  <c r="H409"/>
  <c r="H594"/>
  <c r="E594"/>
  <c r="K594"/>
  <c r="J594"/>
  <c r="I594"/>
  <c r="E248"/>
  <c r="I248"/>
  <c r="K248"/>
  <c r="H248"/>
  <c r="J248"/>
  <c r="K696"/>
  <c r="I696"/>
  <c r="H696"/>
  <c r="E696"/>
  <c r="J696"/>
  <c r="H502"/>
  <c r="E502"/>
  <c r="J502"/>
  <c r="I502"/>
  <c r="K502"/>
  <c r="E179"/>
  <c r="J179"/>
  <c r="H179"/>
  <c r="I179"/>
  <c r="K179"/>
  <c r="K183"/>
  <c r="I183"/>
  <c r="E183"/>
  <c r="H183"/>
  <c r="J183"/>
  <c r="E166"/>
  <c r="K166"/>
  <c r="I166"/>
  <c r="J166"/>
  <c r="H166"/>
  <c r="K611"/>
  <c r="I611"/>
  <c r="J611"/>
  <c r="E611"/>
  <c r="H611"/>
  <c r="J291"/>
  <c r="H291"/>
  <c r="E291"/>
  <c r="K291"/>
  <c r="I291"/>
  <c r="I264"/>
  <c r="H264"/>
  <c r="E264"/>
  <c r="K264"/>
  <c r="J264"/>
  <c r="I171"/>
  <c r="E171"/>
  <c r="K171"/>
  <c r="J171"/>
  <c r="H171"/>
  <c r="J59"/>
  <c r="I59"/>
  <c r="K59"/>
  <c r="H59"/>
  <c r="E59"/>
  <c r="J493"/>
  <c r="H493"/>
  <c r="E493"/>
  <c r="K493"/>
  <c r="I493"/>
  <c r="K163"/>
  <c r="H163"/>
  <c r="J163"/>
  <c r="I163"/>
  <c r="E163"/>
  <c r="H26"/>
  <c r="E26"/>
  <c r="J26"/>
  <c r="I26"/>
  <c r="K26"/>
  <c r="H73"/>
  <c r="E73"/>
  <c r="J73"/>
  <c r="I73"/>
  <c r="K73"/>
  <c r="K250"/>
  <c r="J250"/>
  <c r="H250"/>
  <c r="I250"/>
  <c r="E250"/>
  <c r="J587"/>
  <c r="K587"/>
  <c r="I587"/>
  <c r="H587"/>
  <c r="E587"/>
  <c r="I486"/>
  <c r="K486"/>
  <c r="J486"/>
  <c r="H486"/>
  <c r="E486"/>
  <c r="K532"/>
  <c r="I532"/>
  <c r="H532"/>
  <c r="J532"/>
  <c r="E532"/>
  <c r="K604"/>
  <c r="I604"/>
  <c r="E604"/>
  <c r="J604"/>
  <c r="H604"/>
  <c r="E282"/>
  <c r="K282"/>
  <c r="H282"/>
  <c r="I282"/>
  <c r="J282"/>
  <c r="E44"/>
  <c r="H44"/>
  <c r="K44"/>
  <c r="I44"/>
  <c r="J44"/>
  <c r="I315"/>
  <c r="K315"/>
  <c r="E315"/>
  <c r="J315"/>
  <c r="H315"/>
  <c r="H443"/>
  <c r="J443"/>
  <c r="I443"/>
  <c r="K443"/>
  <c r="E443"/>
  <c r="I561"/>
  <c r="H561"/>
  <c r="K561"/>
  <c r="J561"/>
  <c r="E561"/>
  <c r="I644"/>
  <c r="H644"/>
  <c r="E644"/>
  <c r="K644"/>
  <c r="J644"/>
  <c r="K630"/>
  <c r="E630"/>
  <c r="H630"/>
  <c r="J630"/>
  <c r="I630"/>
  <c r="I448"/>
  <c r="K448"/>
  <c r="E448"/>
  <c r="H448"/>
  <c r="J448"/>
  <c r="E314"/>
  <c r="K314"/>
  <c r="J314"/>
  <c r="H314"/>
  <c r="I314"/>
  <c r="J681"/>
  <c r="H681"/>
  <c r="E681"/>
  <c r="I681"/>
  <c r="K681"/>
  <c r="I200"/>
  <c r="H200"/>
  <c r="K200"/>
  <c r="J200"/>
  <c r="E200"/>
  <c r="H415"/>
  <c r="I415"/>
  <c r="J415"/>
  <c r="E415"/>
  <c r="K415"/>
  <c r="E382"/>
  <c r="I382"/>
  <c r="J382"/>
  <c r="K382"/>
  <c r="H382"/>
  <c r="J465"/>
  <c r="I465"/>
  <c r="K465"/>
  <c r="H465"/>
  <c r="E465"/>
  <c r="I354"/>
  <c r="K354"/>
  <c r="E354"/>
  <c r="H354"/>
  <c r="J354"/>
  <c r="E708"/>
  <c r="I708"/>
  <c r="H708"/>
  <c r="K708"/>
  <c r="J708"/>
  <c r="E355"/>
  <c r="K355"/>
  <c r="I355"/>
  <c r="J355"/>
  <c r="H355"/>
  <c r="I351"/>
  <c r="H351"/>
  <c r="J351"/>
  <c r="E351"/>
  <c r="K351"/>
  <c r="K247"/>
  <c r="I247"/>
  <c r="H247"/>
  <c r="E247"/>
  <c r="J247"/>
  <c r="I70"/>
  <c r="K70"/>
  <c r="E70"/>
  <c r="H70"/>
  <c r="J70"/>
  <c r="J545"/>
  <c r="I545"/>
  <c r="H545"/>
  <c r="E545"/>
  <c r="K545"/>
  <c r="H297"/>
  <c r="I297"/>
  <c r="J297"/>
  <c r="K297"/>
  <c r="E297"/>
  <c r="J37"/>
  <c r="K37"/>
  <c r="E37"/>
  <c r="H37"/>
  <c r="I37"/>
  <c r="I85"/>
  <c r="J85"/>
  <c r="H85"/>
  <c r="K85"/>
  <c r="E85"/>
  <c r="I348"/>
  <c r="E348"/>
  <c r="H348"/>
  <c r="K348"/>
  <c r="J348"/>
  <c r="J157"/>
  <c r="I157"/>
  <c r="E157"/>
  <c r="K157"/>
  <c r="H157"/>
  <c r="K402"/>
  <c r="I402"/>
  <c r="H402"/>
  <c r="E402"/>
  <c r="J402"/>
  <c r="J68"/>
  <c r="I68"/>
  <c r="K68"/>
  <c r="H68"/>
  <c r="E68"/>
  <c r="H621"/>
  <c r="I621"/>
  <c r="K621"/>
  <c r="E621"/>
  <c r="J621"/>
  <c r="I78"/>
  <c r="K78"/>
  <c r="E78"/>
  <c r="J78"/>
  <c r="H78"/>
  <c r="H373"/>
  <c r="E373"/>
  <c r="J373"/>
  <c r="I373"/>
  <c r="K373"/>
  <c r="I137"/>
  <c r="J137"/>
  <c r="E137"/>
  <c r="K137"/>
  <c r="H137"/>
  <c r="K645"/>
  <c r="I645"/>
  <c r="J645"/>
  <c r="E645"/>
  <c r="H645"/>
  <c r="K56"/>
  <c r="E56"/>
  <c r="J56"/>
  <c r="H56"/>
  <c r="I56"/>
  <c r="E82"/>
  <c r="K82"/>
  <c r="H82"/>
  <c r="I82"/>
  <c r="J82"/>
  <c r="H65"/>
  <c r="K65"/>
  <c r="E65"/>
  <c r="I65"/>
  <c r="J65"/>
  <c r="I186"/>
  <c r="H186"/>
  <c r="J186"/>
  <c r="K186"/>
  <c r="E186"/>
  <c r="H378"/>
  <c r="K378"/>
  <c r="I378"/>
  <c r="J378"/>
  <c r="E378"/>
  <c r="H366"/>
  <c r="J366"/>
  <c r="E366"/>
  <c r="I366"/>
  <c r="K366"/>
  <c r="J189"/>
  <c r="K189"/>
  <c r="E189"/>
  <c r="H189"/>
  <c r="I189"/>
  <c r="K635"/>
  <c r="J635"/>
  <c r="E635"/>
  <c r="I635"/>
  <c r="H635"/>
  <c r="H285"/>
  <c r="I285"/>
  <c r="K285"/>
  <c r="J285"/>
  <c r="E285"/>
  <c r="I278"/>
  <c r="H278"/>
  <c r="K278"/>
  <c r="E278"/>
  <c r="J278"/>
  <c r="J550"/>
  <c r="H550"/>
  <c r="K550"/>
  <c r="I550"/>
  <c r="E550"/>
  <c r="I331"/>
  <c r="H331"/>
  <c r="J331"/>
  <c r="K331"/>
  <c r="E331"/>
  <c r="J614"/>
  <c r="I614"/>
  <c r="H614"/>
  <c r="E614"/>
  <c r="K614"/>
  <c r="K57"/>
  <c r="H57"/>
  <c r="J57"/>
  <c r="E57"/>
  <c r="I57"/>
  <c r="E384"/>
  <c r="K384"/>
  <c r="I384"/>
  <c r="J384"/>
  <c r="H384"/>
  <c r="J227"/>
  <c r="H227"/>
  <c r="K227"/>
  <c r="E227"/>
  <c r="I227"/>
  <c r="H533"/>
  <c r="I533"/>
  <c r="E533"/>
  <c r="K533"/>
  <c r="J533"/>
  <c r="E426"/>
  <c r="K426"/>
  <c r="J426"/>
  <c r="I426"/>
  <c r="H426"/>
  <c r="H657"/>
  <c r="I657"/>
  <c r="K657"/>
  <c r="J657"/>
  <c r="E657"/>
  <c r="H711"/>
  <c r="I711"/>
  <c r="K711"/>
  <c r="J711"/>
  <c r="H79"/>
  <c r="E79"/>
  <c r="K79"/>
  <c r="J79"/>
  <c r="I79"/>
  <c r="I595"/>
  <c r="E595"/>
  <c r="J595"/>
  <c r="K595"/>
  <c r="H595"/>
  <c r="I656"/>
  <c r="K656"/>
  <c r="E656"/>
  <c r="H656"/>
  <c r="J656"/>
  <c r="J342"/>
  <c r="I342"/>
  <c r="E342"/>
  <c r="H342"/>
  <c r="K342"/>
  <c r="H664"/>
  <c r="I664"/>
  <c r="E664"/>
  <c r="J664"/>
  <c r="K664"/>
  <c r="I536"/>
  <c r="E536"/>
  <c r="J536"/>
  <c r="H536"/>
  <c r="K536"/>
  <c r="J390"/>
  <c r="H390"/>
  <c r="K390"/>
  <c r="E390"/>
  <c r="I390"/>
  <c r="J249"/>
  <c r="K249"/>
  <c r="E249"/>
  <c r="I249"/>
  <c r="H249"/>
  <c r="K583"/>
  <c r="J583"/>
  <c r="E583"/>
  <c r="I583"/>
  <c r="H583"/>
  <c r="K244"/>
  <c r="H244"/>
  <c r="E244"/>
  <c r="I244"/>
  <c r="J244"/>
  <c r="I251"/>
  <c r="H251"/>
  <c r="E251"/>
  <c r="J251"/>
  <c r="K251"/>
  <c r="J620"/>
  <c r="H620"/>
  <c r="K620"/>
  <c r="E620"/>
  <c r="I620"/>
  <c r="J125"/>
  <c r="E125"/>
  <c r="H125"/>
  <c r="I125"/>
  <c r="K125"/>
  <c r="K687"/>
  <c r="H687"/>
  <c r="I687"/>
  <c r="E687"/>
  <c r="J687"/>
  <c r="I464"/>
  <c r="K464"/>
  <c r="J464"/>
  <c r="H464"/>
  <c r="E464"/>
  <c r="K173"/>
  <c r="E173"/>
  <c r="J173"/>
  <c r="H173"/>
  <c r="I173"/>
  <c r="J63"/>
  <c r="H63"/>
  <c r="I63"/>
  <c r="K63"/>
  <c r="E63"/>
  <c r="I411"/>
  <c r="H411"/>
  <c r="J411"/>
  <c r="E411"/>
  <c r="K411"/>
  <c r="K427"/>
  <c r="H427"/>
  <c r="I427"/>
  <c r="J427"/>
  <c r="E427"/>
  <c r="H259"/>
  <c r="I259"/>
  <c r="J259"/>
  <c r="K259"/>
  <c r="E259"/>
  <c r="H175"/>
  <c r="I175"/>
  <c r="K175"/>
  <c r="E175"/>
  <c r="J175"/>
  <c r="J40"/>
  <c r="K40"/>
  <c r="H40"/>
  <c r="I40"/>
  <c r="E40"/>
  <c r="J472"/>
  <c r="E472"/>
  <c r="I472"/>
  <c r="K472"/>
  <c r="H472"/>
  <c r="J458"/>
  <c r="I458"/>
  <c r="E458"/>
  <c r="K458"/>
  <c r="H458"/>
  <c r="J129"/>
  <c r="H129"/>
  <c r="K129"/>
  <c r="I129"/>
  <c r="E129"/>
  <c r="E292"/>
  <c r="J292"/>
  <c r="I292"/>
  <c r="K292"/>
  <c r="H292"/>
  <c r="K236"/>
  <c r="J236"/>
  <c r="E236"/>
  <c r="H236"/>
  <c r="I236"/>
  <c r="J156"/>
  <c r="K156"/>
  <c r="I156"/>
  <c r="E156"/>
  <c r="H156"/>
  <c r="J86"/>
  <c r="K86"/>
  <c r="I86"/>
  <c r="H86"/>
  <c r="E86"/>
  <c r="I226"/>
  <c r="J226"/>
  <c r="E226"/>
  <c r="H226"/>
  <c r="K226"/>
  <c r="K122"/>
  <c r="I122"/>
  <c r="J122"/>
  <c r="E122"/>
  <c r="H122"/>
  <c r="I403"/>
  <c r="J403"/>
  <c r="K403"/>
  <c r="H403"/>
  <c r="E403"/>
  <c r="E707"/>
  <c r="H707"/>
  <c r="J707"/>
  <c r="K707"/>
  <c r="I707"/>
  <c r="H639"/>
  <c r="J639"/>
  <c r="E639"/>
  <c r="I639"/>
  <c r="K639"/>
  <c r="H671"/>
  <c r="J671"/>
  <c r="E671"/>
  <c r="K671"/>
  <c r="I671"/>
  <c r="K169"/>
  <c r="J169"/>
  <c r="H169"/>
  <c r="E169"/>
  <c r="I169"/>
  <c r="I560"/>
  <c r="H560"/>
  <c r="J560"/>
  <c r="K560"/>
  <c r="E560"/>
  <c r="J459"/>
  <c r="E459"/>
  <c r="K459"/>
  <c r="H459"/>
  <c r="I459"/>
  <c r="J130"/>
  <c r="H130"/>
  <c r="E130"/>
  <c r="I130"/>
  <c r="K130"/>
  <c r="H608"/>
  <c r="I608"/>
  <c r="K608"/>
  <c r="J608"/>
  <c r="E608"/>
  <c r="J674"/>
  <c r="K674"/>
  <c r="E674"/>
  <c r="I674"/>
  <c r="H674"/>
  <c r="J220"/>
  <c r="K220"/>
  <c r="H220"/>
  <c r="I220"/>
  <c r="E220"/>
  <c r="I67"/>
  <c r="E67"/>
  <c r="H67"/>
  <c r="J67"/>
  <c r="K67"/>
  <c r="H517"/>
  <c r="K517"/>
  <c r="E517"/>
  <c r="I517"/>
  <c r="J517"/>
  <c r="H74"/>
  <c r="J74"/>
  <c r="I74"/>
  <c r="K74"/>
  <c r="E74"/>
  <c r="K180"/>
  <c r="I180"/>
  <c r="H180"/>
  <c r="J180"/>
  <c r="E180"/>
  <c r="H294"/>
  <c r="E294"/>
  <c r="K294"/>
  <c r="I294"/>
  <c r="J294"/>
  <c r="J690"/>
  <c r="K690"/>
  <c r="I690"/>
  <c r="H690"/>
  <c r="E690"/>
  <c r="E638"/>
  <c r="I638"/>
  <c r="H638"/>
  <c r="K638"/>
  <c r="J638"/>
  <c r="J396"/>
  <c r="I396"/>
  <c r="K396"/>
  <c r="H396"/>
  <c r="E396"/>
  <c r="H640"/>
  <c r="E640"/>
  <c r="J640"/>
  <c r="K640"/>
  <c r="I640"/>
  <c r="I184"/>
  <c r="E184"/>
  <c r="K184"/>
  <c r="H184"/>
  <c r="J184"/>
  <c r="E268"/>
  <c r="I268"/>
  <c r="K268"/>
  <c r="J268"/>
  <c r="H268"/>
  <c r="J328"/>
  <c r="E328"/>
  <c r="K328"/>
  <c r="I328"/>
  <c r="H328"/>
  <c r="H617"/>
  <c r="I617"/>
  <c r="K617"/>
  <c r="E617"/>
  <c r="J617"/>
  <c r="J554"/>
  <c r="E554"/>
  <c r="H554"/>
  <c r="I554"/>
  <c r="K554"/>
  <c r="I572"/>
  <c r="K572"/>
  <c r="E572"/>
  <c r="H572"/>
  <c r="J572"/>
  <c r="I567"/>
  <c r="H567"/>
  <c r="J567"/>
  <c r="K567"/>
  <c r="E567"/>
  <c r="H487"/>
  <c r="J487"/>
  <c r="E487"/>
  <c r="K487"/>
  <c r="I487"/>
  <c r="K571"/>
  <c r="H571"/>
  <c r="E571"/>
  <c r="I571"/>
  <c r="J571"/>
  <c r="J287"/>
  <c r="I287"/>
  <c r="K287"/>
  <c r="E287"/>
  <c r="H287"/>
  <c r="H549"/>
  <c r="E549"/>
  <c r="K549"/>
  <c r="I549"/>
  <c r="J549"/>
  <c r="E496"/>
  <c r="J496"/>
  <c r="I496"/>
  <c r="H496"/>
  <c r="K496"/>
  <c r="E214"/>
  <c r="H214"/>
  <c r="K214"/>
  <c r="J214"/>
  <c r="I214"/>
  <c r="E627"/>
  <c r="K627"/>
  <c r="H627"/>
  <c r="J627"/>
  <c r="I627"/>
  <c r="I270"/>
  <c r="K270"/>
  <c r="J270"/>
  <c r="H270"/>
  <c r="E270"/>
  <c r="I108"/>
  <c r="J108"/>
  <c r="H108"/>
  <c r="K108"/>
  <c r="E108"/>
  <c r="E261"/>
  <c r="K261"/>
  <c r="I261"/>
  <c r="H261"/>
  <c r="J261"/>
  <c r="E507"/>
  <c r="J507"/>
  <c r="I507"/>
  <c r="H507"/>
  <c r="K507"/>
  <c r="H578"/>
  <c r="K578"/>
  <c r="I578"/>
  <c r="J578"/>
  <c r="E578"/>
  <c r="J456"/>
  <c r="K456"/>
  <c r="I456"/>
  <c r="E456"/>
  <c r="H456"/>
  <c r="I47"/>
  <c r="H47"/>
  <c r="K47"/>
  <c r="J47"/>
  <c r="E47"/>
  <c r="E51"/>
  <c r="K51"/>
  <c r="I51"/>
  <c r="J51"/>
  <c r="H51"/>
  <c r="E336"/>
  <c r="K336"/>
  <c r="H336"/>
  <c r="J336"/>
  <c r="I336"/>
  <c r="J552"/>
  <c r="I552"/>
  <c r="E552"/>
  <c r="K552"/>
  <c r="H552"/>
  <c r="I562"/>
  <c r="E562"/>
  <c r="J562"/>
  <c r="K562"/>
  <c r="H562"/>
  <c r="H62"/>
  <c r="J62"/>
  <c r="E62"/>
  <c r="K62"/>
  <c r="I62"/>
  <c r="J556"/>
  <c r="K556"/>
  <c r="E556"/>
  <c r="I556"/>
  <c r="H556"/>
  <c r="H279"/>
  <c r="I279"/>
  <c r="K279"/>
  <c r="J279"/>
  <c r="E279"/>
  <c r="I221"/>
  <c r="E221"/>
  <c r="K221"/>
  <c r="H221"/>
  <c r="J221"/>
  <c r="E319"/>
  <c r="K319"/>
  <c r="J319"/>
  <c r="H319"/>
  <c r="I319"/>
  <c r="I340"/>
  <c r="J340"/>
  <c r="E340"/>
  <c r="K340"/>
  <c r="H340"/>
  <c r="I647"/>
  <c r="K647"/>
  <c r="H647"/>
  <c r="J647"/>
  <c r="E647"/>
  <c r="I139"/>
  <c r="J139"/>
  <c r="E139"/>
  <c r="K139"/>
  <c r="H139"/>
  <c r="J158"/>
  <c r="H158"/>
  <c r="I158"/>
  <c r="K158"/>
  <c r="E158"/>
  <c r="K489"/>
  <c r="H489"/>
  <c r="J489"/>
  <c r="I489"/>
  <c r="E489"/>
  <c r="I616"/>
  <c r="H616"/>
  <c r="E616"/>
  <c r="K616"/>
  <c r="J616"/>
  <c r="K588"/>
  <c r="J588"/>
  <c r="I588"/>
  <c r="E588"/>
  <c r="H588"/>
  <c r="I332"/>
  <c r="K332"/>
  <c r="J332"/>
  <c r="H332"/>
  <c r="E332"/>
  <c r="E329"/>
  <c r="J329"/>
  <c r="K329"/>
  <c r="I329"/>
  <c r="H329"/>
  <c r="J260"/>
  <c r="K260"/>
  <c r="E260"/>
  <c r="I260"/>
  <c r="H260"/>
  <c r="E322"/>
  <c r="K322"/>
  <c r="J322"/>
  <c r="I322"/>
  <c r="H322"/>
  <c r="I167"/>
  <c r="E167"/>
  <c r="H167"/>
  <c r="J167"/>
  <c r="K167"/>
  <c r="K581"/>
  <c r="J581"/>
  <c r="E581"/>
  <c r="I581"/>
  <c r="H581"/>
  <c r="H284"/>
  <c r="J284"/>
  <c r="I284"/>
  <c r="E284"/>
  <c r="K284"/>
  <c r="K222"/>
  <c r="J222"/>
  <c r="E222"/>
  <c r="I222"/>
  <c r="H222"/>
  <c r="H494"/>
  <c r="I494"/>
  <c r="K494"/>
  <c r="E494"/>
  <c r="J494"/>
  <c r="I480"/>
  <c r="K480"/>
  <c r="E480"/>
  <c r="H480"/>
  <c r="J480"/>
  <c r="E255"/>
  <c r="H255"/>
  <c r="J255"/>
  <c r="K255"/>
  <c r="I255"/>
  <c r="E666"/>
  <c r="I666"/>
  <c r="K666"/>
  <c r="H666"/>
  <c r="J666"/>
  <c r="K290"/>
  <c r="I290"/>
  <c r="J290"/>
  <c r="E290"/>
  <c r="H290"/>
  <c r="H462"/>
  <c r="I462"/>
  <c r="E462"/>
  <c r="J462"/>
  <c r="K462"/>
  <c r="K146"/>
  <c r="J146"/>
  <c r="H146"/>
  <c r="E146"/>
  <c r="I146"/>
  <c r="I570"/>
  <c r="H570"/>
  <c r="E570"/>
  <c r="J570"/>
  <c r="K570"/>
  <c r="J71"/>
  <c r="K71"/>
  <c r="E71"/>
  <c r="I71"/>
  <c r="H71"/>
  <c r="K31"/>
  <c r="J31"/>
  <c r="I31"/>
  <c r="E31"/>
  <c r="H31"/>
  <c r="H50"/>
  <c r="J50"/>
  <c r="K50"/>
  <c r="E50"/>
  <c r="I50"/>
  <c r="E265"/>
  <c r="J265"/>
  <c r="H265"/>
  <c r="I265"/>
  <c r="K265"/>
  <c r="I207"/>
  <c r="H207"/>
  <c r="E207"/>
  <c r="J207"/>
  <c r="K207"/>
  <c r="H419"/>
  <c r="I419"/>
  <c r="E419"/>
  <c r="J419"/>
  <c r="K419"/>
  <c r="J318"/>
  <c r="I318"/>
  <c r="H318"/>
  <c r="K318"/>
  <c r="E318"/>
  <c r="I610"/>
  <c r="K610"/>
  <c r="H610"/>
  <c r="J610"/>
  <c r="E610"/>
  <c r="I566"/>
  <c r="J566"/>
  <c r="E566"/>
  <c r="H566"/>
  <c r="K566"/>
  <c r="J228"/>
  <c r="E228"/>
  <c r="H228"/>
  <c r="I228"/>
  <c r="K228"/>
  <c r="K606"/>
  <c r="I606"/>
  <c r="J606"/>
  <c r="H606"/>
  <c r="E606"/>
  <c r="K577"/>
  <c r="I577"/>
  <c r="J577"/>
  <c r="E577"/>
  <c r="H577"/>
  <c r="I609"/>
  <c r="J609"/>
  <c r="H609"/>
  <c r="K609"/>
  <c r="E609"/>
  <c r="J513"/>
  <c r="E513"/>
  <c r="I513"/>
  <c r="H513"/>
  <c r="K513"/>
  <c r="J613"/>
  <c r="I613"/>
  <c r="E613"/>
  <c r="H613"/>
  <c r="K613"/>
  <c r="E83"/>
  <c r="I83"/>
  <c r="K83"/>
  <c r="H83"/>
  <c r="J83"/>
  <c r="H28"/>
  <c r="J28"/>
  <c r="K28"/>
  <c r="I28"/>
  <c r="E28"/>
  <c r="I177"/>
  <c r="J177"/>
  <c r="E177"/>
  <c r="H177"/>
  <c r="K177"/>
  <c r="K670"/>
  <c r="J670"/>
  <c r="I670"/>
  <c r="E670"/>
  <c r="H670"/>
  <c r="E377"/>
  <c r="K377"/>
  <c r="J377"/>
  <c r="I377"/>
  <c r="H377"/>
  <c r="J275"/>
  <c r="E275"/>
  <c r="I275"/>
  <c r="H275"/>
  <c r="K275"/>
  <c r="E224"/>
  <c r="H224"/>
  <c r="J224"/>
  <c r="I224"/>
  <c r="K224"/>
  <c r="K193"/>
  <c r="H193"/>
  <c r="E193"/>
  <c r="I193"/>
  <c r="J193"/>
  <c r="H679"/>
  <c r="E679"/>
  <c r="I679"/>
  <c r="K679"/>
  <c r="J679"/>
  <c r="J375"/>
  <c r="E375"/>
  <c r="I375"/>
  <c r="H375"/>
  <c r="K375"/>
  <c r="K642"/>
  <c r="J642"/>
  <c r="H642"/>
  <c r="I642"/>
  <c r="E642"/>
  <c r="H138"/>
  <c r="I138"/>
  <c r="K138"/>
  <c r="E138"/>
  <c r="J138"/>
  <c r="K306"/>
  <c r="I306"/>
  <c r="J306"/>
  <c r="H306"/>
  <c r="E306"/>
  <c r="I503"/>
  <c r="K503"/>
  <c r="E503"/>
  <c r="J503"/>
  <c r="H503"/>
  <c r="J700"/>
  <c r="K700"/>
  <c r="E700"/>
  <c r="I700"/>
  <c r="H700"/>
  <c r="K544"/>
  <c r="I544"/>
  <c r="E544"/>
  <c r="H544"/>
  <c r="J544"/>
  <c r="H151"/>
  <c r="E151"/>
  <c r="J151"/>
  <c r="K151"/>
  <c r="I151"/>
  <c r="E475"/>
  <c r="K475"/>
  <c r="H475"/>
  <c r="I475"/>
  <c r="J475"/>
  <c r="E686"/>
  <c r="I686"/>
  <c r="J686"/>
  <c r="K686"/>
  <c r="H686"/>
  <c r="K134"/>
  <c r="H134"/>
  <c r="E134"/>
  <c r="J134"/>
  <c r="I134"/>
  <c r="I206"/>
  <c r="K206"/>
  <c r="H206"/>
  <c r="E206"/>
  <c r="J206"/>
  <c r="H421"/>
  <c r="I421"/>
  <c r="J421"/>
  <c r="K421"/>
  <c r="E421"/>
  <c r="H334"/>
  <c r="K334"/>
  <c r="E334"/>
  <c r="J334"/>
  <c r="I334"/>
  <c r="I159"/>
  <c r="H159"/>
  <c r="E159"/>
  <c r="K159"/>
  <c r="J159"/>
  <c r="K225"/>
  <c r="I225"/>
  <c r="E225"/>
  <c r="J225"/>
  <c r="H225"/>
  <c r="J441"/>
  <c r="K441"/>
  <c r="H441"/>
  <c r="I441"/>
  <c r="E441"/>
  <c r="J468"/>
  <c r="E468"/>
  <c r="I468"/>
  <c r="K468"/>
  <c r="H468"/>
  <c r="J648"/>
  <c r="I648"/>
  <c r="E648"/>
  <c r="K648"/>
  <c r="H648"/>
  <c r="E678"/>
  <c r="K678"/>
  <c r="J678"/>
  <c r="I678"/>
  <c r="H678"/>
  <c r="E460"/>
  <c r="J460"/>
  <c r="K460"/>
  <c r="H460"/>
  <c r="I460"/>
  <c r="K530"/>
  <c r="E530"/>
  <c r="J530"/>
  <c r="I530"/>
  <c r="H530"/>
  <c r="I188"/>
  <c r="J188"/>
  <c r="H188"/>
  <c r="E188"/>
  <c r="K188"/>
  <c r="J650"/>
  <c r="K650"/>
  <c r="H650"/>
  <c r="I650"/>
  <c r="E650"/>
  <c r="E661"/>
  <c r="I661"/>
  <c r="K661"/>
  <c r="H661"/>
  <c r="J661"/>
  <c r="J452"/>
  <c r="E452"/>
  <c r="K452"/>
  <c r="I452"/>
  <c r="H452"/>
  <c r="J524"/>
  <c r="K524"/>
  <c r="E524"/>
  <c r="I524"/>
  <c r="H524"/>
  <c r="H624"/>
  <c r="I624"/>
  <c r="E624"/>
  <c r="J624"/>
  <c r="K624"/>
  <c r="E115"/>
  <c r="K115"/>
  <c r="H115"/>
  <c r="J115"/>
  <c r="I115"/>
  <c r="K682"/>
  <c r="H682"/>
  <c r="I682"/>
  <c r="J682"/>
  <c r="E682"/>
  <c r="H148"/>
  <c r="K148"/>
  <c r="E148"/>
  <c r="J148"/>
  <c r="I148"/>
  <c r="I162"/>
  <c r="H162"/>
  <c r="E162"/>
  <c r="J162"/>
  <c r="K162"/>
  <c r="E42"/>
  <c r="K42"/>
  <c r="H42"/>
  <c r="J42"/>
  <c r="I42"/>
  <c r="I655"/>
  <c r="E655"/>
  <c r="H655"/>
  <c r="K655"/>
  <c r="J655"/>
  <c r="H695"/>
  <c r="K695"/>
  <c r="J695"/>
  <c r="I695"/>
  <c r="E695"/>
  <c r="J438"/>
  <c r="I438"/>
  <c r="E438"/>
  <c r="H438"/>
  <c r="K438"/>
  <c r="I412"/>
  <c r="J412"/>
  <c r="H412"/>
  <c r="E412"/>
  <c r="K412"/>
  <c r="I684"/>
  <c r="H684"/>
  <c r="J684"/>
  <c r="K684"/>
  <c r="E684"/>
  <c r="I646"/>
  <c r="H646"/>
  <c r="E646"/>
  <c r="J646"/>
  <c r="K646"/>
  <c r="K470"/>
  <c r="I470"/>
  <c r="H470"/>
  <c r="E470"/>
  <c r="J470"/>
  <c r="I64"/>
  <c r="H64"/>
  <c r="K64"/>
  <c r="J64"/>
  <c r="E64"/>
  <c r="I388"/>
  <c r="E388"/>
  <c r="H388"/>
  <c r="J388"/>
  <c r="K388"/>
  <c r="J120"/>
  <c r="E120"/>
  <c r="I120"/>
  <c r="H120"/>
  <c r="K120"/>
  <c r="K84"/>
  <c r="I84"/>
  <c r="J84"/>
  <c r="E84"/>
  <c r="H84"/>
  <c r="E191"/>
  <c r="I191"/>
  <c r="H191"/>
  <c r="J191"/>
  <c r="K191"/>
  <c r="K335"/>
  <c r="H335"/>
  <c r="J335"/>
  <c r="E335"/>
  <c r="I335"/>
  <c r="E625"/>
  <c r="I625"/>
  <c r="K625"/>
  <c r="H625"/>
  <c r="J625"/>
  <c r="K601"/>
  <c r="I601"/>
  <c r="J601"/>
  <c r="E601"/>
  <c r="H601"/>
  <c r="E272"/>
  <c r="I272"/>
  <c r="H272"/>
  <c r="J272"/>
  <c r="K272"/>
  <c r="H24"/>
  <c r="K24"/>
  <c r="I24"/>
  <c r="E24"/>
  <c r="J24"/>
  <c r="J692"/>
  <c r="H692"/>
  <c r="E692"/>
  <c r="I692"/>
  <c r="K692"/>
  <c r="J144"/>
  <c r="E144"/>
  <c r="K144"/>
  <c r="H144"/>
  <c r="I144"/>
  <c r="H133"/>
  <c r="J133"/>
  <c r="K133"/>
  <c r="E133"/>
  <c r="I133"/>
  <c r="E386"/>
  <c r="K386"/>
  <c r="H386"/>
  <c r="I386"/>
  <c r="J386"/>
  <c r="E48"/>
  <c r="K48"/>
  <c r="J48"/>
  <c r="H48"/>
  <c r="I48"/>
  <c r="H593"/>
  <c r="I593"/>
  <c r="K593"/>
  <c r="E593"/>
  <c r="J593"/>
  <c r="J492"/>
  <c r="K492"/>
  <c r="E492"/>
  <c r="I492"/>
  <c r="H492"/>
  <c r="E368"/>
  <c r="I368"/>
  <c r="H368"/>
  <c r="K368"/>
  <c r="J368"/>
  <c r="E697"/>
  <c r="H697"/>
  <c r="I697"/>
  <c r="K697"/>
  <c r="J697"/>
  <c r="I398"/>
  <c r="E398"/>
  <c r="K398"/>
  <c r="J398"/>
  <c r="H398"/>
  <c r="H380"/>
  <c r="E380"/>
  <c r="K380"/>
  <c r="J380"/>
  <c r="I380"/>
  <c r="K389"/>
  <c r="H389"/>
  <c r="I389"/>
  <c r="E389"/>
  <c r="J389"/>
  <c r="K568"/>
  <c r="H568"/>
  <c r="I568"/>
  <c r="E568"/>
  <c r="J568"/>
  <c r="K153"/>
  <c r="J153"/>
  <c r="I153"/>
  <c r="H153"/>
  <c r="E153"/>
  <c r="E60"/>
  <c r="H60"/>
  <c r="J60"/>
  <c r="K60"/>
  <c r="I60"/>
  <c r="I514"/>
  <c r="E514"/>
  <c r="J514"/>
  <c r="K514"/>
  <c r="H514"/>
  <c r="H197"/>
  <c r="J197"/>
  <c r="E197"/>
  <c r="I197"/>
  <c r="K197"/>
  <c r="K698"/>
  <c r="E698"/>
  <c r="I698"/>
  <c r="H698"/>
  <c r="J698"/>
  <c r="J347"/>
  <c r="E347"/>
  <c r="K347"/>
  <c r="H347"/>
  <c r="I347"/>
  <c r="I195"/>
  <c r="K195"/>
  <c r="H195"/>
  <c r="J195"/>
  <c r="E195"/>
  <c r="I352"/>
  <c r="J352"/>
  <c r="H352"/>
  <c r="K352"/>
  <c r="E352"/>
  <c r="I269"/>
  <c r="K269"/>
  <c r="H269"/>
  <c r="E269"/>
  <c r="J269"/>
  <c r="J165"/>
  <c r="H165"/>
  <c r="E165"/>
  <c r="K165"/>
  <c r="I165"/>
  <c r="H223"/>
  <c r="E223"/>
  <c r="I223"/>
  <c r="J223"/>
  <c r="K223"/>
  <c r="E592"/>
  <c r="I592"/>
  <c r="H592"/>
  <c r="K592"/>
  <c r="J592"/>
  <c r="J301"/>
  <c r="H301"/>
  <c r="E301"/>
  <c r="K301"/>
  <c r="I301"/>
  <c r="K596"/>
  <c r="E596"/>
  <c r="H596"/>
  <c r="J596"/>
  <c r="I596"/>
  <c r="I526"/>
  <c r="K526"/>
  <c r="E526"/>
  <c r="H526"/>
  <c r="J526"/>
  <c r="E302"/>
  <c r="J302"/>
  <c r="K302"/>
  <c r="H302"/>
  <c r="I302"/>
  <c r="E190"/>
  <c r="J190"/>
  <c r="I190"/>
  <c r="K190"/>
  <c r="H190"/>
  <c r="E379"/>
  <c r="J379"/>
  <c r="H379"/>
  <c r="K379"/>
  <c r="I379"/>
  <c r="J361"/>
  <c r="E361"/>
  <c r="K361"/>
  <c r="H361"/>
  <c r="I361"/>
  <c r="H215"/>
  <c r="J215"/>
  <c r="E215"/>
  <c r="I215"/>
  <c r="K215"/>
  <c r="J369"/>
  <c r="H369"/>
  <c r="I369"/>
  <c r="E369"/>
  <c r="K369"/>
  <c r="I96"/>
  <c r="K96"/>
  <c r="J96"/>
  <c r="E96"/>
  <c r="H96"/>
  <c r="I603"/>
  <c r="H603"/>
  <c r="J603"/>
  <c r="E603"/>
  <c r="K603"/>
  <c r="K580"/>
  <c r="E580"/>
  <c r="I580"/>
  <c r="H580"/>
  <c r="J580"/>
  <c r="E685"/>
  <c r="H685"/>
  <c r="I685"/>
  <c r="J685"/>
  <c r="K685"/>
  <c r="I574"/>
  <c r="K574"/>
  <c r="E574"/>
  <c r="J574"/>
  <c r="H574"/>
  <c r="H597"/>
  <c r="K597"/>
  <c r="J597"/>
  <c r="E597"/>
  <c r="I597"/>
  <c r="E198"/>
  <c r="J198"/>
  <c r="K198"/>
  <c r="H198"/>
  <c r="I198"/>
  <c r="J702"/>
  <c r="I702"/>
  <c r="H702"/>
  <c r="K702"/>
  <c r="E702"/>
  <c r="E563"/>
  <c r="J563"/>
  <c r="I563"/>
  <c r="K563"/>
  <c r="H563"/>
  <c r="H61"/>
  <c r="K61"/>
  <c r="E61"/>
  <c r="J61"/>
  <c r="I61"/>
  <c r="K435"/>
  <c r="J435"/>
  <c r="H435"/>
  <c r="I435"/>
  <c r="E435"/>
  <c r="E525"/>
  <c r="H525"/>
  <c r="I525"/>
  <c r="K525"/>
  <c r="J525"/>
  <c r="H202"/>
  <c r="E202"/>
  <c r="I202"/>
  <c r="J202"/>
  <c r="K202"/>
  <c r="J534"/>
  <c r="E534"/>
  <c r="H534"/>
  <c r="I534"/>
  <c r="K534"/>
  <c r="I623"/>
  <c r="E623"/>
  <c r="H623"/>
  <c r="J623"/>
  <c r="K623"/>
  <c r="H168"/>
  <c r="K168"/>
  <c r="J168"/>
  <c r="E168"/>
  <c r="I168"/>
  <c r="E479"/>
  <c r="I479"/>
  <c r="H479"/>
  <c r="K479"/>
  <c r="J479"/>
  <c r="J53"/>
  <c r="I53"/>
  <c r="H53"/>
  <c r="E53"/>
  <c r="K53"/>
  <c r="I325"/>
  <c r="H325"/>
  <c r="K325"/>
  <c r="E325"/>
  <c r="J325"/>
  <c r="H602"/>
  <c r="I602"/>
  <c r="K602"/>
  <c r="J602"/>
  <c r="E602"/>
  <c r="K509"/>
  <c r="H509"/>
  <c r="E509"/>
  <c r="I509"/>
  <c r="J509"/>
  <c r="I303"/>
  <c r="H303"/>
  <c r="E303"/>
  <c r="K303"/>
  <c r="J303"/>
  <c r="J267"/>
  <c r="I267"/>
  <c r="H267"/>
  <c r="E267"/>
  <c r="K267"/>
  <c r="I113"/>
  <c r="J113"/>
  <c r="H113"/>
  <c r="K113"/>
  <c r="E113"/>
  <c r="I69"/>
  <c r="K69"/>
  <c r="E69"/>
  <c r="H69"/>
  <c r="J69"/>
  <c r="E27"/>
  <c r="H27"/>
  <c r="I27"/>
  <c r="K27"/>
  <c r="J27"/>
  <c r="E383"/>
  <c r="J383"/>
  <c r="K383"/>
  <c r="I383"/>
  <c r="H383"/>
  <c r="E512"/>
  <c r="H512"/>
  <c r="I512"/>
  <c r="K512"/>
  <c r="J512"/>
  <c r="E72"/>
  <c r="H72"/>
  <c r="K72"/>
  <c r="I72"/>
  <c r="J72"/>
  <c r="I87"/>
  <c r="H87"/>
  <c r="J87"/>
  <c r="K87"/>
  <c r="E87"/>
  <c r="K699"/>
  <c r="H699"/>
  <c r="J699"/>
  <c r="I699"/>
  <c r="E699"/>
  <c r="K433"/>
  <c r="H433"/>
  <c r="I433"/>
  <c r="J433"/>
  <c r="E433"/>
  <c r="I495"/>
  <c r="K495"/>
  <c r="J495"/>
  <c r="E495"/>
  <c r="H495"/>
  <c r="J483"/>
  <c r="H483"/>
  <c r="K483"/>
  <c r="E483"/>
  <c r="I483"/>
  <c r="H569"/>
  <c r="E569"/>
  <c r="J569"/>
  <c r="I569"/>
  <c r="K569"/>
  <c r="H196"/>
  <c r="J196"/>
  <c r="E196"/>
  <c r="K196"/>
  <c r="I196"/>
  <c r="H546"/>
  <c r="E546"/>
  <c r="I546"/>
  <c r="K546"/>
  <c r="J546"/>
  <c r="I559"/>
  <c r="J559"/>
  <c r="E559"/>
  <c r="K559"/>
  <c r="H559"/>
  <c r="K90"/>
  <c r="I90"/>
  <c r="E90"/>
  <c r="J90"/>
  <c r="H90"/>
  <c r="I234"/>
  <c r="H234"/>
  <c r="K234"/>
  <c r="E234"/>
  <c r="J234"/>
  <c r="J425"/>
  <c r="I425"/>
  <c r="K425"/>
  <c r="E425"/>
  <c r="H425"/>
  <c r="E673"/>
  <c r="H673"/>
  <c r="J673"/>
  <c r="K673"/>
  <c r="I673"/>
  <c r="E343"/>
  <c r="H343"/>
  <c r="K343"/>
  <c r="J343"/>
  <c r="I343"/>
  <c r="K46"/>
  <c r="E46"/>
  <c r="H46"/>
  <c r="I46"/>
  <c r="J46"/>
  <c r="E194"/>
  <c r="I194"/>
  <c r="H194"/>
  <c r="K194"/>
  <c r="J194"/>
  <c r="I124"/>
  <c r="J124"/>
  <c r="K124"/>
  <c r="E124"/>
  <c r="H124"/>
  <c r="J91"/>
  <c r="I91"/>
  <c r="E91"/>
  <c r="K91"/>
  <c r="H91"/>
  <c r="H307"/>
  <c r="K307"/>
  <c r="E307"/>
  <c r="J307"/>
  <c r="I307"/>
  <c r="I246"/>
  <c r="J246"/>
  <c r="K246"/>
  <c r="E246"/>
  <c r="H246"/>
  <c r="I543"/>
  <c r="K543"/>
  <c r="J543"/>
  <c r="E543"/>
  <c r="H543"/>
  <c r="E675"/>
  <c r="J675"/>
  <c r="K675"/>
  <c r="I675"/>
  <c r="H675"/>
  <c r="J628"/>
  <c r="I628"/>
  <c r="K628"/>
  <c r="E628"/>
  <c r="H628"/>
  <c r="J538"/>
  <c r="E538"/>
  <c r="H538"/>
  <c r="K538"/>
  <c r="I538"/>
  <c r="K449"/>
  <c r="H449"/>
  <c r="I449"/>
  <c r="E449"/>
  <c r="J449"/>
  <c r="J245"/>
  <c r="I245"/>
  <c r="E245"/>
  <c r="K245"/>
  <c r="H245"/>
  <c r="I238"/>
  <c r="H238"/>
  <c r="E238"/>
  <c r="K238"/>
  <c r="J238"/>
  <c r="I413"/>
  <c r="H413"/>
  <c r="K413"/>
  <c r="E413"/>
  <c r="J413"/>
  <c r="E490"/>
  <c r="H490"/>
  <c r="J490"/>
  <c r="I490"/>
  <c r="K490"/>
  <c r="E457"/>
  <c r="H457"/>
  <c r="I457"/>
  <c r="J457"/>
  <c r="K457"/>
  <c r="I579"/>
  <c r="K579"/>
  <c r="E579"/>
  <c r="H579"/>
  <c r="J579"/>
  <c r="E296"/>
  <c r="I296"/>
  <c r="H296"/>
  <c r="J296"/>
  <c r="K296"/>
  <c r="E142"/>
  <c r="H142"/>
  <c r="I142"/>
  <c r="J142"/>
  <c r="K142"/>
  <c r="E199"/>
  <c r="I199"/>
  <c r="H199"/>
  <c r="J199"/>
  <c r="K199"/>
  <c r="K208"/>
  <c r="J208"/>
  <c r="E208"/>
  <c r="H208"/>
  <c r="I208"/>
  <c r="I339"/>
  <c r="K339"/>
  <c r="H339"/>
  <c r="E339"/>
  <c r="J339"/>
  <c r="J43"/>
  <c r="I43"/>
  <c r="H43"/>
  <c r="K43"/>
  <c r="E43"/>
  <c r="I401"/>
  <c r="K401"/>
  <c r="E401"/>
  <c r="H401"/>
  <c r="J401"/>
  <c r="H632"/>
  <c r="I632"/>
  <c r="K632"/>
  <c r="J632"/>
  <c r="E632"/>
  <c r="E316"/>
  <c r="H316"/>
  <c r="K316"/>
  <c r="I316"/>
  <c r="J316"/>
  <c r="K500"/>
  <c r="I500"/>
  <c r="E500"/>
  <c r="H500"/>
  <c r="J500"/>
  <c r="H515"/>
  <c r="K515"/>
  <c r="E515"/>
  <c r="I515"/>
  <c r="J515"/>
  <c r="H360"/>
  <c r="I360"/>
  <c r="J360"/>
  <c r="K360"/>
  <c r="E360"/>
  <c r="I416"/>
  <c r="E416"/>
  <c r="H416"/>
  <c r="K416"/>
  <c r="J416"/>
  <c r="H424"/>
  <c r="J424"/>
  <c r="I424"/>
  <c r="E424"/>
  <c r="K424"/>
  <c r="I528"/>
  <c r="H528"/>
  <c r="K528"/>
  <c r="E528"/>
  <c r="J528"/>
  <c r="H45"/>
  <c r="K45"/>
  <c r="I45"/>
  <c r="J45"/>
  <c r="E45"/>
  <c r="K312"/>
  <c r="H312"/>
  <c r="J312"/>
  <c r="I312"/>
  <c r="E312"/>
  <c r="E447"/>
  <c r="I447"/>
  <c r="K447"/>
  <c r="H447"/>
  <c r="J447"/>
  <c r="J77"/>
  <c r="E77"/>
  <c r="K77"/>
  <c r="I77"/>
  <c r="H77"/>
  <c r="I240"/>
  <c r="K240"/>
  <c r="J240"/>
  <c r="H240"/>
  <c r="E240"/>
  <c r="H38"/>
  <c r="K38"/>
  <c r="I38"/>
  <c r="E38"/>
  <c r="J38"/>
  <c r="I537"/>
  <c r="H537"/>
  <c r="E537"/>
  <c r="J537"/>
  <c r="K537"/>
  <c r="K451"/>
  <c r="E451"/>
  <c r="H451"/>
  <c r="J451"/>
  <c r="I451"/>
  <c r="J474"/>
  <c r="K474"/>
  <c r="E474"/>
  <c r="I474"/>
  <c r="H474"/>
  <c r="E105"/>
  <c r="I105"/>
  <c r="J105"/>
  <c r="K105"/>
  <c r="H105"/>
  <c r="J651"/>
  <c r="H651"/>
  <c r="I651"/>
  <c r="K651"/>
  <c r="E651"/>
  <c r="K555"/>
  <c r="E555"/>
  <c r="I555"/>
  <c r="H555"/>
  <c r="J555"/>
  <c r="E155"/>
  <c r="K155"/>
  <c r="I155"/>
  <c r="H155"/>
  <c r="J155"/>
  <c r="K659"/>
  <c r="E659"/>
  <c r="J659"/>
  <c r="I659"/>
  <c r="H659"/>
  <c r="H463"/>
  <c r="J463"/>
  <c r="E463"/>
  <c r="K463"/>
  <c r="I463"/>
  <c r="E631"/>
  <c r="K631"/>
  <c r="I631"/>
  <c r="H631"/>
  <c r="J631"/>
  <c r="K333"/>
  <c r="J333"/>
  <c r="E333"/>
  <c r="I333"/>
  <c r="H333"/>
  <c r="K422"/>
  <c r="I422"/>
  <c r="J422"/>
  <c r="E422"/>
  <c r="H422"/>
  <c r="J516"/>
  <c r="E516"/>
  <c r="K516"/>
  <c r="H516"/>
  <c r="I516"/>
  <c r="H453"/>
  <c r="J453"/>
  <c r="I453"/>
  <c r="K453"/>
  <c r="E453"/>
  <c r="E161"/>
  <c r="H161"/>
  <c r="I161"/>
  <c r="J161"/>
  <c r="K161"/>
  <c r="J510"/>
  <c r="K510"/>
  <c r="H510"/>
  <c r="I510"/>
  <c r="E510"/>
  <c r="H445"/>
  <c r="E445"/>
  <c r="K445"/>
  <c r="J445"/>
  <c r="I445"/>
  <c r="E33"/>
  <c r="K33"/>
  <c r="I33"/>
  <c r="H33"/>
  <c r="J33"/>
  <c r="E29"/>
  <c r="J29"/>
  <c r="I29"/>
  <c r="K29"/>
  <c r="H29"/>
  <c r="H663"/>
  <c r="K663"/>
  <c r="I663"/>
  <c r="J663"/>
  <c r="E663"/>
  <c r="H140"/>
  <c r="E140"/>
  <c r="I140"/>
  <c r="J140"/>
  <c r="K140"/>
  <c r="J95"/>
  <c r="H95"/>
  <c r="K95"/>
  <c r="E95"/>
  <c r="I95"/>
  <c r="K305"/>
  <c r="H305"/>
  <c r="I305"/>
  <c r="E305"/>
  <c r="J305"/>
  <c r="I362"/>
  <c r="J362"/>
  <c r="K362"/>
  <c r="H362"/>
  <c r="E362"/>
  <c r="I576"/>
  <c r="H576"/>
  <c r="K576"/>
  <c r="J576"/>
  <c r="E576"/>
  <c r="K442"/>
  <c r="H442"/>
  <c r="E442"/>
  <c r="I442"/>
  <c r="J442"/>
  <c r="J706"/>
  <c r="H706"/>
  <c r="E706"/>
  <c r="I706"/>
  <c r="K706"/>
  <c r="J237"/>
  <c r="H237"/>
  <c r="K237"/>
  <c r="E237"/>
  <c r="I237"/>
  <c r="H128"/>
  <c r="J128"/>
  <c r="I128"/>
  <c r="K128"/>
  <c r="E128"/>
  <c r="H618"/>
  <c r="K618"/>
  <c r="I618"/>
  <c r="J618"/>
  <c r="E618"/>
  <c r="H394"/>
  <c r="J394"/>
  <c r="E394"/>
  <c r="K394"/>
  <c r="I394"/>
  <c r="I147"/>
  <c r="E147"/>
  <c r="K147"/>
  <c r="H147"/>
  <c r="J147"/>
  <c r="E110"/>
  <c r="J110"/>
  <c r="H110"/>
  <c r="I110"/>
  <c r="K110"/>
  <c r="J41"/>
  <c r="E41"/>
  <c r="K41"/>
  <c r="H41"/>
  <c r="I41"/>
  <c r="H99"/>
  <c r="K99"/>
  <c r="I99"/>
  <c r="E99"/>
  <c r="J99"/>
  <c r="J540"/>
  <c r="H540"/>
  <c r="I540"/>
  <c r="K540"/>
  <c r="E540"/>
  <c r="I75"/>
  <c r="H75"/>
  <c r="J75"/>
  <c r="E75"/>
  <c r="K75"/>
  <c r="I276"/>
  <c r="E276"/>
  <c r="J276"/>
  <c r="K276"/>
  <c r="H276"/>
  <c r="E466"/>
  <c r="I466"/>
  <c r="K466"/>
  <c r="H466"/>
  <c r="J466"/>
  <c r="K547"/>
  <c r="E547"/>
  <c r="H547"/>
  <c r="J547"/>
  <c r="I547"/>
  <c r="J170"/>
  <c r="H170"/>
  <c r="I170"/>
  <c r="K170"/>
  <c r="E170"/>
  <c r="K277"/>
  <c r="H277"/>
  <c r="E277"/>
  <c r="I277"/>
  <c r="J277"/>
  <c r="K107"/>
  <c r="I107"/>
  <c r="J107"/>
  <c r="H107"/>
  <c r="E107"/>
  <c r="E491"/>
  <c r="K491"/>
  <c r="H491"/>
  <c r="J491"/>
  <c r="I491"/>
  <c r="I636"/>
  <c r="J636"/>
  <c r="E636"/>
  <c r="K636"/>
  <c r="H636"/>
  <c r="K131"/>
  <c r="J131"/>
  <c r="H131"/>
  <c r="E131"/>
  <c r="I131"/>
  <c r="H689"/>
  <c r="K689"/>
  <c r="J689"/>
  <c r="I689"/>
  <c r="E689"/>
  <c r="J668"/>
  <c r="H668"/>
  <c r="I668"/>
  <c r="K668"/>
  <c r="E668"/>
  <c r="I710"/>
  <c r="E710"/>
  <c r="K710"/>
  <c r="J710"/>
  <c r="H710"/>
  <c r="H372"/>
  <c r="I372"/>
  <c r="K372"/>
  <c r="E372"/>
  <c r="J372"/>
  <c r="H527"/>
  <c r="K527"/>
  <c r="J527"/>
  <c r="E527"/>
  <c r="I527"/>
  <c r="K582"/>
  <c r="I582"/>
  <c r="E582"/>
  <c r="H582"/>
  <c r="J582"/>
  <c r="H392"/>
  <c r="E392"/>
  <c r="J392"/>
  <c r="K392"/>
  <c r="I392"/>
  <c r="K557"/>
  <c r="J557"/>
  <c r="I557"/>
  <c r="H557"/>
  <c r="E557"/>
  <c r="H573"/>
  <c r="K573"/>
  <c r="I573"/>
  <c r="J573"/>
  <c r="E573"/>
  <c r="I385"/>
  <c r="E385"/>
  <c r="J385"/>
  <c r="K385"/>
  <c r="H385"/>
  <c r="H266"/>
  <c r="I266"/>
  <c r="E266"/>
  <c r="J266"/>
  <c r="K266"/>
  <c r="K102"/>
  <c r="I102"/>
  <c r="E102"/>
  <c r="J102"/>
  <c r="H102"/>
  <c r="K662"/>
  <c r="H662"/>
  <c r="I662"/>
  <c r="J662"/>
  <c r="E662"/>
  <c r="H387"/>
  <c r="I387"/>
  <c r="K387"/>
  <c r="J387"/>
  <c r="E387"/>
  <c r="K149"/>
  <c r="E149"/>
  <c r="I149"/>
  <c r="J149"/>
  <c r="H149"/>
  <c r="I209"/>
  <c r="J209"/>
  <c r="K209"/>
  <c r="H209"/>
  <c r="E209"/>
  <c r="J116"/>
  <c r="H116"/>
  <c r="E116"/>
  <c r="I116"/>
  <c r="K116"/>
  <c r="I213"/>
  <c r="J213"/>
  <c r="H213"/>
  <c r="E213"/>
  <c r="K213"/>
  <c r="K280"/>
  <c r="I280"/>
  <c r="J280"/>
  <c r="H280"/>
  <c r="E280"/>
  <c r="H127"/>
  <c r="E127"/>
  <c r="K127"/>
  <c r="J127"/>
  <c r="I127"/>
  <c r="H467"/>
  <c r="E467"/>
  <c r="I467"/>
  <c r="J467"/>
  <c r="K467"/>
  <c r="H643"/>
  <c r="K643"/>
  <c r="E643"/>
  <c r="J643"/>
  <c r="I643"/>
  <c r="H216"/>
  <c r="K216"/>
  <c r="J216"/>
  <c r="E216"/>
  <c r="I216"/>
  <c r="K230"/>
  <c r="H230"/>
  <c r="E230"/>
  <c r="J230"/>
  <c r="I230"/>
  <c r="E241"/>
  <c r="K241"/>
  <c r="J241"/>
  <c r="I241"/>
  <c r="H241"/>
  <c r="J289"/>
  <c r="E289"/>
  <c r="I289"/>
  <c r="H289"/>
  <c r="K289"/>
  <c r="J34"/>
  <c r="H34"/>
  <c r="I34"/>
  <c r="E34"/>
  <c r="K34"/>
  <c r="J232"/>
  <c r="K232"/>
  <c r="I232"/>
  <c r="H232"/>
  <c r="E232"/>
  <c r="K393"/>
  <c r="H393"/>
  <c r="E393"/>
  <c r="I393"/>
  <c r="J393"/>
  <c r="K405"/>
  <c r="E405"/>
  <c r="J405"/>
  <c r="H405"/>
  <c r="I405"/>
  <c r="E518"/>
  <c r="J518"/>
  <c r="I518"/>
  <c r="H518"/>
  <c r="K518"/>
  <c r="H219"/>
  <c r="E219"/>
  <c r="I219"/>
  <c r="K219"/>
  <c r="J219"/>
  <c r="E371"/>
  <c r="I371"/>
  <c r="K371"/>
  <c r="J371"/>
  <c r="H371"/>
  <c r="H476"/>
  <c r="K476"/>
  <c r="I476"/>
  <c r="J476"/>
  <c r="E476"/>
  <c r="E256"/>
  <c r="H256"/>
  <c r="I256"/>
  <c r="J256"/>
  <c r="K256"/>
  <c r="E136"/>
  <c r="I136"/>
  <c r="K136"/>
  <c r="H136"/>
  <c r="J136"/>
  <c r="J589"/>
  <c r="E589"/>
  <c r="K589"/>
  <c r="H589"/>
  <c r="I589"/>
  <c r="J404"/>
  <c r="H404"/>
  <c r="I404"/>
  <c r="E404"/>
  <c r="K404"/>
  <c r="E615"/>
  <c r="K615"/>
  <c r="J615"/>
  <c r="H615"/>
  <c r="I615"/>
  <c r="H499"/>
  <c r="K499"/>
  <c r="I499"/>
  <c r="E499"/>
  <c r="J499"/>
  <c r="E23"/>
  <c r="I23"/>
  <c r="K23"/>
  <c r="H23"/>
  <c r="J23"/>
  <c r="H58"/>
  <c r="E58"/>
  <c r="J58"/>
  <c r="K58"/>
  <c r="I58"/>
  <c r="E481"/>
  <c r="H481"/>
  <c r="K481"/>
  <c r="J481"/>
  <c r="I481"/>
  <c r="H420"/>
  <c r="E420"/>
  <c r="J420"/>
  <c r="K420"/>
  <c r="I420"/>
  <c r="H591"/>
  <c r="J591"/>
  <c r="K591"/>
  <c r="E591"/>
  <c r="I591"/>
  <c r="K703"/>
  <c r="J703"/>
  <c r="H703"/>
  <c r="E703"/>
  <c r="I703"/>
  <c r="H243"/>
  <c r="K243"/>
  <c r="E243"/>
  <c r="I243"/>
  <c r="J243"/>
  <c r="J478"/>
  <c r="H478"/>
  <c r="K478"/>
  <c r="I478"/>
  <c r="E478"/>
  <c r="J160"/>
  <c r="E160"/>
  <c r="H160"/>
  <c r="I160"/>
  <c r="K160"/>
  <c r="I669"/>
  <c r="J669"/>
  <c r="E669"/>
  <c r="K669"/>
  <c r="H669"/>
  <c r="K423"/>
  <c r="J423"/>
  <c r="E423"/>
  <c r="H423"/>
  <c r="I423"/>
  <c r="I418"/>
  <c r="J418"/>
  <c r="K418"/>
  <c r="E418"/>
  <c r="H418"/>
  <c r="K150"/>
  <c r="E150"/>
  <c r="H150"/>
  <c r="J150"/>
  <c r="I150"/>
  <c r="E262"/>
  <c r="I262"/>
  <c r="J262"/>
  <c r="K262"/>
  <c r="H262"/>
  <c r="H672"/>
  <c r="I672"/>
  <c r="E672"/>
  <c r="K672"/>
  <c r="J672"/>
  <c r="I317"/>
  <c r="K317"/>
  <c r="H317"/>
  <c r="J317"/>
  <c r="E317"/>
  <c r="E218"/>
  <c r="K218"/>
  <c r="I218"/>
  <c r="J218"/>
  <c r="H218"/>
  <c r="I498"/>
  <c r="K498"/>
  <c r="H498"/>
  <c r="J498"/>
  <c r="E498"/>
  <c r="J310"/>
  <c r="I310"/>
  <c r="E310"/>
  <c r="K310"/>
  <c r="H310"/>
  <c r="K680"/>
  <c r="J680"/>
  <c r="H680"/>
  <c r="E680"/>
  <c r="I680"/>
  <c r="I395"/>
  <c r="H395"/>
  <c r="K395"/>
  <c r="J395"/>
  <c r="E395"/>
  <c r="K374"/>
  <c r="J374"/>
  <c r="H374"/>
  <c r="I374"/>
  <c r="E374"/>
  <c r="I231"/>
  <c r="J231"/>
  <c r="H231"/>
  <c r="E231"/>
  <c r="K231"/>
  <c r="K356"/>
  <c r="J356"/>
  <c r="E356"/>
  <c r="I356"/>
  <c r="H356"/>
  <c r="K629"/>
  <c r="H629"/>
  <c r="I629"/>
  <c r="E629"/>
  <c r="J629"/>
  <c r="I254"/>
  <c r="K254"/>
  <c r="E254"/>
  <c r="H254"/>
  <c r="J254"/>
  <c r="I92"/>
  <c r="H92"/>
  <c r="K92"/>
  <c r="J92"/>
  <c r="E92"/>
  <c r="K519"/>
  <c r="J519"/>
  <c r="I519"/>
  <c r="E519"/>
  <c r="H519"/>
  <c r="K497"/>
  <c r="E497"/>
  <c r="H497"/>
  <c r="J497"/>
  <c r="I497"/>
  <c r="H293"/>
  <c r="J293"/>
  <c r="K293"/>
  <c r="I293"/>
  <c r="E293"/>
  <c r="K450"/>
  <c r="H450"/>
  <c r="E450"/>
  <c r="I450"/>
  <c r="J450"/>
  <c r="K535"/>
  <c r="E535"/>
  <c r="J535"/>
  <c r="H535"/>
  <c r="I535"/>
  <c r="I434"/>
  <c r="E434"/>
  <c r="H434"/>
  <c r="J434"/>
  <c r="K434"/>
  <c r="J273"/>
  <c r="K273"/>
  <c r="I273"/>
  <c r="E273"/>
  <c r="H273"/>
  <c r="I641"/>
  <c r="K641"/>
  <c r="E641"/>
  <c r="H641"/>
  <c r="J641"/>
  <c r="E477"/>
  <c r="I477"/>
  <c r="K477"/>
  <c r="H477"/>
  <c r="J477"/>
  <c r="J539"/>
  <c r="I539"/>
  <c r="H539"/>
  <c r="K539"/>
  <c r="E539"/>
  <c r="I364"/>
  <c r="E364"/>
  <c r="J364"/>
  <c r="H364"/>
  <c r="K364"/>
  <c r="J263"/>
  <c r="K263"/>
  <c r="H263"/>
  <c r="I263"/>
  <c r="E263"/>
  <c r="E598"/>
  <c r="J598"/>
  <c r="K598"/>
  <c r="H598"/>
  <c r="I598"/>
  <c r="K439"/>
  <c r="E439"/>
  <c r="J439"/>
  <c r="H439"/>
  <c r="I439"/>
  <c r="J118"/>
  <c r="E118"/>
  <c r="H118"/>
  <c r="K118"/>
  <c r="I118"/>
  <c r="H211"/>
  <c r="J211"/>
  <c r="I211"/>
  <c r="E211"/>
  <c r="K211"/>
  <c r="E80"/>
  <c r="J80"/>
  <c r="I80"/>
  <c r="H80"/>
  <c r="K80"/>
  <c r="I694"/>
  <c r="J694"/>
  <c r="H694"/>
  <c r="E694"/>
  <c r="K694"/>
  <c r="I174"/>
  <c r="K174"/>
  <c r="J174"/>
  <c r="E174"/>
  <c r="H174"/>
  <c r="J32"/>
  <c r="I32"/>
  <c r="H32"/>
  <c r="K32"/>
  <c r="E32"/>
  <c r="H428"/>
  <c r="I428"/>
  <c r="E428"/>
  <c r="J428"/>
  <c r="K428"/>
  <c r="J521"/>
  <c r="K521"/>
  <c r="E521"/>
  <c r="H521"/>
  <c r="I521"/>
  <c r="J667"/>
  <c r="K667"/>
  <c r="I667"/>
  <c r="E667"/>
  <c r="H667"/>
  <c r="J677"/>
  <c r="I677"/>
  <c r="K677"/>
  <c r="E677"/>
  <c r="H677"/>
  <c r="I482"/>
  <c r="J482"/>
  <c r="H482"/>
  <c r="K482"/>
  <c r="E482"/>
  <c r="J271"/>
  <c r="E271"/>
  <c r="I271"/>
  <c r="K271"/>
  <c r="H271"/>
  <c r="K204"/>
  <c r="J204"/>
  <c r="I204"/>
  <c r="E204"/>
  <c r="H204"/>
  <c r="J320"/>
  <c r="I320"/>
  <c r="E320"/>
  <c r="K320"/>
  <c r="H320"/>
  <c r="J39"/>
  <c r="E39"/>
  <c r="I39"/>
  <c r="K39"/>
  <c r="H39"/>
  <c r="H431"/>
  <c r="E431"/>
  <c r="I431"/>
  <c r="J431"/>
  <c r="K431"/>
  <c r="K154"/>
  <c r="J154"/>
  <c r="I154"/>
  <c r="E154"/>
  <c r="H154"/>
  <c r="E440"/>
  <c r="K440"/>
  <c r="H440"/>
  <c r="I440"/>
  <c r="J440"/>
  <c r="H522"/>
  <c r="J522"/>
  <c r="I522"/>
  <c r="K522"/>
  <c r="E522"/>
  <c r="H309"/>
  <c r="K309"/>
  <c r="J309"/>
  <c r="I309"/>
  <c r="E309"/>
  <c r="J584"/>
  <c r="E584"/>
  <c r="K584"/>
  <c r="I584"/>
  <c r="H584"/>
  <c r="K313"/>
  <c r="E313"/>
  <c r="I313"/>
  <c r="J313"/>
  <c r="H313"/>
  <c r="E100"/>
  <c r="K100"/>
  <c r="J100"/>
  <c r="H100"/>
  <c r="I100"/>
  <c r="K126"/>
  <c r="I126"/>
  <c r="H126"/>
  <c r="J126"/>
  <c r="E126"/>
  <c r="H654"/>
  <c r="E654"/>
  <c r="J654"/>
  <c r="K654"/>
  <c r="I654"/>
  <c r="I585"/>
  <c r="J585"/>
  <c r="E585"/>
  <c r="K585"/>
  <c r="H585"/>
  <c r="J658"/>
  <c r="E658"/>
  <c r="H658"/>
  <c r="K658"/>
  <c r="I658"/>
  <c r="J76"/>
  <c r="E76"/>
  <c r="H76"/>
  <c r="K76"/>
  <c r="I76"/>
  <c r="I338"/>
  <c r="K338"/>
  <c r="J338"/>
  <c r="H338"/>
  <c r="E338"/>
  <c r="E239"/>
  <c r="K239"/>
  <c r="I239"/>
  <c r="H239"/>
  <c r="J239"/>
  <c r="J233"/>
  <c r="E233"/>
  <c r="K233"/>
  <c r="H233"/>
  <c r="I233"/>
  <c r="E626"/>
  <c r="K626"/>
  <c r="H626"/>
  <c r="J626"/>
  <c r="I626"/>
  <c r="K406"/>
  <c r="I406"/>
  <c r="J406"/>
  <c r="H406"/>
  <c r="E406"/>
  <c r="J252"/>
  <c r="I252"/>
  <c r="E252"/>
  <c r="H252"/>
  <c r="K252"/>
  <c r="H288"/>
  <c r="E288"/>
  <c r="J288"/>
  <c r="I288"/>
  <c r="K288"/>
  <c r="I359"/>
  <c r="K359"/>
  <c r="E359"/>
  <c r="J359"/>
  <c r="H359"/>
  <c r="J55"/>
  <c r="H55"/>
  <c r="K55"/>
  <c r="I55"/>
  <c r="E55"/>
  <c r="I345"/>
  <c r="K345"/>
  <c r="E345"/>
  <c r="H345"/>
  <c r="J345"/>
  <c r="K590"/>
  <c r="H590"/>
  <c r="E590"/>
  <c r="I590"/>
  <c r="J590"/>
  <c r="K217"/>
  <c r="I217"/>
  <c r="E217"/>
  <c r="J217"/>
  <c r="H217"/>
  <c r="H205"/>
  <c r="I205"/>
  <c r="E205"/>
  <c r="K205"/>
  <c r="J205"/>
  <c r="H688"/>
  <c r="E688"/>
  <c r="K688"/>
  <c r="I688"/>
  <c r="J688"/>
  <c r="E286"/>
  <c r="H286"/>
  <c r="I286"/>
  <c r="K286"/>
  <c r="J286"/>
  <c r="K295"/>
  <c r="I295"/>
  <c r="E295"/>
  <c r="H295"/>
  <c r="J295"/>
  <c r="H542"/>
  <c r="I542"/>
  <c r="K542"/>
  <c r="J542"/>
  <c r="E542"/>
  <c r="I564"/>
  <c r="J564"/>
  <c r="E564"/>
  <c r="H564"/>
  <c r="K564"/>
  <c r="I103"/>
  <c r="H103"/>
  <c r="K103"/>
  <c r="E103"/>
  <c r="J103"/>
  <c r="K187"/>
  <c r="I187"/>
  <c r="J187"/>
  <c r="H187"/>
  <c r="E187"/>
  <c r="K106"/>
  <c r="I106"/>
  <c r="E106"/>
  <c r="J106"/>
  <c r="H106"/>
  <c r="I599"/>
  <c r="J599"/>
  <c r="H599"/>
  <c r="E599"/>
  <c r="K599"/>
  <c r="K505"/>
  <c r="I505"/>
  <c r="H505"/>
  <c r="J505"/>
  <c r="E505"/>
  <c r="H300"/>
  <c r="J300"/>
  <c r="K300"/>
  <c r="E300"/>
  <c r="I300"/>
  <c r="J660"/>
  <c r="H660"/>
  <c r="E660"/>
  <c r="K660"/>
  <c r="I660"/>
  <c r="I488"/>
  <c r="E488"/>
  <c r="H488"/>
  <c r="J488"/>
  <c r="K488"/>
  <c r="K330"/>
  <c r="J330"/>
  <c r="H330"/>
  <c r="I330"/>
  <c r="E330"/>
  <c r="I35"/>
  <c r="E35"/>
  <c r="K35"/>
  <c r="J35"/>
  <c r="H35"/>
  <c r="K365"/>
  <c r="E365"/>
  <c r="J365"/>
  <c r="H365"/>
  <c r="I365"/>
  <c r="K397"/>
  <c r="E397"/>
  <c r="H397"/>
  <c r="I397"/>
  <c r="J397"/>
  <c r="K185"/>
  <c r="H185"/>
  <c r="I185"/>
  <c r="E185"/>
  <c r="J185"/>
  <c r="H367"/>
  <c r="K367"/>
  <c r="E367"/>
  <c r="J367"/>
  <c r="I367"/>
  <c r="H36"/>
  <c r="J36"/>
  <c r="I36"/>
  <c r="E36"/>
  <c r="K36"/>
  <c r="E344"/>
  <c r="I344"/>
  <c r="K344"/>
  <c r="H344"/>
  <c r="J344"/>
  <c r="K112"/>
  <c r="H112"/>
  <c r="J112"/>
  <c r="I112"/>
  <c r="E112"/>
  <c r="J676"/>
  <c r="K676"/>
  <c r="E676"/>
  <c r="I676"/>
  <c r="H676"/>
  <c r="I299"/>
  <c r="K299"/>
  <c r="J299"/>
  <c r="H299"/>
  <c r="E299"/>
  <c r="J701"/>
  <c r="H701"/>
  <c r="I701"/>
  <c r="K701"/>
  <c r="E701"/>
  <c r="J109"/>
  <c r="E109"/>
  <c r="H109"/>
  <c r="I109"/>
  <c r="K109"/>
  <c r="H66"/>
  <c r="K66"/>
  <c r="J66"/>
  <c r="I66"/>
  <c r="E66"/>
  <c r="H511"/>
  <c r="I511"/>
  <c r="K511"/>
  <c r="E511"/>
  <c r="J511"/>
  <c r="K586"/>
  <c r="H586"/>
  <c r="J586"/>
  <c r="I586"/>
  <c r="E586"/>
  <c r="H652"/>
  <c r="I652"/>
  <c r="E652"/>
  <c r="J652"/>
  <c r="K652"/>
  <c r="J121"/>
  <c r="H121"/>
  <c r="K121"/>
  <c r="I121"/>
  <c r="E121"/>
  <c r="K704"/>
  <c r="I704"/>
  <c r="J704"/>
  <c r="H704"/>
  <c r="E704"/>
  <c r="E141"/>
  <c r="J141"/>
  <c r="K141"/>
  <c r="I141"/>
  <c r="H141"/>
  <c r="K531"/>
  <c r="I531"/>
  <c r="E531"/>
  <c r="J531"/>
  <c r="H531"/>
  <c r="J337"/>
  <c r="K337"/>
  <c r="E337"/>
  <c r="H337"/>
  <c r="I337"/>
  <c r="H324"/>
  <c r="K324"/>
  <c r="E324"/>
  <c r="I324"/>
  <c r="J324"/>
  <c r="J400"/>
  <c r="K400"/>
  <c r="I400"/>
  <c r="E400"/>
  <c r="H400"/>
  <c r="I399"/>
  <c r="J399"/>
  <c r="H399"/>
  <c r="K399"/>
  <c r="E399"/>
  <c r="H145"/>
  <c r="E145"/>
  <c r="K145"/>
  <c r="I145"/>
  <c r="J145"/>
  <c r="I407"/>
  <c r="K407"/>
  <c r="E407"/>
  <c r="H407"/>
  <c r="J407"/>
  <c r="I633"/>
  <c r="K633"/>
  <c r="J633"/>
  <c r="E633"/>
  <c r="H633"/>
  <c r="H346"/>
  <c r="E346"/>
  <c r="K346"/>
  <c r="I346"/>
  <c r="J346"/>
  <c r="K471"/>
  <c r="H471"/>
  <c r="J471"/>
  <c r="E471"/>
  <c r="I471"/>
  <c r="J212"/>
  <c r="E212"/>
  <c r="K212"/>
  <c r="I212"/>
  <c r="H212"/>
  <c r="K132"/>
  <c r="I132"/>
  <c r="E132"/>
  <c r="H132"/>
  <c r="J132"/>
  <c r="E391"/>
  <c r="I391"/>
  <c r="H391"/>
  <c r="J391"/>
  <c r="K391"/>
  <c r="K523"/>
  <c r="J523"/>
  <c r="H523"/>
  <c r="I523"/>
  <c r="E523"/>
  <c r="J326"/>
  <c r="I326"/>
  <c r="E326"/>
  <c r="K326"/>
  <c r="H326"/>
  <c r="J172"/>
  <c r="E172"/>
  <c r="I172"/>
  <c r="K172"/>
  <c r="H172"/>
  <c r="E274"/>
  <c r="I274"/>
  <c r="K274"/>
  <c r="J274"/>
  <c r="H274"/>
  <c r="I548"/>
  <c r="J548"/>
  <c r="H548"/>
  <c r="K548"/>
  <c r="E548"/>
  <c r="H49"/>
  <c r="K49"/>
  <c r="E49"/>
  <c r="I49"/>
  <c r="J49"/>
  <c r="E637"/>
  <c r="K637"/>
  <c r="J637"/>
  <c r="H637"/>
  <c r="I637"/>
  <c r="E553"/>
  <c r="I553"/>
  <c r="J553"/>
  <c r="H553"/>
  <c r="K553"/>
  <c r="E304"/>
  <c r="I304"/>
  <c r="H304"/>
  <c r="J304"/>
  <c r="K304"/>
  <c r="E93"/>
  <c r="J93"/>
  <c r="I93"/>
  <c r="K93"/>
  <c r="H93"/>
  <c r="H506"/>
  <c r="J506"/>
  <c r="K506"/>
  <c r="E506"/>
  <c r="I506"/>
  <c r="E444"/>
  <c r="K444"/>
  <c r="I444"/>
  <c r="H444"/>
  <c r="J444"/>
  <c r="E357"/>
  <c r="K357"/>
  <c r="I357"/>
  <c r="J357"/>
  <c r="H357"/>
  <c r="I203"/>
  <c r="H203"/>
  <c r="J203"/>
  <c r="E203"/>
  <c r="K203"/>
  <c r="J182"/>
  <c r="H182"/>
  <c r="E182"/>
  <c r="I182"/>
  <c r="K182"/>
  <c r="K693"/>
  <c r="I693"/>
  <c r="H693"/>
  <c r="E693"/>
  <c r="J693"/>
  <c r="K485"/>
  <c r="J485"/>
  <c r="E485"/>
  <c r="H485"/>
  <c r="I485"/>
  <c r="E257"/>
  <c r="J257"/>
  <c r="I257"/>
  <c r="H257"/>
  <c r="K257"/>
  <c r="E81"/>
  <c r="H81"/>
  <c r="J81"/>
  <c r="I81"/>
  <c r="K81"/>
  <c r="K253"/>
  <c r="J253"/>
  <c r="I253"/>
  <c r="E253"/>
  <c r="H253"/>
  <c r="H408"/>
  <c r="J408"/>
  <c r="I408"/>
  <c r="E408"/>
  <c r="K408"/>
  <c r="I691"/>
  <c r="K691"/>
  <c r="J691"/>
  <c r="H691"/>
  <c r="E691"/>
  <c r="H54"/>
  <c r="K54"/>
  <c r="E54"/>
  <c r="J54"/>
  <c r="I54"/>
  <c r="E176"/>
  <c r="H176"/>
  <c r="J176"/>
  <c r="K176"/>
  <c r="I176"/>
  <c r="H89"/>
  <c r="E89"/>
  <c r="J89"/>
  <c r="I89"/>
  <c r="K89"/>
  <c r="K381"/>
  <c r="H381"/>
  <c r="E381"/>
  <c r="I381"/>
  <c r="J381"/>
  <c r="H210"/>
  <c r="I210"/>
  <c r="K210"/>
  <c r="J210"/>
  <c r="E210"/>
  <c r="H298"/>
  <c r="J298"/>
  <c r="K298"/>
  <c r="E298"/>
  <c r="I298"/>
  <c r="E321"/>
  <c r="J321"/>
  <c r="H321"/>
  <c r="I321"/>
  <c r="K321"/>
  <c r="K104"/>
  <c r="E104"/>
  <c r="H104"/>
  <c r="I104"/>
  <c r="J104"/>
  <c r="I461"/>
  <c r="K461"/>
  <c r="H461"/>
  <c r="J461"/>
  <c r="E461"/>
  <c r="H242"/>
  <c r="K242"/>
  <c r="E242"/>
  <c r="I242"/>
  <c r="J242"/>
  <c r="H178"/>
  <c r="J178"/>
  <c r="K178"/>
  <c r="I178"/>
  <c r="E178"/>
  <c r="J473"/>
  <c r="E473"/>
  <c r="H473"/>
  <c r="K473"/>
  <c r="I473"/>
  <c r="K192"/>
  <c r="E192"/>
  <c r="H192"/>
  <c r="J192"/>
  <c r="I192"/>
  <c r="K327"/>
  <c r="E327"/>
  <c r="J327"/>
  <c r="I327"/>
  <c r="H327"/>
  <c r="H114"/>
  <c r="E114"/>
  <c r="K114"/>
  <c r="I114"/>
  <c r="J114"/>
  <c r="K98"/>
  <c r="J98"/>
  <c r="H98"/>
  <c r="I98"/>
  <c r="E98"/>
  <c r="H607"/>
  <c r="E607"/>
  <c r="J607"/>
  <c r="I607"/>
  <c r="K607"/>
  <c r="I612"/>
  <c r="K612"/>
  <c r="E612"/>
  <c r="H612"/>
  <c r="J612"/>
  <c r="I350"/>
  <c r="J350"/>
  <c r="E350"/>
  <c r="K350"/>
  <c r="H350"/>
  <c r="K529"/>
  <c r="J529"/>
  <c r="H529"/>
  <c r="I529"/>
  <c r="E529"/>
  <c r="I410"/>
  <c r="H410"/>
  <c r="K410"/>
  <c r="J410"/>
  <c r="E410"/>
  <c r="I22"/>
  <c r="E22"/>
  <c r="J22"/>
  <c r="K22"/>
  <c r="H22"/>
  <c r="K97"/>
  <c r="I97"/>
  <c r="H97"/>
  <c r="E97"/>
  <c r="J97"/>
  <c r="E358"/>
  <c r="I358"/>
  <c r="J358"/>
  <c r="K358"/>
  <c r="H358"/>
  <c r="K135"/>
  <c r="I135"/>
  <c r="E135"/>
  <c r="J135"/>
  <c r="H135"/>
  <c r="I30"/>
  <c r="J30"/>
  <c r="H30"/>
  <c r="E30"/>
  <c r="K30"/>
  <c r="H349"/>
  <c r="I349"/>
  <c r="J349"/>
  <c r="K349"/>
  <c r="E349"/>
  <c r="E508"/>
  <c r="J508"/>
  <c r="K508"/>
  <c r="I508"/>
  <c r="H508"/>
  <c r="H454"/>
  <c r="E454"/>
  <c r="K454"/>
  <c r="I454"/>
  <c r="J454"/>
  <c r="H111"/>
  <c r="J111"/>
  <c r="E111"/>
  <c r="K111"/>
  <c r="I111"/>
  <c r="H308"/>
  <c r="E308"/>
  <c r="I308"/>
  <c r="K308"/>
  <c r="J308"/>
  <c r="H94"/>
  <c r="K94"/>
  <c r="E94"/>
  <c r="I94"/>
  <c r="J94"/>
  <c r="E501"/>
  <c r="H501"/>
  <c r="K501"/>
  <c r="J501"/>
  <c r="I501"/>
  <c r="E52"/>
  <c r="K52"/>
  <c r="H52"/>
  <c r="J52"/>
  <c r="I52"/>
  <c r="K181"/>
  <c r="H181"/>
  <c r="J181"/>
  <c r="E181"/>
  <c r="I181"/>
  <c r="H117"/>
  <c r="J117"/>
  <c r="I117"/>
  <c r="E117"/>
  <c r="K117"/>
  <c r="K417"/>
  <c r="E417"/>
  <c r="J417"/>
  <c r="I417"/>
  <c r="H417"/>
  <c r="J164"/>
  <c r="K164"/>
  <c r="E164"/>
  <c r="H164"/>
  <c r="I164"/>
  <c r="J622"/>
  <c r="H622"/>
  <c r="K622"/>
  <c r="E622"/>
  <c r="I622"/>
  <c r="E551"/>
  <c r="K551"/>
  <c r="H551"/>
  <c r="I551"/>
  <c r="J551"/>
  <c r="H311"/>
  <c r="E311"/>
  <c r="K311"/>
  <c r="I311"/>
  <c r="J311"/>
  <c r="H649"/>
  <c r="J649"/>
  <c r="E649"/>
  <c r="K649"/>
  <c r="I649"/>
  <c r="J709"/>
  <c r="I709"/>
  <c r="H709"/>
  <c r="K709"/>
  <c r="E709"/>
  <c r="H484"/>
  <c r="K484"/>
  <c r="I484"/>
  <c r="J484"/>
  <c r="E484"/>
  <c r="E558"/>
  <c r="K558"/>
  <c r="J558"/>
  <c r="H558"/>
  <c r="I558"/>
  <c r="E363"/>
  <c r="J363"/>
  <c r="H363"/>
  <c r="I363"/>
  <c r="K363"/>
  <c r="I665"/>
  <c r="K665"/>
  <c r="J665"/>
  <c r="H665"/>
  <c r="E665"/>
  <c r="E430"/>
  <c r="H430"/>
  <c r="I430"/>
  <c r="K430"/>
  <c r="J430"/>
  <c r="I414"/>
  <c r="K414"/>
  <c r="J414"/>
  <c r="H414"/>
  <c r="E414"/>
  <c r="E504"/>
  <c r="H504"/>
  <c r="K504"/>
  <c r="J504"/>
  <c r="I504"/>
  <c r="K323"/>
  <c r="E323"/>
  <c r="I323"/>
  <c r="H323"/>
  <c r="J323"/>
  <c r="I432"/>
  <c r="K432"/>
  <c r="E432"/>
  <c r="H432"/>
  <c r="J432"/>
  <c r="J101"/>
  <c r="H101"/>
  <c r="E101"/>
  <c r="I101"/>
  <c r="K101"/>
  <c r="K653"/>
  <c r="E653"/>
  <c r="I653"/>
  <c r="H653"/>
  <c r="J653"/>
  <c r="H201"/>
  <c r="E201"/>
  <c r="K201"/>
  <c r="J201"/>
  <c r="I201"/>
  <c r="H123"/>
  <c r="J123"/>
  <c r="I123"/>
  <c r="K123"/>
  <c r="E123"/>
  <c r="K565"/>
  <c r="H565"/>
  <c r="I565"/>
  <c r="E565"/>
  <c r="J565"/>
  <c r="J429"/>
  <c r="H429"/>
  <c r="K429"/>
  <c r="E429"/>
  <c r="I429"/>
  <c r="J88"/>
  <c r="I88"/>
  <c r="H88"/>
  <c r="E88"/>
  <c r="K88"/>
  <c r="J469"/>
  <c r="H469"/>
  <c r="E469"/>
  <c r="K469"/>
  <c r="I469"/>
  <c r="H17" i="54"/>
  <c r="I17"/>
  <c r="E16"/>
  <c r="L16" s="1"/>
  <c r="M16" s="1"/>
  <c r="N15"/>
  <c r="P15" s="1"/>
  <c r="D17"/>
  <c r="E17" s="1"/>
  <c r="C18"/>
  <c r="J16"/>
  <c r="S8"/>
  <c r="Q9"/>
  <c r="O18" l="1"/>
  <c r="A19"/>
  <c r="L17"/>
  <c r="M17" s="1"/>
  <c r="I18"/>
  <c r="H18"/>
  <c r="J17"/>
  <c r="D18"/>
  <c r="C19"/>
  <c r="N16"/>
  <c r="S9"/>
  <c r="Q10"/>
  <c r="T9"/>
  <c r="A20" l="1"/>
  <c r="O19"/>
  <c r="H19"/>
  <c r="I19"/>
  <c r="E18"/>
  <c r="L18" s="1"/>
  <c r="M18" s="1"/>
  <c r="N17"/>
  <c r="P16"/>
  <c r="J18"/>
  <c r="D19"/>
  <c r="C20"/>
  <c r="S10"/>
  <c r="Q11"/>
  <c r="T10"/>
  <c r="A21" l="1"/>
  <c r="O20"/>
  <c r="E19"/>
  <c r="L19" s="1"/>
  <c r="M19" s="1"/>
  <c r="H20"/>
  <c r="I20"/>
  <c r="P17"/>
  <c r="D20"/>
  <c r="C21"/>
  <c r="N18"/>
  <c r="J19"/>
  <c r="S11"/>
  <c r="Q12"/>
  <c r="T11"/>
  <c r="O21" l="1"/>
  <c r="A22"/>
  <c r="J20"/>
  <c r="H21"/>
  <c r="I21"/>
  <c r="E20"/>
  <c r="L20" s="1"/>
  <c r="M20" s="1"/>
  <c r="P18"/>
  <c r="N19"/>
  <c r="P19" s="1"/>
  <c r="C22"/>
  <c r="D21"/>
  <c r="S12"/>
  <c r="Q13"/>
  <c r="T13" s="1"/>
  <c r="T12"/>
  <c r="O22" l="1"/>
  <c r="A23"/>
  <c r="N20"/>
  <c r="P20" s="1"/>
  <c r="I22"/>
  <c r="H22"/>
  <c r="E21"/>
  <c r="L21" s="1"/>
  <c r="M21" s="1"/>
  <c r="J21"/>
  <c r="C23"/>
  <c r="D22"/>
  <c r="S13"/>
  <c r="Q14"/>
  <c r="T14" s="1"/>
  <c r="A24" l="1"/>
  <c r="O23"/>
  <c r="I23"/>
  <c r="H23"/>
  <c r="N21"/>
  <c r="P21" s="1"/>
  <c r="D23"/>
  <c r="C24"/>
  <c r="J22"/>
  <c r="E22"/>
  <c r="S14"/>
  <c r="Q15"/>
  <c r="T15" s="1"/>
  <c r="A25" l="1"/>
  <c r="O24"/>
  <c r="L22"/>
  <c r="M22" s="1"/>
  <c r="N22" s="1"/>
  <c r="P22" s="1"/>
  <c r="H24"/>
  <c r="I24"/>
  <c r="E23"/>
  <c r="L23" s="1"/>
  <c r="M23" s="1"/>
  <c r="D24"/>
  <c r="C25"/>
  <c r="J23"/>
  <c r="S15"/>
  <c r="Q16"/>
  <c r="T16" s="1"/>
  <c r="O25" l="1"/>
  <c r="A26"/>
  <c r="H25"/>
  <c r="I25"/>
  <c r="N23"/>
  <c r="P23" s="1"/>
  <c r="C26"/>
  <c r="D25"/>
  <c r="E24"/>
  <c r="J24"/>
  <c r="S16"/>
  <c r="Q17"/>
  <c r="T17" s="1"/>
  <c r="O26" l="1"/>
  <c r="A27"/>
  <c r="J25"/>
  <c r="E25"/>
  <c r="L25" s="1"/>
  <c r="M25" s="1"/>
  <c r="I26"/>
  <c r="H26"/>
  <c r="L24"/>
  <c r="M24" s="1"/>
  <c r="N24" s="1"/>
  <c r="P24" s="1"/>
  <c r="D26"/>
  <c r="C27"/>
  <c r="S17"/>
  <c r="Q18"/>
  <c r="T18" s="1"/>
  <c r="O27" l="1"/>
  <c r="A28"/>
  <c r="N25"/>
  <c r="P25" s="1"/>
  <c r="E26"/>
  <c r="L26" s="1"/>
  <c r="M26" s="1"/>
  <c r="I27"/>
  <c r="H27"/>
  <c r="D27"/>
  <c r="C28"/>
  <c r="J26"/>
  <c r="S18"/>
  <c r="Q19"/>
  <c r="T19" s="1"/>
  <c r="A29" l="1"/>
  <c r="O28"/>
  <c r="H28"/>
  <c r="I28"/>
  <c r="E27"/>
  <c r="L27" s="1"/>
  <c r="M27" s="1"/>
  <c r="J27"/>
  <c r="N26"/>
  <c r="P26" s="1"/>
  <c r="C29"/>
  <c r="D28"/>
  <c r="S19"/>
  <c r="Q20"/>
  <c r="T20" s="1"/>
  <c r="A30" l="1"/>
  <c r="O29"/>
  <c r="E28"/>
  <c r="L28" s="1"/>
  <c r="M28" s="1"/>
  <c r="H29"/>
  <c r="I29"/>
  <c r="N27"/>
  <c r="P27" s="1"/>
  <c r="J28"/>
  <c r="C30"/>
  <c r="D29"/>
  <c r="Q21"/>
  <c r="T21" s="1"/>
  <c r="S20"/>
  <c r="A31" l="1"/>
  <c r="O30"/>
  <c r="I30"/>
  <c r="H30"/>
  <c r="N28"/>
  <c r="P28" s="1"/>
  <c r="J29"/>
  <c r="E29"/>
  <c r="L29" s="1"/>
  <c r="D30"/>
  <c r="C31"/>
  <c r="S21"/>
  <c r="Q22"/>
  <c r="T22" s="1"/>
  <c r="O31" l="1"/>
  <c r="A32"/>
  <c r="O32" s="1"/>
  <c r="I31"/>
  <c r="H31"/>
  <c r="M29"/>
  <c r="N29" s="1"/>
  <c r="P29" s="1"/>
  <c r="J30"/>
  <c r="D31"/>
  <c r="C32"/>
  <c r="E30"/>
  <c r="S22"/>
  <c r="Q23"/>
  <c r="T23" s="1"/>
  <c r="H32" l="1"/>
  <c r="I32"/>
  <c r="E31"/>
  <c r="L31" s="1"/>
  <c r="M31" s="1"/>
  <c r="L30"/>
  <c r="M30" s="1"/>
  <c r="N30" s="1"/>
  <c r="P30" s="1"/>
  <c r="J31"/>
  <c r="D32"/>
  <c r="S23"/>
  <c r="Q24"/>
  <c r="T24" s="1"/>
  <c r="E32" l="1"/>
  <c r="L32" s="1"/>
  <c r="M32" s="1"/>
  <c r="M33" s="1"/>
  <c r="J32"/>
  <c r="N31"/>
  <c r="P31" s="1"/>
  <c r="Q25"/>
  <c r="T25" s="1"/>
  <c r="S24"/>
  <c r="N32" l="1"/>
  <c r="Q38" s="1"/>
  <c r="J33"/>
  <c r="Q36" s="1"/>
  <c r="Q26"/>
  <c r="T26" s="1"/>
  <c r="S25"/>
  <c r="P32" l="1"/>
  <c r="Q34"/>
  <c r="Q37"/>
  <c r="S26"/>
  <c r="Q27"/>
  <c r="T27" s="1"/>
  <c r="S27" l="1"/>
  <c r="Q28"/>
  <c r="T28" s="1"/>
  <c r="S28" l="1"/>
  <c r="Q29"/>
  <c r="T29" s="1"/>
  <c r="Q30" l="1"/>
  <c r="T30" s="1"/>
  <c r="S29"/>
  <c r="Q31" l="1"/>
  <c r="T31" s="1"/>
  <c r="S30"/>
  <c r="Q32" l="1"/>
  <c r="T32" s="1"/>
  <c r="Q35" s="1"/>
  <c r="S31"/>
  <c r="S32" l="1"/>
  <c r="S33" s="1"/>
</calcChain>
</file>

<file path=xl/sharedStrings.xml><?xml version="1.0" encoding="utf-8"?>
<sst xmlns="http://schemas.openxmlformats.org/spreadsheetml/2006/main" count="4831" uniqueCount="1645">
  <si>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</si>
  <si>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</si>
  <si>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</si>
  <si>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</si>
  <si>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</si>
  <si>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</si>
  <si>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</si>
  <si>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</si>
  <si>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</si>
  <si>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</si>
  <si>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</si>
  <si>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</si>
  <si>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</si>
  <si>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</si>
  <si>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</si>
  <si>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</si>
  <si>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</si>
  <si>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</si>
  <si>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</si>
  <si>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</si>
  <si>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</si>
  <si>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</si>
  <si>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</si>
  <si>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</si>
  <si>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</si>
  <si>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</si>
  <si>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</si>
  <si>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</si>
  <si>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</si>
  <si>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</si>
  <si>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</si>
  <si>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</si>
  <si>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</si>
  <si>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</si>
  <si>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</si>
  <si>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</si>
  <si>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</si>
  <si>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</si>
  <si>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</si>
  <si>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</si>
  <si>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</si>
  <si>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</si>
  <si>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</si>
  <si>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</si>
  <si>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</si>
  <si>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</si>
  <si>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</si>
  <si>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</si>
  <si>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</si>
  <si>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</si>
  <si>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</si>
  <si>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</si>
  <si>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</si>
  <si>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</si>
  <si>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</si>
  <si>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</si>
  <si>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</si>
  <si>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</si>
  <si>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</si>
  <si>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</si>
  <si>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</si>
  <si>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</si>
  <si>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</si>
  <si>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</si>
  <si>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</si>
  <si>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</si>
  <si>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</si>
  <si>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</si>
  <si>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</si>
  <si>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</si>
  <si>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</si>
  <si>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</si>
  <si>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</si>
  <si>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</si>
  <si>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</si>
  <si>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</si>
  <si>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</si>
  <si>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</si>
  <si>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</si>
  <si>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</si>
  <si>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</si>
  <si>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</si>
  <si>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</si>
  <si>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</si>
  <si>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</si>
  <si>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</si>
  <si>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</si>
  <si>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</si>
  <si>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</si>
  <si>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</si>
  <si>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</si>
  <si>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</si>
  <si>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</si>
  <si>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</si>
  <si>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</si>
  <si>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</si>
  <si>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</si>
  <si>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</si>
  <si>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</si>
  <si>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</si>
  <si>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</si>
  <si>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</si>
  <si>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</si>
  <si>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</si>
  <si>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</si>
  <si>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</si>
  <si>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</si>
  <si>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</si>
  <si>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</si>
  <si>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</si>
  <si>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</si>
  <si>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</si>
  <si>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</si>
  <si>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</si>
  <si>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</si>
  <si>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</si>
  <si>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</si>
  <si>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</si>
  <si>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</si>
  <si>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</si>
  <si>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</si>
  <si>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</si>
  <si>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</si>
  <si>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</si>
  <si>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</si>
  <si>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</si>
  <si>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</si>
  <si>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</si>
  <si>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</si>
  <si>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</si>
  <si>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</si>
  <si>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</si>
  <si>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</si>
  <si>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</si>
  <si>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</si>
  <si>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</si>
  <si>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</si>
  <si>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</si>
  <si>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</si>
  <si>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</si>
  <si>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</si>
  <si>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</si>
  <si>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</si>
  <si>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</si>
  <si>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</si>
  <si>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</si>
  <si>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</si>
  <si>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</si>
  <si>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</si>
  <si>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</si>
  <si>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</si>
  <si>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</si>
  <si>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</si>
  <si>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</si>
  <si>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</si>
  <si>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</si>
  <si>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</si>
  <si>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</si>
  <si>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</si>
  <si>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</si>
  <si>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</si>
  <si>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</si>
  <si>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</si>
  <si>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</si>
  <si>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</si>
  <si>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</si>
  <si>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</si>
  <si>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</si>
  <si>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</si>
  <si>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</si>
  <si>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</si>
  <si>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</si>
  <si>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</si>
  <si>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</si>
  <si>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</si>
  <si>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</si>
  <si>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</si>
  <si>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</si>
  <si>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</si>
  <si>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</si>
  <si>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</si>
  <si>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</si>
  <si>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</si>
  <si>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</si>
  <si>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</si>
  <si>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</si>
  <si>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</si>
  <si>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</si>
  <si>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</si>
  <si>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</si>
  <si>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</si>
  <si>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</si>
  <si>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</si>
  <si>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</si>
  <si>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</si>
  <si>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</si>
  <si>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</si>
  <si>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</si>
  <si>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</si>
  <si>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</si>
  <si>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</si>
  <si>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</si>
  <si>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</si>
  <si>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</si>
  <si>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</si>
  <si>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</si>
  <si>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</si>
  <si>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</si>
  <si>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</si>
  <si>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</si>
  <si>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</si>
  <si>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</si>
  <si>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</si>
  <si>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</si>
  <si>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</si>
  <si>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</si>
  <si>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</si>
  <si>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</si>
  <si>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</si>
  <si>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</si>
  <si>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</si>
  <si>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</si>
  <si>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</si>
  <si>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</si>
  <si>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</si>
  <si>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</si>
  <si>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</si>
  <si>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</si>
  <si>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</si>
  <si>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</si>
  <si>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</si>
  <si>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</si>
  <si>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</si>
  <si>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</si>
  <si>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</si>
  <si>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</si>
  <si>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</si>
  <si>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</si>
  <si>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</si>
  <si>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</si>
  <si>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</si>
  <si>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</si>
  <si>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</si>
  <si>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</si>
  <si>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</si>
  <si>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</si>
  <si>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</si>
  <si>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</si>
  <si>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</si>
  <si>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</si>
  <si>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</si>
  <si>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</si>
  <si>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</si>
  <si>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</si>
  <si>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</si>
  <si>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</si>
  <si>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</si>
  <si>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</si>
  <si>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</si>
  <si>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</si>
  <si>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</si>
  <si>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</si>
  <si>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</si>
  <si>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</si>
  <si>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</si>
  <si>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</si>
  <si>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</si>
  <si>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</si>
  <si>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</si>
  <si>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</si>
  <si>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</si>
  <si>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</si>
  <si>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</si>
  <si>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</si>
  <si>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</si>
  <si>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</si>
  <si>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</si>
  <si>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</si>
  <si>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</si>
  <si>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</si>
  <si>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</si>
  <si>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</si>
  <si>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</si>
  <si>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</si>
  <si>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</si>
  <si>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</si>
  <si>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</si>
  <si>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</si>
  <si>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</si>
  <si>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</si>
  <si>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</si>
  <si>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</si>
  <si>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</si>
  <si>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</si>
  <si>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</si>
  <si>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</si>
  <si>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</si>
  <si>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</si>
  <si>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</si>
  <si>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</si>
  <si>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</si>
  <si>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</si>
  <si>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</si>
  <si>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</si>
  <si>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</si>
  <si>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</si>
  <si>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</si>
  <si>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</si>
  <si>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</si>
  <si>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</si>
  <si>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</si>
  <si>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</si>
  <si>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</si>
  <si>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</si>
  <si>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</si>
  <si>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</si>
  <si>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</si>
  <si>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</si>
  <si>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</si>
  <si>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</si>
  <si>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</si>
  <si>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</si>
  <si>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</si>
  <si>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</si>
  <si>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</si>
  <si>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</si>
  <si>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</si>
  <si>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</si>
  <si>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</si>
  <si>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</si>
  <si>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</si>
  <si>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</si>
  <si>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</si>
  <si>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</si>
  <si>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</si>
  <si>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</si>
  <si>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</si>
  <si>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</si>
  <si>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</si>
  <si>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</si>
  <si>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</si>
  <si>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</si>
  <si>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</si>
  <si>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</si>
  <si>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</si>
  <si>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</si>
  <si>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</si>
  <si>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</si>
  <si>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</si>
  <si>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</si>
  <si>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</si>
  <si>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</si>
  <si>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</si>
  <si>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</si>
  <si>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</si>
  <si>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</si>
  <si>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</si>
  <si>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</si>
  <si>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</si>
  <si>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</si>
  <si>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</si>
  <si>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</si>
  <si>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</si>
  <si>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</si>
  <si>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</si>
  <si>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</si>
  <si>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</si>
  <si>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</si>
  <si>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</si>
  <si>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</si>
  <si>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</si>
  <si>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</si>
  <si>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</si>
  <si>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</si>
  <si>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</si>
  <si>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</si>
  <si>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</si>
  <si>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</si>
  <si>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</si>
  <si>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</si>
  <si>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</si>
  <si>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</si>
  <si>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</si>
  <si>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</si>
  <si>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</si>
  <si>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</si>
  <si>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</si>
  <si>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</si>
  <si>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</si>
  <si>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</si>
  <si>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</si>
  <si>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</si>
  <si>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</si>
  <si>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</si>
  <si>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</si>
  <si>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</si>
  <si>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</si>
  <si>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</si>
  <si>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</si>
  <si>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</si>
  <si>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</si>
  <si>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</si>
  <si>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</si>
  <si>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</si>
  <si>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</si>
  <si>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</si>
  <si>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</si>
  <si>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</si>
  <si>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</si>
  <si>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</si>
  <si>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</si>
  <si>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</si>
  <si>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</si>
  <si>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</si>
  <si>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</si>
  <si>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</si>
  <si>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</si>
  <si>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</si>
  <si>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</si>
  <si>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</si>
  <si>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</si>
  <si>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</si>
  <si>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</si>
  <si>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</si>
  <si>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</si>
  <si>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</si>
  <si>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</si>
  <si>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</si>
  <si>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</si>
  <si>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</si>
  <si>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</si>
  <si>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</si>
  <si>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</si>
  <si>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</si>
  <si>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</si>
  <si>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</si>
  <si>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</si>
  <si>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</si>
  <si>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</si>
  <si>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</si>
  <si>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</si>
  <si>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</si>
  <si>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</si>
  <si>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</si>
  <si>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</si>
  <si>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</si>
  <si>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</si>
  <si>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</si>
  <si>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</si>
  <si>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</si>
  <si>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</si>
  <si>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</si>
  <si>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</si>
  <si>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</si>
  <si>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</si>
  <si>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</si>
  <si>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</si>
  <si>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</si>
  <si>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</si>
  <si>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</si>
  <si>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</si>
  <si>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</si>
  <si>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</si>
  <si>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</si>
  <si>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</si>
  <si>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</si>
  <si>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</si>
  <si>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</si>
  <si>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</si>
  <si>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</si>
  <si>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</si>
  <si>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</si>
  <si>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</si>
  <si>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</si>
  <si>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</si>
  <si>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</si>
  <si>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</si>
  <si>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</si>
  <si>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</si>
  <si>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</si>
  <si>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</si>
  <si>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</si>
  <si>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</si>
  <si>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</si>
  <si>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</si>
  <si>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</si>
  <si>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</si>
  <si>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</si>
  <si>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</si>
  <si>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</si>
  <si>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</si>
  <si>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</si>
  <si>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</si>
  <si>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</si>
  <si>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</si>
  <si>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</si>
  <si>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</si>
  <si>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</si>
  <si>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</si>
  <si>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</si>
  <si>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</si>
  <si>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</si>
  <si>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</si>
  <si>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</si>
  <si>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</si>
  <si>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</si>
  <si>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</si>
  <si>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</si>
  <si>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</si>
  <si>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</si>
  <si>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</si>
  <si>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</si>
  <si>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</si>
  <si>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</si>
  <si>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</si>
  <si>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</si>
  <si>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</si>
  <si>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</si>
  <si>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</si>
  <si>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</si>
  <si>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</si>
  <si>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</si>
  <si>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</si>
  <si>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</si>
  <si>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</si>
  <si>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</si>
  <si>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</si>
  <si>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</si>
  <si>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</si>
  <si>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</si>
  <si>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</si>
  <si>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</si>
  <si>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</si>
  <si>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</si>
  <si>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</si>
  <si>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</si>
  <si>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</si>
  <si>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</si>
  <si>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</si>
  <si>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</si>
  <si>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</si>
  <si>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</si>
  <si>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</si>
  <si>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</si>
  <si>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</si>
  <si>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</si>
  <si>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</si>
  <si>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</si>
  <si>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</si>
  <si>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</si>
  <si>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</si>
  <si>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</si>
  <si>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</si>
  <si>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</si>
  <si>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</si>
  <si>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</si>
  <si>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</si>
  <si>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</si>
  <si>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</si>
  <si>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</si>
  <si>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</si>
  <si>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</si>
  <si>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</si>
  <si>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</si>
  <si>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</si>
  <si>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</si>
  <si>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</si>
  <si>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</si>
  <si>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</si>
  <si>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</si>
  <si>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</si>
  <si>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</si>
  <si>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</si>
  <si>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</si>
  <si>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</si>
  <si>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</si>
  <si>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</si>
  <si>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</si>
  <si>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</si>
  <si>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</si>
  <si>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</si>
  <si>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</si>
  <si>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</si>
  <si>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</si>
  <si>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</si>
  <si>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</si>
  <si>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</si>
  <si>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</si>
  <si>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</si>
  <si>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</si>
  <si>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</si>
  <si>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</si>
  <si>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</si>
  <si>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</si>
  <si>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</si>
  <si>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</si>
  <si>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</si>
  <si>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</si>
  <si>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</si>
  <si>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</si>
  <si>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</si>
  <si>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</si>
  <si>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</si>
  <si>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</si>
  <si>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</si>
  <si>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</si>
  <si>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</si>
  <si>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</si>
  <si>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</si>
  <si>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</si>
  <si>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</si>
  <si>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</si>
  <si>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</si>
  <si>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</si>
  <si>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</si>
  <si>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</si>
  <si>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</si>
  <si>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</si>
  <si>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</si>
  <si>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</si>
  <si>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</si>
  <si>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</si>
  <si>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</si>
  <si>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</si>
  <si>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</si>
  <si>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</si>
  <si>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</si>
  <si>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</si>
  <si>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</si>
  <si>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</si>
  <si>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</si>
  <si>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</si>
  <si>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</si>
  <si>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</si>
  <si>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</si>
  <si>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</si>
  <si>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</si>
  <si>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</si>
  <si>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</si>
  <si>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</si>
  <si>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</si>
  <si>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</si>
  <si>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</si>
  <si>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</si>
  <si>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</si>
  <si>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</si>
  <si>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</si>
  <si>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</si>
  <si>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</si>
  <si>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</si>
  <si>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</si>
  <si>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</si>
  <si>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</si>
  <si>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</si>
  <si>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</si>
  <si>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</si>
  <si>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</si>
  <si>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</si>
  <si>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</si>
  <si>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</si>
  <si>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</si>
  <si>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</si>
  <si>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</si>
  <si>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</si>
  <si>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</si>
  <si>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</si>
  <si>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</si>
  <si>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</si>
  <si>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</si>
  <si>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</si>
  <si>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</si>
  <si>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</si>
  <si>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</si>
  <si>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</si>
  <si>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</si>
  <si>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</si>
  <si>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</si>
  <si>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</si>
  <si>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</si>
  <si>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</si>
  <si>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</si>
  <si>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</si>
  <si>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</si>
  <si>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</si>
  <si>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</si>
  <si>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</si>
  <si>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</si>
  <si>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</si>
  <si>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</si>
  <si>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</si>
  <si>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</si>
  <si>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</si>
  <si>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</si>
  <si>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</si>
  <si>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</si>
  <si>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</si>
  <si>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</si>
  <si>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</si>
  <si>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</si>
  <si>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</si>
  <si>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</si>
  <si>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</si>
  <si>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</si>
  <si>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</si>
  <si>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</si>
  <si>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</si>
  <si>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</si>
  <si>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</si>
  <si>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</si>
  <si>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</si>
  <si>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</si>
  <si>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</si>
  <si>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</si>
  <si>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</si>
  <si>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</si>
  <si>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</si>
  <si>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</si>
  <si>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</si>
  <si>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</si>
  <si>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</si>
  <si>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</si>
  <si>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</si>
  <si>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</si>
  <si>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</si>
  <si>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</si>
  <si>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</si>
  <si>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</si>
  <si>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</si>
  <si>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</si>
  <si>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</si>
  <si>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</si>
  <si>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</si>
  <si>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</si>
  <si>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</si>
  <si>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</si>
  <si>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</si>
  <si>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</si>
  <si>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</si>
  <si>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</si>
  <si>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</si>
  <si>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</si>
  <si>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</si>
  <si>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</si>
  <si>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</si>
  <si>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</si>
  <si>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</si>
  <si>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</si>
  <si>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</si>
  <si>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</si>
  <si>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</si>
  <si>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</si>
  <si>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</si>
  <si>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</si>
  <si>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</si>
  <si>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</si>
  <si>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</si>
  <si>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</si>
  <si>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</si>
  <si>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</si>
  <si>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</si>
  <si>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</si>
  <si>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</si>
  <si>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</si>
  <si>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</si>
  <si>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</si>
  <si>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</si>
  <si>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</si>
  <si>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</si>
  <si>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</si>
  <si>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</si>
  <si>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</si>
  <si>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</si>
  <si>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</si>
  <si>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</si>
  <si>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</si>
  <si>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</si>
  <si>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</si>
  <si>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</si>
  <si>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</si>
  <si>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</si>
  <si>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</si>
  <si>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</si>
  <si>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</si>
  <si>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</si>
  <si>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</si>
  <si>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</si>
  <si>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</si>
  <si>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</si>
  <si>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</si>
  <si>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</si>
  <si>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</si>
  <si>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</si>
  <si>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</si>
  <si>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</si>
  <si>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</si>
  <si>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</si>
  <si>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</si>
  <si>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</si>
  <si>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</si>
  <si>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</si>
  <si>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</si>
  <si>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</si>
  <si>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</si>
  <si>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</si>
  <si>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</si>
  <si>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</si>
  <si>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</si>
  <si>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</si>
  <si>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</si>
  <si>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</si>
  <si>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</si>
  <si>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</si>
  <si>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</si>
  <si>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</si>
  <si>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</si>
  <si>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</si>
  <si>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</si>
  <si>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</si>
  <si>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</si>
  <si>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</si>
  <si>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</si>
  <si>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</si>
  <si>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</si>
  <si>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</si>
  <si>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</si>
  <si>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</si>
  <si>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</si>
  <si>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</si>
  <si>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</si>
  <si>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</si>
  <si>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</si>
  <si>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</si>
  <si>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</si>
  <si>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</si>
  <si>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</si>
  <si>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</si>
  <si>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</si>
  <si>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</si>
  <si>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</si>
  <si>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</si>
  <si>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</si>
  <si>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</si>
  <si>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</si>
  <si>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</si>
  <si>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</si>
  <si>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</si>
  <si>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</si>
  <si>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</si>
  <si>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</si>
  <si>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</si>
  <si>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</si>
  <si>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</si>
  <si>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</si>
  <si>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</si>
  <si>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</si>
  <si>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</si>
  <si>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</si>
  <si>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</si>
  <si>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</si>
  <si>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</si>
  <si>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</si>
  <si>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</si>
  <si>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</si>
  <si>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</si>
  <si>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</si>
  <si>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</si>
  <si>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</si>
  <si>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</si>
  <si>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</si>
  <si>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</si>
  <si>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</si>
  <si>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</si>
  <si>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</si>
  <si>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</si>
  <si>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</si>
  <si>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</si>
  <si>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</si>
  <si>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</si>
  <si>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</si>
  <si>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</si>
  <si>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</si>
  <si>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</si>
  <si>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</si>
  <si>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</si>
  <si>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</si>
  <si>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</si>
  <si>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</si>
  <si>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</si>
  <si>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</si>
  <si>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</si>
  <si>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</si>
  <si>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</si>
  <si>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</si>
  <si>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</si>
  <si>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</si>
  <si>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</si>
  <si>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</si>
  <si>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</si>
  <si>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</si>
  <si>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</si>
  <si>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</si>
  <si>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</si>
  <si>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</si>
  <si>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</si>
  <si>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</si>
  <si>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</si>
  <si>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</si>
  <si>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</si>
  <si>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</si>
  <si>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</si>
  <si>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</si>
  <si>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</si>
  <si>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</si>
  <si>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</si>
  <si>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</si>
  <si>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</si>
  <si>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</si>
  <si>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</si>
  <si>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</si>
  <si>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</si>
  <si>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</si>
  <si>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</si>
  <si>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</si>
  <si>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</si>
  <si>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</si>
  <si>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</si>
  <si>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</si>
  <si>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</si>
  <si>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</si>
  <si>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</si>
  <si>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</si>
  <si>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</si>
  <si>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</si>
  <si>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</si>
  <si>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</si>
  <si>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</si>
  <si>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</si>
  <si>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</si>
  <si>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</si>
  <si>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</si>
  <si>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</si>
  <si>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</si>
  <si>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</si>
  <si>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</si>
  <si>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</si>
  <si>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</si>
  <si>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</si>
  <si>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</si>
  <si>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</si>
  <si>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</si>
  <si>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</si>
  <si>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</si>
  <si>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</si>
  <si>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</si>
  <si>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</si>
  <si>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</si>
  <si>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</si>
  <si>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</si>
  <si>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</si>
  <si>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</si>
  <si>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</si>
  <si>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</si>
  <si>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</si>
  <si>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</si>
  <si>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</si>
  <si>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</si>
  <si>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</si>
  <si>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</si>
  <si>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</si>
  <si>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</si>
  <si>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</si>
  <si>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</si>
  <si>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</si>
  <si>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</si>
  <si>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</si>
  <si>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</si>
  <si>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</si>
  <si>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</si>
  <si>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</si>
  <si>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</si>
  <si>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</si>
  <si>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</si>
  <si>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</si>
  <si>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</si>
  <si>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</si>
  <si>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</si>
  <si>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</si>
  <si>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</si>
  <si>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</si>
  <si>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</si>
  <si>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</si>
  <si>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</si>
  <si>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</si>
  <si>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</si>
  <si>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</si>
  <si>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</si>
  <si>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</si>
  <si>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</si>
  <si>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</si>
  <si>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</si>
  <si>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</si>
  <si>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</si>
  <si>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</si>
  <si>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</si>
  <si>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</si>
  <si>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</si>
  <si>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</si>
  <si>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</si>
  <si>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</si>
  <si>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</si>
  <si>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</si>
  <si>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</si>
  <si>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</si>
  <si>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</si>
  <si>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</si>
  <si>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</si>
  <si>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</si>
  <si>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</si>
  <si>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</si>
  <si>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</si>
  <si>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</si>
  <si>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</si>
  <si>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</si>
  <si>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</si>
  <si>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</si>
  <si>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</si>
  <si>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</si>
  <si>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</si>
  <si>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</si>
  <si>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</si>
  <si>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</si>
  <si>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</si>
  <si>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</si>
  <si>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</si>
  <si>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</si>
  <si>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</si>
  <si>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</si>
  <si>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</si>
  <si>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</si>
  <si>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</si>
  <si>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</si>
  <si>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</si>
  <si>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</si>
  <si>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</si>
  <si>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</si>
  <si>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</si>
  <si>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</si>
  <si>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</si>
  <si>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</si>
  <si>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</si>
  <si>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</si>
  <si>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</si>
  <si>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</si>
  <si>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</si>
  <si>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</si>
  <si>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</si>
  <si>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</si>
  <si>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</si>
  <si>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</si>
  <si>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</si>
  <si>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</si>
  <si>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</si>
  <si>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</si>
  <si>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</si>
  <si>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</si>
  <si>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</si>
  <si>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</si>
  <si>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</si>
  <si>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</si>
  <si>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</si>
  <si>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</si>
  <si>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</si>
  <si>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</si>
  <si>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</si>
  <si>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</si>
  <si>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</si>
  <si>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</si>
  <si>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</si>
  <si>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</si>
  <si>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</si>
  <si>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</si>
  <si>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</si>
  <si>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</si>
  <si>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</si>
  <si>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</si>
  <si>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</si>
  <si>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</si>
  <si>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</si>
  <si>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</si>
  <si>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</si>
  <si>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</si>
  <si>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</si>
  <si>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</si>
  <si>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</si>
  <si>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</si>
  <si>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</si>
  <si>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</si>
  <si>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</si>
  <si>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</si>
  <si>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</si>
  <si>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</si>
  <si>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</si>
  <si>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</si>
  <si>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</si>
  <si>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</si>
  <si>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</si>
  <si>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</si>
  <si>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</si>
  <si>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</si>
  <si>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</si>
  <si>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</si>
  <si>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</si>
  <si>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</si>
  <si>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</si>
  <si>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</si>
  <si>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</si>
  <si>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</si>
  <si>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</si>
  <si>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</si>
  <si>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</si>
  <si>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</si>
  <si>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</si>
  <si>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</si>
  <si>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</si>
  <si>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</si>
  <si>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</si>
  <si>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</si>
  <si>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</si>
  <si>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</si>
  <si>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</si>
  <si>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</si>
  <si>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</si>
  <si>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</si>
  <si>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</si>
  <si>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</si>
  <si>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</si>
  <si>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</si>
  <si>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</si>
  <si>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</si>
  <si>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</si>
  <si>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</si>
  <si>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</si>
  <si>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</si>
  <si>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</si>
  <si>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</si>
  <si>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</si>
  <si>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</si>
  <si>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</si>
  <si>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</si>
  <si>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</si>
  <si>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</si>
  <si>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</si>
  <si>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</si>
  <si>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</si>
  <si>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</si>
  <si>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</si>
  <si>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</si>
  <si>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</si>
  <si>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</si>
  <si>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</si>
  <si>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</si>
  <si>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</si>
  <si>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</si>
  <si>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</si>
  <si>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</si>
  <si>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</si>
  <si>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</si>
  <si>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</si>
  <si>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</si>
  <si>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</si>
  <si>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</si>
  <si>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</si>
  <si>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</si>
  <si>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</si>
  <si>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</si>
  <si>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</si>
  <si>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</si>
  <si>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</si>
  <si>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</si>
  <si>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</si>
  <si>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</si>
  <si>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</si>
  <si>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</si>
  <si>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</si>
  <si>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</si>
  <si>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</si>
  <si>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</si>
  <si>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</si>
  <si>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</si>
  <si>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</si>
  <si>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</si>
  <si>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</si>
  <si>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</si>
  <si>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</si>
  <si>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</si>
  <si>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</si>
  <si>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</si>
  <si>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</si>
  <si>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</si>
  <si>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</si>
  <si>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</si>
  <si>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</si>
  <si>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</si>
  <si>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</si>
  <si>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</si>
  <si>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</si>
  <si>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</si>
  <si>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</si>
  <si>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</si>
  <si>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</si>
  <si>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</si>
  <si>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</si>
  <si>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</si>
  <si>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</si>
  <si>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</si>
  <si>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</si>
  <si>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</si>
  <si>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</si>
  <si>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</si>
  <si>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</si>
  <si>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</si>
  <si>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</si>
  <si>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</si>
  <si>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</si>
  <si>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</si>
  <si>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</si>
  <si>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</si>
  <si>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</si>
  <si>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</si>
  <si>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</si>
  <si>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</si>
  <si>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</si>
  <si>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</si>
  <si>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</si>
  <si>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</si>
  <si>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</si>
  <si>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</si>
  <si>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</si>
  <si>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</si>
  <si>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</si>
  <si>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</si>
  <si>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</si>
  <si>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</si>
  <si>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</si>
  <si>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</si>
  <si>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</si>
  <si>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</si>
  <si>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</si>
  <si>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</si>
  <si>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</si>
  <si>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</si>
  <si>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</si>
  <si>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</si>
  <si>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</si>
  <si>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</si>
  <si>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</si>
  <si>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</si>
  <si>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</si>
  <si>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</si>
  <si>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</si>
  <si>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</si>
  <si>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</si>
  <si>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</si>
  <si>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</si>
  <si>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</si>
  <si>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</si>
  <si>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</si>
  <si>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</si>
  <si>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</si>
  <si>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</si>
  <si>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</si>
  <si>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</si>
  <si>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</si>
  <si>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</si>
  <si>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</si>
  <si>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</si>
  <si>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</si>
  <si>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</si>
  <si>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</si>
  <si>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</si>
  <si>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</si>
  <si>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</si>
  <si>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</si>
  <si>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</si>
  <si>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</si>
  <si>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</si>
  <si>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</si>
  <si>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</si>
  <si>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</si>
  <si>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</si>
  <si>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</si>
  <si>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</si>
  <si>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</si>
  <si>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</si>
  <si>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</si>
  <si>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</si>
  <si>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</si>
  <si>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</si>
  <si>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</si>
  <si>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</si>
  <si>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</si>
  <si>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</si>
  <si>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</si>
  <si>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</si>
  <si>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</si>
  <si>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</si>
  <si>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</si>
  <si>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</si>
  <si>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</si>
  <si>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</si>
  <si>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</si>
  <si>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</si>
  <si>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</si>
  <si>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</si>
  <si>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</si>
  <si>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</si>
  <si>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</si>
  <si>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</si>
  <si>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</si>
  <si>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</si>
  <si>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</si>
  <si>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</si>
  <si>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</si>
  <si>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</si>
  <si>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</si>
  <si>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</si>
  <si>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</si>
  <si>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</si>
  <si>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</si>
  <si>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</si>
  <si>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</si>
  <si>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</si>
  <si>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</si>
  <si>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</si>
  <si>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</si>
  <si>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</si>
  <si>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</si>
  <si>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</si>
  <si>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</si>
  <si>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</si>
  <si>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</si>
  <si>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</si>
  <si>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</si>
  <si>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</si>
  <si>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</si>
  <si>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</si>
  <si>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</si>
  <si>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</si>
  <si>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</si>
  <si>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</si>
  <si>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</si>
  <si>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</si>
  <si>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</si>
  <si>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</si>
  <si>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</si>
  <si>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</si>
  <si>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</si>
  <si>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</si>
  <si>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</si>
  <si>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</si>
  <si>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</si>
  <si>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</si>
  <si>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</si>
  <si>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</si>
  <si>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</si>
  <si>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</si>
  <si>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</si>
  <si>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</si>
  <si>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</si>
  <si>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</si>
  <si>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</si>
  <si>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</si>
  <si>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</si>
  <si>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</si>
  <si>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</si>
  <si>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</si>
  <si>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</si>
  <si>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</si>
  <si>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</si>
  <si>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</si>
  <si>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</si>
  <si>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</si>
  <si>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</si>
  <si>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</si>
  <si>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</si>
  <si>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</si>
  <si>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</si>
  <si>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</si>
  <si>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</si>
  <si>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</si>
  <si>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</si>
  <si>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</si>
  <si>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</si>
  <si>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</si>
  <si>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</si>
  <si>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</si>
  <si>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</si>
  <si>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</si>
  <si>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</si>
  <si>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</si>
  <si>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</si>
  <si>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</si>
  <si>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</si>
  <si>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</si>
  <si>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</si>
  <si>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</si>
  <si>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</si>
  <si>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</si>
  <si>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</si>
  <si>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</si>
  <si>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</si>
  <si>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</si>
  <si>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</si>
  <si>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</si>
  <si>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</si>
  <si>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</si>
  <si>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</si>
  <si>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</si>
  <si>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</si>
  <si>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</si>
  <si>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</si>
  <si>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</si>
  <si>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</si>
  <si>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</si>
  <si>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</si>
  <si>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</si>
  <si>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</si>
  <si>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</si>
  <si>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</si>
  <si>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</si>
  <si>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</si>
  <si>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</si>
  <si>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</si>
  <si>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</si>
  <si>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</si>
  <si>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</si>
  <si>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</si>
  <si>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</si>
  <si>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</si>
  <si>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</si>
  <si>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</si>
  <si>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</si>
  <si>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</si>
  <si>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</si>
  <si>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</si>
  <si>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</si>
  <si>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</si>
  <si>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</si>
  <si>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</si>
  <si>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</si>
  <si>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</si>
  <si>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</si>
  <si>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</si>
  <si>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</si>
  <si>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</si>
  <si>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</si>
  <si>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</si>
  <si>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</si>
  <si>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</si>
  <si>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</si>
  <si>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</si>
  <si>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</si>
  <si>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</si>
  <si>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</si>
  <si>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</si>
  <si>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</si>
  <si>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</si>
  <si>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</si>
  <si>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</si>
  <si>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</si>
  <si>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</si>
  <si>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</si>
  <si>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</si>
  <si>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</si>
  <si>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</si>
  <si>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</si>
  <si>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</si>
  <si>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</si>
  <si>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</si>
  <si>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</si>
  <si>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</si>
  <si>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</si>
  <si>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</si>
  <si>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</si>
  <si>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</si>
  <si>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</si>
  <si>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</si>
  <si>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</si>
  <si>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</si>
  <si>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</si>
  <si>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</si>
  <si>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</si>
  <si>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</si>
  <si>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</si>
  <si>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</si>
  <si>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</si>
  <si>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</si>
  <si>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</si>
  <si>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</si>
  <si>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</si>
  <si>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</si>
  <si>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</si>
  <si>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</si>
  <si>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</si>
  <si>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</si>
  <si>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</si>
  <si>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</si>
  <si>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</si>
  <si>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</si>
  <si>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</si>
  <si>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</si>
  <si>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</si>
  <si>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</si>
  <si>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</si>
  <si>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</si>
  <si>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</si>
  <si>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</si>
  <si>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</si>
  <si>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</si>
  <si>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</si>
  <si>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</si>
  <si>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</si>
  <si>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</si>
  <si>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</si>
  <si>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</si>
  <si>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</si>
  <si>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</si>
  <si>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</si>
  <si>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</si>
  <si>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</si>
  <si>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</si>
  <si>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</si>
  <si>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</si>
  <si>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</si>
  <si>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</si>
  <si>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</si>
  <si>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</si>
  <si>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</si>
  <si>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</si>
  <si>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</si>
  <si>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</si>
  <si>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</si>
  <si>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</si>
  <si>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</si>
  <si>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</si>
  <si>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</si>
  <si>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</si>
  <si>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</si>
  <si>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</si>
  <si>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</si>
  <si>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</si>
  <si>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</si>
  <si>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</si>
  <si>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</si>
  <si>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</si>
  <si>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</si>
  <si>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</si>
  <si>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</si>
  <si>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</si>
  <si>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</si>
  <si>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</si>
  <si>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</si>
  <si>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</si>
  <si>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</si>
  <si>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</si>
  <si>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</si>
  <si>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</si>
  <si>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</si>
  <si>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</si>
  <si>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</si>
  <si>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</si>
  <si>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</si>
  <si>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</si>
  <si>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</si>
  <si>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</si>
  <si>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</si>
  <si>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</si>
  <si>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</si>
  <si>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</si>
  <si>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</si>
  <si>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</si>
  <si>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</si>
  <si>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</si>
  <si>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</si>
  <si>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</si>
  <si>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</si>
  <si>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</si>
  <si>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</si>
  <si>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</si>
  <si>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</si>
  <si>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</si>
  <si>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</si>
  <si>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</si>
  <si>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</si>
  <si>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</si>
  <si>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</si>
  <si>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</si>
  <si>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</si>
  <si>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</si>
  <si>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</si>
  <si>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</si>
  <si>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</si>
  <si>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</si>
  <si>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</si>
  <si>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</si>
  <si>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</si>
  <si>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</si>
  <si>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</si>
  <si>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</si>
  <si>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</si>
  <si>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</si>
  <si>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</si>
  <si>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B2</t>
  </si>
  <si>
    <t>PENANAMAN TIANG BETON</t>
  </si>
  <si>
    <t>II</t>
  </si>
  <si>
    <t>KONSTRUKSI JTM 3 PHASE</t>
  </si>
  <si>
    <t>III</t>
  </si>
  <si>
    <t>IV</t>
  </si>
  <si>
    <t>PEMASANGAN TRAFO</t>
  </si>
  <si>
    <t>PEKERJAAN LAIN-LAIN</t>
  </si>
  <si>
    <t>CM2-11</t>
  </si>
  <si>
    <t>SCHOOR</t>
  </si>
  <si>
    <t>CE1-3</t>
  </si>
  <si>
    <t>F1-3</t>
  </si>
  <si>
    <t>CM2-12A</t>
  </si>
  <si>
    <t xml:space="preserve">Jumper Wire : </t>
  </si>
  <si>
    <t>CM2-11M</t>
  </si>
  <si>
    <t>Stainless Steel Strap 20 X 0.7 mm</t>
  </si>
  <si>
    <t>Pemasangan APP Di Tiang</t>
  </si>
  <si>
    <t>CM5-5</t>
  </si>
  <si>
    <t>PENJUMPERAN</t>
  </si>
  <si>
    <t>CC1-A</t>
  </si>
  <si>
    <t>CC7</t>
  </si>
  <si>
    <t>TM 3 PHASE</t>
  </si>
  <si>
    <t xml:space="preserve">Pemasangan APP </t>
  </si>
  <si>
    <t>T1-393/157</t>
  </si>
  <si>
    <t>SGB 01</t>
  </si>
  <si>
    <t>AGR MUHAMMAD ROGHIB</t>
  </si>
  <si>
    <t>JL DEMPET MINTRENG TOLOSIH KEBONANGUNG</t>
  </si>
  <si>
    <t>KONDUKTOR</t>
  </si>
  <si>
    <t>P12C-2</t>
  </si>
  <si>
    <t xml:space="preserve"> </t>
  </si>
  <si>
    <t>KOORDINAT : -6.972269, 110.697552</t>
  </si>
  <si>
    <t>Trafo 3 Fasa 160 KVA 2 Tiang (G313)</t>
  </si>
  <si>
    <t>Daya 131.000 VA</t>
  </si>
</sst>
</file>

<file path=xl/styles.xml><?xml version="1.0" encoding="utf-8"?>
<styleSheet xmlns="http://schemas.openxmlformats.org/spreadsheetml/2006/main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4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1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1" fillId="0" borderId="0"/>
    <xf numFmtId="0" fontId="111" fillId="0" borderId="0"/>
    <xf numFmtId="0" fontId="111" fillId="0" borderId="0"/>
    <xf numFmtId="0" fontId="2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1" fillId="0" borderId="0"/>
    <xf numFmtId="0" fontId="111" fillId="0" borderId="0"/>
    <xf numFmtId="0" fontId="111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70" fillId="0" borderId="0"/>
    <xf numFmtId="0" fontId="37" fillId="0" borderId="0"/>
    <xf numFmtId="0" fontId="111" fillId="0" borderId="0"/>
    <xf numFmtId="0" fontId="37" fillId="0" borderId="0"/>
    <xf numFmtId="0" fontId="111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1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1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1" fillId="0" borderId="0"/>
    <xf numFmtId="0" fontId="11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1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1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1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111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1" fillId="0" borderId="0"/>
    <xf numFmtId="0" fontId="111" fillId="0" borderId="0"/>
    <xf numFmtId="0" fontId="111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111" fillId="0" borderId="0"/>
    <xf numFmtId="0" fontId="112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111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3" fillId="0" borderId="0"/>
    <xf numFmtId="0" fontId="2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4" fillId="0" borderId="0"/>
    <xf numFmtId="0" fontId="112" fillId="0" borderId="0"/>
    <xf numFmtId="0" fontId="68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2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5" fillId="0" borderId="0"/>
    <xf numFmtId="41" fontId="23" fillId="0" borderId="0" applyFont="0" applyFill="0" applyBorder="0" applyAlignment="0" applyProtection="0"/>
    <xf numFmtId="0" fontId="5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" fillId="0" borderId="0"/>
    <xf numFmtId="0" fontId="17" fillId="0" borderId="0"/>
    <xf numFmtId="0" fontId="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9" fillId="0" borderId="100"/>
    <xf numFmtId="0" fontId="90" fillId="0" borderId="101"/>
    <xf numFmtId="43" fontId="23" fillId="0" borderId="0" applyFont="0" applyFill="0" applyBorder="0" applyAlignment="0" applyProtection="0"/>
  </cellStyleXfs>
  <cellXfs count="721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1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3" fillId="0" borderId="0" xfId="1538" applyFont="1"/>
    <xf numFmtId="0" fontId="128" fillId="0" borderId="0" xfId="1538" applyFont="1"/>
    <xf numFmtId="0" fontId="54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3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3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2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7" fillId="0" borderId="21" xfId="1652" applyFont="1" applyBorder="1" applyAlignment="1">
      <alignment horizontal="center" vertical="center"/>
    </xf>
    <xf numFmtId="0" fontId="128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28" fillId="48" borderId="21" xfId="1652" applyFont="1" applyFill="1" applyBorder="1" applyAlignment="1">
      <alignment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75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389">
    <cellStyle name="&gt;? MK/l" xfId="1"/>
    <cellStyle name="20% - Accent1" xfId="2" builtinId="30" customBuiltin="1"/>
    <cellStyle name="20% - Accent1 10" xfId="3"/>
    <cellStyle name="20% - Accent1 10 2" xfId="2696"/>
    <cellStyle name="20% - Accent1 11" xfId="4"/>
    <cellStyle name="20% - Accent1 11 2" xfId="2697"/>
    <cellStyle name="20% - Accent1 12" xfId="5"/>
    <cellStyle name="20% - Accent1 12 2" xfId="2698"/>
    <cellStyle name="20% - Accent1 13" xfId="6"/>
    <cellStyle name="20% - Accent1 13 2" xfId="2699"/>
    <cellStyle name="20% - Accent1 14" xfId="7"/>
    <cellStyle name="20% - Accent1 14 2" xfId="2700"/>
    <cellStyle name="20% - Accent1 15" xfId="8"/>
    <cellStyle name="20% - Accent1 15 2" xfId="2701"/>
    <cellStyle name="20% - Accent1 16" xfId="9"/>
    <cellStyle name="20% - Accent1 16 2" xfId="2702"/>
    <cellStyle name="20% - Accent1 17" xfId="2678"/>
    <cellStyle name="20% - Accent1 2" xfId="10"/>
    <cellStyle name="20% - Accent1 2 2" xfId="11"/>
    <cellStyle name="20% - Accent1 2 2 2" xfId="2704"/>
    <cellStyle name="20% - Accent1 2 3" xfId="12"/>
    <cellStyle name="20% - Accent1 2 3 2" xfId="2705"/>
    <cellStyle name="20% - Accent1 2 4" xfId="2703"/>
    <cellStyle name="20% - Accent1 3" xfId="13"/>
    <cellStyle name="20% - Accent1 3 2" xfId="2706"/>
    <cellStyle name="20% - Accent1 4" xfId="14"/>
    <cellStyle name="20% - Accent1 4 2" xfId="2707"/>
    <cellStyle name="20% - Accent1 5" xfId="15"/>
    <cellStyle name="20% - Accent1 5 2" xfId="2708"/>
    <cellStyle name="20% - Accent1 6" xfId="16"/>
    <cellStyle name="20% - Accent1 6 2" xfId="2709"/>
    <cellStyle name="20% - Accent1 7" xfId="17"/>
    <cellStyle name="20% - Accent1 7 2" xfId="2710"/>
    <cellStyle name="20% - Accent1 8" xfId="18"/>
    <cellStyle name="20% - Accent1 8 2" xfId="2711"/>
    <cellStyle name="20% - Accent1 9" xfId="19"/>
    <cellStyle name="20% - Accent1 9 2" xfId="2712"/>
    <cellStyle name="20% - Accent2" xfId="20" builtinId="34" customBuiltin="1"/>
    <cellStyle name="20% - Accent2 10" xfId="21"/>
    <cellStyle name="20% - Accent2 10 2" xfId="2713"/>
    <cellStyle name="20% - Accent2 11" xfId="22"/>
    <cellStyle name="20% - Accent2 11 2" xfId="2714"/>
    <cellStyle name="20% - Accent2 12" xfId="23"/>
    <cellStyle name="20% - Accent2 12 2" xfId="2715"/>
    <cellStyle name="20% - Accent2 13" xfId="24"/>
    <cellStyle name="20% - Accent2 13 2" xfId="2716"/>
    <cellStyle name="20% - Accent2 14" xfId="25"/>
    <cellStyle name="20% - Accent2 14 2" xfId="2717"/>
    <cellStyle name="20% - Accent2 15" xfId="26"/>
    <cellStyle name="20% - Accent2 15 2" xfId="2718"/>
    <cellStyle name="20% - Accent2 16" xfId="27"/>
    <cellStyle name="20% - Accent2 16 2" xfId="2719"/>
    <cellStyle name="20% - Accent2 17" xfId="2679"/>
    <cellStyle name="20% - Accent2 2" xfId="28"/>
    <cellStyle name="20% - Accent2 2 2" xfId="29"/>
    <cellStyle name="20% - Accent2 2 2 2" xfId="2721"/>
    <cellStyle name="20% - Accent2 2 3" xfId="30"/>
    <cellStyle name="20% - Accent2 2 3 2" xfId="2722"/>
    <cellStyle name="20% - Accent2 2 4" xfId="2720"/>
    <cellStyle name="20% - Accent2 3" xfId="31"/>
    <cellStyle name="20% - Accent2 3 2" xfId="2723"/>
    <cellStyle name="20% - Accent2 4" xfId="32"/>
    <cellStyle name="20% - Accent2 4 2" xfId="2724"/>
    <cellStyle name="20% - Accent2 5" xfId="33"/>
    <cellStyle name="20% - Accent2 5 2" xfId="2725"/>
    <cellStyle name="20% - Accent2 6" xfId="34"/>
    <cellStyle name="20% - Accent2 6 2" xfId="2726"/>
    <cellStyle name="20% - Accent2 7" xfId="35"/>
    <cellStyle name="20% - Accent2 7 2" xfId="2727"/>
    <cellStyle name="20% - Accent2 8" xfId="36"/>
    <cellStyle name="20% - Accent2 8 2" xfId="2728"/>
    <cellStyle name="20% - Accent2 9" xfId="37"/>
    <cellStyle name="20% - Accent2 9 2" xfId="2729"/>
    <cellStyle name="20% - Accent3" xfId="38" builtinId="38" customBuiltin="1"/>
    <cellStyle name="20% - Accent3 10" xfId="39"/>
    <cellStyle name="20% - Accent3 10 2" xfId="2730"/>
    <cellStyle name="20% - Accent3 11" xfId="40"/>
    <cellStyle name="20% - Accent3 11 2" xfId="2731"/>
    <cellStyle name="20% - Accent3 12" xfId="41"/>
    <cellStyle name="20% - Accent3 12 2" xfId="2732"/>
    <cellStyle name="20% - Accent3 13" xfId="42"/>
    <cellStyle name="20% - Accent3 13 2" xfId="2733"/>
    <cellStyle name="20% - Accent3 14" xfId="43"/>
    <cellStyle name="20% - Accent3 14 2" xfId="2734"/>
    <cellStyle name="20% - Accent3 15" xfId="44"/>
    <cellStyle name="20% - Accent3 15 2" xfId="2735"/>
    <cellStyle name="20% - Accent3 16" xfId="45"/>
    <cellStyle name="20% - Accent3 16 2" xfId="2736"/>
    <cellStyle name="20% - Accent3 17" xfId="2680"/>
    <cellStyle name="20% - Accent3 2" xfId="46"/>
    <cellStyle name="20% - Accent3 2 2" xfId="47"/>
    <cellStyle name="20% - Accent3 2 2 2" xfId="2738"/>
    <cellStyle name="20% - Accent3 2 3" xfId="48"/>
    <cellStyle name="20% - Accent3 2 3 2" xfId="2739"/>
    <cellStyle name="20% - Accent3 2 4" xfId="2737"/>
    <cellStyle name="20% - Accent3 3" xfId="49"/>
    <cellStyle name="20% - Accent3 3 2" xfId="2740"/>
    <cellStyle name="20% - Accent3 4" xfId="50"/>
    <cellStyle name="20% - Accent3 4 2" xfId="2741"/>
    <cellStyle name="20% - Accent3 5" xfId="51"/>
    <cellStyle name="20% - Accent3 5 2" xfId="2742"/>
    <cellStyle name="20% - Accent3 6" xfId="52"/>
    <cellStyle name="20% - Accent3 6 2" xfId="2743"/>
    <cellStyle name="20% - Accent3 7" xfId="53"/>
    <cellStyle name="20% - Accent3 7 2" xfId="2744"/>
    <cellStyle name="20% - Accent3 8" xfId="54"/>
    <cellStyle name="20% - Accent3 8 2" xfId="2745"/>
    <cellStyle name="20% - Accent3 9" xfId="55"/>
    <cellStyle name="20% - Accent3 9 2" xfId="2746"/>
    <cellStyle name="20% - Accent4" xfId="56" builtinId="42" customBuiltin="1"/>
    <cellStyle name="20% - Accent4 10" xfId="57"/>
    <cellStyle name="20% - Accent4 10 2" xfId="2747"/>
    <cellStyle name="20% - Accent4 11" xfId="58"/>
    <cellStyle name="20% - Accent4 11 2" xfId="2748"/>
    <cellStyle name="20% - Accent4 12" xfId="59"/>
    <cellStyle name="20% - Accent4 12 2" xfId="2749"/>
    <cellStyle name="20% - Accent4 13" xfId="60"/>
    <cellStyle name="20% - Accent4 13 2" xfId="2750"/>
    <cellStyle name="20% - Accent4 14" xfId="61"/>
    <cellStyle name="20% - Accent4 14 2" xfId="2751"/>
    <cellStyle name="20% - Accent4 15" xfId="62"/>
    <cellStyle name="20% - Accent4 15 2" xfId="2752"/>
    <cellStyle name="20% - Accent4 16" xfId="63"/>
    <cellStyle name="20% - Accent4 16 2" xfId="2753"/>
    <cellStyle name="20% - Accent4 17" xfId="2681"/>
    <cellStyle name="20% - Accent4 2" xfId="64"/>
    <cellStyle name="20% - Accent4 2 2" xfId="65"/>
    <cellStyle name="20% - Accent4 2 2 2" xfId="2755"/>
    <cellStyle name="20% - Accent4 2 3" xfId="66"/>
    <cellStyle name="20% - Accent4 2 3 2" xfId="2756"/>
    <cellStyle name="20% - Accent4 2 4" xfId="2754"/>
    <cellStyle name="20% - Accent4 3" xfId="67"/>
    <cellStyle name="20% - Accent4 3 2" xfId="2757"/>
    <cellStyle name="20% - Accent4 4" xfId="68"/>
    <cellStyle name="20% - Accent4 4 2" xfId="2758"/>
    <cellStyle name="20% - Accent4 5" xfId="69"/>
    <cellStyle name="20% - Accent4 5 2" xfId="2759"/>
    <cellStyle name="20% - Accent4 6" xfId="70"/>
    <cellStyle name="20% - Accent4 6 2" xfId="2760"/>
    <cellStyle name="20% - Accent4 7" xfId="71"/>
    <cellStyle name="20% - Accent4 7 2" xfId="2761"/>
    <cellStyle name="20% - Accent4 8" xfId="72"/>
    <cellStyle name="20% - Accent4 8 2" xfId="2762"/>
    <cellStyle name="20% - Accent4 9" xfId="73"/>
    <cellStyle name="20% - Accent4 9 2" xfId="2763"/>
    <cellStyle name="20% - Accent5" xfId="74" builtinId="46" customBuiltin="1"/>
    <cellStyle name="20% - Accent5 10" xfId="75"/>
    <cellStyle name="20% - Accent5 10 2" xfId="2764"/>
    <cellStyle name="20% - Accent5 11" xfId="76"/>
    <cellStyle name="20% - Accent5 11 2" xfId="2765"/>
    <cellStyle name="20% - Accent5 12" xfId="77"/>
    <cellStyle name="20% - Accent5 12 2" xfId="2766"/>
    <cellStyle name="20% - Accent5 13" xfId="78"/>
    <cellStyle name="20% - Accent5 13 2" xfId="2767"/>
    <cellStyle name="20% - Accent5 14" xfId="79"/>
    <cellStyle name="20% - Accent5 14 2" xfId="2768"/>
    <cellStyle name="20% - Accent5 15" xfId="80"/>
    <cellStyle name="20% - Accent5 15 2" xfId="2769"/>
    <cellStyle name="20% - Accent5 16" xfId="81"/>
    <cellStyle name="20% - Accent5 16 2" xfId="2770"/>
    <cellStyle name="20% - Accent5 17" xfId="2682"/>
    <cellStyle name="20% - Accent5 2" xfId="82"/>
    <cellStyle name="20% - Accent5 2 2" xfId="83"/>
    <cellStyle name="20% - Accent5 2 2 2" xfId="2772"/>
    <cellStyle name="20% - Accent5 2 3" xfId="84"/>
    <cellStyle name="20% - Accent5 2 3 2" xfId="2773"/>
    <cellStyle name="20% - Accent5 2 4" xfId="2771"/>
    <cellStyle name="20% - Accent5 3" xfId="85"/>
    <cellStyle name="20% - Accent5 3 2" xfId="2774"/>
    <cellStyle name="20% - Accent5 4" xfId="86"/>
    <cellStyle name="20% - Accent5 4 2" xfId="2775"/>
    <cellStyle name="20% - Accent5 5" xfId="87"/>
    <cellStyle name="20% - Accent5 5 2" xfId="2776"/>
    <cellStyle name="20% - Accent5 6" xfId="88"/>
    <cellStyle name="20% - Accent5 6 2" xfId="2777"/>
    <cellStyle name="20% - Accent5 7" xfId="89"/>
    <cellStyle name="20% - Accent5 7 2" xfId="2778"/>
    <cellStyle name="20% - Accent5 8" xfId="90"/>
    <cellStyle name="20% - Accent5 8 2" xfId="2779"/>
    <cellStyle name="20% - Accent5 9" xfId="91"/>
    <cellStyle name="20% - Accent5 9 2" xfId="2780"/>
    <cellStyle name="20% - Accent6" xfId="92" builtinId="50" customBuiltin="1"/>
    <cellStyle name="20% - Accent6 10" xfId="93"/>
    <cellStyle name="20% - Accent6 10 2" xfId="2781"/>
    <cellStyle name="20% - Accent6 11" xfId="94"/>
    <cellStyle name="20% - Accent6 11 2" xfId="2782"/>
    <cellStyle name="20% - Accent6 12" xfId="95"/>
    <cellStyle name="20% - Accent6 12 2" xfId="2783"/>
    <cellStyle name="20% - Accent6 13" xfId="96"/>
    <cellStyle name="20% - Accent6 13 2" xfId="2784"/>
    <cellStyle name="20% - Accent6 14" xfId="97"/>
    <cellStyle name="20% - Accent6 14 2" xfId="2785"/>
    <cellStyle name="20% - Accent6 15" xfId="98"/>
    <cellStyle name="20% - Accent6 15 2" xfId="2786"/>
    <cellStyle name="20% - Accent6 16" xfId="99"/>
    <cellStyle name="20% - Accent6 16 2" xfId="2787"/>
    <cellStyle name="20% - Accent6 17" xfId="2683"/>
    <cellStyle name="20% - Accent6 2" xfId="100"/>
    <cellStyle name="20% - Accent6 2 2" xfId="101"/>
    <cellStyle name="20% - Accent6 2 2 2" xfId="2789"/>
    <cellStyle name="20% - Accent6 2 3" xfId="102"/>
    <cellStyle name="20% - Accent6 2 3 2" xfId="2790"/>
    <cellStyle name="20% - Accent6 2 4" xfId="2788"/>
    <cellStyle name="20% - Accent6 3" xfId="103"/>
    <cellStyle name="20% - Accent6 3 2" xfId="2791"/>
    <cellStyle name="20% - Accent6 4" xfId="104"/>
    <cellStyle name="20% - Accent6 4 2" xfId="2792"/>
    <cellStyle name="20% - Accent6 5" xfId="105"/>
    <cellStyle name="20% - Accent6 5 2" xfId="2793"/>
    <cellStyle name="20% - Accent6 6" xfId="106"/>
    <cellStyle name="20% - Accent6 6 2" xfId="2794"/>
    <cellStyle name="20% - Accent6 7" xfId="107"/>
    <cellStyle name="20% - Accent6 7 2" xfId="2795"/>
    <cellStyle name="20% - Accent6 8" xfId="108"/>
    <cellStyle name="20% - Accent6 8 2" xfId="2796"/>
    <cellStyle name="20% - Accent6 9" xfId="109"/>
    <cellStyle name="20% - Accent6 9 2" xfId="2797"/>
    <cellStyle name="40% - Accent1" xfId="110" builtinId="31" customBuiltin="1"/>
    <cellStyle name="40% - Accent1 10" xfId="111"/>
    <cellStyle name="40% - Accent1 10 2" xfId="2798"/>
    <cellStyle name="40% - Accent1 11" xfId="112"/>
    <cellStyle name="40% - Accent1 11 2" xfId="2799"/>
    <cellStyle name="40% - Accent1 12" xfId="113"/>
    <cellStyle name="40% - Accent1 12 2" xfId="2800"/>
    <cellStyle name="40% - Accent1 13" xfId="114"/>
    <cellStyle name="40% - Accent1 13 2" xfId="2801"/>
    <cellStyle name="40% - Accent1 14" xfId="115"/>
    <cellStyle name="40% - Accent1 14 2" xfId="2802"/>
    <cellStyle name="40% - Accent1 15" xfId="116"/>
    <cellStyle name="40% - Accent1 15 2" xfId="2803"/>
    <cellStyle name="40% - Accent1 16" xfId="117"/>
    <cellStyle name="40% - Accent1 16 2" xfId="2804"/>
    <cellStyle name="40% - Accent1 17" xfId="2684"/>
    <cellStyle name="40% - Accent1 2" xfId="118"/>
    <cellStyle name="40% - Accent1 2 2" xfId="119"/>
    <cellStyle name="40% - Accent1 2 2 2" xfId="2806"/>
    <cellStyle name="40% - Accent1 2 3" xfId="120"/>
    <cellStyle name="40% - Accent1 2 3 2" xfId="2807"/>
    <cellStyle name="40% - Accent1 2 4" xfId="2805"/>
    <cellStyle name="40% - Accent1 3" xfId="121"/>
    <cellStyle name="40% - Accent1 3 2" xfId="2808"/>
    <cellStyle name="40% - Accent1 4" xfId="122"/>
    <cellStyle name="40% - Accent1 4 2" xfId="2809"/>
    <cellStyle name="40% - Accent1 5" xfId="123"/>
    <cellStyle name="40% - Accent1 5 2" xfId="2810"/>
    <cellStyle name="40% - Accent1 6" xfId="124"/>
    <cellStyle name="40% - Accent1 6 2" xfId="2811"/>
    <cellStyle name="40% - Accent1 7" xfId="125"/>
    <cellStyle name="40% - Accent1 7 2" xfId="2812"/>
    <cellStyle name="40% - Accent1 8" xfId="126"/>
    <cellStyle name="40% - Accent1 8 2" xfId="2813"/>
    <cellStyle name="40% - Accent1 9" xfId="127"/>
    <cellStyle name="40% - Accent1 9 2" xfId="2814"/>
    <cellStyle name="40% - Accent2" xfId="128" builtinId="35" customBuiltin="1"/>
    <cellStyle name="40% - Accent2 10" xfId="129"/>
    <cellStyle name="40% - Accent2 10 2" xfId="2815"/>
    <cellStyle name="40% - Accent2 11" xfId="130"/>
    <cellStyle name="40% - Accent2 11 2" xfId="2816"/>
    <cellStyle name="40% - Accent2 12" xfId="131"/>
    <cellStyle name="40% - Accent2 12 2" xfId="2817"/>
    <cellStyle name="40% - Accent2 13" xfId="132"/>
    <cellStyle name="40% - Accent2 13 2" xfId="2818"/>
    <cellStyle name="40% - Accent2 14" xfId="133"/>
    <cellStyle name="40% - Accent2 14 2" xfId="2819"/>
    <cellStyle name="40% - Accent2 15" xfId="134"/>
    <cellStyle name="40% - Accent2 15 2" xfId="2820"/>
    <cellStyle name="40% - Accent2 16" xfId="135"/>
    <cellStyle name="40% - Accent2 16 2" xfId="2821"/>
    <cellStyle name="40% - Accent2 17" xfId="2685"/>
    <cellStyle name="40% - Accent2 2" xfId="136"/>
    <cellStyle name="40% - Accent2 2 2" xfId="137"/>
    <cellStyle name="40% - Accent2 2 2 2" xfId="2823"/>
    <cellStyle name="40% - Accent2 2 3" xfId="138"/>
    <cellStyle name="40% - Accent2 2 3 2" xfId="2824"/>
    <cellStyle name="40% - Accent2 2 4" xfId="2822"/>
    <cellStyle name="40% - Accent2 3" xfId="139"/>
    <cellStyle name="40% - Accent2 3 2" xfId="2825"/>
    <cellStyle name="40% - Accent2 4" xfId="140"/>
    <cellStyle name="40% - Accent2 4 2" xfId="2826"/>
    <cellStyle name="40% - Accent2 5" xfId="141"/>
    <cellStyle name="40% - Accent2 5 2" xfId="2827"/>
    <cellStyle name="40% - Accent2 6" xfId="142"/>
    <cellStyle name="40% - Accent2 6 2" xfId="2828"/>
    <cellStyle name="40% - Accent2 7" xfId="143"/>
    <cellStyle name="40% - Accent2 7 2" xfId="2829"/>
    <cellStyle name="40% - Accent2 8" xfId="144"/>
    <cellStyle name="40% - Accent2 8 2" xfId="2830"/>
    <cellStyle name="40% - Accent2 9" xfId="145"/>
    <cellStyle name="40% - Accent2 9 2" xfId="2831"/>
    <cellStyle name="40% - Accent3" xfId="146" builtinId="39" customBuiltin="1"/>
    <cellStyle name="40% - Accent3 10" xfId="147"/>
    <cellStyle name="40% - Accent3 10 2" xfId="2832"/>
    <cellStyle name="40% - Accent3 11" xfId="148"/>
    <cellStyle name="40% - Accent3 11 2" xfId="2833"/>
    <cellStyle name="40% - Accent3 12" xfId="149"/>
    <cellStyle name="40% - Accent3 12 2" xfId="2834"/>
    <cellStyle name="40% - Accent3 13" xfId="150"/>
    <cellStyle name="40% - Accent3 13 2" xfId="2835"/>
    <cellStyle name="40% - Accent3 14" xfId="151"/>
    <cellStyle name="40% - Accent3 14 2" xfId="2836"/>
    <cellStyle name="40% - Accent3 15" xfId="152"/>
    <cellStyle name="40% - Accent3 15 2" xfId="2837"/>
    <cellStyle name="40% - Accent3 16" xfId="153"/>
    <cellStyle name="40% - Accent3 16 2" xfId="2838"/>
    <cellStyle name="40% - Accent3 17" xfId="2686"/>
    <cellStyle name="40% - Accent3 2" xfId="154"/>
    <cellStyle name="40% - Accent3 2 2" xfId="155"/>
    <cellStyle name="40% - Accent3 2 2 2" xfId="2840"/>
    <cellStyle name="40% - Accent3 2 3" xfId="156"/>
    <cellStyle name="40% - Accent3 2 3 2" xfId="2841"/>
    <cellStyle name="40% - Accent3 2 4" xfId="2839"/>
    <cellStyle name="40% - Accent3 3" xfId="157"/>
    <cellStyle name="40% - Accent3 3 2" xfId="2842"/>
    <cellStyle name="40% - Accent3 4" xfId="158"/>
    <cellStyle name="40% - Accent3 4 2" xfId="2843"/>
    <cellStyle name="40% - Accent3 5" xfId="159"/>
    <cellStyle name="40% - Accent3 5 2" xfId="2844"/>
    <cellStyle name="40% - Accent3 6" xfId="160"/>
    <cellStyle name="40% - Accent3 6 2" xfId="2845"/>
    <cellStyle name="40% - Accent3 7" xfId="161"/>
    <cellStyle name="40% - Accent3 7 2" xfId="2846"/>
    <cellStyle name="40% - Accent3 8" xfId="162"/>
    <cellStyle name="40% - Accent3 8 2" xfId="2847"/>
    <cellStyle name="40% - Accent3 9" xfId="163"/>
    <cellStyle name="40% - Accent3 9 2" xfId="2848"/>
    <cellStyle name="40% - Accent4" xfId="164" builtinId="43" customBuiltin="1"/>
    <cellStyle name="40% - Accent4 10" xfId="165"/>
    <cellStyle name="40% - Accent4 10 2" xfId="2849"/>
    <cellStyle name="40% - Accent4 11" xfId="166"/>
    <cellStyle name="40% - Accent4 11 2" xfId="2850"/>
    <cellStyle name="40% - Accent4 12" xfId="167"/>
    <cellStyle name="40% - Accent4 12 2" xfId="2851"/>
    <cellStyle name="40% - Accent4 13" xfId="168"/>
    <cellStyle name="40% - Accent4 13 2" xfId="2852"/>
    <cellStyle name="40% - Accent4 14" xfId="169"/>
    <cellStyle name="40% - Accent4 14 2" xfId="2853"/>
    <cellStyle name="40% - Accent4 15" xfId="170"/>
    <cellStyle name="40% - Accent4 15 2" xfId="2854"/>
    <cellStyle name="40% - Accent4 16" xfId="171"/>
    <cellStyle name="40% - Accent4 16 2" xfId="2855"/>
    <cellStyle name="40% - Accent4 17" xfId="2687"/>
    <cellStyle name="40% - Accent4 2" xfId="172"/>
    <cellStyle name="40% - Accent4 2 2" xfId="173"/>
    <cellStyle name="40% - Accent4 2 2 2" xfId="2857"/>
    <cellStyle name="40% - Accent4 2 3" xfId="174"/>
    <cellStyle name="40% - Accent4 2 3 2" xfId="2858"/>
    <cellStyle name="40% - Accent4 2 4" xfId="2856"/>
    <cellStyle name="40% - Accent4 3" xfId="175"/>
    <cellStyle name="40% - Accent4 3 2" xfId="2859"/>
    <cellStyle name="40% - Accent4 4" xfId="176"/>
    <cellStyle name="40% - Accent4 4 2" xfId="2860"/>
    <cellStyle name="40% - Accent4 5" xfId="177"/>
    <cellStyle name="40% - Accent4 5 2" xfId="2861"/>
    <cellStyle name="40% - Accent4 6" xfId="178"/>
    <cellStyle name="40% - Accent4 6 2" xfId="2862"/>
    <cellStyle name="40% - Accent4 7" xfId="179"/>
    <cellStyle name="40% - Accent4 7 2" xfId="2863"/>
    <cellStyle name="40% - Accent4 8" xfId="180"/>
    <cellStyle name="40% - Accent4 8 2" xfId="2864"/>
    <cellStyle name="40% - Accent4 9" xfId="181"/>
    <cellStyle name="40% - Accent4 9 2" xfId="2865"/>
    <cellStyle name="40% - Accent5" xfId="182" builtinId="47" customBuiltin="1"/>
    <cellStyle name="40% - Accent5 10" xfId="183"/>
    <cellStyle name="40% - Accent5 10 2" xfId="2866"/>
    <cellStyle name="40% - Accent5 11" xfId="184"/>
    <cellStyle name="40% - Accent5 11 2" xfId="2867"/>
    <cellStyle name="40% - Accent5 12" xfId="185"/>
    <cellStyle name="40% - Accent5 12 2" xfId="2868"/>
    <cellStyle name="40% - Accent5 13" xfId="186"/>
    <cellStyle name="40% - Accent5 13 2" xfId="2869"/>
    <cellStyle name="40% - Accent5 14" xfId="187"/>
    <cellStyle name="40% - Accent5 14 2" xfId="2870"/>
    <cellStyle name="40% - Accent5 15" xfId="188"/>
    <cellStyle name="40% - Accent5 15 2" xfId="2871"/>
    <cellStyle name="40% - Accent5 16" xfId="189"/>
    <cellStyle name="40% - Accent5 16 2" xfId="2872"/>
    <cellStyle name="40% - Accent5 17" xfId="2688"/>
    <cellStyle name="40% - Accent5 2" xfId="190"/>
    <cellStyle name="40% - Accent5 2 2" xfId="191"/>
    <cellStyle name="40% - Accent5 2 2 2" xfId="2874"/>
    <cellStyle name="40% - Accent5 2 3" xfId="192"/>
    <cellStyle name="40% - Accent5 2 3 2" xfId="2875"/>
    <cellStyle name="40% - Accent5 2 4" xfId="2873"/>
    <cellStyle name="40% - Accent5 3" xfId="193"/>
    <cellStyle name="40% - Accent5 3 2" xfId="2876"/>
    <cellStyle name="40% - Accent5 4" xfId="194"/>
    <cellStyle name="40% - Accent5 4 2" xfId="2877"/>
    <cellStyle name="40% - Accent5 5" xfId="195"/>
    <cellStyle name="40% - Accent5 5 2" xfId="2878"/>
    <cellStyle name="40% - Accent5 6" xfId="196"/>
    <cellStyle name="40% - Accent5 6 2" xfId="2879"/>
    <cellStyle name="40% - Accent5 7" xfId="197"/>
    <cellStyle name="40% - Accent5 7 2" xfId="2880"/>
    <cellStyle name="40% - Accent5 8" xfId="198"/>
    <cellStyle name="40% - Accent5 8 2" xfId="2881"/>
    <cellStyle name="40% - Accent5 9" xfId="199"/>
    <cellStyle name="40% - Accent5 9 2" xfId="2882"/>
    <cellStyle name="40% - Accent6" xfId="200" builtinId="51" customBuiltin="1"/>
    <cellStyle name="40% - Accent6 10" xfId="201"/>
    <cellStyle name="40% - Accent6 10 2" xfId="2883"/>
    <cellStyle name="40% - Accent6 11" xfId="202"/>
    <cellStyle name="40% - Accent6 11 2" xfId="2884"/>
    <cellStyle name="40% - Accent6 12" xfId="203"/>
    <cellStyle name="40% - Accent6 12 2" xfId="2885"/>
    <cellStyle name="40% - Accent6 13" xfId="204"/>
    <cellStyle name="40% - Accent6 13 2" xfId="2886"/>
    <cellStyle name="40% - Accent6 14" xfId="205"/>
    <cellStyle name="40% - Accent6 14 2" xfId="2887"/>
    <cellStyle name="40% - Accent6 15" xfId="206"/>
    <cellStyle name="40% - Accent6 15 2" xfId="2888"/>
    <cellStyle name="40% - Accent6 16" xfId="207"/>
    <cellStyle name="40% - Accent6 16 2" xfId="2889"/>
    <cellStyle name="40% - Accent6 17" xfId="2689"/>
    <cellStyle name="40% - Accent6 2" xfId="208"/>
    <cellStyle name="40% - Accent6 2 2" xfId="209"/>
    <cellStyle name="40% - Accent6 2 2 2" xfId="2891"/>
    <cellStyle name="40% - Accent6 2 3" xfId="210"/>
    <cellStyle name="40% - Accent6 2 3 2" xfId="2892"/>
    <cellStyle name="40% - Accent6 2 4" xfId="2890"/>
    <cellStyle name="40% - Accent6 3" xfId="211"/>
    <cellStyle name="40% - Accent6 3 2" xfId="2893"/>
    <cellStyle name="40% - Accent6 4" xfId="212"/>
    <cellStyle name="40% - Accent6 4 2" xfId="2894"/>
    <cellStyle name="40% - Accent6 5" xfId="213"/>
    <cellStyle name="40% - Accent6 5 2" xfId="2895"/>
    <cellStyle name="40% - Accent6 6" xfId="214"/>
    <cellStyle name="40% - Accent6 6 2" xfId="2896"/>
    <cellStyle name="40% - Accent6 7" xfId="215"/>
    <cellStyle name="40% - Accent6 7 2" xfId="2897"/>
    <cellStyle name="40% - Accent6 8" xfId="216"/>
    <cellStyle name="40% - Accent6 8 2" xfId="2898"/>
    <cellStyle name="40% - Accent6 9" xfId="217"/>
    <cellStyle name="40% - Accent6 9 2" xfId="2899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0 5" xfId="2695"/>
    <cellStyle name="Comma [0] 11" xfId="532"/>
    <cellStyle name="Comma [0] 11 2" xfId="533"/>
    <cellStyle name="Comma [0] 11 2 2" xfId="534"/>
    <cellStyle name="Comma [0] 11 2 3" xfId="2901"/>
    <cellStyle name="Comma [0] 11 3" xfId="535"/>
    <cellStyle name="Comma [0] 11 4" xfId="2900"/>
    <cellStyle name="Comma [0] 12" xfId="536"/>
    <cellStyle name="Comma [0] 12 2" xfId="537"/>
    <cellStyle name="Comma [0] 12 2 2" xfId="538"/>
    <cellStyle name="Comma [0] 12 2 3" xfId="2903"/>
    <cellStyle name="Comma [0] 12 3" xfId="539"/>
    <cellStyle name="Comma [0] 12 3 2" xfId="540"/>
    <cellStyle name="Comma [0] 12 3 3" xfId="2904"/>
    <cellStyle name="Comma [0] 12 4" xfId="2902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3" xfId="2905"/>
    <cellStyle name="Comma [0] 14 3" xfId="546"/>
    <cellStyle name="Comma [0] 15" xfId="547"/>
    <cellStyle name="Comma [0] 15 2" xfId="548"/>
    <cellStyle name="Comma [0] 15 2 2" xfId="549"/>
    <cellStyle name="Comma [0] 15 2 3" xfId="2907"/>
    <cellStyle name="Comma [0] 15 3" xfId="2906"/>
    <cellStyle name="Comma [0] 15_Book2" xfId="550"/>
    <cellStyle name="Comma [0] 16" xfId="551"/>
    <cellStyle name="Comma [0] 16 2" xfId="2908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3" xfId="2910"/>
    <cellStyle name="Comma [0] 18 3" xfId="557"/>
    <cellStyle name="Comma [0] 18 4" xfId="2909"/>
    <cellStyle name="Comma [0] 19" xfId="558"/>
    <cellStyle name="Comma [0] 19 2" xfId="559"/>
    <cellStyle name="Comma [0] 19 2 2" xfId="560"/>
    <cellStyle name="Comma [0] 19 2 3" xfId="2912"/>
    <cellStyle name="Comma [0] 19 3" xfId="561"/>
    <cellStyle name="Comma [0] 19 4" xfId="2911"/>
    <cellStyle name="Comma [0] 2" xfId="562"/>
    <cellStyle name="Comma [0] 2 10" xfId="563"/>
    <cellStyle name="Comma [0] 2 10 2" xfId="564"/>
    <cellStyle name="Comma [0] 2 10 3" xfId="565"/>
    <cellStyle name="Comma [0] 2 10 4" xfId="2913"/>
    <cellStyle name="Comma [0] 2 11" xfId="566"/>
    <cellStyle name="Comma [0] 2 11 2" xfId="2914"/>
    <cellStyle name="Comma [0] 2 12" xfId="567"/>
    <cellStyle name="Comma [0] 2 13" xfId="2690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3" xfId="2921"/>
    <cellStyle name="Comma [0] 2 2 2 2 2 2 2 3" xfId="576"/>
    <cellStyle name="Comma [0] 2 2 2 2 2 2 2 3 2" xfId="577"/>
    <cellStyle name="Comma [0] 2 2 2 2 2 2 2 3 3" xfId="2922"/>
    <cellStyle name="Comma [0] 2 2 2 2 2 2 2 4" xfId="2920"/>
    <cellStyle name="Comma [0] 2 2 2 2 2 2 3" xfId="578"/>
    <cellStyle name="Comma [0] 2 2 2 2 2 2 3 2" xfId="2923"/>
    <cellStyle name="Comma [0] 2 2 2 2 2 2 4" xfId="579"/>
    <cellStyle name="Comma [0] 2 2 2 2 2 2 5" xfId="2919"/>
    <cellStyle name="Comma [0] 2 2 2 2 2 3" xfId="580"/>
    <cellStyle name="Comma [0] 2 2 2 2 2 3 2" xfId="581"/>
    <cellStyle name="Comma [0] 2 2 2 2 2 3 3" xfId="2924"/>
    <cellStyle name="Comma [0] 2 2 2 2 2 4" xfId="582"/>
    <cellStyle name="Comma [0] 2 2 2 2 2 4 2" xfId="583"/>
    <cellStyle name="Comma [0] 2 2 2 2 2 4 3" xfId="2925"/>
    <cellStyle name="Comma [0] 2 2 2 2 2 5" xfId="2918"/>
    <cellStyle name="Comma [0] 2 2 2 2 3" xfId="584"/>
    <cellStyle name="Comma [0] 2 2 2 2 3 2" xfId="2926"/>
    <cellStyle name="Comma [0] 2 2 2 2 4" xfId="585"/>
    <cellStyle name="Comma [0] 2 2 2 2 4 2" xfId="2927"/>
    <cellStyle name="Comma [0] 2 2 2 2 5" xfId="586"/>
    <cellStyle name="Comma [0] 2 2 2 2 6" xfId="2917"/>
    <cellStyle name="Comma [0] 2 2 2 3" xfId="587"/>
    <cellStyle name="Comma [0] 2 2 2 3 2" xfId="588"/>
    <cellStyle name="Comma [0] 2 2 2 3 3" xfId="2928"/>
    <cellStyle name="Comma [0] 2 2 2 4" xfId="589"/>
    <cellStyle name="Comma [0] 2 2 2 4 2" xfId="590"/>
    <cellStyle name="Comma [0] 2 2 2 4 3" xfId="2929"/>
    <cellStyle name="Comma [0] 2 2 2 5" xfId="591"/>
    <cellStyle name="Comma [0] 2 2 2 5 2" xfId="592"/>
    <cellStyle name="Comma [0] 2 2 2 5 3" xfId="2930"/>
    <cellStyle name="Comma [0] 2 2 2 6" xfId="593"/>
    <cellStyle name="Comma [0] 2 2 2 7" xfId="2916"/>
    <cellStyle name="Comma [0] 2 2 3" xfId="594"/>
    <cellStyle name="Comma [0] 2 2 3 2" xfId="2931"/>
    <cellStyle name="Comma [0] 2 2 4" xfId="595"/>
    <cellStyle name="Comma [0] 2 2 4 2" xfId="2932"/>
    <cellStyle name="Comma [0] 2 2 5" xfId="596"/>
    <cellStyle name="Comma [0] 2 2 5 2" xfId="2933"/>
    <cellStyle name="Comma [0] 2 2 6" xfId="597"/>
    <cellStyle name="Comma [0] 2 2 6 2" xfId="598"/>
    <cellStyle name="Comma [0] 2 2 6 3" xfId="2934"/>
    <cellStyle name="Comma [0] 2 2 7" xfId="2915"/>
    <cellStyle name="Comma [0] 2 3" xfId="599"/>
    <cellStyle name="Comma [0] 2 3 2" xfId="600"/>
    <cellStyle name="Comma [0] 2 3 2 2" xfId="601"/>
    <cellStyle name="Comma [0] 2 3 2 2 2" xfId="602"/>
    <cellStyle name="Comma [0] 2 3 2 2 2 2" xfId="2938"/>
    <cellStyle name="Comma [0] 2 3 2 2 3" xfId="603"/>
    <cellStyle name="Comma [0] 2 3 2 2 3 2" xfId="2939"/>
    <cellStyle name="Comma [0] 2 3 2 2 4" xfId="604"/>
    <cellStyle name="Comma [0] 2 3 2 2 4 2" xfId="2940"/>
    <cellStyle name="Comma [0] 2 3 2 2 5" xfId="2937"/>
    <cellStyle name="Comma [0] 2 3 2 3" xfId="605"/>
    <cellStyle name="Comma [0] 2 3 2 3 2" xfId="2941"/>
    <cellStyle name="Comma [0] 2 3 2 4" xfId="606"/>
    <cellStyle name="Comma [0] 2 3 2 4 2" xfId="2942"/>
    <cellStyle name="Comma [0] 2 3 2 5" xfId="607"/>
    <cellStyle name="Comma [0] 2 3 2 5 2" xfId="2943"/>
    <cellStyle name="Comma [0] 2 3 2 6" xfId="608"/>
    <cellStyle name="Comma [0] 2 3 2 7" xfId="2936"/>
    <cellStyle name="Comma [0] 2 3 3" xfId="609"/>
    <cellStyle name="Comma [0] 2 3 3 2" xfId="2944"/>
    <cellStyle name="Comma [0] 2 3 4" xfId="610"/>
    <cellStyle name="Comma [0] 2 3 4 2" xfId="2945"/>
    <cellStyle name="Comma [0] 2 3 5" xfId="611"/>
    <cellStyle name="Comma [0] 2 3 5 2" xfId="2946"/>
    <cellStyle name="Comma [0] 2 3 6" xfId="612"/>
    <cellStyle name="Comma [0] 2 3 6 2" xfId="2947"/>
    <cellStyle name="Comma [0] 2 3 7" xfId="613"/>
    <cellStyle name="Comma [0] 2 3 8" xfId="614"/>
    <cellStyle name="Comma [0] 2 3 9" xfId="2935"/>
    <cellStyle name="Comma [0] 2 4" xfId="615"/>
    <cellStyle name="Comma [0] 2 4 2" xfId="616"/>
    <cellStyle name="Comma [0] 2 4 2 2" xfId="2948"/>
    <cellStyle name="Comma [0] 2 4 3" xfId="617"/>
    <cellStyle name="Comma [0] 2 4 3 2" xfId="2949"/>
    <cellStyle name="Comma [0] 2 4 4" xfId="618"/>
    <cellStyle name="Comma [0] 2 4 4 2" xfId="2950"/>
    <cellStyle name="Comma [0] 2 4 5" xfId="619"/>
    <cellStyle name="Comma [0] 2 4 5 2" xfId="620"/>
    <cellStyle name="Comma [0] 2 4 5 3" xfId="2951"/>
    <cellStyle name="Comma [0] 2 4 6" xfId="621"/>
    <cellStyle name="Comma [0] 2 5" xfId="622"/>
    <cellStyle name="Comma [0] 2 5 2" xfId="623"/>
    <cellStyle name="Comma [0] 2 5 2 2" xfId="2953"/>
    <cellStyle name="Comma [0] 2 5 3" xfId="624"/>
    <cellStyle name="Comma [0] 2 5 3 2" xfId="2954"/>
    <cellStyle name="Comma [0] 2 5 4" xfId="625"/>
    <cellStyle name="Comma [0] 2 5 4 2" xfId="2955"/>
    <cellStyle name="Comma [0] 2 5 5" xfId="2952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61"/>
    <cellStyle name="Comma [0] 2 6 2 2 2 2 3" xfId="632"/>
    <cellStyle name="Comma [0] 2 6 2 2 2 2 3 2" xfId="2962"/>
    <cellStyle name="Comma [0] 2 6 2 2 2 2 4" xfId="633"/>
    <cellStyle name="Comma [0] 2 6 2 2 2 2 4 2" xfId="2963"/>
    <cellStyle name="Comma [0] 2 6 2 2 2 2 5" xfId="634"/>
    <cellStyle name="Comma [0] 2 6 2 2 2 2 5 2" xfId="2964"/>
    <cellStyle name="Comma [0] 2 6 2 2 2 2 6" xfId="2960"/>
    <cellStyle name="Comma [0] 2 6 2 2 2 3" xfId="635"/>
    <cellStyle name="Comma [0] 2 6 2 2 2 3 2" xfId="2965"/>
    <cellStyle name="Comma [0] 2 6 2 2 2 4" xfId="636"/>
    <cellStyle name="Comma [0] 2 6 2 2 2 4 2" xfId="2966"/>
    <cellStyle name="Comma [0] 2 6 2 2 2 5" xfId="637"/>
    <cellStyle name="Comma [0] 2 6 2 2 2 5 2" xfId="2967"/>
    <cellStyle name="Comma [0] 2 6 2 2 2 6" xfId="2959"/>
    <cellStyle name="Comma [0] 2 6 2 2 3" xfId="638"/>
    <cellStyle name="Comma [0] 2 6 2 2 3 2" xfId="2968"/>
    <cellStyle name="Comma [0] 2 6 2 2 4" xfId="639"/>
    <cellStyle name="Comma [0] 2 6 2 2 4 2" xfId="2969"/>
    <cellStyle name="Comma [0] 2 6 2 2 5" xfId="640"/>
    <cellStyle name="Comma [0] 2 6 2 2 5 2" xfId="2970"/>
    <cellStyle name="Comma [0] 2 6 2 2 6" xfId="2958"/>
    <cellStyle name="Comma [0] 2 6 2 3" xfId="641"/>
    <cellStyle name="Comma [0] 2 6 2 3 2" xfId="2971"/>
    <cellStyle name="Comma [0] 2 6 2 4" xfId="642"/>
    <cellStyle name="Comma [0] 2 6 2 4 2" xfId="2972"/>
    <cellStyle name="Comma [0] 2 6 2 5" xfId="643"/>
    <cellStyle name="Comma [0] 2 6 2 5 2" xfId="2973"/>
    <cellStyle name="Comma [0] 2 6 2 6" xfId="2957"/>
    <cellStyle name="Comma [0] 2 6 3" xfId="644"/>
    <cellStyle name="Comma [0] 2 6 3 2" xfId="2974"/>
    <cellStyle name="Comma [0] 2 6 4" xfId="645"/>
    <cellStyle name="Comma [0] 2 6 4 2" xfId="2975"/>
    <cellStyle name="Comma [0] 2 6 5" xfId="646"/>
    <cellStyle name="Comma [0] 2 6 5 2" xfId="2976"/>
    <cellStyle name="Comma [0] 2 6 6" xfId="2956"/>
    <cellStyle name="Comma [0] 2 7" xfId="647"/>
    <cellStyle name="Comma [0] 2 7 2" xfId="648"/>
    <cellStyle name="Comma [0] 2 7 3" xfId="2977"/>
    <cellStyle name="Comma [0] 2 8" xfId="649"/>
    <cellStyle name="Comma [0] 2 8 2" xfId="2978"/>
    <cellStyle name="Comma [0] 2 9" xfId="650"/>
    <cellStyle name="Comma [0] 2 9 2" xfId="2979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2980"/>
    <cellStyle name="Comma [0] 23" xfId="656"/>
    <cellStyle name="Comma [0] 23 2" xfId="2981"/>
    <cellStyle name="Comma [0] 24" xfId="657"/>
    <cellStyle name="Comma [0] 24 2" xfId="658"/>
    <cellStyle name="Comma [0] 24 2 2" xfId="659"/>
    <cellStyle name="Comma [0] 24 2 3" xfId="2983"/>
    <cellStyle name="Comma [0] 24 3" xfId="660"/>
    <cellStyle name="Comma [0] 24 4" xfId="2982"/>
    <cellStyle name="Comma [0] 25" xfId="661"/>
    <cellStyle name="Comma [0] 25 2" xfId="2984"/>
    <cellStyle name="Comma [0] 26" xfId="662"/>
    <cellStyle name="Comma [0] 27" xfId="663"/>
    <cellStyle name="Comma [0] 27 2" xfId="664"/>
    <cellStyle name="Comma [0] 27 3" xfId="2985"/>
    <cellStyle name="Comma [0] 3" xfId="665"/>
    <cellStyle name="Comma [0] 3 2" xfId="666"/>
    <cellStyle name="Comma [0] 3 2 2" xfId="667"/>
    <cellStyle name="Comma [0] 3 2 2 2" xfId="2987"/>
    <cellStyle name="Comma [0] 3 2 3" xfId="668"/>
    <cellStyle name="Comma [0] 3 2 4" xfId="2986"/>
    <cellStyle name="Comma [0] 3 3" xfId="669"/>
    <cellStyle name="Comma [0] 3 4" xfId="2693"/>
    <cellStyle name="Comma [0] 32" xfId="670"/>
    <cellStyle name="Comma [0] 32 2" xfId="671"/>
    <cellStyle name="Comma [0] 32 3" xfId="2988"/>
    <cellStyle name="Comma [0] 35" xfId="672"/>
    <cellStyle name="Comma [0] 35 2" xfId="2989"/>
    <cellStyle name="Comma [0] 4" xfId="673"/>
    <cellStyle name="Comma [0] 4 2" xfId="674"/>
    <cellStyle name="Comma [0] 4 2 2" xfId="675"/>
    <cellStyle name="Comma [0] 4 2 3" xfId="2991"/>
    <cellStyle name="Comma [0] 4 3" xfId="676"/>
    <cellStyle name="Comma [0] 4 3 2" xfId="677"/>
    <cellStyle name="Comma [0] 4 3 3" xfId="2992"/>
    <cellStyle name="Comma [0] 4 4" xfId="678"/>
    <cellStyle name="Comma [0] 4 4 2" xfId="679"/>
    <cellStyle name="Comma [0] 4 5" xfId="680"/>
    <cellStyle name="Comma [0] 4 6" xfId="681"/>
    <cellStyle name="Comma [0] 4 7" xfId="2990"/>
    <cellStyle name="Comma [0] 5" xfId="682"/>
    <cellStyle name="Comma [0] 5 2" xfId="683"/>
    <cellStyle name="Comma [0] 5 2 2" xfId="2994"/>
    <cellStyle name="Comma [0] 5 3" xfId="684"/>
    <cellStyle name="Comma [0] 5 3 2" xfId="2995"/>
    <cellStyle name="Comma [0] 5 4" xfId="2993"/>
    <cellStyle name="Comma [0] 6" xfId="685"/>
    <cellStyle name="Comma [0] 6 2" xfId="686"/>
    <cellStyle name="Comma [0] 6 2 2" xfId="2997"/>
    <cellStyle name="Comma [0] 6 3" xfId="687"/>
    <cellStyle name="Comma [0] 6 3 2" xfId="688"/>
    <cellStyle name="Comma [0] 6 3 3" xfId="2998"/>
    <cellStyle name="Comma [0] 6 4" xfId="2996"/>
    <cellStyle name="Comma [0] 7" xfId="689"/>
    <cellStyle name="Comma [0] 7 2" xfId="690"/>
    <cellStyle name="Comma [0] 7 2 2" xfId="691"/>
    <cellStyle name="Comma [0] 7 2 3" xfId="2999"/>
    <cellStyle name="Comma [0] 7 3" xfId="692"/>
    <cellStyle name="Comma [0] 8" xfId="693"/>
    <cellStyle name="Comma [0] 8 2" xfId="694"/>
    <cellStyle name="Comma [0] 8 2 2" xfId="695"/>
    <cellStyle name="Comma [0] 8 2 3" xfId="3001"/>
    <cellStyle name="Comma [0] 8 3" xfId="696"/>
    <cellStyle name="Comma [0] 8 3 2" xfId="697"/>
    <cellStyle name="Comma [0] 8 3 3" xfId="3002"/>
    <cellStyle name="Comma [0] 8 4" xfId="698"/>
    <cellStyle name="Comma [0] 8 5" xfId="3000"/>
    <cellStyle name="Comma [0] 9" xfId="699"/>
    <cellStyle name="Comma [0] 9 2" xfId="700"/>
    <cellStyle name="Comma [0] 9 2 2" xfId="701"/>
    <cellStyle name="Comma [0] 9 2 3" xfId="3004"/>
    <cellStyle name="Comma [0] 9 3" xfId="702"/>
    <cellStyle name="Comma [0] 9 3 2" xfId="703"/>
    <cellStyle name="Comma [0] 9 3 3" xfId="3005"/>
    <cellStyle name="Comma [0] 9 4" xfId="3003"/>
    <cellStyle name="Comma [0] 90" xfId="704"/>
    <cellStyle name="Comma [0] 90 2" xfId="705"/>
    <cellStyle name="Comma [0] 90 3" xfId="3006"/>
    <cellStyle name="Comma [0] 91" xfId="706"/>
    <cellStyle name="Comma [0] 91 2" xfId="707"/>
    <cellStyle name="Comma [0] 91 3" xfId="3007"/>
    <cellStyle name="Comma [0] 93" xfId="708"/>
    <cellStyle name="Comma [0] 93 2" xfId="709"/>
    <cellStyle name="Comma [0] 93 3" xfId="3008"/>
    <cellStyle name="Comma [0] 94" xfId="710"/>
    <cellStyle name="Comma [0] 94 2" xfId="711"/>
    <cellStyle name="Comma [0] 94 3" xfId="300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388"/>
    <cellStyle name="Comma 10 2 2 3" xfId="3011"/>
    <cellStyle name="Comma 10 2 3" xfId="718"/>
    <cellStyle name="Comma 10 2 4" xfId="3010"/>
    <cellStyle name="Comma 10 3" xfId="719"/>
    <cellStyle name="Comma 10 3 2" xfId="720"/>
    <cellStyle name="Comma 10 3 3" xfId="3012"/>
    <cellStyle name="Comma 10 4" xfId="721"/>
    <cellStyle name="Comma 10 4 2" xfId="722"/>
    <cellStyle name="Comma 10 4 3" xfId="3013"/>
    <cellStyle name="Comma 10 5" xfId="723"/>
    <cellStyle name="Comma 10 5 2" xfId="724"/>
    <cellStyle name="Comma 10 5 3" xfId="3014"/>
    <cellStyle name="Comma 10 6" xfId="725"/>
    <cellStyle name="Comma 10 6 2" xfId="726"/>
    <cellStyle name="Comma 10 6 3" xfId="3015"/>
    <cellStyle name="Comma 10 7" xfId="727"/>
    <cellStyle name="Comma 10 8" xfId="728"/>
    <cellStyle name="Comma 11" xfId="729"/>
    <cellStyle name="Comma 11 2" xfId="730"/>
    <cellStyle name="Comma 11 3" xfId="3016"/>
    <cellStyle name="Comma 12" xfId="731"/>
    <cellStyle name="Comma 12 2" xfId="732"/>
    <cellStyle name="Comma 12 2 2" xfId="733"/>
    <cellStyle name="Comma 12 2 3" xfId="3018"/>
    <cellStyle name="Comma 12 3" xfId="734"/>
    <cellStyle name="Comma 12 3 2" xfId="735"/>
    <cellStyle name="Comma 12 3 3" xfId="3019"/>
    <cellStyle name="Comma 12 4" xfId="736"/>
    <cellStyle name="Comma 12 4 2" xfId="737"/>
    <cellStyle name="Comma 12 4 3" xfId="3020"/>
    <cellStyle name="Comma 12 5" xfId="738"/>
    <cellStyle name="Comma 12 5 2" xfId="739"/>
    <cellStyle name="Comma 12 5 3" xfId="3021"/>
    <cellStyle name="Comma 12 6" xfId="740"/>
    <cellStyle name="Comma 12 6 2" xfId="741"/>
    <cellStyle name="Comma 12 6 3" xfId="3022"/>
    <cellStyle name="Comma 12 7" xfId="742"/>
    <cellStyle name="Comma 12 8" xfId="3017"/>
    <cellStyle name="Comma 13" xfId="743"/>
    <cellStyle name="Comma 13 2" xfId="744"/>
    <cellStyle name="Comma 13 2 2" xfId="745"/>
    <cellStyle name="Comma 13 2 3" xfId="3024"/>
    <cellStyle name="Comma 13 3" xfId="746"/>
    <cellStyle name="Comma 13 4" xfId="3023"/>
    <cellStyle name="Comma 14" xfId="747"/>
    <cellStyle name="Comma 14 2" xfId="748"/>
    <cellStyle name="Comma 14 2 2" xfId="749"/>
    <cellStyle name="Comma 14 2 2 2" xfId="750"/>
    <cellStyle name="Comma 14 2 2 3" xfId="3027"/>
    <cellStyle name="Comma 14 2 3" xfId="751"/>
    <cellStyle name="Comma 14 2 4" xfId="3026"/>
    <cellStyle name="Comma 14 3" xfId="752"/>
    <cellStyle name="Comma 14 4" xfId="3025"/>
    <cellStyle name="Comma 15" xfId="753"/>
    <cellStyle name="Comma 15 2" xfId="754"/>
    <cellStyle name="Comma 15 2 2" xfId="755"/>
    <cellStyle name="Comma 15 2 3" xfId="3029"/>
    <cellStyle name="Comma 15 3" xfId="756"/>
    <cellStyle name="Comma 15 3 2" xfId="757"/>
    <cellStyle name="Comma 15 3 3" xfId="3030"/>
    <cellStyle name="Comma 15 4" xfId="758"/>
    <cellStyle name="Comma 15 4 2" xfId="759"/>
    <cellStyle name="Comma 15 4 3" xfId="3031"/>
    <cellStyle name="Comma 15 5" xfId="760"/>
    <cellStyle name="Comma 15 6" xfId="3028"/>
    <cellStyle name="Comma 16" xfId="761"/>
    <cellStyle name="Comma 16 2" xfId="762"/>
    <cellStyle name="Comma 16 3" xfId="3032"/>
    <cellStyle name="Comma 17" xfId="763"/>
    <cellStyle name="Comma 17 2" xfId="764"/>
    <cellStyle name="Comma 17 2 2" xfId="765"/>
    <cellStyle name="Comma 17 2 3" xfId="3034"/>
    <cellStyle name="Comma 17 3" xfId="3033"/>
    <cellStyle name="Comma 18" xfId="766"/>
    <cellStyle name="Comma 18 2" xfId="767"/>
    <cellStyle name="Comma 18 2 2" xfId="768"/>
    <cellStyle name="Comma 18 2 3" xfId="3036"/>
    <cellStyle name="Comma 18 3" xfId="769"/>
    <cellStyle name="Comma 18 4" xfId="3035"/>
    <cellStyle name="Comma 19" xfId="770"/>
    <cellStyle name="Comma 19 2" xfId="771"/>
    <cellStyle name="Comma 19 2 2" xfId="3038"/>
    <cellStyle name="Comma 19 3" xfId="772"/>
    <cellStyle name="Comma 19 3 2" xfId="3039"/>
    <cellStyle name="Comma 19 4" xfId="773"/>
    <cellStyle name="Comma 19 4 2" xfId="3040"/>
    <cellStyle name="Comma 19 5" xfId="774"/>
    <cellStyle name="Comma 19 6" xfId="3037"/>
    <cellStyle name="Comma 2" xfId="775"/>
    <cellStyle name="Comma 2 10" xfId="776"/>
    <cellStyle name="Comma 2 10 2" xfId="777"/>
    <cellStyle name="Comma 2 10 3" xfId="3041"/>
    <cellStyle name="Comma 2 11" xfId="778"/>
    <cellStyle name="Comma 2 11 2" xfId="779"/>
    <cellStyle name="Comma 2 11 3" xfId="3042"/>
    <cellStyle name="Comma 2 12" xfId="780"/>
    <cellStyle name="Comma 2 12 2" xfId="781"/>
    <cellStyle name="Comma 2 12 3" xfId="3043"/>
    <cellStyle name="Comma 2 13" xfId="782"/>
    <cellStyle name="Comma 2 13 2" xfId="783"/>
    <cellStyle name="Comma 2 13 3" xfId="3044"/>
    <cellStyle name="Comma 2 14" xfId="784"/>
    <cellStyle name="Comma 2 14 2" xfId="785"/>
    <cellStyle name="Comma 2 14 3" xfId="3045"/>
    <cellStyle name="Comma 2 15" xfId="786"/>
    <cellStyle name="Comma 2 15 2" xfId="787"/>
    <cellStyle name="Comma 2 15 3" xfId="3046"/>
    <cellStyle name="Comma 2 16" xfId="788"/>
    <cellStyle name="Comma 2 16 2" xfId="789"/>
    <cellStyle name="Comma 2 16 3" xfId="3047"/>
    <cellStyle name="Comma 2 17" xfId="790"/>
    <cellStyle name="Comma 2 17 2" xfId="791"/>
    <cellStyle name="Comma 2 17 3" xfId="3048"/>
    <cellStyle name="Comma 2 18" xfId="792"/>
    <cellStyle name="Comma 2 18 2" xfId="793"/>
    <cellStyle name="Comma 2 18 3" xfId="3049"/>
    <cellStyle name="Comma 2 19" xfId="794"/>
    <cellStyle name="Comma 2 19 2" xfId="795"/>
    <cellStyle name="Comma 2 19 3" xfId="3050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3" xfId="3056"/>
    <cellStyle name="Comma 2 2 2 2 2 2 2 3" xfId="804"/>
    <cellStyle name="Comma 2 2 2 2 2 2 2 3 2" xfId="805"/>
    <cellStyle name="Comma 2 2 2 2 2 2 2 3 3" xfId="3057"/>
    <cellStyle name="Comma 2 2 2 2 2 2 2 4" xfId="3055"/>
    <cellStyle name="Comma 2 2 2 2 2 2 3" xfId="806"/>
    <cellStyle name="Comma 2 2 2 2 2 2 3 2" xfId="3058"/>
    <cellStyle name="Comma 2 2 2 2 2 2 4" xfId="807"/>
    <cellStyle name="Comma 2 2 2 2 2 2 5" xfId="3054"/>
    <cellStyle name="Comma 2 2 2 2 2 3" xfId="808"/>
    <cellStyle name="Comma 2 2 2 2 2 3 2" xfId="809"/>
    <cellStyle name="Comma 2 2 2 2 2 3 3" xfId="3059"/>
    <cellStyle name="Comma 2 2 2 2 2 4" xfId="810"/>
    <cellStyle name="Comma 2 2 2 2 2 4 2" xfId="811"/>
    <cellStyle name="Comma 2 2 2 2 2 4 3" xfId="3060"/>
    <cellStyle name="Comma 2 2 2 2 2 5" xfId="3053"/>
    <cellStyle name="Comma 2 2 2 2 3" xfId="812"/>
    <cellStyle name="Comma 2 2 2 2 3 2" xfId="3061"/>
    <cellStyle name="Comma 2 2 2 2 4" xfId="813"/>
    <cellStyle name="Comma 2 2 2 2 4 2" xfId="3062"/>
    <cellStyle name="Comma 2 2 2 2 5" xfId="814"/>
    <cellStyle name="Comma 2 2 2 2 6" xfId="3052"/>
    <cellStyle name="Comma 2 2 2 3" xfId="815"/>
    <cellStyle name="Comma 2 2 2 3 2" xfId="816"/>
    <cellStyle name="Comma 2 2 2 3 3" xfId="3063"/>
    <cellStyle name="Comma 2 2 2 4" xfId="817"/>
    <cellStyle name="Comma 2 2 2 4 2" xfId="818"/>
    <cellStyle name="Comma 2 2 2 4 3" xfId="3064"/>
    <cellStyle name="Comma 2 2 2 5" xfId="819"/>
    <cellStyle name="Comma 2 2 2 5 2" xfId="820"/>
    <cellStyle name="Comma 2 2 2 5 3" xfId="3065"/>
    <cellStyle name="Comma 2 2 2 6" xfId="3051"/>
    <cellStyle name="Comma 2 2 3" xfId="821"/>
    <cellStyle name="Comma 2 2 3 2" xfId="822"/>
    <cellStyle name="Comma 2 2 3 3" xfId="3066"/>
    <cellStyle name="Comma 2 2 4" xfId="823"/>
    <cellStyle name="Comma 2 2 4 2" xfId="3067"/>
    <cellStyle name="Comma 2 2 5" xfId="824"/>
    <cellStyle name="Comma 2 2 5 2" xfId="3068"/>
    <cellStyle name="Comma 2 2 6" xfId="825"/>
    <cellStyle name="Comma 2 2 6 2" xfId="3069"/>
    <cellStyle name="Comma 2 2 7" xfId="826"/>
    <cellStyle name="Comma 2 20" xfId="827"/>
    <cellStyle name="Comma 2 20 2" xfId="828"/>
    <cellStyle name="Comma 2 20 3" xfId="3070"/>
    <cellStyle name="Comma 2 21" xfId="829"/>
    <cellStyle name="Comma 2 21 2" xfId="830"/>
    <cellStyle name="Comma 2 21 3" xfId="3071"/>
    <cellStyle name="Comma 2 22" xfId="831"/>
    <cellStyle name="Comma 2 22 2" xfId="832"/>
    <cellStyle name="Comma 2 22 3" xfId="3072"/>
    <cellStyle name="Comma 2 23" xfId="833"/>
    <cellStyle name="Comma 2 23 2" xfId="834"/>
    <cellStyle name="Comma 2 23 3" xfId="3073"/>
    <cellStyle name="Comma 2 24" xfId="835"/>
    <cellStyle name="Comma 2 24 2" xfId="836"/>
    <cellStyle name="Comma 2 24 3" xfId="3074"/>
    <cellStyle name="Comma 2 25" xfId="837"/>
    <cellStyle name="Comma 2 25 2" xfId="838"/>
    <cellStyle name="Comma 2 25 3" xfId="3075"/>
    <cellStyle name="Comma 2 26" xfId="839"/>
    <cellStyle name="Comma 2 26 2" xfId="840"/>
    <cellStyle name="Comma 2 26 3" xfId="3076"/>
    <cellStyle name="Comma 2 27" xfId="841"/>
    <cellStyle name="Comma 2 27 2" xfId="842"/>
    <cellStyle name="Comma 2 27 3" xfId="3077"/>
    <cellStyle name="Comma 2 28" xfId="843"/>
    <cellStyle name="Comma 2 28 2" xfId="844"/>
    <cellStyle name="Comma 2 28 3" xfId="3078"/>
    <cellStyle name="Comma 2 29" xfId="845"/>
    <cellStyle name="Comma 2 29 2" xfId="846"/>
    <cellStyle name="Comma 2 29 3" xfId="3079"/>
    <cellStyle name="Comma 2 3" xfId="847"/>
    <cellStyle name="Comma 2 3 2" xfId="848"/>
    <cellStyle name="Comma 2 3 3" xfId="3080"/>
    <cellStyle name="Comma 2 30" xfId="849"/>
    <cellStyle name="Comma 2 30 2" xfId="850"/>
    <cellStyle name="Comma 2 30 3" xfId="3081"/>
    <cellStyle name="Comma 2 31" xfId="851"/>
    <cellStyle name="Comma 2 31 2" xfId="852"/>
    <cellStyle name="Comma 2 31 3" xfId="3082"/>
    <cellStyle name="Comma 2 32" xfId="853"/>
    <cellStyle name="Comma 2 32 2" xfId="854"/>
    <cellStyle name="Comma 2 32 3" xfId="3083"/>
    <cellStyle name="Comma 2 33" xfId="855"/>
    <cellStyle name="Comma 2 33 2" xfId="856"/>
    <cellStyle name="Comma 2 33 3" xfId="3084"/>
    <cellStyle name="Comma 2 34" xfId="857"/>
    <cellStyle name="Comma 2 34 2" xfId="858"/>
    <cellStyle name="Comma 2 34 3" xfId="3085"/>
    <cellStyle name="Comma 2 35" xfId="859"/>
    <cellStyle name="Comma 2 35 2" xfId="860"/>
    <cellStyle name="Comma 2 35 3" xfId="3086"/>
    <cellStyle name="Comma 2 36" xfId="861"/>
    <cellStyle name="Comma 2 36 2" xfId="862"/>
    <cellStyle name="Comma 2 36 3" xfId="3087"/>
    <cellStyle name="Comma 2 37" xfId="863"/>
    <cellStyle name="Comma 2 37 2" xfId="864"/>
    <cellStyle name="Comma 2 37 3" xfId="3088"/>
    <cellStyle name="Comma 2 38" xfId="865"/>
    <cellStyle name="Comma 2 38 2" xfId="866"/>
    <cellStyle name="Comma 2 38 3" xfId="3089"/>
    <cellStyle name="Comma 2 39" xfId="867"/>
    <cellStyle name="Comma 2 39 2" xfId="868"/>
    <cellStyle name="Comma 2 39 3" xfId="3090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0 3" xfId="3091"/>
    <cellStyle name="Comma 2 41" xfId="875"/>
    <cellStyle name="Comma 2 41 2" xfId="876"/>
    <cellStyle name="Comma 2 41 3" xfId="3092"/>
    <cellStyle name="Comma 2 42" xfId="877"/>
    <cellStyle name="Comma 2 42 2" xfId="878"/>
    <cellStyle name="Comma 2 42 3" xfId="3093"/>
    <cellStyle name="Comma 2 43" xfId="879"/>
    <cellStyle name="Comma 2 43 2" xfId="880"/>
    <cellStyle name="Comma 2 43 3" xfId="3094"/>
    <cellStyle name="Comma 2 44" xfId="881"/>
    <cellStyle name="Comma 2 44 2" xfId="882"/>
    <cellStyle name="Comma 2 44 3" xfId="3095"/>
    <cellStyle name="Comma 2 45" xfId="883"/>
    <cellStyle name="Comma 2 45 2" xfId="884"/>
    <cellStyle name="Comma 2 45 3" xfId="3096"/>
    <cellStyle name="Comma 2 46" xfId="885"/>
    <cellStyle name="Comma 2 46 2" xfId="886"/>
    <cellStyle name="Comma 2 46 3" xfId="3097"/>
    <cellStyle name="Comma 2 47" xfId="887"/>
    <cellStyle name="Comma 2 47 2" xfId="888"/>
    <cellStyle name="Comma 2 47 3" xfId="3098"/>
    <cellStyle name="Comma 2 48" xfId="889"/>
    <cellStyle name="Comma 2 48 2" xfId="890"/>
    <cellStyle name="Comma 2 48 3" xfId="3099"/>
    <cellStyle name="Comma 2 49" xfId="891"/>
    <cellStyle name="Comma 2 49 2" xfId="892"/>
    <cellStyle name="Comma 2 49 3" xfId="3100"/>
    <cellStyle name="Comma 2 5" xfId="893"/>
    <cellStyle name="Comma 2 5 2" xfId="894"/>
    <cellStyle name="Comma 2 5 3" xfId="3101"/>
    <cellStyle name="Comma 2 50" xfId="895"/>
    <cellStyle name="Comma 2 50 2" xfId="896"/>
    <cellStyle name="Comma 2 50 3" xfId="3102"/>
    <cellStyle name="Comma 2 51" xfId="897"/>
    <cellStyle name="Comma 2 51 2" xfId="898"/>
    <cellStyle name="Comma 2 51 3" xfId="3103"/>
    <cellStyle name="Comma 2 52" xfId="899"/>
    <cellStyle name="Comma 2 52 2" xfId="900"/>
    <cellStyle name="Comma 2 52 3" xfId="3104"/>
    <cellStyle name="Comma 2 53" xfId="901"/>
    <cellStyle name="Comma 2 53 2" xfId="902"/>
    <cellStyle name="Comma 2 53 3" xfId="3105"/>
    <cellStyle name="Comma 2 54" xfId="903"/>
    <cellStyle name="Comma 2 54 2" xfId="904"/>
    <cellStyle name="Comma 2 54 3" xfId="3106"/>
    <cellStyle name="Comma 2 55" xfId="905"/>
    <cellStyle name="Comma 2 55 2" xfId="906"/>
    <cellStyle name="Comma 2 55 3" xfId="3107"/>
    <cellStyle name="Comma 2 56" xfId="907"/>
    <cellStyle name="Comma 2 56 2" xfId="908"/>
    <cellStyle name="Comma 2 56 3" xfId="3108"/>
    <cellStyle name="Comma 2 57" xfId="909"/>
    <cellStyle name="Comma 2 57 2" xfId="910"/>
    <cellStyle name="Comma 2 57 3" xfId="3109"/>
    <cellStyle name="Comma 2 58" xfId="911"/>
    <cellStyle name="Comma 2 58 2" xfId="912"/>
    <cellStyle name="Comma 2 58 2 2" xfId="913"/>
    <cellStyle name="Comma 2 58 2 3" xfId="3111"/>
    <cellStyle name="Comma 2 58 3" xfId="914"/>
    <cellStyle name="Comma 2 58 3 2" xfId="915"/>
    <cellStyle name="Comma 2 58 3 3" xfId="3112"/>
    <cellStyle name="Comma 2 58 4" xfId="916"/>
    <cellStyle name="Comma 2 58 4 2" xfId="917"/>
    <cellStyle name="Comma 2 58 4 3" xfId="3113"/>
    <cellStyle name="Comma 2 58 5" xfId="918"/>
    <cellStyle name="Comma 2 58 6" xfId="3110"/>
    <cellStyle name="Comma 2 59" xfId="919"/>
    <cellStyle name="Comma 2 59 2" xfId="920"/>
    <cellStyle name="Comma 2 59 3" xfId="3114"/>
    <cellStyle name="Comma 2 6" xfId="921"/>
    <cellStyle name="Comma 2 6 2" xfId="922"/>
    <cellStyle name="Comma 2 60" xfId="923"/>
    <cellStyle name="Comma 2 60 2" xfId="924"/>
    <cellStyle name="Comma 2 60 3" xfId="3115"/>
    <cellStyle name="Comma 2 61" xfId="2691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3" xfId="3116"/>
    <cellStyle name="Comma 2 9" xfId="948"/>
    <cellStyle name="Comma 2 9 2" xfId="949"/>
    <cellStyle name="Comma 2 9 3" xfId="3117"/>
    <cellStyle name="Comma 20" xfId="950"/>
    <cellStyle name="Comma 20 2" xfId="951"/>
    <cellStyle name="Comma 20 2 2" xfId="952"/>
    <cellStyle name="Comma 20 2 3" xfId="3119"/>
    <cellStyle name="Comma 20 3" xfId="953"/>
    <cellStyle name="Comma 20 4" xfId="3118"/>
    <cellStyle name="Comma 21" xfId="954"/>
    <cellStyle name="Comma 21 2" xfId="955"/>
    <cellStyle name="Comma 21 2 2" xfId="956"/>
    <cellStyle name="Comma 21 2 3" xfId="3121"/>
    <cellStyle name="Comma 21 3" xfId="957"/>
    <cellStyle name="Comma 21 4" xfId="3120"/>
    <cellStyle name="Comma 22" xfId="958"/>
    <cellStyle name="Comma 22 2" xfId="959"/>
    <cellStyle name="Comma 22 2 2" xfId="960"/>
    <cellStyle name="Comma 22 2 3" xfId="3123"/>
    <cellStyle name="Comma 22 3" xfId="961"/>
    <cellStyle name="Comma 22 4" xfId="3122"/>
    <cellStyle name="Comma 23" xfId="962"/>
    <cellStyle name="Comma 23 2" xfId="963"/>
    <cellStyle name="Comma 23 3" xfId="3124"/>
    <cellStyle name="Comma 24" xfId="964"/>
    <cellStyle name="Comma 24 2" xfId="965"/>
    <cellStyle name="Comma 24 3" xfId="3125"/>
    <cellStyle name="Comma 25" xfId="966"/>
    <cellStyle name="Comma 25 2" xfId="967"/>
    <cellStyle name="Comma 25 3" xfId="3126"/>
    <cellStyle name="Comma 26" xfId="968"/>
    <cellStyle name="Comma 26 2" xfId="969"/>
    <cellStyle name="Comma 26 3" xfId="3127"/>
    <cellStyle name="Comma 27" xfId="970"/>
    <cellStyle name="Comma 27 2" xfId="3128"/>
    <cellStyle name="Comma 28" xfId="971"/>
    <cellStyle name="Comma 28 2" xfId="972"/>
    <cellStyle name="Comma 28 3" xfId="3129"/>
    <cellStyle name="Comma 29" xfId="973"/>
    <cellStyle name="Comma 29 2" xfId="974"/>
    <cellStyle name="Comma 29 3" xfId="3130"/>
    <cellStyle name="Comma 3" xfId="975"/>
    <cellStyle name="Comma 3 10" xfId="976"/>
    <cellStyle name="Comma 3 11" xfId="3131"/>
    <cellStyle name="Comma 3 2" xfId="977"/>
    <cellStyle name="Comma 3 2 2" xfId="978"/>
    <cellStyle name="Comma 3 2 2 2" xfId="979"/>
    <cellStyle name="Comma 3 2 2 2 2" xfId="980"/>
    <cellStyle name="Comma 3 2 2 2 2 2" xfId="3135"/>
    <cellStyle name="Comma 3 2 2 2 3" xfId="981"/>
    <cellStyle name="Comma 3 2 2 2 3 2" xfId="3136"/>
    <cellStyle name="Comma 3 2 2 2 4" xfId="982"/>
    <cellStyle name="Comma 3 2 2 2 4 2" xfId="3137"/>
    <cellStyle name="Comma 3 2 2 2 5" xfId="3134"/>
    <cellStyle name="Comma 3 2 2 3" xfId="983"/>
    <cellStyle name="Comma 3 2 2 3 2" xfId="3138"/>
    <cellStyle name="Comma 3 2 2 4" xfId="984"/>
    <cellStyle name="Comma 3 2 2 4 2" xfId="3139"/>
    <cellStyle name="Comma 3 2 2 5" xfId="985"/>
    <cellStyle name="Comma 3 2 2 5 2" xfId="3140"/>
    <cellStyle name="Comma 3 2 2 6" xfId="3133"/>
    <cellStyle name="Comma 3 2 3" xfId="986"/>
    <cellStyle name="Comma 3 2 3 2" xfId="3141"/>
    <cellStyle name="Comma 3 2 4" xfId="987"/>
    <cellStyle name="Comma 3 2 4 2" xfId="3142"/>
    <cellStyle name="Comma 3 2 5" xfId="988"/>
    <cellStyle name="Comma 3 2 5 2" xfId="3143"/>
    <cellStyle name="Comma 3 2 6" xfId="989"/>
    <cellStyle name="Comma 3 2 7" xfId="3132"/>
    <cellStyle name="Comma 3 3" xfId="990"/>
    <cellStyle name="Comma 3 3 2" xfId="991"/>
    <cellStyle name="Comma 3 3 2 2" xfId="3145"/>
    <cellStyle name="Comma 3 3 3" xfId="992"/>
    <cellStyle name="Comma 3 3 3 2" xfId="3146"/>
    <cellStyle name="Comma 3 3 4" xfId="993"/>
    <cellStyle name="Comma 3 3 4 2" xfId="3147"/>
    <cellStyle name="Comma 3 3 5" xfId="3144"/>
    <cellStyle name="Comma 3 4" xfId="994"/>
    <cellStyle name="Comma 3 4 2" xfId="995"/>
    <cellStyle name="Comma 3 4 2 2" xfId="3149"/>
    <cellStyle name="Comma 3 4 3" xfId="996"/>
    <cellStyle name="Comma 3 4 3 2" xfId="3150"/>
    <cellStyle name="Comma 3 4 4" xfId="997"/>
    <cellStyle name="Comma 3 4 4 2" xfId="3151"/>
    <cellStyle name="Comma 3 4 5" xfId="3148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157"/>
    <cellStyle name="Comma 3 5 2 2 2 2 3" xfId="1004"/>
    <cellStyle name="Comma 3 5 2 2 2 2 3 2" xfId="3158"/>
    <cellStyle name="Comma 3 5 2 2 2 2 4" xfId="1005"/>
    <cellStyle name="Comma 3 5 2 2 2 2 4 2" xfId="3159"/>
    <cellStyle name="Comma 3 5 2 2 2 2 5" xfId="1006"/>
    <cellStyle name="Comma 3 5 2 2 2 2 5 2" xfId="3160"/>
    <cellStyle name="Comma 3 5 2 2 2 2 6" xfId="3156"/>
    <cellStyle name="Comma 3 5 2 2 2 3" xfId="1007"/>
    <cellStyle name="Comma 3 5 2 2 2 3 2" xfId="3161"/>
    <cellStyle name="Comma 3 5 2 2 2 4" xfId="1008"/>
    <cellStyle name="Comma 3 5 2 2 2 4 2" xfId="3162"/>
    <cellStyle name="Comma 3 5 2 2 2 5" xfId="1009"/>
    <cellStyle name="Comma 3 5 2 2 2 5 2" xfId="3163"/>
    <cellStyle name="Comma 3 5 2 2 2 6" xfId="3155"/>
    <cellStyle name="Comma 3 5 2 2 3" xfId="1010"/>
    <cellStyle name="Comma 3 5 2 2 3 2" xfId="3164"/>
    <cellStyle name="Comma 3 5 2 2 4" xfId="1011"/>
    <cellStyle name="Comma 3 5 2 2 4 2" xfId="3165"/>
    <cellStyle name="Comma 3 5 2 2 5" xfId="1012"/>
    <cellStyle name="Comma 3 5 2 2 5 2" xfId="3166"/>
    <cellStyle name="Comma 3 5 2 2 6" xfId="3154"/>
    <cellStyle name="Comma 3 5 2 3" xfId="1013"/>
    <cellStyle name="Comma 3 5 2 3 2" xfId="3167"/>
    <cellStyle name="Comma 3 5 2 4" xfId="1014"/>
    <cellStyle name="Comma 3 5 2 4 2" xfId="3168"/>
    <cellStyle name="Comma 3 5 2 5" xfId="1015"/>
    <cellStyle name="Comma 3 5 2 5 2" xfId="3169"/>
    <cellStyle name="Comma 3 5 2 6" xfId="3153"/>
    <cellStyle name="Comma 3 5 3" xfId="1016"/>
    <cellStyle name="Comma 3 5 3 2" xfId="1017"/>
    <cellStyle name="Comma 3 5 3 2 2" xfId="3171"/>
    <cellStyle name="Comma 3 5 3 3" xfId="1018"/>
    <cellStyle name="Comma 3 5 3 3 2" xfId="3172"/>
    <cellStyle name="Comma 3 5 3 4" xfId="1019"/>
    <cellStyle name="Comma 3 5 3 4 2" xfId="3173"/>
    <cellStyle name="Comma 3 5 3 5" xfId="3170"/>
    <cellStyle name="Comma 3 5 4" xfId="1020"/>
    <cellStyle name="Comma 3 5 4 2" xfId="3174"/>
    <cellStyle name="Comma 3 5 5" xfId="1021"/>
    <cellStyle name="Comma 3 5 5 2" xfId="3175"/>
    <cellStyle name="Comma 3 5 6" xfId="1022"/>
    <cellStyle name="Comma 3 5 6 2" xfId="3176"/>
    <cellStyle name="Comma 3 5 7" xfId="3152"/>
    <cellStyle name="Comma 3 6" xfId="1023"/>
    <cellStyle name="Comma 3 6 2" xfId="3177"/>
    <cellStyle name="Comma 3 7" xfId="1024"/>
    <cellStyle name="Comma 3 7 2" xfId="3178"/>
    <cellStyle name="Comma 3 8" xfId="1025"/>
    <cellStyle name="Comma 3 8 2" xfId="3179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0 3" xfId="3180"/>
    <cellStyle name="Comma 31" xfId="1030"/>
    <cellStyle name="Comma 31 2" xfId="1031"/>
    <cellStyle name="Comma 31 3" xfId="318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3 4" xfId="3182"/>
    <cellStyle name="Comma 34" xfId="1038"/>
    <cellStyle name="Comma 34 2" xfId="1039"/>
    <cellStyle name="Comma 34 3" xfId="3183"/>
    <cellStyle name="Comma 35" xfId="1040"/>
    <cellStyle name="Comma 36" xfId="1041"/>
    <cellStyle name="Comma 37" xfId="1042"/>
    <cellStyle name="Comma 37 2" xfId="1043"/>
    <cellStyle name="Comma 37 3" xfId="3184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2 3" xfId="3186"/>
    <cellStyle name="Comma 4 3" xfId="1050"/>
    <cellStyle name="Comma 4 4" xfId="1051"/>
    <cellStyle name="Comma 4 5" xfId="1052"/>
    <cellStyle name="Comma 4 6" xfId="3185"/>
    <cellStyle name="Comma 40" xfId="1053"/>
    <cellStyle name="Comma 42" xfId="1054"/>
    <cellStyle name="Comma 42 2" xfId="1055"/>
    <cellStyle name="Comma 42 3" xfId="3187"/>
    <cellStyle name="Comma 45" xfId="1056"/>
    <cellStyle name="Comma 45 2" xfId="1057"/>
    <cellStyle name="Comma 45 3" xfId="3188"/>
    <cellStyle name="Comma 46" xfId="1058"/>
    <cellStyle name="Comma 46 2" xfId="1059"/>
    <cellStyle name="Comma 46 3" xfId="3189"/>
    <cellStyle name="Comma 47" xfId="1060"/>
    <cellStyle name="Comma 47 2" xfId="1061"/>
    <cellStyle name="Comma 47 3" xfId="3190"/>
    <cellStyle name="Comma 48" xfId="1062"/>
    <cellStyle name="Comma 48 2" xfId="1063"/>
    <cellStyle name="Comma 48 3" xfId="3191"/>
    <cellStyle name="Comma 49" xfId="1064"/>
    <cellStyle name="Comma 49 2" xfId="1065"/>
    <cellStyle name="Comma 49 3" xfId="3192"/>
    <cellStyle name="Comma 5" xfId="1066"/>
    <cellStyle name="Comma 5 2" xfId="1067"/>
    <cellStyle name="Comma 5 2 2" xfId="1068"/>
    <cellStyle name="Comma 5 2 3" xfId="3193"/>
    <cellStyle name="Comma 5 3" xfId="1069"/>
    <cellStyle name="Comma 50" xfId="1070"/>
    <cellStyle name="Comma 50 2" xfId="1071"/>
    <cellStyle name="Comma 50 3" xfId="3194"/>
    <cellStyle name="Comma 51" xfId="1072"/>
    <cellStyle name="Comma 51 2" xfId="1073"/>
    <cellStyle name="Comma 51 3" xfId="3195"/>
    <cellStyle name="Comma 52" xfId="1074"/>
    <cellStyle name="Comma 52 2" xfId="1075"/>
    <cellStyle name="Comma 52 3" xfId="3196"/>
    <cellStyle name="Comma 58" xfId="1076"/>
    <cellStyle name="Comma 58 2" xfId="1077"/>
    <cellStyle name="Comma 58 3" xfId="3197"/>
    <cellStyle name="Comma 59" xfId="1078"/>
    <cellStyle name="Comma 59 2" xfId="1079"/>
    <cellStyle name="Comma 59 3" xfId="3198"/>
    <cellStyle name="Comma 6" xfId="1080"/>
    <cellStyle name="Comma 6 2" xfId="1081"/>
    <cellStyle name="Comma 6 2 2" xfId="1082"/>
    <cellStyle name="Comma 6 2 3" xfId="3200"/>
    <cellStyle name="Comma 6 3" xfId="3199"/>
    <cellStyle name="Comma 62" xfId="1083"/>
    <cellStyle name="Comma 62 2" xfId="1084"/>
    <cellStyle name="Comma 62 3" xfId="3201"/>
    <cellStyle name="Comma 63" xfId="1085"/>
    <cellStyle name="Comma 63 2" xfId="1086"/>
    <cellStyle name="Comma 63 3" xfId="3202"/>
    <cellStyle name="Comma 66" xfId="1087"/>
    <cellStyle name="Comma 66 2" xfId="3203"/>
    <cellStyle name="Comma 67" xfId="1088"/>
    <cellStyle name="Comma 67 2" xfId="1089"/>
    <cellStyle name="Comma 67 3" xfId="3204"/>
    <cellStyle name="Comma 7" xfId="1090"/>
    <cellStyle name="Comma 7 2" xfId="1091"/>
    <cellStyle name="Comma 7 2 2" xfId="1092"/>
    <cellStyle name="Comma 7 2 3" xfId="3206"/>
    <cellStyle name="Comma 7 3" xfId="1093"/>
    <cellStyle name="Comma 7 3 2" xfId="1094"/>
    <cellStyle name="Comma 7 3 3" xfId="3207"/>
    <cellStyle name="Comma 7 4" xfId="3205"/>
    <cellStyle name="Comma 72" xfId="1095"/>
    <cellStyle name="Comma 72 2" xfId="3208"/>
    <cellStyle name="Comma 74" xfId="1096"/>
    <cellStyle name="Comma 74 2" xfId="1097"/>
    <cellStyle name="Comma 74 3" xfId="3209"/>
    <cellStyle name="Comma 75" xfId="1098"/>
    <cellStyle name="Comma 75 2" xfId="1099"/>
    <cellStyle name="Comma 75 3" xfId="3210"/>
    <cellStyle name="Comma 8" xfId="1100"/>
    <cellStyle name="Comma 8 2" xfId="1101"/>
    <cellStyle name="Comma 8 2 2" xfId="1102"/>
    <cellStyle name="Comma 8 2 2 2" xfId="1103"/>
    <cellStyle name="Comma 8 2 2 3" xfId="3213"/>
    <cellStyle name="Comma 8 2 3" xfId="1104"/>
    <cellStyle name="Comma 8 2 4" xfId="3212"/>
    <cellStyle name="Comma 8 3" xfId="1105"/>
    <cellStyle name="Comma 8 4" xfId="3211"/>
    <cellStyle name="Comma 82" xfId="1106"/>
    <cellStyle name="Comma 82 2" xfId="1107"/>
    <cellStyle name="Comma 82 3" xfId="3214"/>
    <cellStyle name="Comma 83" xfId="1108"/>
    <cellStyle name="Comma 83 2" xfId="1109"/>
    <cellStyle name="Comma 83 3" xfId="3215"/>
    <cellStyle name="Comma 85" xfId="1110"/>
    <cellStyle name="Comma 85 2" xfId="1111"/>
    <cellStyle name="Comma 85 3" xfId="3216"/>
    <cellStyle name="Comma 86" xfId="1112"/>
    <cellStyle name="Comma 86 2" xfId="1113"/>
    <cellStyle name="Comma 86 3" xfId="3217"/>
    <cellStyle name="Comma 89" xfId="1114"/>
    <cellStyle name="Comma 89 2" xfId="3218"/>
    <cellStyle name="Comma 9" xfId="1115"/>
    <cellStyle name="Comma 9 2" xfId="1116"/>
    <cellStyle name="Comma 9 2 2" xfId="3220"/>
    <cellStyle name="Comma 9 3" xfId="1117"/>
    <cellStyle name="Comma 9 3 2" xfId="3221"/>
    <cellStyle name="Comma 9 4" xfId="1118"/>
    <cellStyle name="Comma 9 5" xfId="3219"/>
    <cellStyle name="Comma 98" xfId="1119"/>
    <cellStyle name="Comma 98 2" xfId="3222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223"/>
    <cellStyle name="Currency [0] 3" xfId="1127"/>
    <cellStyle name="Currency [0] 3 2" xfId="3224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225"/>
    <cellStyle name="Normal 16 3" xfId="1573"/>
    <cellStyle name="Normal 16 3 2" xfId="1574"/>
    <cellStyle name="Normal 16 3 2 2" xfId="3227"/>
    <cellStyle name="Normal 16 3 3" xfId="3226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228"/>
    <cellStyle name="Normal 18_4_Pembangunan JTM Baru Penyulang CPU 5" xfId="1596"/>
    <cellStyle name="Normal 19" xfId="1597"/>
    <cellStyle name="Normal 19 2" xfId="3229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230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232"/>
    <cellStyle name="Normal 2 11 3" xfId="1618"/>
    <cellStyle name="Normal 2 11 3 2" xfId="3233"/>
    <cellStyle name="Normal 2 11 4" xfId="1619"/>
    <cellStyle name="Normal 2 11 4 2" xfId="3234"/>
    <cellStyle name="Normal 2 11 5" xfId="3231"/>
    <cellStyle name="Normal 2 12" xfId="1620"/>
    <cellStyle name="Normal 2 12 2" xfId="1621"/>
    <cellStyle name="Normal 2 12 2 2" xfId="3236"/>
    <cellStyle name="Normal 2 12 3" xfId="3235"/>
    <cellStyle name="Normal 2 12_SR DERET_ASLI" xfId="1622"/>
    <cellStyle name="Normal 2 13" xfId="1623"/>
    <cellStyle name="Normal 2 13 2" xfId="3237"/>
    <cellStyle name="Normal 2 14" xfId="1624"/>
    <cellStyle name="Normal 2 15" xfId="1625"/>
    <cellStyle name="Normal 2 15 2" xfId="3238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239"/>
    <cellStyle name="Normal 2 2 11" xfId="1636"/>
    <cellStyle name="Normal 2 2 11 2" xfId="3240"/>
    <cellStyle name="Normal 2 2 12" xfId="1637"/>
    <cellStyle name="Normal 2 2 12 2" xfId="3241"/>
    <cellStyle name="Normal 2 2 13" xfId="1638"/>
    <cellStyle name="Normal 2 2 13 2" xfId="3242"/>
    <cellStyle name="Normal 2 2 14" xfId="1639"/>
    <cellStyle name="Normal 2 2 14 2" xfId="3243"/>
    <cellStyle name="Normal 2 2 15" xfId="1640"/>
    <cellStyle name="Normal 2 2 15 2" xfId="3244"/>
    <cellStyle name="Normal 2 2 16" xfId="1641"/>
    <cellStyle name="Normal 2 2 16 2" xfId="3245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246"/>
    <cellStyle name="Normal 2 2 5" xfId="1674"/>
    <cellStyle name="Normal 2 2 5 2" xfId="3247"/>
    <cellStyle name="Normal 2 2 6" xfId="1675"/>
    <cellStyle name="Normal 2 2 6 2" xfId="3248"/>
    <cellStyle name="Normal 2 2 7" xfId="1676"/>
    <cellStyle name="Normal 2 2 7 2" xfId="3249"/>
    <cellStyle name="Normal 2 2 8" xfId="1677"/>
    <cellStyle name="Normal 2 2 8 2" xfId="3250"/>
    <cellStyle name="Normal 2 2 9" xfId="1678"/>
    <cellStyle name="Normal 2 2 9 2" xfId="3251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 4" xfId="269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25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25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25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255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256"/>
    <cellStyle name="Normal 20_RAB_LOK_SPK_Tw_II_2010-2" xfId="1880"/>
    <cellStyle name="Normal 21" xfId="1881"/>
    <cellStyle name="Normal 21 2" xfId="1882"/>
    <cellStyle name="Normal 21 2 2" xfId="1883"/>
    <cellStyle name="Normal 21 3" xfId="3257"/>
    <cellStyle name="Normal 21_DATA DINGO &amp; IMG _OK" xfId="1884"/>
    <cellStyle name="Normal 22" xfId="1885"/>
    <cellStyle name="Normal 22 2" xfId="3258"/>
    <cellStyle name="Normal 23" xfId="1886"/>
    <cellStyle name="Normal 23 2" xfId="3259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5" xfId="2692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261"/>
    <cellStyle name="Normal 8 3" xfId="2024"/>
    <cellStyle name="Normal 8 4" xfId="3260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2 2" xfId="3265"/>
    <cellStyle name="Normal 9 2 2 3" xfId="2046"/>
    <cellStyle name="Normal 9 2 2 3 2" xfId="3266"/>
    <cellStyle name="Normal 9 2 2 4" xfId="2047"/>
    <cellStyle name="Normal 9 2 2 4 2" xfId="3267"/>
    <cellStyle name="Normal 9 2 2 5" xfId="3264"/>
    <cellStyle name="Normal 9 2 3" xfId="2048"/>
    <cellStyle name="Normal 9 2 3 2" xfId="2049"/>
    <cellStyle name="Normal 9 2 3 2 2" xfId="2050"/>
    <cellStyle name="Normal 9 2 3 2 2 2" xfId="2051"/>
    <cellStyle name="Normal 9 2 3 2 2 2 2" xfId="3271"/>
    <cellStyle name="Normal 9 2 3 2 2 3" xfId="2052"/>
    <cellStyle name="Normal 9 2 3 2 2 3 2" xfId="3272"/>
    <cellStyle name="Normal 9 2 3 2 2 4" xfId="2053"/>
    <cellStyle name="Normal 9 2 3 2 2 4 2" xfId="3273"/>
    <cellStyle name="Normal 9 2 3 2 2 5" xfId="2054"/>
    <cellStyle name="Normal 9 2 3 2 2 5 2" xfId="3274"/>
    <cellStyle name="Normal 9 2 3 2 2 6" xfId="3270"/>
    <cellStyle name="Normal 9 2 3 2 3" xfId="2055"/>
    <cellStyle name="Normal 9 2 3 2 3 2" xfId="2056"/>
    <cellStyle name="Normal 9 2 3 2 3 2 2" xfId="3276"/>
    <cellStyle name="Normal 9 2 3 2 3 3" xfId="2057"/>
    <cellStyle name="Normal 9 2 3 2 3 3 2" xfId="3277"/>
    <cellStyle name="Normal 9 2 3 2 3 4" xfId="2058"/>
    <cellStyle name="Normal 9 2 3 2 3 4 2" xfId="3278"/>
    <cellStyle name="Normal 9 2 3 2 3 5" xfId="3275"/>
    <cellStyle name="Normal 9 2 3 2 4" xfId="2059"/>
    <cellStyle name="Normal 9 2 3 2 4 2" xfId="3279"/>
    <cellStyle name="Normal 9 2 3 2 5" xfId="2060"/>
    <cellStyle name="Normal 9 2 3 2 5 2" xfId="3280"/>
    <cellStyle name="Normal 9 2 3 2 6" xfId="2061"/>
    <cellStyle name="Normal 9 2 3 2 6 2" xfId="3281"/>
    <cellStyle name="Normal 9 2 3 2 7" xfId="3269"/>
    <cellStyle name="Normal 9 2 3 2_PETA POHON LITA TRW I 2010" xfId="2062"/>
    <cellStyle name="Normal 9 2 3 3" xfId="2063"/>
    <cellStyle name="Normal 9 2 3 3 2" xfId="3282"/>
    <cellStyle name="Normal 9 2 3 4" xfId="2064"/>
    <cellStyle name="Normal 9 2 3 4 2" xfId="3283"/>
    <cellStyle name="Normal 9 2 3 5" xfId="2065"/>
    <cellStyle name="Normal 9 2 3 5 2" xfId="3284"/>
    <cellStyle name="Normal 9 2 3 6" xfId="3268"/>
    <cellStyle name="Normal 9 2 3_FORMAT PETA&amp;LOKASI RABAS2 JUNI 2010" xfId="2066"/>
    <cellStyle name="Normal 9 2 4" xfId="2067"/>
    <cellStyle name="Normal 9 2 4 2" xfId="3285"/>
    <cellStyle name="Normal 9 2 5" xfId="2068"/>
    <cellStyle name="Normal 9 2 5 2" xfId="3286"/>
    <cellStyle name="Normal 9 2 6" xfId="2069"/>
    <cellStyle name="Normal 9 2 6 2" xfId="3287"/>
    <cellStyle name="Normal 9 2 7" xfId="3263"/>
    <cellStyle name="Normal 9 2_ENTRI RABAS-RABAS TRW IV_LT_qq" xfId="2070"/>
    <cellStyle name="Normal 9 3" xfId="2071"/>
    <cellStyle name="Normal 9 3 2" xfId="3288"/>
    <cellStyle name="Normal 9 4" xfId="2072"/>
    <cellStyle name="Normal 9 4 2" xfId="3289"/>
    <cellStyle name="Normal 9 5" xfId="2073"/>
    <cellStyle name="Normal 9 5 2" xfId="3290"/>
    <cellStyle name="Normal 9 6" xfId="2074"/>
    <cellStyle name="Normal 9 6 2" xfId="2075"/>
    <cellStyle name="Normal 9 7" xfId="2076"/>
    <cellStyle name="Normal 9 8" xfId="3262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4" xfId="3291"/>
    <cellStyle name="Note 16_TRAFO" xfId="2126"/>
    <cellStyle name="Note 17" xfId="2127"/>
    <cellStyle name="Note 17 2" xfId="2128"/>
    <cellStyle name="Note 17 2 2" xfId="2129"/>
    <cellStyle name="Note 17 3" xfId="2130"/>
    <cellStyle name="Note 17 4" xfId="3292"/>
    <cellStyle name="Note 17_TRAFO" xfId="2131"/>
    <cellStyle name="Note 18" xfId="2132"/>
    <cellStyle name="Note 18 2" xfId="2133"/>
    <cellStyle name="Note 18 2 2" xfId="2134"/>
    <cellStyle name="Note 18 3" xfId="2135"/>
    <cellStyle name="Note 18 4" xfId="3293"/>
    <cellStyle name="Note 18_TRAFO" xfId="2136"/>
    <cellStyle name="Note 19" xfId="2137"/>
    <cellStyle name="Note 19 2" xfId="2138"/>
    <cellStyle name="Note 19 2 2" xfId="2139"/>
    <cellStyle name="Note 19 3" xfId="2140"/>
    <cellStyle name="Note 19 4" xfId="3294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4" xfId="3295"/>
    <cellStyle name="Note 20_TRAFO" xfId="2153"/>
    <cellStyle name="Note 21" xfId="2154"/>
    <cellStyle name="Note 21 2" xfId="2155"/>
    <cellStyle name="Note 21 2 2" xfId="2156"/>
    <cellStyle name="Note 21 3" xfId="2157"/>
    <cellStyle name="Note 21 4" xfId="3296"/>
    <cellStyle name="Note 21_TRAFO" xfId="2158"/>
    <cellStyle name="Note 22" xfId="2159"/>
    <cellStyle name="Note 22 2" xfId="2160"/>
    <cellStyle name="Note 22 2 2" xfId="2161"/>
    <cellStyle name="Note 22 3" xfId="2162"/>
    <cellStyle name="Note 22 4" xfId="3297"/>
    <cellStyle name="Note 22_TRAFO" xfId="2163"/>
    <cellStyle name="Note 23" xfId="2164"/>
    <cellStyle name="Note 23 2" xfId="2165"/>
    <cellStyle name="Note 23 2 2" xfId="2166"/>
    <cellStyle name="Note 23 3" xfId="2167"/>
    <cellStyle name="Note 23 4" xfId="3298"/>
    <cellStyle name="Note 23_TRAFO" xfId="2168"/>
    <cellStyle name="Note 24" xfId="2169"/>
    <cellStyle name="Note 24 2" xfId="2170"/>
    <cellStyle name="Note 24 2 2" xfId="2171"/>
    <cellStyle name="Note 24 3" xfId="2172"/>
    <cellStyle name="Note 24 4" xfId="3299"/>
    <cellStyle name="Note 24_TRAFO" xfId="2173"/>
    <cellStyle name="Note 25" xfId="2174"/>
    <cellStyle name="Note 25 2" xfId="2175"/>
    <cellStyle name="Note 25 2 2" xfId="2176"/>
    <cellStyle name="Note 25 3" xfId="2177"/>
    <cellStyle name="Note 25 4" xfId="3300"/>
    <cellStyle name="Note 25_TRAFO" xfId="2178"/>
    <cellStyle name="Note 26" xfId="2179"/>
    <cellStyle name="Note 26 2" xfId="2180"/>
    <cellStyle name="Note 26 2 2" xfId="2181"/>
    <cellStyle name="Note 26 3" xfId="2182"/>
    <cellStyle name="Note 26 4" xfId="3301"/>
    <cellStyle name="Note 26_TRAFO" xfId="2183"/>
    <cellStyle name="Note 27" xfId="2184"/>
    <cellStyle name="Note 27 2" xfId="2185"/>
    <cellStyle name="Note 27 2 2" xfId="2186"/>
    <cellStyle name="Note 27 3" xfId="2187"/>
    <cellStyle name="Note 27 4" xfId="3302"/>
    <cellStyle name="Note 27_TRAFO" xfId="2188"/>
    <cellStyle name="Note 28" xfId="2189"/>
    <cellStyle name="Note 28 2" xfId="2190"/>
    <cellStyle name="Note 28 2 2" xfId="2191"/>
    <cellStyle name="Note 28 3" xfId="2192"/>
    <cellStyle name="Note 28 4" xfId="3303"/>
    <cellStyle name="Note 28_TRAFO" xfId="2193"/>
    <cellStyle name="Note 29" xfId="2194"/>
    <cellStyle name="Note 29 2" xfId="2195"/>
    <cellStyle name="Note 29 2 2" xfId="2196"/>
    <cellStyle name="Note 29 3" xfId="2197"/>
    <cellStyle name="Note 29 4" xfId="3304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4" xfId="3305"/>
    <cellStyle name="Note 30_TRAFO" xfId="2208"/>
    <cellStyle name="Note 31" xfId="2209"/>
    <cellStyle name="Note 31 2" xfId="2210"/>
    <cellStyle name="Note 31 2 2" xfId="2211"/>
    <cellStyle name="Note 31 3" xfId="2212"/>
    <cellStyle name="Note 31 4" xfId="3306"/>
    <cellStyle name="Note 31_TRAFO" xfId="2213"/>
    <cellStyle name="Note 32" xfId="2214"/>
    <cellStyle name="Note 32 2" xfId="2215"/>
    <cellStyle name="Note 32 2 2" xfId="2216"/>
    <cellStyle name="Note 32 3" xfId="2217"/>
    <cellStyle name="Note 32 4" xfId="3307"/>
    <cellStyle name="Note 32_TRAFO" xfId="2218"/>
    <cellStyle name="Note 33" xfId="2219"/>
    <cellStyle name="Note 33 2" xfId="2220"/>
    <cellStyle name="Note 33 2 2" xfId="2221"/>
    <cellStyle name="Note 33 3" xfId="2222"/>
    <cellStyle name="Note 33 4" xfId="3308"/>
    <cellStyle name="Note 33_TRAFO" xfId="2223"/>
    <cellStyle name="Note 34" xfId="2224"/>
    <cellStyle name="Note 34 2" xfId="2225"/>
    <cellStyle name="Note 34 2 2" xfId="2226"/>
    <cellStyle name="Note 34 3" xfId="2227"/>
    <cellStyle name="Note 34 4" xfId="3309"/>
    <cellStyle name="Note 34_TRAFO" xfId="2228"/>
    <cellStyle name="Note 35" xfId="2229"/>
    <cellStyle name="Note 35 2" xfId="2230"/>
    <cellStyle name="Note 35 2 2" xfId="2231"/>
    <cellStyle name="Note 35 3" xfId="2232"/>
    <cellStyle name="Note 35 4" xfId="3310"/>
    <cellStyle name="Note 35_TRAFO" xfId="2233"/>
    <cellStyle name="Note 36" xfId="2234"/>
    <cellStyle name="Note 36 2" xfId="2235"/>
    <cellStyle name="Note 36 2 2" xfId="2236"/>
    <cellStyle name="Note 36 3" xfId="2237"/>
    <cellStyle name="Note 36 4" xfId="3311"/>
    <cellStyle name="Note 36_TRAFO" xfId="2238"/>
    <cellStyle name="Note 37" xfId="2239"/>
    <cellStyle name="Note 37 2" xfId="2240"/>
    <cellStyle name="Note 37 2 2" xfId="2241"/>
    <cellStyle name="Note 37 3" xfId="2242"/>
    <cellStyle name="Note 37 4" xfId="3312"/>
    <cellStyle name="Note 37_TRAFO" xfId="2243"/>
    <cellStyle name="Note 38" xfId="2244"/>
    <cellStyle name="Note 38 2" xfId="2245"/>
    <cellStyle name="Note 38 2 2" xfId="2246"/>
    <cellStyle name="Note 38 3" xfId="2247"/>
    <cellStyle name="Note 38 4" xfId="3313"/>
    <cellStyle name="Note 38_TRAFO" xfId="2248"/>
    <cellStyle name="Note 39" xfId="2249"/>
    <cellStyle name="Note 39 2" xfId="2250"/>
    <cellStyle name="Note 39 2 2" xfId="2251"/>
    <cellStyle name="Note 39 3" xfId="2252"/>
    <cellStyle name="Note 39 4" xfId="3314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4" xfId="3315"/>
    <cellStyle name="Note 40_TRAFO" xfId="2263"/>
    <cellStyle name="Note 41" xfId="2264"/>
    <cellStyle name="Note 41 2" xfId="2265"/>
    <cellStyle name="Note 41 2 2" xfId="2266"/>
    <cellStyle name="Note 41 3" xfId="2267"/>
    <cellStyle name="Note 41 4" xfId="3316"/>
    <cellStyle name="Note 41_TRAFO" xfId="2268"/>
    <cellStyle name="Note 42" xfId="2269"/>
    <cellStyle name="Note 42 2" xfId="2270"/>
    <cellStyle name="Note 42 2 2" xfId="2271"/>
    <cellStyle name="Note 42 3" xfId="2272"/>
    <cellStyle name="Note 42 4" xfId="3317"/>
    <cellStyle name="Note 42_TRAFO" xfId="2273"/>
    <cellStyle name="Note 43" xfId="2274"/>
    <cellStyle name="Note 43 2" xfId="2275"/>
    <cellStyle name="Note 43 2 2" xfId="2276"/>
    <cellStyle name="Note 43 3" xfId="2277"/>
    <cellStyle name="Note 43 4" xfId="3318"/>
    <cellStyle name="Note 43_TRAFO" xfId="2278"/>
    <cellStyle name="Note 44" xfId="2279"/>
    <cellStyle name="Note 44 2" xfId="2280"/>
    <cellStyle name="Note 44 2 2" xfId="2281"/>
    <cellStyle name="Note 44 3" xfId="2282"/>
    <cellStyle name="Note 44 4" xfId="3319"/>
    <cellStyle name="Note 44_TRAFO" xfId="2283"/>
    <cellStyle name="Note 45" xfId="2284"/>
    <cellStyle name="Note 45 2" xfId="2285"/>
    <cellStyle name="Note 45 2 2" xfId="2286"/>
    <cellStyle name="Note 45 3" xfId="2287"/>
    <cellStyle name="Note 45 4" xfId="3320"/>
    <cellStyle name="Note 45_TRAFO" xfId="2288"/>
    <cellStyle name="Note 46" xfId="2289"/>
    <cellStyle name="Note 46 2" xfId="2290"/>
    <cellStyle name="Note 46 2 2" xfId="2291"/>
    <cellStyle name="Note 46 3" xfId="2292"/>
    <cellStyle name="Note 46 4" xfId="3321"/>
    <cellStyle name="Note 46_TRAFO" xfId="2293"/>
    <cellStyle name="Note 47" xfId="2294"/>
    <cellStyle name="Note 47 2" xfId="2295"/>
    <cellStyle name="Note 47 2 2" xfId="2296"/>
    <cellStyle name="Note 47 3" xfId="2297"/>
    <cellStyle name="Note 47 4" xfId="3322"/>
    <cellStyle name="Note 47_TRAFO" xfId="2298"/>
    <cellStyle name="Note 48" xfId="2299"/>
    <cellStyle name="Note 48 2" xfId="2300"/>
    <cellStyle name="Note 48 2 2" xfId="2301"/>
    <cellStyle name="Note 48 3" xfId="2302"/>
    <cellStyle name="Note 48 4" xfId="3323"/>
    <cellStyle name="Note 48_TRAFO" xfId="2303"/>
    <cellStyle name="Note 49" xfId="2304"/>
    <cellStyle name="Note 49 2" xfId="2305"/>
    <cellStyle name="Note 49 2 2" xfId="2306"/>
    <cellStyle name="Note 49 3" xfId="2307"/>
    <cellStyle name="Note 49 4" xfId="3324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4" xfId="3325"/>
    <cellStyle name="Note 50_TRAFO" xfId="2318"/>
    <cellStyle name="Note 51" xfId="2319"/>
    <cellStyle name="Note 51 2" xfId="2320"/>
    <cellStyle name="Note 51 2 2" xfId="2321"/>
    <cellStyle name="Note 51 3" xfId="2322"/>
    <cellStyle name="Note 51 4" xfId="3326"/>
    <cellStyle name="Note 51_TRAFO" xfId="2323"/>
    <cellStyle name="Note 52" xfId="2324"/>
    <cellStyle name="Note 52 2" xfId="2325"/>
    <cellStyle name="Note 52 2 2" xfId="2326"/>
    <cellStyle name="Note 52 3" xfId="2327"/>
    <cellStyle name="Note 52 4" xfId="3327"/>
    <cellStyle name="Note 52_TRAFO" xfId="2328"/>
    <cellStyle name="Note 53" xfId="2329"/>
    <cellStyle name="Note 53 2" xfId="2330"/>
    <cellStyle name="Note 53 2 2" xfId="2331"/>
    <cellStyle name="Note 53 3" xfId="2332"/>
    <cellStyle name="Note 53 4" xfId="3328"/>
    <cellStyle name="Note 53_TRAFO" xfId="2333"/>
    <cellStyle name="Note 54" xfId="2334"/>
    <cellStyle name="Note 54 2" xfId="2335"/>
    <cellStyle name="Note 54 2 2" xfId="2336"/>
    <cellStyle name="Note 54 3" xfId="2337"/>
    <cellStyle name="Note 54 4" xfId="3329"/>
    <cellStyle name="Note 54_TRAFO" xfId="2338"/>
    <cellStyle name="Note 55" xfId="2339"/>
    <cellStyle name="Note 55 2" xfId="2340"/>
    <cellStyle name="Note 55 2 2" xfId="2341"/>
    <cellStyle name="Note 55 3" xfId="2342"/>
    <cellStyle name="Note 55 4" xfId="3330"/>
    <cellStyle name="Note 55_TRAFO" xfId="2343"/>
    <cellStyle name="Note 56" xfId="2344"/>
    <cellStyle name="Note 56 2" xfId="2345"/>
    <cellStyle name="Note 56 2 2" xfId="2346"/>
    <cellStyle name="Note 56 3" xfId="2347"/>
    <cellStyle name="Note 56 4" xfId="3331"/>
    <cellStyle name="Note 56_TRAFO" xfId="2348"/>
    <cellStyle name="Note 57" xfId="2349"/>
    <cellStyle name="Note 57 2" xfId="2350"/>
    <cellStyle name="Note 57 2 2" xfId="2351"/>
    <cellStyle name="Note 57 3" xfId="2352"/>
    <cellStyle name="Note 57 4" xfId="3332"/>
    <cellStyle name="Note 57_TRAFO" xfId="2353"/>
    <cellStyle name="Note 58" xfId="2354"/>
    <cellStyle name="Note 58 2" xfId="2355"/>
    <cellStyle name="Note 58 2 2" xfId="2356"/>
    <cellStyle name="Note 58 3" xfId="2357"/>
    <cellStyle name="Note 58 4" xfId="3333"/>
    <cellStyle name="Note 58_TRAFO" xfId="2358"/>
    <cellStyle name="Note 59" xfId="2359"/>
    <cellStyle name="Note 59 2" xfId="2360"/>
    <cellStyle name="Note 59 2 2" xfId="2361"/>
    <cellStyle name="Note 59 3" xfId="2362"/>
    <cellStyle name="Note 59 4" xfId="3334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4" xfId="3335"/>
    <cellStyle name="Note 60_TRAFO" xfId="2373"/>
    <cellStyle name="Note 61" xfId="2374"/>
    <cellStyle name="Note 61 2" xfId="2375"/>
    <cellStyle name="Note 61 2 2" xfId="2376"/>
    <cellStyle name="Note 61 3" xfId="2377"/>
    <cellStyle name="Note 61 4" xfId="3336"/>
    <cellStyle name="Note 61_TRAFO" xfId="2378"/>
    <cellStyle name="Note 62" xfId="2379"/>
    <cellStyle name="Note 62 2" xfId="2380"/>
    <cellStyle name="Note 62 2 2" xfId="2381"/>
    <cellStyle name="Note 62 3" xfId="2382"/>
    <cellStyle name="Note 62 4" xfId="3337"/>
    <cellStyle name="Note 62_TRAFO" xfId="2383"/>
    <cellStyle name="Note 63" xfId="2384"/>
    <cellStyle name="Note 63 2" xfId="2385"/>
    <cellStyle name="Note 63 2 2" xfId="2386"/>
    <cellStyle name="Note 63 3" xfId="2387"/>
    <cellStyle name="Note 63 4" xfId="3338"/>
    <cellStyle name="Note 63_TRAFO" xfId="2388"/>
    <cellStyle name="Note 64" xfId="2389"/>
    <cellStyle name="Note 64 2" xfId="2390"/>
    <cellStyle name="Note 64 2 2" xfId="2391"/>
    <cellStyle name="Note 64 3" xfId="2392"/>
    <cellStyle name="Note 64 4" xfId="3339"/>
    <cellStyle name="Note 64_TRAFO" xfId="2393"/>
    <cellStyle name="Note 65" xfId="2394"/>
    <cellStyle name="Note 65 2" xfId="2395"/>
    <cellStyle name="Note 65 2 2" xfId="2396"/>
    <cellStyle name="Note 65 3" xfId="2397"/>
    <cellStyle name="Note 65 4" xfId="3340"/>
    <cellStyle name="Note 65_TRAFO" xfId="2398"/>
    <cellStyle name="Note 66" xfId="2399"/>
    <cellStyle name="Note 66 2" xfId="2400"/>
    <cellStyle name="Note 66 2 2" xfId="2401"/>
    <cellStyle name="Note 66 3" xfId="2402"/>
    <cellStyle name="Note 66 4" xfId="3341"/>
    <cellStyle name="Note 66_TRAFO" xfId="2403"/>
    <cellStyle name="Note 67" xfId="2404"/>
    <cellStyle name="Note 67 2" xfId="2405"/>
    <cellStyle name="Note 67 2 2" xfId="2406"/>
    <cellStyle name="Note 67 3" xfId="2407"/>
    <cellStyle name="Note 67 4" xfId="3342"/>
    <cellStyle name="Note 67_TRAFO" xfId="2408"/>
    <cellStyle name="Note 68" xfId="2409"/>
    <cellStyle name="Note 68 2" xfId="2410"/>
    <cellStyle name="Note 68 2 2" xfId="2411"/>
    <cellStyle name="Note 68 3" xfId="2412"/>
    <cellStyle name="Note 68 4" xfId="3343"/>
    <cellStyle name="Note 68_TRAFO" xfId="2413"/>
    <cellStyle name="Note 69" xfId="2414"/>
    <cellStyle name="Note 69 2" xfId="2415"/>
    <cellStyle name="Note 69 2 2" xfId="2416"/>
    <cellStyle name="Note 69 3" xfId="2417"/>
    <cellStyle name="Note 69 4" xfId="3344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4" xfId="3345"/>
    <cellStyle name="Note 70_TRAFO" xfId="2428"/>
    <cellStyle name="Note 71" xfId="2429"/>
    <cellStyle name="Note 71 2" xfId="2430"/>
    <cellStyle name="Note 71 2 2" xfId="2431"/>
    <cellStyle name="Note 71 3" xfId="2432"/>
    <cellStyle name="Note 71 4" xfId="3346"/>
    <cellStyle name="Note 71_TRAFO" xfId="2433"/>
    <cellStyle name="Note 72" xfId="2434"/>
    <cellStyle name="Note 72 2" xfId="2435"/>
    <cellStyle name="Note 72 2 2" xfId="2436"/>
    <cellStyle name="Note 72 3" xfId="2437"/>
    <cellStyle name="Note 72 4" xfId="3347"/>
    <cellStyle name="Note 72_TRAFO" xfId="2438"/>
    <cellStyle name="Note 73" xfId="2439"/>
    <cellStyle name="Note 73 2" xfId="2440"/>
    <cellStyle name="Note 73 2 2" xfId="2441"/>
    <cellStyle name="Note 73 3" xfId="2442"/>
    <cellStyle name="Note 73 4" xfId="3348"/>
    <cellStyle name="Note 73_TRAFO" xfId="2443"/>
    <cellStyle name="Note 74" xfId="2444"/>
    <cellStyle name="Note 74 2" xfId="2445"/>
    <cellStyle name="Note 74 2 2" xfId="2446"/>
    <cellStyle name="Note 74 3" xfId="2447"/>
    <cellStyle name="Note 74 4" xfId="3349"/>
    <cellStyle name="Note 74_TRAFO" xfId="2448"/>
    <cellStyle name="Note 75" xfId="2449"/>
    <cellStyle name="Note 75 2" xfId="2450"/>
    <cellStyle name="Note 75 2 2" xfId="2451"/>
    <cellStyle name="Note 75 3" xfId="2452"/>
    <cellStyle name="Note 75 4" xfId="3350"/>
    <cellStyle name="Note 75_TRAFO" xfId="2453"/>
    <cellStyle name="Note 76" xfId="2454"/>
    <cellStyle name="Note 76 2" xfId="2455"/>
    <cellStyle name="Note 76 2 2" xfId="2456"/>
    <cellStyle name="Note 76 3" xfId="2457"/>
    <cellStyle name="Note 76 4" xfId="3351"/>
    <cellStyle name="Note 76_TRAFO" xfId="2458"/>
    <cellStyle name="Note 77" xfId="2459"/>
    <cellStyle name="Note 77 2" xfId="2460"/>
    <cellStyle name="Note 77 2 2" xfId="2461"/>
    <cellStyle name="Note 77 3" xfId="2462"/>
    <cellStyle name="Note 77 4" xfId="3352"/>
    <cellStyle name="Note 77_TRAFO" xfId="2463"/>
    <cellStyle name="Note 78" xfId="2464"/>
    <cellStyle name="Note 78 2" xfId="2465"/>
    <cellStyle name="Note 78 2 2" xfId="2466"/>
    <cellStyle name="Note 78 3" xfId="2467"/>
    <cellStyle name="Note 78 4" xfId="335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357"/>
    <cellStyle name="Percent 2 2 2 2 2 3" xfId="2528"/>
    <cellStyle name="Percent 2 2 2 2 2 3 2" xfId="3358"/>
    <cellStyle name="Percent 2 2 2 2 2 4" xfId="2529"/>
    <cellStyle name="Percent 2 2 2 2 2 4 2" xfId="3359"/>
    <cellStyle name="Percent 2 2 2 2 2 5" xfId="2530"/>
    <cellStyle name="Percent 2 2 2 2 2 5 2" xfId="3360"/>
    <cellStyle name="Percent 2 2 2 2 2 6" xfId="3356"/>
    <cellStyle name="Percent 2 2 2 2 3" xfId="2531"/>
    <cellStyle name="Percent 2 2 2 2 3 2" xfId="3361"/>
    <cellStyle name="Percent 2 2 2 2 4" xfId="2532"/>
    <cellStyle name="Percent 2 2 2 2 4 2" xfId="3362"/>
    <cellStyle name="Percent 2 2 2 2 5" xfId="2533"/>
    <cellStyle name="Percent 2 2 2 2 5 2" xfId="3363"/>
    <cellStyle name="Percent 2 2 2 2 6" xfId="3355"/>
    <cellStyle name="Percent 2 2 2 3" xfId="2534"/>
    <cellStyle name="Percent 2 2 2 3 2" xfId="3364"/>
    <cellStyle name="Percent 2 2 2 4" xfId="2535"/>
    <cellStyle name="Percent 2 2 2 4 2" xfId="3365"/>
    <cellStyle name="Percent 2 2 2 5" xfId="2536"/>
    <cellStyle name="Percent 2 2 2 5 2" xfId="3366"/>
    <cellStyle name="Percent 2 2 2 6" xfId="2537"/>
    <cellStyle name="Percent 2 2 2 6 2" xfId="3367"/>
    <cellStyle name="Percent 2 2 2 7" xfId="2538"/>
    <cellStyle name="Percent 2 2 2 7 2" xfId="3368"/>
    <cellStyle name="Percent 2 2 2 8" xfId="3354"/>
    <cellStyle name="Percent 2 2 3" xfId="2539"/>
    <cellStyle name="Percent 2 2 3 2" xfId="3369"/>
    <cellStyle name="Percent 2 2 4" xfId="2540"/>
    <cellStyle name="Percent 2 2 4 2" xfId="3370"/>
    <cellStyle name="Percent 2 2 5" xfId="2541"/>
    <cellStyle name="Percent 2 2 5 2" xfId="3371"/>
    <cellStyle name="Percent 2 2 6" xfId="2542"/>
    <cellStyle name="Percent 2 3" xfId="2543"/>
    <cellStyle name="Percent 2 3 2" xfId="2544"/>
    <cellStyle name="Percent 2 3 2 2" xfId="2545"/>
    <cellStyle name="Percent 2 3 3" xfId="3372"/>
    <cellStyle name="Percent 2 4" xfId="2546"/>
    <cellStyle name="Percent 2 4 2" xfId="3373"/>
    <cellStyle name="Percent 2 5" xfId="2547"/>
    <cellStyle name="Percent 2 5 2" xfId="3374"/>
    <cellStyle name="Percent 2 6" xfId="2548"/>
    <cellStyle name="Percent 2 6 2" xfId="3375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378"/>
    <cellStyle name="Percent 5 2 3" xfId="2558"/>
    <cellStyle name="Percent 5 2 3 2" xfId="3379"/>
    <cellStyle name="Percent 5 2 4" xfId="2559"/>
    <cellStyle name="Percent 5 2 4 2" xfId="3380"/>
    <cellStyle name="Percent 5 2 5" xfId="2560"/>
    <cellStyle name="Percent 5 2 5 2" xfId="3381"/>
    <cellStyle name="Percent 5 2 6" xfId="2561"/>
    <cellStyle name="Percent 5 2 6 2" xfId="2562"/>
    <cellStyle name="Percent 5 2 7" xfId="3377"/>
    <cellStyle name="Percent 5 3" xfId="2563"/>
    <cellStyle name="Percent 5 3 2" xfId="3382"/>
    <cellStyle name="Percent 5 4" xfId="2564"/>
    <cellStyle name="Percent 5 4 2" xfId="3383"/>
    <cellStyle name="Percent 5 5" xfId="2565"/>
    <cellStyle name="Percent 5 5 2" xfId="3384"/>
    <cellStyle name="Percent 5 6" xfId="3376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385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bt2 3" xfId="3386"/>
    <cellStyle name="subt1" xfId="2589"/>
    <cellStyle name="subt1 2" xfId="2590"/>
    <cellStyle name="subt1 3" xfId="3387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calcChain" Target="calcChain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percentStacked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val>
            <c:numRef>
              <c:f>KKO!$K$20:$L$20</c:f>
              <c:numCache>
                <c:formatCode>0%</c:formatCode>
                <c:ptCount val="2"/>
                <c:pt idx="0">
                  <c:v>0.81874999999999998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/>
        <c:gapWidth val="0"/>
        <c:overlap val="100"/>
        <c:axId val="197729280"/>
        <c:axId val="197731072"/>
      </c:barChart>
      <c:catAx>
        <c:axId val="197729280"/>
        <c:scaling>
          <c:orientation val="minMax"/>
        </c:scaling>
        <c:delete val="1"/>
        <c:axPos val="b"/>
        <c:majorTickMark val="none"/>
        <c:tickLblPos val="nextTo"/>
        <c:crossAx val="197731072"/>
        <c:crosses val="autoZero"/>
        <c:auto val="1"/>
        <c:lblAlgn val="ctr"/>
        <c:lblOffset val="100"/>
      </c:catAx>
      <c:valAx>
        <c:axId val="197731072"/>
        <c:scaling>
          <c:orientation val="minMax"/>
        </c:scaling>
        <c:delete val="1"/>
        <c:axPos val="l"/>
        <c:numFmt formatCode="0%" sourceLinked="1"/>
        <c:majorTickMark val="none"/>
        <c:tickLblPos val="nextTo"/>
        <c:crossAx val="19772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percentStacked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/>
        <c:gapWidth val="0"/>
        <c:overlap val="100"/>
        <c:axId val="199300224"/>
        <c:axId val="199301760"/>
      </c:barChart>
      <c:catAx>
        <c:axId val="199300224"/>
        <c:scaling>
          <c:orientation val="minMax"/>
        </c:scaling>
        <c:delete val="1"/>
        <c:axPos val="b"/>
        <c:majorTickMark val="none"/>
        <c:tickLblPos val="nextTo"/>
        <c:crossAx val="199301760"/>
        <c:crosses val="autoZero"/>
        <c:auto val="1"/>
        <c:lblAlgn val="ctr"/>
        <c:lblOffset val="100"/>
      </c:catAx>
      <c:valAx>
        <c:axId val="199301760"/>
        <c:scaling>
          <c:orientation val="minMax"/>
        </c:scaling>
        <c:delete val="1"/>
        <c:axPos val="l"/>
        <c:numFmt formatCode="0%" sourceLinked="1"/>
        <c:majorTickMark val="none"/>
        <c:tickLblPos val="nextTo"/>
        <c:crossAx val="19930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xmlns="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xmlns="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xmlns="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xmlns="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xmlns="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xmlns="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xmlns="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xmlns="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xmlns="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179</xdr:row>
      <xdr:rowOff>81642</xdr:rowOff>
    </xdr:from>
    <xdr:to>
      <xdr:col>12</xdr:col>
      <xdr:colOff>41108</xdr:colOff>
      <xdr:row>182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127288</xdr:colOff>
      <xdr:row>19</xdr:row>
      <xdr:rowOff>95251</xdr:rowOff>
    </xdr:from>
    <xdr:to>
      <xdr:col>17</xdr:col>
      <xdr:colOff>165388</xdr:colOff>
      <xdr:row>37</xdr:row>
      <xdr:rowOff>123826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DE83051F-06F7-4CF1-A9F1-35D556D09265}"/>
            </a:ext>
          </a:extLst>
        </xdr:cNvPr>
        <xdr:cNvSpPr txBox="1"/>
      </xdr:nvSpPr>
      <xdr:spPr>
        <a:xfrm>
          <a:off x="3885333" y="3056660"/>
          <a:ext cx="2324100" cy="281680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10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244204</xdr:colOff>
      <xdr:row>30</xdr:row>
      <xdr:rowOff>134340</xdr:rowOff>
    </xdr:from>
    <xdr:to>
      <xdr:col>12</xdr:col>
      <xdr:colOff>327313</xdr:colOff>
      <xdr:row>30</xdr:row>
      <xdr:rowOff>141144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xmlns="" id="{F7083E65-9918-4BEF-BFA4-E5577F36B092}"/>
            </a:ext>
          </a:extLst>
        </xdr:cNvPr>
        <xdr:cNvCxnSpPr/>
      </xdr:nvCxnSpPr>
      <xdr:spPr>
        <a:xfrm>
          <a:off x="3621249" y="4792931"/>
          <a:ext cx="845109" cy="680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193802</xdr:colOff>
      <xdr:row>1</xdr:row>
      <xdr:rowOff>85725</xdr:rowOff>
    </xdr:from>
    <xdr:to>
      <xdr:col>21</xdr:col>
      <xdr:colOff>290101</xdr:colOff>
      <xdr:row>6</xdr:row>
      <xdr:rowOff>97082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4847FD7-1103-4A7B-A8BC-2FF6D1E7B7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1490" t="7529" r="22666" b="8470"/>
        <a:stretch/>
      </xdr:blipFill>
      <xdr:spPr>
        <a:xfrm>
          <a:off x="6975602" y="247650"/>
          <a:ext cx="858299" cy="782882"/>
        </a:xfrm>
        <a:prstGeom prst="rect">
          <a:avLst/>
        </a:prstGeom>
      </xdr:spPr>
    </xdr:pic>
    <xdr:clientData/>
  </xdr:twoCellAnchor>
  <xdr:twoCellAnchor>
    <xdr:from>
      <xdr:col>26</xdr:col>
      <xdr:colOff>71114</xdr:colOff>
      <xdr:row>5</xdr:row>
      <xdr:rowOff>37849</xdr:rowOff>
    </xdr:from>
    <xdr:to>
      <xdr:col>29</xdr:col>
      <xdr:colOff>353029</xdr:colOff>
      <xdr:row>16</xdr:row>
      <xdr:rowOff>141905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xmlns="" id="{288CF776-61FE-4D61-A92A-5662A8938239}"/>
            </a:ext>
          </a:extLst>
        </xdr:cNvPr>
        <xdr:cNvGrpSpPr/>
      </xdr:nvGrpSpPr>
      <xdr:grpSpPr>
        <a:xfrm>
          <a:off x="9555293" y="813456"/>
          <a:ext cx="1479343" cy="1764128"/>
          <a:chOff x="9713886" y="808452"/>
          <a:chExt cx="1342558" cy="1766630"/>
        </a:xfrm>
      </xdr:grpSpPr>
      <xdr:grpSp>
        <xdr:nvGrpSpPr>
          <xdr:cNvPr id="5" name="Group 13">
            <a:extLst>
              <a:ext uri="{FF2B5EF4-FFF2-40B4-BE49-F238E27FC236}">
                <a16:creationId xmlns:a16="http://schemas.microsoft.com/office/drawing/2014/main" xmlns="" id="{1ADC8A9E-98A5-CC1E-5054-9DEBE691F0D3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5" name="Oval 1">
              <a:extLst>
                <a:ext uri="{FF2B5EF4-FFF2-40B4-BE49-F238E27FC236}">
                  <a16:creationId xmlns:a16="http://schemas.microsoft.com/office/drawing/2014/main" xmlns="" id="{2B1F31BA-153C-4D36-46E6-1E95F7E6799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6" name="Straight Connector 3">
              <a:extLst>
                <a:ext uri="{FF2B5EF4-FFF2-40B4-BE49-F238E27FC236}">
                  <a16:creationId xmlns:a16="http://schemas.microsoft.com/office/drawing/2014/main" xmlns="" id="{42DE6F9A-80DC-2E97-1AA1-D105FE1FE875}"/>
                </a:ext>
              </a:extLst>
            </xdr:cNvPr>
            <xdr:cNvCxnSpPr>
              <a:stCxn id="21" idx="1"/>
              <a:endCxn id="2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Connector 7">
              <a:extLst>
                <a:ext uri="{FF2B5EF4-FFF2-40B4-BE49-F238E27FC236}">
                  <a16:creationId xmlns:a16="http://schemas.microsoft.com/office/drawing/2014/main" xmlns="" id="{4EA78B3B-ECB8-A1E6-CDE9-66496EF59E6E}"/>
                </a:ext>
              </a:extLst>
            </xdr:cNvPr>
            <xdr:cNvCxnSpPr>
              <a:stCxn id="21" idx="3"/>
              <a:endCxn id="2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xmlns="" id="{482EB593-5D49-2C06-FAC3-F1B8152A5FC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" name="Group 6">
            <a:extLst>
              <a:ext uri="{FF2B5EF4-FFF2-40B4-BE49-F238E27FC236}">
                <a16:creationId xmlns:a16="http://schemas.microsoft.com/office/drawing/2014/main" xmlns="" id="{6257830B-B018-499D-0290-0A9654FE589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2" name="Oval 61">
              <a:extLst>
                <a:ext uri="{FF2B5EF4-FFF2-40B4-BE49-F238E27FC236}">
                  <a16:creationId xmlns:a16="http://schemas.microsoft.com/office/drawing/2014/main" xmlns="" id="{07AB8A7B-B0AC-681C-BC96-2AEC8FE75BA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3" name="Straight Connector 62">
              <a:extLst>
                <a:ext uri="{FF2B5EF4-FFF2-40B4-BE49-F238E27FC236}">
                  <a16:creationId xmlns:a16="http://schemas.microsoft.com/office/drawing/2014/main" xmlns="" id="{7D3D3011-1893-0555-5A45-DC4AA590F6DB}"/>
                </a:ext>
              </a:extLst>
            </xdr:cNvPr>
            <xdr:cNvCxnSpPr>
              <a:stCxn id="62" idx="1"/>
              <a:endCxn id="6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Connector 63">
              <a:extLst>
                <a:ext uri="{FF2B5EF4-FFF2-40B4-BE49-F238E27FC236}">
                  <a16:creationId xmlns:a16="http://schemas.microsoft.com/office/drawing/2014/main" xmlns="" id="{5C8A8EF0-4625-5C6F-2289-C81ADA50889D}"/>
                </a:ext>
              </a:extLst>
            </xdr:cNvPr>
            <xdr:cNvCxnSpPr>
              <a:stCxn id="62" idx="3"/>
              <a:endCxn id="6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xmlns="" id="{2AEBAA51-EF96-93E0-F1B7-FC43B4AECF3F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xmlns="" id="{E672F454-4C56-DA8B-7BF6-353472AEEAC4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xmlns="" id="{97B37073-F07F-EB66-6BBA-7AB662EA67A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xmlns="" id="{7233F599-6DC0-38FA-395B-AB94A3AB77A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xmlns="" id="{7E060012-2B69-1F5D-09C0-FCBCBCCFAD6F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xmlns="" id="{B37F7C76-78F0-63FA-D72D-AEA89141288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xmlns="" id="{16D5AD1F-0D66-8652-0AD7-552EAB6B473F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xmlns="" id="{A121BE42-B2F9-1229-5B19-E5FD70E7A15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xmlns="" id="{CA7EF3FC-1D72-E9F1-53C8-B2A6EF8E61AC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xmlns="" id="{0D61768B-9571-752C-4916-F29AB512AF2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xmlns="" id="{1D5D3678-4E3E-081D-8B68-A2A29CC0A46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xmlns="" id="{1704AB9D-A0C4-614C-B025-F64E2459B64F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xmlns="" id="{44D09F4D-4DDE-A5ED-C292-DBC2C8530798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50">
            <a:extLst>
              <a:ext uri="{FF2B5EF4-FFF2-40B4-BE49-F238E27FC236}">
                <a16:creationId xmlns:a16="http://schemas.microsoft.com/office/drawing/2014/main" xmlns="" id="{9E11683F-47CD-BB83-4AC2-213CB300C81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xmlns="" id="{5DB1CCD8-24C8-4308-71BA-DCBA2278C96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52">
            <a:extLst>
              <a:ext uri="{FF2B5EF4-FFF2-40B4-BE49-F238E27FC236}">
                <a16:creationId xmlns:a16="http://schemas.microsoft.com/office/drawing/2014/main" xmlns="" id="{D90E2982-0FBF-A167-3020-A94D4B7B665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xmlns="" id="{DCC6D3CF-1B74-E9FB-1FC2-A212ABD6049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xmlns="" id="{FE414BB4-826E-A6D0-CA97-B018CECB6D7F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xmlns="" id="{0BA89FDF-EE90-D459-C05D-6BBDB21BEC6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xmlns="" id="{87B380D6-114A-B666-1E88-222029E34C5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xmlns="" id="{E40F62A8-9628-3C45-A4B0-06582EEB3A5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xmlns="" id="{92A55AD8-5E6C-4C19-9779-11FCC0079142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xmlns="" id="{210299B5-70B8-424A-512F-DC7B9BA917C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xmlns="" id="{9310D224-A8E7-B9CF-6711-079BBFDFF4F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xmlns="" id="{01177E3F-7D0C-253F-76F7-52CF1459AAA4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3" name="Group 73">
            <a:extLst>
              <a:ext uri="{FF2B5EF4-FFF2-40B4-BE49-F238E27FC236}">
                <a16:creationId xmlns:a16="http://schemas.microsoft.com/office/drawing/2014/main" xmlns="" id="{08A4DC6C-253E-9876-29E5-9280F321FB1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xmlns="" id="{C8F11BEC-AA46-B2E5-1051-921DE1FC8B9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xmlns="" id="{9E5DC821-ED68-604F-2098-9A5C3528157F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74">
            <a:extLst>
              <a:ext uri="{FF2B5EF4-FFF2-40B4-BE49-F238E27FC236}">
                <a16:creationId xmlns:a16="http://schemas.microsoft.com/office/drawing/2014/main" xmlns="" id="{32164B48-90CF-3749-D041-69A56588040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xmlns="" id="{F7BAAEDE-0818-5943-521E-C547B0FA08C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xmlns="" id="{A77BEF9A-9B09-26FB-9C59-89C52068DF51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89">
            <a:extLst>
              <a:ext uri="{FF2B5EF4-FFF2-40B4-BE49-F238E27FC236}">
                <a16:creationId xmlns:a16="http://schemas.microsoft.com/office/drawing/2014/main" xmlns="" id="{DA6209C4-F512-227F-3801-D9D1DF83B831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xmlns="" id="{95E425F7-E079-0B0A-2A86-5B5D29ACB5B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79">
              <a:extLst>
                <a:ext uri="{FF2B5EF4-FFF2-40B4-BE49-F238E27FC236}">
                  <a16:creationId xmlns:a16="http://schemas.microsoft.com/office/drawing/2014/main" xmlns="" id="{4F1F046D-6065-FD84-54BE-FF414251606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80">
              <a:extLst>
                <a:ext uri="{FF2B5EF4-FFF2-40B4-BE49-F238E27FC236}">
                  <a16:creationId xmlns:a16="http://schemas.microsoft.com/office/drawing/2014/main" xmlns="" id="{02753E0A-0F72-F9AC-A06B-094F88B6212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Connector 88">
              <a:extLst>
                <a:ext uri="{FF2B5EF4-FFF2-40B4-BE49-F238E27FC236}">
                  <a16:creationId xmlns:a16="http://schemas.microsoft.com/office/drawing/2014/main" xmlns="" id="{0C36CB7E-8BCC-4537-AD2B-B572C7DB6C3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Group 90">
            <a:extLst>
              <a:ext uri="{FF2B5EF4-FFF2-40B4-BE49-F238E27FC236}">
                <a16:creationId xmlns:a16="http://schemas.microsoft.com/office/drawing/2014/main" xmlns="" id="{F59AF038-E1D0-A465-02CD-AD56AA7A2D32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xmlns="" id="{254E22CC-9054-B469-BAB1-CB62B74D15C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xmlns="" id="{EE430C31-5090-18BE-469E-F557127D56D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xmlns="" id="{2465509E-6D8A-C75D-5FCA-DB2B7D55970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xmlns="" id="{212A2EFA-CBA2-A401-9DD7-AC85817F7035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xmlns="" id="{B49B7A88-DF3D-5F6C-A80B-3564108B76F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xmlns="" id="{E1A37EFC-AD88-E2C8-808F-0A13612123A9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xmlns="" id="{775C8C9B-4606-9645-1697-34AA7EA52241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Arrow Connector 39">
            <a:extLst>
              <a:ext uri="{FF2B5EF4-FFF2-40B4-BE49-F238E27FC236}">
                <a16:creationId xmlns:a16="http://schemas.microsoft.com/office/drawing/2014/main" xmlns="" id="{F09BBB91-E77F-2B27-C07B-F5D8FBBFAA18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2" name="Group 155">
            <a:extLst>
              <a:ext uri="{FF2B5EF4-FFF2-40B4-BE49-F238E27FC236}">
                <a16:creationId xmlns:a16="http://schemas.microsoft.com/office/drawing/2014/main" xmlns="" id="{5CA9BF52-E5BE-D9A8-5934-CE986D01E9E9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xmlns="" id="{EB0DE446-E383-092F-700D-2937327C156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" name="Isosceles Triangle 47">
              <a:extLst>
                <a:ext uri="{FF2B5EF4-FFF2-40B4-BE49-F238E27FC236}">
                  <a16:creationId xmlns:a16="http://schemas.microsoft.com/office/drawing/2014/main" xmlns="" id="{0188A058-3D70-7237-7F8E-8F52B15DD51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9" name="Isosceles Triangle 48">
              <a:extLst>
                <a:ext uri="{FF2B5EF4-FFF2-40B4-BE49-F238E27FC236}">
                  <a16:creationId xmlns:a16="http://schemas.microsoft.com/office/drawing/2014/main" xmlns="" id="{0D3A6A15-9804-215D-D916-82A71AB7DBD1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3" name="Group 134">
            <a:extLst>
              <a:ext uri="{FF2B5EF4-FFF2-40B4-BE49-F238E27FC236}">
                <a16:creationId xmlns:a16="http://schemas.microsoft.com/office/drawing/2014/main" xmlns="" id="{4E94BDF3-AA63-6F2B-A85C-FD875469AB4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xmlns="" id="{3C8DD6E8-D0C8-8899-918D-62641FD95C8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xmlns="" id="{AA9162BC-8996-0A3E-A275-1039ADE8588D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xmlns="" id="{DE5B09B4-B3E0-C96B-4D66-3EB35F729BF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244204</xdr:colOff>
      <xdr:row>21</xdr:row>
      <xdr:rowOff>103415</xdr:rowOff>
    </xdr:from>
    <xdr:to>
      <xdr:col>10</xdr:col>
      <xdr:colOff>263778</xdr:colOff>
      <xdr:row>39</xdr:row>
      <xdr:rowOff>114300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xmlns="" id="{7095C750-7F3E-474E-8464-08FD4E6290C0}"/>
            </a:ext>
          </a:extLst>
        </xdr:cNvPr>
        <xdr:cNvCxnSpPr/>
      </xdr:nvCxnSpPr>
      <xdr:spPr>
        <a:xfrm flipH="1">
          <a:off x="3621249" y="3376551"/>
          <a:ext cx="19574" cy="2799113"/>
        </a:xfrm>
        <a:prstGeom prst="line">
          <a:avLst/>
        </a:prstGeom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365721</xdr:colOff>
      <xdr:row>30</xdr:row>
      <xdr:rowOff>24880</xdr:rowOff>
    </xdr:from>
    <xdr:to>
      <xdr:col>17</xdr:col>
      <xdr:colOff>89188</xdr:colOff>
      <xdr:row>37</xdr:row>
      <xdr:rowOff>38101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8EA53827-3546-4CFB-9FE7-5776B041F974}"/>
            </a:ext>
          </a:extLst>
        </xdr:cNvPr>
        <xdr:cNvSpPr txBox="1"/>
      </xdr:nvSpPr>
      <xdr:spPr>
        <a:xfrm>
          <a:off x="4504766" y="4683471"/>
          <a:ext cx="1628467" cy="11042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id-ID" sz="10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</a:t>
          </a:r>
          <a:endParaRPr lang="en-US" sz="10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10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MUHAMMAD ROGHIB</a:t>
          </a:r>
        </a:p>
        <a:p>
          <a:pPr algn="ctr"/>
          <a:r>
            <a:rPr lang="en-US" sz="10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105 KVA</a:t>
          </a:r>
        </a:p>
      </xdr:txBody>
    </xdr:sp>
    <xdr:clientData/>
  </xdr:twoCellAnchor>
  <xdr:twoCellAnchor>
    <xdr:from>
      <xdr:col>9</xdr:col>
      <xdr:colOff>215629</xdr:colOff>
      <xdr:row>27</xdr:row>
      <xdr:rowOff>20069</xdr:rowOff>
    </xdr:from>
    <xdr:to>
      <xdr:col>11</xdr:col>
      <xdr:colOff>272857</xdr:colOff>
      <xdr:row>27</xdr:row>
      <xdr:rowOff>47261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xmlns="" id="{FE93A09E-E144-463A-8811-1609EC82A834}"/>
            </a:ext>
          </a:extLst>
        </xdr:cNvPr>
        <xdr:cNvCxnSpPr>
          <a:stCxn id="88" idx="2"/>
          <a:endCxn id="84" idx="6"/>
        </xdr:cNvCxnSpPr>
      </xdr:nvCxnSpPr>
      <xdr:spPr>
        <a:xfrm flipH="1" flipV="1">
          <a:off x="3181986" y="4102212"/>
          <a:ext cx="819228" cy="27192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42818</xdr:colOff>
      <xdr:row>20</xdr:row>
      <xdr:rowOff>134028</xdr:rowOff>
    </xdr:from>
    <xdr:to>
      <xdr:col>9</xdr:col>
      <xdr:colOff>244204</xdr:colOff>
      <xdr:row>22</xdr:row>
      <xdr:rowOff>36738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xmlns="" id="{0ECD0E33-C741-4954-9524-35E3142E9A9F}"/>
            </a:ext>
          </a:extLst>
        </xdr:cNvPr>
        <xdr:cNvGrpSpPr/>
      </xdr:nvGrpSpPr>
      <xdr:grpSpPr>
        <a:xfrm>
          <a:off x="3009175" y="3168421"/>
          <a:ext cx="201386" cy="20206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xmlns="" id="{19222C48-3DA2-72DE-4B0E-A311A1C8D47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xmlns="" id="{071DE19C-CFA7-9303-AB40-F7D680609871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xmlns="" id="{B31B80AB-50D6-E67F-EFE0-C5C142BD3B89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146338</xdr:colOff>
      <xdr:row>18</xdr:row>
      <xdr:rowOff>76201</xdr:rowOff>
    </xdr:from>
    <xdr:to>
      <xdr:col>9</xdr:col>
      <xdr:colOff>148954</xdr:colOff>
      <xdr:row>34</xdr:row>
      <xdr:rowOff>42183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xmlns="" id="{D5D91817-14AD-46EC-BAB7-9FDA34BB8012}"/>
            </a:ext>
          </a:extLst>
        </xdr:cNvPr>
        <xdr:cNvCxnSpPr/>
      </xdr:nvCxnSpPr>
      <xdr:spPr>
        <a:xfrm>
          <a:off x="3142383" y="2881746"/>
          <a:ext cx="2616" cy="2442482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164483</xdr:colOff>
      <xdr:row>26</xdr:row>
      <xdr:rowOff>126643</xdr:rowOff>
    </xdr:from>
    <xdr:to>
      <xdr:col>12</xdr:col>
      <xdr:colOff>352078</xdr:colOff>
      <xdr:row>28</xdr:row>
      <xdr:rowOff>21032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xmlns="" id="{78600195-AA0E-4888-A265-5C96218C22D0}"/>
            </a:ext>
          </a:extLst>
        </xdr:cNvPr>
        <xdr:cNvGrpSpPr/>
      </xdr:nvGrpSpPr>
      <xdr:grpSpPr>
        <a:xfrm>
          <a:off x="4273840" y="4059107"/>
          <a:ext cx="187595" cy="1937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xmlns="" id="{5C37A6AF-B413-2415-5701-7E5BAEBE33D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xmlns="" id="{AAD55B4C-13C3-6052-8B03-DF3D9A490CD1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xmlns="" id="{EADEDB2E-30B2-469F-7CC8-AC68609E6AA7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282181</xdr:colOff>
      <xdr:row>28</xdr:row>
      <xdr:rowOff>31925</xdr:rowOff>
    </xdr:from>
    <xdr:to>
      <xdr:col>9</xdr:col>
      <xdr:colOff>110854</xdr:colOff>
      <xdr:row>34</xdr:row>
      <xdr:rowOff>123826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E33038AC-0D6D-48BE-8BE7-8AD8239F91F9}"/>
            </a:ext>
          </a:extLst>
        </xdr:cNvPr>
        <xdr:cNvSpPr txBox="1"/>
      </xdr:nvSpPr>
      <xdr:spPr>
        <a:xfrm>
          <a:off x="2135226" y="4396107"/>
          <a:ext cx="971673" cy="100976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9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T1-393/156A</a:t>
          </a:r>
        </a:p>
        <a:p>
          <a:pPr algn="l"/>
          <a:endParaRPr lang="en-US" sz="9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1-A</a:t>
          </a:r>
        </a:p>
        <a:p>
          <a:pPr algn="l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id-ID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263236</xdr:colOff>
      <xdr:row>18</xdr:row>
      <xdr:rowOff>137746</xdr:rowOff>
    </xdr:from>
    <xdr:to>
      <xdr:col>8</xdr:col>
      <xdr:colOff>363874</xdr:colOff>
      <xdr:row>24</xdr:row>
      <xdr:rowOff>57151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AFE38856-A937-4967-93A3-C093864E10D1}"/>
            </a:ext>
          </a:extLst>
        </xdr:cNvPr>
        <xdr:cNvSpPr txBox="1"/>
      </xdr:nvSpPr>
      <xdr:spPr>
        <a:xfrm>
          <a:off x="2116281" y="2943291"/>
          <a:ext cx="862638" cy="85458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T1-393/157</a:t>
          </a:r>
        </a:p>
        <a:p>
          <a:pPr algn="l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id-ID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sz="9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CG105</a:t>
          </a:r>
        </a:p>
        <a:p>
          <a:pPr algn="l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</xdr:txBody>
    </xdr:sp>
    <xdr:clientData/>
  </xdr:twoCellAnchor>
  <xdr:twoCellAnchor>
    <xdr:from>
      <xdr:col>9</xdr:col>
      <xdr:colOff>14243</xdr:colOff>
      <xdr:row>26</xdr:row>
      <xdr:rowOff>67353</xdr:rowOff>
    </xdr:from>
    <xdr:to>
      <xdr:col>9</xdr:col>
      <xdr:colOff>215629</xdr:colOff>
      <xdr:row>27</xdr:row>
      <xdr:rowOff>122464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xmlns="" id="{5A0399C9-B3BB-46EB-AD21-C6C5ACA1268E}"/>
            </a:ext>
          </a:extLst>
        </xdr:cNvPr>
        <xdr:cNvGrpSpPr/>
      </xdr:nvGrpSpPr>
      <xdr:grpSpPr>
        <a:xfrm>
          <a:off x="2980600" y="3999817"/>
          <a:ext cx="201386" cy="20479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4" name="Oval 83">
            <a:extLst>
              <a:ext uri="{FF2B5EF4-FFF2-40B4-BE49-F238E27FC236}">
                <a16:creationId xmlns:a16="http://schemas.microsoft.com/office/drawing/2014/main" xmlns="" id="{DC32AEF2-5850-8648-1FFE-D958DBE06A4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xmlns="" id="{321A51A7-AF2B-C715-569A-F83D0EE1BD27}"/>
              </a:ext>
            </a:extLst>
          </xdr:cNvPr>
          <xdr:cNvCxnSpPr>
            <a:stCxn id="84" idx="1"/>
            <a:endCxn id="8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xmlns="" id="{C8E57170-833D-2ABC-A2EE-D42634480972}"/>
              </a:ext>
            </a:extLst>
          </xdr:cNvPr>
          <xdr:cNvCxnSpPr>
            <a:stCxn id="84" idx="3"/>
            <a:endCxn id="8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272857</xdr:colOff>
      <xdr:row>26</xdr:row>
      <xdr:rowOff>94545</xdr:rowOff>
    </xdr:from>
    <xdr:to>
      <xdr:col>12</xdr:col>
      <xdr:colOff>93243</xdr:colOff>
      <xdr:row>27</xdr:row>
      <xdr:rowOff>149656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xmlns="" id="{58064454-93C2-41B5-A6A0-A52FE08C77C9}"/>
            </a:ext>
          </a:extLst>
        </xdr:cNvPr>
        <xdr:cNvGrpSpPr/>
      </xdr:nvGrpSpPr>
      <xdr:grpSpPr>
        <a:xfrm>
          <a:off x="4001214" y="4027009"/>
          <a:ext cx="201386" cy="20479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8" name="Oval 87">
            <a:extLst>
              <a:ext uri="{FF2B5EF4-FFF2-40B4-BE49-F238E27FC236}">
                <a16:creationId xmlns:a16="http://schemas.microsoft.com/office/drawing/2014/main" xmlns="" id="{DEB6B51B-69F1-5022-8DC9-190C9FBD66B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xmlns="" id="{DF7CCECC-18ED-5259-1B2B-85DD11BFD180}"/>
              </a:ext>
            </a:extLst>
          </xdr:cNvPr>
          <xdr:cNvCxnSpPr>
            <a:stCxn id="88" idx="1"/>
            <a:endCxn id="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xmlns="" id="{42D0CB96-CAA0-F3D8-0E87-0AD6A6003BDF}"/>
              </a:ext>
            </a:extLst>
          </xdr:cNvPr>
          <xdr:cNvCxnSpPr>
            <a:stCxn id="88" idx="3"/>
            <a:endCxn id="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235013</xdr:colOff>
      <xdr:row>14</xdr:row>
      <xdr:rowOff>80282</xdr:rowOff>
    </xdr:from>
    <xdr:to>
      <xdr:col>14</xdr:col>
      <xdr:colOff>29317</xdr:colOff>
      <xdr:row>26</xdr:row>
      <xdr:rowOff>23132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96971D11-77BC-47F0-A944-BEC2A2F0A1D4}"/>
            </a:ext>
          </a:extLst>
        </xdr:cNvPr>
        <xdr:cNvSpPr txBox="1"/>
      </xdr:nvSpPr>
      <xdr:spPr>
        <a:xfrm>
          <a:off x="3963370" y="2216603"/>
          <a:ext cx="937304" cy="17389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T1-393/156A</a:t>
          </a:r>
        </a:p>
        <a:p>
          <a:pPr algn="ctr"/>
          <a:r>
            <a:rPr lang="en-US" sz="9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/2</a:t>
          </a:r>
          <a:endParaRPr lang="en-US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CI2-350 DAN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</a:t>
          </a:r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</a:t>
          </a:r>
          <a:endParaRPr lang="id-ID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96933</xdr:colOff>
      <xdr:row>27</xdr:row>
      <xdr:rowOff>1361</xdr:rowOff>
    </xdr:from>
    <xdr:to>
      <xdr:col>9</xdr:col>
      <xdr:colOff>14243</xdr:colOff>
      <xdr:row>27</xdr:row>
      <xdr:rowOff>18709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xmlns="" id="{8441221A-3120-4A79-9449-8AF861E43472}"/>
            </a:ext>
          </a:extLst>
        </xdr:cNvPr>
        <xdr:cNvCxnSpPr>
          <a:stCxn id="84" idx="2"/>
        </xdr:cNvCxnSpPr>
      </xdr:nvCxnSpPr>
      <xdr:spPr>
        <a:xfrm flipH="1" flipV="1">
          <a:off x="2711978" y="4209679"/>
          <a:ext cx="298310" cy="1734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352078</xdr:colOff>
      <xdr:row>27</xdr:row>
      <xdr:rowOff>72477</xdr:rowOff>
    </xdr:from>
    <xdr:to>
      <xdr:col>13</xdr:col>
      <xdr:colOff>207570</xdr:colOff>
      <xdr:row>27</xdr:row>
      <xdr:rowOff>74840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xmlns="" id="{04151B19-C88D-47BC-A218-8E40AB59F6FB}"/>
            </a:ext>
          </a:extLst>
        </xdr:cNvPr>
        <xdr:cNvCxnSpPr>
          <a:stCxn id="77" idx="6"/>
        </xdr:cNvCxnSpPr>
      </xdr:nvCxnSpPr>
      <xdr:spPr>
        <a:xfrm>
          <a:off x="4461435" y="4154620"/>
          <a:ext cx="236492" cy="23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270163</xdr:colOff>
      <xdr:row>21</xdr:row>
      <xdr:rowOff>38100</xdr:rowOff>
    </xdr:from>
    <xdr:to>
      <xdr:col>10</xdr:col>
      <xdr:colOff>41563</xdr:colOff>
      <xdr:row>22</xdr:row>
      <xdr:rowOff>66674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xmlns="" id="{72A449D1-D30C-4D71-87A0-4CC75CB34E2C}"/>
            </a:ext>
          </a:extLst>
        </xdr:cNvPr>
        <xdr:cNvSpPr/>
      </xdr:nvSpPr>
      <xdr:spPr>
        <a:xfrm>
          <a:off x="3266208" y="3311236"/>
          <a:ext cx="152400" cy="18443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 editAs="oneCell">
    <xdr:from>
      <xdr:col>5</xdr:col>
      <xdr:colOff>452437</xdr:colOff>
      <xdr:row>14</xdr:row>
      <xdr:rowOff>23813</xdr:rowOff>
    </xdr:from>
    <xdr:to>
      <xdr:col>24</xdr:col>
      <xdr:colOff>95250</xdr:colOff>
      <xdr:row>56</xdr:row>
      <xdr:rowOff>158917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2615A3F-CDDD-587A-A18E-9BBAA63CA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6937" y="2262188"/>
          <a:ext cx="11358563" cy="7135979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xmlns="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17318</xdr:colOff>
      <xdr:row>10</xdr:row>
      <xdr:rowOff>86591</xdr:rowOff>
    </xdr:from>
    <xdr:to>
      <xdr:col>17</xdr:col>
      <xdr:colOff>121227</xdr:colOff>
      <xdr:row>47</xdr:row>
      <xdr:rowOff>103732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E401E7A0-7DEF-02EF-6628-CEF518312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4045" y="1801091"/>
          <a:ext cx="7377546" cy="578409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xmlns="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xmlns="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xmlns="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xmlns="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xmlns="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xmlns="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xmlns="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xmlns="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xmlns="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xmlns="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xmlns="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xmlns="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xmlns="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xmlns="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xmlns="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xmlns="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9\kinerja%20PMT%20trip\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OGSHEET%20PERPIKETAN\LOGSHEET%202019\4.%20APRIL%202019\09.%20Logsheet%20Gangguan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9">
    <tabColor theme="1" tint="0.249977111117893"/>
    <pageSetUpPr fitToPage="1"/>
  </sheetPr>
  <dimension ref="A1:L1321"/>
  <sheetViews>
    <sheetView showGridLines="0" view="pageBreakPreview" zoomScale="85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1134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42</v>
      </c>
      <c r="E7" s="533" t="s">
        <v>43</v>
      </c>
      <c r="F7" s="533" t="s">
        <v>1135</v>
      </c>
      <c r="G7" s="534" t="s">
        <v>41</v>
      </c>
      <c r="H7" s="530" t="s">
        <v>1042</v>
      </c>
      <c r="I7" s="530" t="s">
        <v>1137</v>
      </c>
      <c r="J7" s="530" t="s">
        <v>1026</v>
      </c>
      <c r="K7" s="524" t="s">
        <v>1024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131 kVA MCCB 200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209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95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44</v>
      </c>
      <c r="G21" s="41">
        <f ca="1">IF(ISERROR(OFFSET('HARGA SATUAN'!$I$6,MATCH(C21,'HARGA SATUAN'!$C$7:$C$1492,0),0)),"",OFFSET('HARGA SATUAN'!$I$6,MATCH(C21,'HARGA SATUAN'!$C$7:$C$1492,0),0))</f>
        <v>140200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SUMIFS(RAB!$F$14:$F$163,RAB!$C$14:$C$163,C714)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SUMIFS(RAB!$F$14:$F$163,RAB!$C$14:$C$163,C715)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SUMIFS(RAB!$F$14:$F$163,RAB!$C$14:$C$163,C716)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SUMIFS(RAB!$F$14:$F$163,RAB!$C$14:$C$163,C717)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SUMIFS(RAB!$F$14:$F$163,RAB!$C$14:$C$163,C718)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SUMIFS(RAB!$F$14:$F$163,RAB!$C$14:$C$163,C719)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SUMIFS(RAB!$F$14:$F$163,RAB!$C$14:$C$163,C720)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SUMIFS(RAB!$F$14:$F$163,RAB!$C$14:$C$163,C721)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SUMIFS(RAB!$F$14:$F$163,RAB!$C$14:$C$163,C722)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SUMIFS(RAB!$F$14:$F$163,RAB!$C$14:$C$163,C723)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SUMIFS(RAB!$F$14:$F$163,RAB!$C$14:$C$163,C724)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SUMIFS(RAB!$F$14:$F$163,RAB!$C$14:$C$163,C725)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SUMIFS(RAB!$F$14:$F$163,RAB!$C$14:$C$163,C726)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SUMIFS(RAB!$F$14:$F$163,RAB!$C$14:$C$163,C727)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SUMIFS(RAB!$F$14:$F$163,RAB!$C$14:$C$163,C728)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SUMIFS(RAB!$F$14:$F$163,RAB!$C$14:$C$163,C729)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SUMIFS(RAB!$F$14:$F$163,RAB!$C$14:$C$163,C730)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SUMIFS(RAB!$F$14:$F$163,RAB!$C$14:$C$163,C731)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SUMIFS(RAB!$F$14:$F$163,RAB!$C$14:$C$163,C732)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SUMIFS(RAB!$F$14:$F$163,RAB!$C$14:$C$163,C733)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SUMIFS(RAB!$F$14:$F$163,RAB!$C$14:$C$163,C734)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SUMIFS(RAB!$F$14:$F$163,RAB!$C$14:$C$163,C735)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SUMIFS(RAB!$F$14:$F$163,RAB!$C$14:$C$163,C736)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SUMIFS(RAB!$F$14:$F$163,RAB!$C$14:$C$163,C737)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SUMIFS(RAB!$F$14:$F$163,RAB!$C$14:$C$163,C738)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SUMIFS(RAB!$F$14:$F$163,RAB!$C$14:$C$163,C739)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SUMIFS(RAB!$F$14:$F$163,RAB!$C$14:$C$163,C740)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SUMIFS(RAB!$F$14:$F$163,RAB!$C$14:$C$163,C741)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SUMIFS(RAB!$F$14:$F$163,RAB!$C$14:$C$163,C742)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SUMIFS(RAB!$F$14:$F$163,RAB!$C$14:$C$163,C743)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SUMIFS(RAB!$F$14:$F$163,RAB!$C$14:$C$163,C744)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SUMIFS(RAB!$F$14:$F$163,RAB!$C$14:$C$163,C745)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SUMIFS(RAB!$F$14:$F$163,RAB!$C$14:$C$163,C746)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SUMIFS(RAB!$F$14:$F$163,RAB!$C$14:$C$163,C747)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SUMIFS(RAB!$F$14:$F$163,RAB!$C$14:$C$163,C748)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SUMIFS(RAB!$F$14:$F$163,RAB!$C$14:$C$163,C749)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SUMIFS(RAB!$F$14:$F$163,RAB!$C$14:$C$163,C750)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SUMIFS(RAB!$F$14:$F$163,RAB!$C$14:$C$163,C751)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SUMIFS(RAB!$F$14:$F$163,RAB!$C$14:$C$163,C752)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SUMIFS(RAB!$F$14:$F$163,RAB!$C$14:$C$163,C753)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SUMIFS(RAB!$F$14:$F$163,RAB!$C$14:$C$163,C754)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SUMIFS(RAB!$F$14:$F$163,RAB!$C$14:$C$163,C755)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SUMIFS(RAB!$F$14:$F$163,RAB!$C$14:$C$163,C756)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SUMIFS(RAB!$F$14:$F$163,RAB!$C$14:$C$163,C757)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SUMIFS(RAB!$F$14:$F$163,RAB!$C$14:$C$163,C758)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SUMIFS(RAB!$F$14:$F$163,RAB!$C$14:$C$163,C759)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SUMIFS(RAB!$F$14:$F$163,RAB!$C$14:$C$163,C760)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SUMIFS(RAB!$F$14:$F$163,RAB!$C$14:$C$163,C761)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SUMIFS(RAB!$F$14:$F$163,RAB!$C$14:$C$163,C762)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SUMIFS(RAB!$F$14:$F$163,RAB!$C$14:$C$163,C763)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SUMIFS(RAB!$F$14:$F$163,RAB!$C$14:$C$163,C764)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SUMIFS(RAB!$F$14:$F$163,RAB!$C$14:$C$163,C765)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SUMIFS(RAB!$F$14:$F$163,RAB!$C$14:$C$163,C766)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SUMIFS(RAB!$F$14:$F$163,RAB!$C$14:$C$163,C767)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SUMIFS(RAB!$F$14:$F$163,RAB!$C$14:$C$163,C768)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SUMIFS(RAB!$F$14:$F$163,RAB!$C$14:$C$163,C769)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SUMIFS(RAB!$F$14:$F$163,RAB!$C$14:$C$163,C770)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SUMIFS(RAB!$F$14:$F$163,RAB!$C$14:$C$163,C771)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SUMIFS(RAB!$F$14:$F$163,RAB!$C$14:$C$163,C772)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SUMIFS(RAB!$F$14:$F$163,RAB!$C$14:$C$163,C773)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SUMIFS(RAB!$F$14:$F$163,RAB!$C$14:$C$163,C774)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SUMIFS(RAB!$F$14:$F$163,RAB!$C$14:$C$163,C775)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SUMIFS(RAB!$F$14:$F$163,RAB!$C$14:$C$163,C776)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SUMIFS(RAB!$F$14:$F$163,RAB!$C$14:$C$163,C777)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SUMIFS(RAB!$F$14:$F$163,RAB!$C$14:$C$163,C778)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SUMIFS(RAB!$F$14:$F$163,RAB!$C$14:$C$163,C779)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SUMIFS(RAB!$F$14:$F$163,RAB!$C$14:$C$163,C780)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SUMIFS(RAB!$F$14:$F$163,RAB!$C$14:$C$163,C781)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SUMIFS(RAB!$F$14:$F$163,RAB!$C$14:$C$163,C782)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SUMIFS(RAB!$F$14:$F$163,RAB!$C$14:$C$163,C783)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SUMIFS(RAB!$F$14:$F$163,RAB!$C$14:$C$163,C784)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SUMIFS(RAB!$F$14:$F$163,RAB!$C$14:$C$163,C785)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SUMIFS(RAB!$F$14:$F$163,RAB!$C$14:$C$163,C786)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SUMIFS(RAB!$F$14:$F$163,RAB!$C$14:$C$163,C787)</f>
        <v>1</v>
      </c>
      <c r="E787" s="26">
        <f t="shared" ca="1" si="34"/>
        <v>1</v>
      </c>
      <c r="F787" s="26">
        <f ca="1">IF(D787=0,0,SUM($E$713:E787))</f>
        <v>2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SUMIFS(RAB!$F$14:$F$163,RAB!$C$14:$C$163,C788)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SUMIFS(RAB!$F$14:$F$163,RAB!$C$14:$C$163,C789)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SUMIFS(RAB!$F$14:$F$163,RAB!$C$14:$C$163,C790)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SUMIFS(RAB!$F$14:$F$163,RAB!$C$14:$C$163,C791)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SUMIFS(RAB!$F$14:$F$163,RAB!$C$14:$C$163,C792)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SUMIFS(RAB!$F$14:$F$163,RAB!$C$14:$C$163,C793)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SUMIFS(RAB!$F$14:$F$163,RAB!$C$14:$C$163,C794)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SUMIFS(RAB!$F$14:$F$163,RAB!$C$14:$C$163,C795)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SUMIFS(RAB!$F$14:$F$163,RAB!$C$14:$C$163,C796)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SUMIFS(RAB!$F$14:$F$163,RAB!$C$14:$C$163,C797)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SUMIFS(RAB!$F$14:$F$163,RAB!$C$14:$C$163,C798)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SUMIFS(RAB!$F$14:$F$163,RAB!$C$14:$C$163,C799)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SUMIFS(RAB!$F$14:$F$163,RAB!$C$14:$C$163,C800)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SUMIFS(RAB!$F$14:$F$163,RAB!$C$14:$C$163,C801)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SUMIFS(RAB!$F$14:$F$163,RAB!$C$14:$C$163,C802)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SUMIFS(RAB!$F$14:$F$163,RAB!$C$14:$C$163,C803)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SUMIFS(RAB!$F$14:$F$163,RAB!$C$14:$C$163,C804)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SUMIFS(RAB!$F$14:$F$163,RAB!$C$14:$C$163,C805)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SUMIFS(RAB!$F$14:$F$163,RAB!$C$14:$C$163,C806)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SUMIFS(RAB!$F$14:$F$163,RAB!$C$14:$C$163,C807)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SUMIFS(RAB!$F$14:$F$163,RAB!$C$14:$C$163,C808)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SUMIFS(RAB!$F$14:$F$163,RAB!$C$14:$C$163,C809)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SUMIFS(RAB!$F$14:$F$163,RAB!$C$14:$C$163,C810)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SUMIFS(RAB!$F$14:$F$163,RAB!$C$14:$C$163,C811)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SUMIFS(RAB!$F$14:$F$163,RAB!$C$14:$C$163,C812)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SUMIFS(RAB!$F$14:$F$163,RAB!$C$14:$C$163,C813)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SUMIFS(RAB!$F$14:$F$163,RAB!$C$14:$C$163,C814)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SUMIFS(RAB!$F$14:$F$163,RAB!$C$14:$C$163,C815)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SUMIFS(RAB!$F$14:$F$163,RAB!$C$14:$C$163,C816)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SUMIFS(RAB!$F$14:$F$163,RAB!$C$14:$C$163,C817)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SUMIFS(RAB!$F$14:$F$163,RAB!$C$14:$C$163,C818)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SUMIFS(RAB!$F$14:$F$163,RAB!$C$14:$C$163,C819)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SUMIFS(RAB!$F$14:$F$163,RAB!$C$14:$C$163,C820)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SUMIFS(RAB!$F$14:$F$163,RAB!$C$14:$C$163,C821)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SUMIFS(RAB!$F$14:$F$163,RAB!$C$14:$C$163,C822)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SUMIFS(RAB!$F$14:$F$163,RAB!$C$14:$C$163,C823)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SUMIFS(RAB!$F$14:$F$163,RAB!$C$14:$C$163,C824)</f>
        <v>9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SUMIFS(RAB!$F$14:$F$163,RAB!$C$14:$C$163,C825)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SUMIFS(RAB!$F$14:$F$163,RAB!$C$14:$C$163,C826)</f>
        <v>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SUMIFS(RAB!$F$14:$F$163,RAB!$C$14:$C$163,C827)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SUMIFS(RAB!$F$14:$F$163,RAB!$C$14:$C$163,C828)</f>
        <v>209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SUMIFS(RAB!$F$14:$F$163,RAB!$C$14:$C$163,C829)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SUMIFS(RAB!$F$14:$F$163,RAB!$C$14:$C$163,C830)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SUMIFS(RAB!$F$14:$F$163,RAB!$C$14:$C$163,C831)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SUMIFS(RAB!$F$14:$F$163,RAB!$C$14:$C$163,C832)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SUMIFS(RAB!$F$14:$F$163,RAB!$C$14:$C$163,C833)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SUMIFS(RAB!$F$14:$F$163,RAB!$C$14:$C$163,C834)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SUMIFS(RAB!$F$14:$F$163,RAB!$C$14:$C$163,C835)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SUMIFS(RAB!$F$14:$F$163,RAB!$C$14:$C$163,C836)</f>
        <v>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SUMIFS(RAB!$F$14:$F$163,RAB!$C$14:$C$163,C837)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SUMIFS(RAB!$F$14:$F$163,RAB!$C$14:$C$163,C838)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SUMIFS(RAB!$F$14:$F$163,RAB!$C$14:$C$163,C839)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SUMIFS(RAB!$F$14:$F$163,RAB!$C$14:$C$163,C840)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SUMIFS(RAB!$F$14:$F$163,RAB!$C$14:$C$163,C841)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SUMIFS(RAB!$F$14:$F$163,RAB!$C$14:$C$163,C842)</f>
        <v>44</v>
      </c>
      <c r="E842" s="26">
        <f t="shared" ca="1" si="34"/>
        <v>1</v>
      </c>
      <c r="F842" s="26">
        <f ca="1">IF(D842=0,0,SUM($E$713:E842))</f>
        <v>10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SUMIFS(RAB!$F$14:$F$163,RAB!$C$14:$C$163,C843)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SUMIFS(RAB!$F$14:$F$163,RAB!$C$14:$C$163,C844)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SUMIFS(RAB!$F$14:$F$163,RAB!$C$14:$C$163,C845)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SUMIFS(RAB!$F$14:$F$163,RAB!$C$14:$C$163,C846)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SUMIFS(RAB!$F$14:$F$163,RAB!$C$14:$C$163,C847)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SUMIFS(RAB!$F$14:$F$163,RAB!$C$14:$C$163,C848)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SUMIFS(RAB!$F$14:$F$163,RAB!$C$14:$C$163,C849)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SUMIFS(RAB!$F$14:$F$163,RAB!$C$14:$C$163,C850)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SUMIFS(RAB!$F$14:$F$163,RAB!$C$14:$C$163,C851)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SUMIFS(RAB!$F$14:$F$163,RAB!$C$14:$C$163,C852)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SUMIFS(RAB!$F$14:$F$163,RAB!$C$14:$C$163,C853)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SUMIFS(RAB!$F$14:$F$163,RAB!$C$14:$C$163,C854)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SUMIFS(RAB!$F$14:$F$163,RAB!$C$14:$C$163,C855)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SUMIFS(RAB!$F$14:$F$163,RAB!$C$14:$C$163,C856)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SUMIFS(RAB!$F$14:$F$163,RAB!$C$14:$C$163,C857)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SUMIFS(RAB!$F$14:$F$163,RAB!$C$14:$C$163,C858)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SUMIFS(RAB!$F$14:$F$163,RAB!$C$14:$C$163,C859)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SUMIFS(RAB!$F$14:$F$163,RAB!$C$14:$C$163,C860)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SUMIFS(RAB!$F$14:$F$163,RAB!$C$14:$C$163,C861)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SUMIFS(RAB!$F$14:$F$163,RAB!$C$14:$C$163,C862)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SUMIFS(RAB!$F$14:$F$163,RAB!$C$14:$C$163,C863)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SUMIFS(RAB!$F$14:$F$163,RAB!$C$14:$C$163,C864)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SUMIFS(RAB!$F$14:$F$163,RAB!$C$14:$C$163,C865)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SUMIFS(RAB!$F$14:$F$163,RAB!$C$14:$C$163,C866)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SUMIFS(RAB!$F$14:$F$163,RAB!$C$14:$C$163,C867)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SUMIFS(RAB!$F$14:$F$163,RAB!$C$14:$C$163,C868)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SUMIFS(RAB!$F$14:$F$163,RAB!$C$14:$C$163,C869)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SUMIFS(RAB!$F$14:$F$163,RAB!$C$14:$C$163,C870)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SUMIFS(RAB!$F$14:$F$163,RAB!$C$14:$C$163,C871)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SUMIFS(RAB!$F$14:$F$163,RAB!$C$14:$C$163,C872)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SUMIFS(RAB!$F$14:$F$163,RAB!$C$14:$C$163,C873)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SUMIFS(RAB!$F$14:$F$163,RAB!$C$14:$C$163,C874)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SUMIFS(RAB!$F$14:$F$163,RAB!$C$14:$C$163,C875)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SUMIFS(RAB!$F$14:$F$163,RAB!$C$14:$C$163,C876)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SUMIFS(RAB!$F$14:$F$163,RAB!$C$14:$C$163,C877)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SUMIFS(RAB!$F$14:$F$163,RAB!$C$14:$C$163,C878)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SUMIFS(RAB!$F$14:$F$163,RAB!$C$14:$C$163,C879)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SUMIFS(RAB!$F$14:$F$163,RAB!$C$14:$C$163,C880)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SUMIFS(RAB!$F$14:$F$163,RAB!$C$14:$C$163,C881)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SUMIFS(RAB!$F$14:$F$163,RAB!$C$14:$C$163,C882)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SUMIFS(RAB!$F$14:$F$163,RAB!$C$14:$C$163,C883)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SUMIFS(RAB!$F$14:$F$163,RAB!$C$14:$C$163,C884)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SUMIFS(RAB!$F$14:$F$163,RAB!$C$14:$C$163,C885)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SUMIFS(RAB!$F$14:$F$163,RAB!$C$14:$C$163,C886)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SUMIFS(RAB!$F$14:$F$163,RAB!$C$14:$C$163,C887)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SUMIFS(RAB!$F$14:$F$163,RAB!$C$14:$C$163,C888)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SUMIFS(RAB!$F$14:$F$163,RAB!$C$14:$C$163,C889)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SUMIFS(RAB!$F$14:$F$163,RAB!$C$14:$C$163,C890)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SUMIFS(RAB!$F$14:$F$163,RAB!$C$14:$C$163,C891)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SUMIFS(RAB!$F$14:$F$163,RAB!$C$14:$C$163,C892)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SUMIFS(RAB!$F$14:$F$163,RAB!$C$14:$C$163,C893)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SUMIFS(RAB!$F$14:$F$163,RAB!$C$14:$C$163,C894)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SUMIFS(RAB!$F$14:$F$163,RAB!$C$14:$C$163,C895)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SUMIFS(RAB!$F$14:$F$163,RAB!$C$14:$C$163,C896)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SUMIFS(RAB!$F$14:$F$163,RAB!$C$14:$C$163,C897)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SUMIFS(RAB!$F$14:$F$163,RAB!$C$14:$C$163,C898)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SUMIFS(RAB!$F$14:$F$163,RAB!$C$14:$C$163,C899)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SUMIFS(RAB!$F$14:$F$163,RAB!$C$14:$C$163,C900)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SUMIFS(RAB!$F$14:$F$163,RAB!$C$14:$C$163,C901)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SUMIFS(RAB!$F$14:$F$163,RAB!$C$14:$C$163,C902)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SUMIFS(RAB!$F$14:$F$163,RAB!$C$14:$C$163,C903)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SUMIFS(RAB!$F$14:$F$163,RAB!$C$14:$C$163,C904)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SUMIFS(RAB!$F$14:$F$163,RAB!$C$14:$C$163,C905)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SUMIFS(RAB!$F$14:$F$163,RAB!$C$14:$C$163,C906)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SUMIFS(RAB!$F$14:$F$163,RAB!$C$14:$C$163,C907)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SUMIFS(RAB!$F$14:$F$163,RAB!$C$14:$C$163,C908)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SUMIFS(RAB!$F$14:$F$163,RAB!$C$14:$C$163,C909)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SUMIFS(RAB!$F$14:$F$163,RAB!$C$14:$C$163,C910)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SUMIFS(RAB!$F$14:$F$163,RAB!$C$14:$C$163,C911)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SUMIFS(RAB!$F$14:$F$163,RAB!$C$14:$C$163,C912)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SUMIFS(RAB!$F$14:$F$163,RAB!$C$14:$C$163,C913)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SUMIFS(RAB!$F$14:$F$163,RAB!$C$14:$C$163,C914)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SUMIFS(RAB!$F$14:$F$163,RAB!$C$14:$C$163,C915)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SUMIFS(RAB!$F$14:$F$163,RAB!$C$14:$C$163,C916)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SUMIFS(RAB!$F$14:$F$163,RAB!$C$14:$C$163,C917)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SUMIFS(RAB!$F$14:$F$163,RAB!$C$14:$C$163,C918)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SUMIFS(RAB!$F$14:$F$163,RAB!$C$14:$C$163,C919)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SUMIFS(RAB!$F$14:$F$163,RAB!$C$14:$C$163,C920)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SUMIFS(RAB!$F$14:$F$163,RAB!$C$14:$C$163,C921)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SUMIFS(RAB!$F$14:$F$163,RAB!$C$14:$C$163,C922)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SUMIFS(RAB!$F$14:$F$163,RAB!$C$14:$C$163,C923)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SUMIFS(RAB!$F$14:$F$163,RAB!$C$14:$C$163,C924)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SUMIFS(RAB!$F$14:$F$163,RAB!$C$14:$C$163,C925)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SUMIFS(RAB!$F$14:$F$163,RAB!$C$14:$C$163,C926)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SUMIFS(RAB!$F$14:$F$163,RAB!$C$14:$C$163,C927)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SUMIFS(RAB!$F$14:$F$163,RAB!$C$14:$C$163,C928)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SUMIFS(RAB!$F$14:$F$163,RAB!$C$14:$C$163,C929)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SUMIFS(RAB!$F$14:$F$163,RAB!$C$14:$C$163,C930)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SUMIFS(RAB!$F$14:$F$163,RAB!$C$14:$C$163,C931)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SUMIFS(RAB!$F$14:$F$163,RAB!$C$14:$C$163,C932)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SUMIFS(RAB!$F$14:$F$163,RAB!$C$14:$C$163,C933)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SUMIFS(RAB!$F$14:$F$163,RAB!$C$14:$C$163,C934)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SUMIFS(RAB!$F$14:$F$163,RAB!$C$14:$C$163,C935)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SUMIFS(RAB!$F$14:$F$163,RAB!$C$14:$C$163,C936)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SUMIFS(RAB!$F$14:$F$163,RAB!$C$14:$C$163,C937)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SUMIFS(RAB!$F$14:$F$163,RAB!$C$14:$C$163,C938)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SUMIFS(RAB!$F$14:$F$163,RAB!$C$14:$C$163,C939)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SUMIFS(RAB!$F$14:$F$163,RAB!$C$14:$C$163,C940)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SUMIFS(RAB!$F$14:$F$163,RAB!$C$14:$C$163,C941)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SUMIFS(RAB!$F$14:$F$163,RAB!$C$14:$C$163,C942)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SUMIFS(RAB!$F$14:$F$163,RAB!$C$14:$C$163,C943)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SUMIFS(RAB!$F$14:$F$163,RAB!$C$14:$C$163,C944)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SUMIFS(RAB!$F$14:$F$163,RAB!$C$14:$C$163,C945)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SUMIFS(RAB!$F$14:$F$163,RAB!$C$14:$C$163,C946)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SUMIFS(RAB!$F$14:$F$163,RAB!$C$14:$C$163,C947)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SUMIFS(RAB!$F$14:$F$163,RAB!$C$14:$C$163,C948)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SUMIFS(RAB!$F$14:$F$163,RAB!$C$14:$C$163,C949)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SUMIFS(RAB!$F$14:$F$163,RAB!$C$14:$C$163,C950)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SUMIFS(RAB!$F$14:$F$163,RAB!$C$14:$C$163,C951)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SUMIFS(RAB!$F$14:$F$163,RAB!$C$14:$C$163,C952)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SUMIFS(RAB!$F$14:$F$163,RAB!$C$14:$C$163,C953)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SUMIFS(RAB!$F$14:$F$163,RAB!$C$14:$C$163,C954)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SUMIFS(RAB!$F$14:$F$163,RAB!$C$14:$C$163,C955)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SUMIFS(RAB!$F$14:$F$163,RAB!$C$14:$C$163,C956)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SUMIFS(RAB!$F$14:$F$163,RAB!$C$14:$C$163,C957)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SUMIFS(RAB!$F$14:$F$163,RAB!$C$14:$C$163,C958)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SUMIFS(RAB!$F$14:$F$163,RAB!$C$14:$C$163,C959)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SUMIFS(RAB!$F$14:$F$163,RAB!$C$14:$C$163,C960)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SUMIFS(RAB!$F$14:$F$163,RAB!$C$14:$C$163,C961)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SUMIFS(RAB!$F$14:$F$163,RAB!$C$14:$C$163,C962)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SUMIFS(RAB!$F$14:$F$163,RAB!$C$14:$C$163,C963)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SUMIFS(RAB!$F$14:$F$163,RAB!$C$14:$C$163,C964)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SUMIFS(RAB!$F$14:$F$163,RAB!$C$14:$C$163,C965)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SUMIFS(RAB!$F$14:$F$163,RAB!$C$14:$C$163,C966)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SUMIFS(RAB!$F$14:$F$163,RAB!$C$14:$C$163,C967)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SUMIFS(RAB!$F$14:$F$163,RAB!$C$14:$C$163,C968)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SUMIFS(RAB!$F$14:$F$163,RAB!$C$14:$C$163,C969)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SUMIFS(RAB!$F$14:$F$163,RAB!$C$14:$C$163,C970)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SUMIFS(RAB!$F$14:$F$163,RAB!$C$14:$C$163,C971)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SUMIFS(RAB!$F$14:$F$163,RAB!$C$14:$C$163,C972)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SUMIFS(RAB!$F$14:$F$163,RAB!$C$14:$C$163,C973)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SUMIFS(RAB!$F$14:$F$163,RAB!$C$14:$C$163,C974)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SUMIFS(RAB!$F$14:$F$163,RAB!$C$14:$C$163,C975)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SUMIFS(RAB!$F$14:$F$163,RAB!$C$14:$C$163,C976)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SUMIFS(RAB!$F$14:$F$163,RAB!$C$14:$C$163,C977)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SUMIFS(RAB!$F$14:$F$163,RAB!$C$14:$C$163,C978)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SUMIFS(RAB!$F$14:$F$163,RAB!$C$14:$C$163,C979)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SUMIFS(RAB!$F$14:$F$163,RAB!$C$14:$C$163,C980)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SUMIFS(RAB!$F$14:$F$163,RAB!$C$14:$C$163,C981)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SUMIFS(RAB!$F$14:$F$163,RAB!$C$14:$C$163,C982)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SUMIFS(RAB!$F$14:$F$163,RAB!$C$14:$C$163,C983)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SUMIFS(RAB!$F$14:$F$163,RAB!$C$14:$C$163,C984)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SUMIFS(RAB!$F$14:$F$163,RAB!$C$14:$C$163,C985)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SUMIFS(RAB!$F$14:$F$163,RAB!$C$14:$C$163,C986)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SUMIFS(RAB!$F$14:$F$163,RAB!$C$14:$C$163,C987)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SUMIFS(RAB!$F$14:$F$163,RAB!$C$14:$C$163,C988)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SUMIFS(RAB!$F$14:$F$163,RAB!$C$14:$C$163,C989)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SUMIFS(RAB!$F$14:$F$163,RAB!$C$14:$C$163,C990)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SUMIFS(RAB!$F$14:$F$163,RAB!$C$14:$C$163,C991)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SUMIFS(RAB!$F$14:$F$163,RAB!$C$14:$C$163,C992)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SUMIFS(RAB!$F$14:$F$163,RAB!$C$14:$C$163,C993)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SUMIFS(RAB!$F$14:$F$163,RAB!$C$14:$C$163,C994)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SUMIFS(RAB!$F$14:$F$163,RAB!$C$14:$C$163,C995)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SUMIFS(RAB!$F$14:$F$163,RAB!$C$14:$C$163,C996)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SUMIFS(RAB!$F$14:$F$163,RAB!$C$14:$C$163,C997)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SUMIFS(RAB!$F$14:$F$163,RAB!$C$14:$C$163,C998)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SUMIFS(RAB!$F$14:$F$163,RAB!$C$14:$C$163,C999)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SUMIFS(RAB!$F$14:$F$163,RAB!$C$14:$C$163,C1000)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SUMIFS(RAB!$F$14:$F$163,RAB!$C$14:$C$163,C1001)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SUMIFS(RAB!$F$14:$F$163,RAB!$C$14:$C$163,C1002)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SUMIFS(RAB!$F$14:$F$163,RAB!$C$14:$C$163,C1003)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SUMIFS(RAB!$F$14:$F$163,RAB!$C$14:$C$163,C1004)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SUMIFS(RAB!$F$14:$F$163,RAB!$C$14:$C$163,C1005)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SUMIFS(RAB!$F$14:$F$163,RAB!$C$14:$C$163,C1006)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SUMIFS(RAB!$F$14:$F$163,RAB!$C$14:$C$163,C1007)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SUMIFS(RAB!$F$14:$F$163,RAB!$C$14:$C$163,C1008)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SUMIFS(RAB!$F$14:$F$163,RAB!$C$14:$C$163,C1009)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SUMIFS(RAB!$F$14:$F$163,RAB!$C$14:$C$163,C1010)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SUMIFS(RAB!$F$14:$F$163,RAB!$C$14:$C$163,C1011)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SUMIFS(RAB!$F$14:$F$163,RAB!$C$14:$C$163,C1012)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SUMIFS(RAB!$F$14:$F$163,RAB!$C$14:$C$163,C1013)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SUMIFS(RAB!$F$14:$F$163,RAB!$C$14:$C$163,C1014)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SUMIFS(RAB!$F$14:$F$163,RAB!$C$14:$C$163,C1015)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SUMIFS(RAB!$F$14:$F$163,RAB!$C$14:$C$163,C1016)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SUMIFS(RAB!$F$14:$F$163,RAB!$C$14:$C$163,C1017)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SUMIFS(RAB!$F$14:$F$163,RAB!$C$14:$C$163,C1018)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SUMIFS(RAB!$F$14:$F$163,RAB!$C$14:$C$163,C1019)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SUMIFS(RAB!$F$14:$F$163,RAB!$C$14:$C$163,C1020)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SUMIFS(RAB!$F$14:$F$163,RAB!$C$14:$C$163,C1021)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SUMIFS(RAB!$F$14:$F$163,RAB!$C$14:$C$163,C1022)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SUMIFS(RAB!$F$14:$F$163,RAB!$C$14:$C$163,C1023)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SUMIFS(RAB!$F$14:$F$163,RAB!$C$14:$C$163,C1024)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SUMIFS(RAB!$F$14:$F$163,RAB!$C$14:$C$163,C1025)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SUMIFS(RAB!$F$14:$F$163,RAB!$C$14:$C$163,C1026)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SUMIFS(RAB!$F$14:$F$163,RAB!$C$14:$C$163,C1027)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SUMIFS(RAB!$F$14:$F$163,RAB!$C$14:$C$163,C1028)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SUMIFS(RAB!$F$14:$F$163,RAB!$C$14:$C$163,C1029)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SUMIFS(RAB!$F$14:$F$163,RAB!$C$14:$C$163,C1030)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SUMIFS(RAB!$F$14:$F$163,RAB!$C$14:$C$163,C1031)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SUMIFS(RAB!$F$14:$F$163,RAB!$C$14:$C$163,C1032)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SUMIFS(RAB!$F$14:$F$163,RAB!$C$14:$C$163,C1033)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SUMIFS(RAB!$F$14:$F$163,RAB!$C$14:$C$163,C1034)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SUMIFS(RAB!$F$14:$F$163,RAB!$C$14:$C$163,C1035)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SUMIFS(RAB!$F$14:$F$163,RAB!$C$14:$C$163,C1036)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SUMIFS(RAB!$F$14:$F$163,RAB!$C$14:$C$163,C1037)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SUMIFS(RAB!$F$14:$F$163,RAB!$C$14:$C$163,C1038)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SUMIFS(RAB!$F$14:$F$163,RAB!$C$14:$C$163,C1039)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SUMIFS(RAB!$F$14:$F$163,RAB!$C$14:$C$163,C1040)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SUMIFS(RAB!$F$14:$F$163,RAB!$C$14:$C$163,C1041)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SUMIFS(RAB!$F$14:$F$163,RAB!$C$14:$C$163,C1042)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SUMIFS(RAB!$F$14:$F$163,RAB!$C$14:$C$163,C1043)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SUMIFS(RAB!$F$14:$F$163,RAB!$C$14:$C$163,C1044)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SUMIFS(RAB!$F$14:$F$163,RAB!$C$14:$C$163,C1045)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SUMIFS(RAB!$F$14:$F$163,RAB!$C$14:$C$163,C1046)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SUMIFS(RAB!$F$14:$F$163,RAB!$C$14:$C$163,C1047)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SUMIFS(RAB!$F$14:$F$163,RAB!$C$14:$C$163,C1048)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SUMIFS(RAB!$F$14:$F$163,RAB!$C$14:$C$163,C1049)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SUMIFS(RAB!$F$14:$F$163,RAB!$C$14:$C$163,C1050)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SUMIFS(RAB!$F$14:$F$163,RAB!$C$14:$C$163,C1051)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SUMIFS(RAB!$F$14:$F$163,RAB!$C$14:$C$163,C1052)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SUMIFS(RAB!$F$14:$F$163,RAB!$C$14:$C$163,C1053)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SUMIFS(RAB!$F$14:$F$163,RAB!$C$14:$C$163,C1054)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SUMIFS(RAB!$F$14:$F$163,RAB!$C$14:$C$163,C1055)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SUMIFS(RAB!$F$14:$F$163,RAB!$C$14:$C$163,C1056)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SUMIFS(RAB!$F$14:$F$163,RAB!$C$14:$C$163,C1057)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SUMIFS(RAB!$F$14:$F$163,RAB!$C$14:$C$163,C1058)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SUMIFS(RAB!$F$14:$F$163,RAB!$C$14:$C$163,C1059)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SUMIFS(RAB!$F$14:$F$163,RAB!$C$14:$C$163,C1060)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SUMIFS(RAB!$F$14:$F$163,RAB!$C$14:$C$163,C1061)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SUMIFS(RAB!$F$14:$F$163,RAB!$C$14:$C$163,C1062)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SUMIFS(RAB!$F$14:$F$163,RAB!$C$14:$C$163,C1063)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SUMIFS(RAB!$F$14:$F$163,RAB!$C$14:$C$163,C1064)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SUMIFS(RAB!$F$14:$F$163,RAB!$C$14:$C$163,C1065)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SUMIFS(RAB!$F$14:$F$163,RAB!$C$14:$C$163,C1066)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SUMIFS(RAB!$F$14:$F$163,RAB!$C$14:$C$163,C1067)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SUMIFS(RAB!$F$14:$F$163,RAB!$C$14:$C$163,C1068)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SUMIFS(RAB!$F$14:$F$163,RAB!$C$14:$C$163,C1069)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SUMIFS(RAB!$F$14:$F$163,RAB!$C$14:$C$163,C1070)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SUMIFS(RAB!$F$14:$F$163,RAB!$C$14:$C$163,C1071)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SUMIFS(RAB!$F$14:$F$163,RAB!$C$14:$C$163,C1072)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SUMIFS(RAB!$F$14:$F$163,RAB!$C$14:$C$163,C1073)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SUMIFS(RAB!$F$14:$F$163,RAB!$C$14:$C$163,C1074)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SUMIFS(RAB!$F$14:$F$163,RAB!$C$14:$C$163,C1075)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SUMIFS(RAB!$F$14:$F$163,RAB!$C$14:$C$163,C1076)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SUMIFS(RAB!$F$14:$F$163,RAB!$C$14:$C$163,C1077)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SUMIFS(RAB!$F$14:$F$163,RAB!$C$14:$C$163,C1078)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SUMIFS(RAB!$F$14:$F$163,RAB!$C$14:$C$163,C1079)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SUMIFS(RAB!$F$14:$F$163,RAB!$C$14:$C$163,C1080)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SUMIFS(RAB!$F$14:$F$163,RAB!$C$14:$C$163,C1081)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SUMIFS(RAB!$F$14:$F$163,RAB!$C$14:$C$163,C1082)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SUMIFS(RAB!$F$14:$F$163,RAB!$C$14:$C$163,C1083)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SUMIFS(RAB!$F$14:$F$163,RAB!$C$14:$C$163,C1084)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SUMIFS(RAB!$F$14:$F$163,RAB!$C$14:$C$163,C1085)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SUMIFS(RAB!$F$14:$F$163,RAB!$C$14:$C$163,C1086)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SUMIFS(RAB!$F$14:$F$163,RAB!$C$14:$C$163,C1087)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SUMIFS(RAB!$F$14:$F$163,RAB!$C$14:$C$163,C1088)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SUMIFS(RAB!$F$14:$F$163,RAB!$C$14:$C$163,C1089)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SUMIFS(RAB!$F$14:$F$163,RAB!$C$14:$C$163,C1090)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SUMIFS(RAB!$F$14:$F$163,RAB!$C$14:$C$163,C1091)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SUMIFS(RAB!$F$14:$F$163,RAB!$C$14:$C$163,C1092)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SUMIFS(RAB!$F$14:$F$163,RAB!$C$14:$C$163,C1093)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SUMIFS(RAB!$F$14:$F$163,RAB!$C$14:$C$163,C1094)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SUMIFS(RAB!$F$14:$F$163,RAB!$C$14:$C$163,C1095)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SUMIFS(RAB!$F$14:$F$163,RAB!$C$14:$C$163,C1096)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SUMIFS(RAB!$F$14:$F$163,RAB!$C$14:$C$163,C1097)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SUMIFS(RAB!$F$14:$F$163,RAB!$C$14:$C$163,C1098)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SUMIFS(RAB!$F$14:$F$163,RAB!$C$14:$C$163,C1099)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SUMIFS(RAB!$F$14:$F$163,RAB!$C$14:$C$163,C1100)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SUMIFS(RAB!$F$14:$F$163,RAB!$C$14:$C$163,C1101)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SUMIFS(RAB!$F$14:$F$163,RAB!$C$14:$C$163,C1102)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SUMIFS(RAB!$F$14:$F$163,RAB!$C$14:$C$163,C1103)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SUMIFS(RAB!$F$14:$F$163,RAB!$C$14:$C$163,C1104)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SUMIFS(RAB!$F$14:$F$163,RAB!$C$14:$C$163,C1105)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SUMIFS(RAB!$F$14:$F$163,RAB!$C$14:$C$163,C1106)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SUMIFS(RAB!$F$14:$F$163,RAB!$C$14:$C$163,C1107)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SUMIFS(RAB!$F$14:$F$163,RAB!$C$14:$C$163,C1108)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SUMIFS(RAB!$F$14:$F$163,RAB!$C$14:$C$163,C1109)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SUMIFS(RAB!$F$14:$F$163,RAB!$C$14:$C$163,C1110)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SUMIFS(RAB!$F$14:$F$163,RAB!$C$14:$C$163,C1111)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SUMIFS(RAB!$F$14:$F$163,RAB!$C$14:$C$163,C1112)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SUMIFS(RAB!$F$14:$F$163,RAB!$C$14:$C$163,C1113)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SUMIFS(RAB!$F$14:$F$163,RAB!$C$14:$C$163,C1114)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SUMIFS(RAB!$F$14:$F$163,RAB!$C$14:$C$163,C1115)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SUMIFS(RAB!$F$14:$F$163,RAB!$C$14:$C$163,C1116)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SUMIFS(RAB!$F$14:$F$163,RAB!$C$14:$C$163,C1117)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SUMIFS(RAB!$F$14:$F$163,RAB!$C$14:$C$163,C1118)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SUMIFS(RAB!$F$14:$F$163,RAB!$C$14:$C$163,C1119)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SUMIFS(RAB!$F$14:$F$163,RAB!$C$14:$C$163,C1120)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SUMIFS(RAB!$F$14:$F$163,RAB!$C$14:$C$163,C1121)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SUMIFS(RAB!$F$14:$F$163,RAB!$C$14:$C$163,C1122)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SUMIFS(RAB!$F$14:$F$163,RAB!$C$14:$C$163,C1123)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SUMIFS(RAB!$F$14:$F$163,RAB!$C$14:$C$163,C1124)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SUMIFS(RAB!$F$14:$F$163,RAB!$C$14:$C$163,C1125)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SUMIFS(RAB!$F$14:$F$163,RAB!$C$14:$C$163,C1126)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SUMIFS(RAB!$F$14:$F$163,RAB!$C$14:$C$163,C1127)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SUMIFS(RAB!$F$14:$F$163,RAB!$C$14:$C$163,C1128)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SUMIFS(RAB!$F$14:$F$163,RAB!$C$14:$C$163,C1129)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SUMIFS(RAB!$F$14:$F$163,RAB!$C$14:$C$163,C1130)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SUMIFS(RAB!$F$14:$F$163,RAB!$C$14:$C$163,C1131)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SUMIFS(RAB!$F$14:$F$163,RAB!$C$14:$C$163,C1132)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SUMIFS(RAB!$F$14:$F$163,RAB!$C$14:$C$163,C1133)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SUMIFS(RAB!$F$14:$F$163,RAB!$C$14:$C$163,C1134)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SUMIFS(RAB!$F$14:$F$163,RAB!$C$14:$C$163,C1135)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SUMIFS(RAB!$F$14:$F$163,RAB!$C$14:$C$163,C1136)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SUMIFS(RAB!$F$14:$F$163,RAB!$C$14:$C$163,C1137)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SUMIFS(RAB!$F$14:$F$163,RAB!$C$14:$C$163,C1138)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SUMIFS(RAB!$F$14:$F$163,RAB!$C$14:$C$163,C1139)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SUMIFS(RAB!$F$14:$F$163,RAB!$C$14:$C$163,C1140)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SUMIFS(RAB!$F$14:$F$163,RAB!$C$14:$C$163,C1141)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SUMIFS(RAB!$F$14:$F$163,RAB!$C$14:$C$163,C1142)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SUMIFS(RAB!$F$14:$F$163,RAB!$C$14:$C$163,C1143)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SUMIFS(RAB!$F$14:$F$163,RAB!$C$14:$C$163,C1144)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SUMIFS(RAB!$F$14:$F$163,RAB!$C$14:$C$163,C1145)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SUMIFS(RAB!$F$14:$F$163,RAB!$C$14:$C$163,C1146)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SUMIFS(RAB!$F$14:$F$163,RAB!$C$14:$C$163,C1147)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SUMIFS(RAB!$F$14:$F$163,RAB!$C$14:$C$163,C1148)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SUMIFS(RAB!$F$14:$F$163,RAB!$C$14:$C$163,C1149)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SUMIFS(RAB!$F$14:$F$163,RAB!$C$14:$C$163,C1150)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SUMIFS(RAB!$F$14:$F$163,RAB!$C$14:$C$163,C1151)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SUMIFS(RAB!$F$14:$F$163,RAB!$C$14:$C$163,C1152)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SUMIFS(RAB!$F$14:$F$163,RAB!$C$14:$C$163,C1153)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SUMIFS(RAB!$F$14:$F$163,RAB!$C$14:$C$163,C1154)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SUMIFS(RAB!$F$14:$F$163,RAB!$C$14:$C$163,C1155)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SUMIFS(RAB!$F$14:$F$163,RAB!$C$14:$C$163,C1156)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SUMIFS(RAB!$F$14:$F$163,RAB!$C$14:$C$163,C1157)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SUMIFS(RAB!$F$14:$F$163,RAB!$C$14:$C$163,C1158)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SUMIFS(RAB!$F$14:$F$163,RAB!$C$14:$C$163,C1159)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SUMIFS(RAB!$F$14:$F$163,RAB!$C$14:$C$163,C1160)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SUMIFS(RAB!$F$14:$F$163,RAB!$C$14:$C$163,C1161)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SUMIFS(RAB!$F$14:$F$163,RAB!$C$14:$C$163,C1162)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SUMIFS(RAB!$F$14:$F$163,RAB!$C$14:$C$163,C1163)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SUMIFS(RAB!$F$14:$F$163,RAB!$C$14:$C$163,C1164)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SUMIFS(RAB!$F$14:$F$163,RAB!$C$14:$C$163,C1165)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SUMIFS(RAB!$F$14:$F$163,RAB!$C$14:$C$163,C1166)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SUMIFS(RAB!$F$14:$F$163,RAB!$C$14:$C$163,C1167)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SUMIFS(RAB!$F$14:$F$163,RAB!$C$14:$C$163,C1168)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SUMIFS(RAB!$F$14:$F$163,RAB!$C$14:$C$163,C1169)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SUMIFS(RAB!$F$14:$F$163,RAB!$C$14:$C$163,C1170)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SUMIFS(RAB!$F$14:$F$163,RAB!$C$14:$C$163,C1171)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SUMIFS(RAB!$F$14:$F$163,RAB!$C$14:$C$163,C1172)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SUMIFS(RAB!$F$14:$F$163,RAB!$C$14:$C$163,C1173)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SUMIFS(RAB!$F$14:$F$163,RAB!$C$14:$C$163,C1174)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SUMIFS(RAB!$F$14:$F$163,RAB!$C$14:$C$163,C1175)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SUMIFS(RAB!$F$14:$F$163,RAB!$C$14:$C$163,C1176)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SUMIFS(RAB!$F$14:$F$163,RAB!$C$14:$C$163,C1177)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SUMIFS(RAB!$F$14:$F$163,RAB!$C$14:$C$163,C1178)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SUMIFS(RAB!$F$14:$F$163,RAB!$C$14:$C$163,C1179)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SUMIFS(RAB!$F$14:$F$163,RAB!$C$14:$C$163,C1180)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SUMIFS(RAB!$F$14:$F$163,RAB!$C$14:$C$163,C1181)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SUMIFS(RAB!$F$14:$F$163,RAB!$C$14:$C$163,C1182)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SUMIFS(RAB!$F$14:$F$163,RAB!$C$14:$C$163,C1183)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SUMIFS(RAB!$F$14:$F$163,RAB!$C$14:$C$163,C1184)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SUMIFS(RAB!$F$14:$F$163,RAB!$C$14:$C$163,C1185)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SUMIFS(RAB!$F$14:$F$163,RAB!$C$14:$C$163,C1186)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SUMIFS(RAB!$F$14:$F$163,RAB!$C$14:$C$163,C1187)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SUMIFS(RAB!$F$14:$F$163,RAB!$C$14:$C$163,C1188)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SUMIFS(RAB!$F$14:$F$163,RAB!$C$14:$C$163,C1189)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SUMIFS(RAB!$F$14:$F$163,RAB!$C$14:$C$163,C1190)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SUMIFS(RAB!$F$14:$F$163,RAB!$C$14:$C$163,C1191)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SUMIFS(RAB!$F$14:$F$163,RAB!$C$14:$C$163,C1192)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SUMIFS(RAB!$F$14:$F$163,RAB!$C$14:$C$163,C1193)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SUMIFS(RAB!$F$14:$F$163,RAB!$C$14:$C$163,C1194)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SUMIFS(RAB!$F$14:$F$163,RAB!$C$14:$C$163,C1195)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SUMIFS(RAB!$F$14:$F$163,RAB!$C$14:$C$163,C1196)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SUMIFS(RAB!$F$14:$F$163,RAB!$C$14:$C$163,C1197)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SUMIFS(RAB!$F$14:$F$163,RAB!$C$14:$C$163,C1198)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SUMIFS(RAB!$F$14:$F$163,RAB!$C$14:$C$163,C1199)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SUMIFS(RAB!$F$14:$F$163,RAB!$C$14:$C$163,C1200)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SUMIFS(RAB!$F$14:$F$163,RAB!$C$14:$C$163,C1201)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SUMIFS(RAB!$F$14:$F$163,RAB!$C$14:$C$163,C1202)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SUMIFS(RAB!$F$14:$F$163,RAB!$C$14:$C$163,C1203)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SUMIFS(RAB!$F$14:$F$163,RAB!$C$14:$C$163,C1204)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SUMIFS(RAB!$F$14:$F$163,RAB!$C$14:$C$163,C1205)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SUMIFS(RAB!$F$14:$F$163,RAB!$C$14:$C$163,C1206)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SUMIFS(RAB!$F$14:$F$163,RAB!$C$14:$C$163,C1207)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SUMIFS(RAB!$F$14:$F$163,RAB!$C$14:$C$163,C1208)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SUMIFS(RAB!$F$14:$F$163,RAB!$C$14:$C$163,C1209)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SUMIFS(RAB!$F$14:$F$163,RAB!$C$14:$C$163,C1210)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SUMIFS(RAB!$F$14:$F$163,RAB!$C$14:$C$163,C1211)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SUMIFS(RAB!$F$14:$F$163,RAB!$C$14:$C$163,C1212)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SUMIFS(RAB!$F$14:$F$163,RAB!$C$14:$C$163,C1213)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SUMIFS(RAB!$F$14:$F$163,RAB!$C$14:$C$163,C1214)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SUMIFS(RAB!$F$14:$F$163,RAB!$C$14:$C$163,C1215)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SUMIFS(RAB!$F$14:$F$163,RAB!$C$14:$C$163,C1216)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SUMIFS(RAB!$F$14:$F$163,RAB!$C$14:$C$163,C1217)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SUMIFS(RAB!$F$14:$F$163,RAB!$C$14:$C$163,C1218)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SUMIFS(RAB!$F$14:$F$163,RAB!$C$14:$C$163,C1219)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SUMIFS(RAB!$F$14:$F$163,RAB!$C$14:$C$163,C1220)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SUMIFS(RAB!$F$14:$F$163,RAB!$C$14:$C$163,C1221)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SUMIFS(RAB!$F$14:$F$163,RAB!$C$14:$C$163,C1222)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SUMIFS(RAB!$F$14:$F$163,RAB!$C$14:$C$163,C1223)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SUMIFS(RAB!$F$14:$F$163,RAB!$C$14:$C$163,C1224)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SUMIFS(RAB!$F$14:$F$163,RAB!$C$14:$C$163,C1225)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SUMIFS(RAB!$F$14:$F$163,RAB!$C$14:$C$163,C1226)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SUMIFS(RAB!$F$14:$F$163,RAB!$C$14:$C$163,C1227)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SUMIFS(RAB!$F$14:$F$163,RAB!$C$14:$C$163,C1228)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SUMIFS(RAB!$F$14:$F$163,RAB!$C$14:$C$163,C1229)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SUMIFS(RAB!$F$14:$F$163,RAB!$C$14:$C$163,C1230)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SUMIFS(RAB!$F$14:$F$163,RAB!$C$14:$C$163,C1231)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SUMIFS(RAB!$F$14:$F$163,RAB!$C$14:$C$163,C1232)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SUMIFS(RAB!$F$14:$F$163,RAB!$C$14:$C$163,C1233)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SUMIFS(RAB!$F$14:$F$163,RAB!$C$14:$C$163,C1234)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SUMIFS(RAB!$F$14:$F$163,RAB!$C$14:$C$163,C1235)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SUMIFS(RAB!$F$14:$F$163,RAB!$C$14:$C$163,C1236)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SUMIFS(RAB!$F$14:$F$163,RAB!$C$14:$C$163,C1237)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SUMIFS(RAB!$F$14:$F$163,RAB!$C$14:$C$163,C1238)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SUMIFS(RAB!$F$14:$F$163,RAB!$C$14:$C$163,C1239)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SUMIFS(RAB!$F$14:$F$163,RAB!$C$14:$C$163,C1240)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SUMIFS(RAB!$F$14:$F$163,RAB!$C$14:$C$163,C1241)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SUMIFS(RAB!$F$14:$F$163,RAB!$C$14:$C$163,C1242)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SUMIFS(RAB!$F$14:$F$163,RAB!$C$14:$C$163,C1243)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SUMIFS(RAB!$F$14:$F$163,RAB!$C$14:$C$163,C1244)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SUMIFS(RAB!$F$14:$F$163,RAB!$C$14:$C$163,C1245)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SUMIFS(RAB!$F$14:$F$163,RAB!$C$14:$C$163,C1246)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SUMIFS(RAB!$F$14:$F$163,RAB!$C$14:$C$163,C1247)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SUMIFS(RAB!$F$14:$F$163,RAB!$C$14:$C$163,C1248)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SUMIFS(RAB!$F$14:$F$163,RAB!$C$14:$C$163,C1249)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SUMIFS(RAB!$F$14:$F$163,RAB!$C$14:$C$163,C1250)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SUMIFS(RAB!$F$14:$F$163,RAB!$C$14:$C$163,C1251)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SUMIFS(RAB!$F$14:$F$163,RAB!$C$14:$C$163,C1252)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SUMIFS(RAB!$F$14:$F$163,RAB!$C$14:$C$163,C1253)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SUMIFS(RAB!$F$14:$F$163,RAB!$C$14:$C$163,C1254)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SUMIFS(RAB!$F$14:$F$163,RAB!$C$14:$C$163,C1255)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SUMIFS(RAB!$F$14:$F$163,RAB!$C$14:$C$163,C1256)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SUMIFS(RAB!$F$14:$F$163,RAB!$C$14:$C$163,C1257)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SUMIFS(RAB!$F$14:$F$163,RAB!$C$14:$C$163,C1258)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SUMIFS(RAB!$F$14:$F$163,RAB!$C$14:$C$163,C1259)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SUMIFS(RAB!$F$14:$F$163,RAB!$C$14:$C$163,C1260)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SUMIFS(RAB!$F$14:$F$163,RAB!$C$14:$C$163,C1261)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SUMIFS(RAB!$F$14:$F$163,RAB!$C$14:$C$163,C1262)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SUMIFS(RAB!$F$14:$F$163,RAB!$C$14:$C$163,C1263)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SUMIFS(RAB!$F$14:$F$163,RAB!$C$14:$C$163,C1264)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SUMIFS(RAB!$F$14:$F$163,RAB!$C$14:$C$163,C1265)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SUMIFS(RAB!$F$14:$F$163,RAB!$C$14:$C$163,C1266)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SUMIFS(RAB!$F$14:$F$163,RAB!$C$14:$C$163,C1267)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SUMIFS(RAB!$F$14:$F$163,RAB!$C$14:$C$163,C1268)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SUMIFS(RAB!$F$14:$F$163,RAB!$C$14:$C$163,C1269)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SUMIFS(RAB!$F$14:$F$163,RAB!$C$14:$C$163,C1270)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SUMIFS(RAB!$F$14:$F$163,RAB!$C$14:$C$163,C1271)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SUMIFS(RAB!$F$14:$F$163,RAB!$C$14:$C$163,C1272)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SUMIFS(RAB!$F$14:$F$163,RAB!$C$14:$C$163,C1273)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SUMIFS(RAB!$F$14:$F$163,RAB!$C$14:$C$163,C1274)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SUMIFS(RAB!$F$14:$F$163,RAB!$C$14:$C$163,C1275)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SUMIFS(RAB!$F$14:$F$163,RAB!$C$14:$C$163,C1276)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SUMIFS(RAB!$F$14:$F$163,RAB!$C$14:$C$163,C1277)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SUMIFS(RAB!$F$14:$F$163,RAB!$C$14:$C$163,C1278)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SUMIFS(RAB!$F$14:$F$163,RAB!$C$14:$C$163,C1279)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SUMIFS(RAB!$F$14:$F$163,RAB!$C$14:$C$163,C1280)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SUMIFS(RAB!$F$14:$F$163,RAB!$C$14:$C$163,C1281)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SUMIFS(RAB!$F$14:$F$163,RAB!$C$14:$C$163,C1282)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SUMIFS(RAB!$F$14:$F$163,RAB!$C$14:$C$163,C1283)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SUMIFS(RAB!$F$14:$F$163,RAB!$C$14:$C$163,C1284)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SUMIFS(RAB!$F$14:$F$163,RAB!$C$14:$C$163,C1285)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SUMIFS(RAB!$F$14:$F$163,RAB!$C$14:$C$163,C1286)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SUMIFS(RAB!$F$14:$F$163,RAB!$C$14:$C$163,C1287)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SUMIFS(RAB!$F$14:$F$163,RAB!$C$14:$C$163,C1288)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SUMIFS(RAB!$F$14:$F$163,RAB!$C$14:$C$163,C1289)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SUMIFS(RAB!$F$14:$F$163,RAB!$C$14:$C$163,C1290)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SUMIFS(RAB!$F$14:$F$163,RAB!$C$14:$C$163,C1291)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SUMIFS(RAB!$F$14:$F$163,RAB!$C$14:$C$163,C1292)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SUMIFS(RAB!$F$14:$F$163,RAB!$C$14:$C$163,C1293)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SUMIFS(RAB!$F$14:$F$163,RAB!$C$14:$C$163,C1294)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SUMIFS(RAB!$F$14:$F$163,RAB!$C$14:$C$163,C1295)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SUMIFS(RAB!$F$14:$F$163,RAB!$C$14:$C$163,C1296)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SUMIFS(RAB!$F$14:$F$163,RAB!$C$14:$C$163,C1297)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SUMIFS(RAB!$F$14:$F$163,RAB!$C$14:$C$163,C1298)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SUMIFS(RAB!$F$14:$F$163,RAB!$C$14:$C$163,C1299)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SUMIFS(RAB!$F$14:$F$163,RAB!$C$14:$C$163,C1300)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SUMIFS(RAB!$F$14:$F$163,RAB!$C$14:$C$163,C1301)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SUMIFS(RAB!$F$14:$F$163,RAB!$C$14:$C$163,C1302)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SUMIFS(RAB!$F$14:$F$163,RAB!$C$14:$C$163,C1303)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SUMIFS(RAB!$F$14:$F$163,RAB!$C$14:$C$163,C1304)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SUMIFS(RAB!$F$14:$F$163,RAB!$C$14:$C$163,C1305)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SUMIFS(RAB!$F$14:$F$163,RAB!$C$14:$C$163,C1306)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SUMIFS(RAB!$F$14:$F$163,RAB!$C$14:$C$163,C1307)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SUMIFS(RAB!$F$14:$F$163,RAB!$C$14:$C$163,C1308)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SUMIFS(RAB!$F$14:$F$163,RAB!$C$14:$C$163,C1309)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SUMIFS(RAB!$F$14:$F$163,RAB!$C$14:$C$163,C1310)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SUMIFS(RAB!$F$14:$F$163,RAB!$C$14:$C$163,C1311)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SUMIFS(RAB!$F$14:$F$163,RAB!$C$14:$C$163,C1312)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SUMIFS(RAB!$F$14:$F$163,RAB!$C$14:$C$163,C1313)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SUMIFS(RAB!$F$14:$F$163,RAB!$C$14:$C$163,C1314)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SUMIFS(RAB!$F$14:$F$163,RAB!$C$14:$C$163,C1315)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SUMIFS(RAB!$F$14:$F$163,RAB!$C$14:$C$163,C1316)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SUMIFS(RAB!$F$14:$F$163,RAB!$C$14:$C$163,C1317)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SUMIFS(RAB!$F$14:$F$163,RAB!$C$14:$C$163,C1318)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SUMIFS(RAB!$F$14:$F$163,RAB!$C$14:$C$163,C1319)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SUMIFS(RAB!$F$14:$F$163,RAB!$C$14:$C$163,C1320)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8" priority="5" operator="equal">
      <formula>0</formula>
    </cfRule>
  </conditionalFormatting>
  <conditionalFormatting sqref="A10:L65536">
    <cfRule type="cellIs" dxfId="57" priority="1" operator="equal">
      <formula>0</formula>
    </cfRule>
  </conditionalFormatting>
  <conditionalFormatting sqref="C12:C711">
    <cfRule type="cellIs" dxfId="56" priority="66" stopIfTrue="1" operator="equal">
      <formula>0</formula>
    </cfRule>
  </conditionalFormatting>
  <conditionalFormatting sqref="E712:E65536">
    <cfRule type="cellIs" dxfId="55" priority="16" stopIfTrue="1" operator="equal">
      <formula>0</formula>
    </cfRule>
  </conditionalFormatting>
  <conditionalFormatting sqref="G1:G11 E6:E11 E1:E3 H7 H10:H11 F10:F711 G712:G65536">
    <cfRule type="cellIs" dxfId="54" priority="69" stopIfTrue="1" operator="equal">
      <formula>0</formula>
    </cfRule>
  </conditionalFormatting>
  <conditionalFormatting sqref="G12:H711">
    <cfRule type="cellIs" dxfId="53" priority="12" stopIfTrue="1" operator="equal">
      <formula>0</formula>
    </cfRule>
  </conditionalFormatting>
  <conditionalFormatting sqref="I7:K7">
    <cfRule type="cellIs" dxfId="52" priority="4" stopIfTrue="1" operator="equal">
      <formula>0</formula>
    </cfRule>
  </conditionalFormatting>
  <conditionalFormatting sqref="I10:L711">
    <cfRule type="cellIs" dxfId="51" priority="2" stopIfTrue="1" operator="equal">
      <formula>0</formula>
    </cfRule>
  </conditionalFormatting>
  <conditionalFormatting sqref="L1:L6">
    <cfRule type="cellIs" dxfId="50" priority="10" operator="equal">
      <formula>0</formula>
    </cfRule>
  </conditionalFormatting>
  <conditionalFormatting sqref="M1:IV1048576 A8:G9">
    <cfRule type="cellIs" dxfId="4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1127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AGR MUHAMMAD ROGHIB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DEMPET MINTRENG TOLOSIH KEBONANGUNG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0" t="s">
        <v>1008</v>
      </c>
      <c r="D38" s="560"/>
      <c r="E38" s="560"/>
      <c r="F38" s="560"/>
      <c r="G38" s="77" t="s">
        <v>9</v>
      </c>
      <c r="H38" s="55">
        <f ca="1">SUM(H14:H37)</f>
        <v>0</v>
      </c>
      <c r="I38" s="55">
        <f ca="1">SUM(I14:I37)</f>
        <v>17948800</v>
      </c>
      <c r="J38" s="55">
        <f ca="1">SUM(J14:J37)</f>
        <v>0</v>
      </c>
      <c r="K38" s="55">
        <f ca="1">SUM(K14:K37)</f>
        <v>17948800</v>
      </c>
      <c r="L38" s="44"/>
      <c r="R38" s="99"/>
      <c r="S38" s="99"/>
      <c r="T38" s="99"/>
    </row>
    <row r="39" spans="1:20" s="36" customFormat="1">
      <c r="A39" s="30"/>
      <c r="B39" s="56"/>
      <c r="C39" s="561" t="s">
        <v>462</v>
      </c>
      <c r="D39" s="561"/>
      <c r="E39" s="561"/>
      <c r="F39" s="561"/>
      <c r="G39" s="59" t="s">
        <v>9</v>
      </c>
      <c r="H39" s="60">
        <f ca="1">H38*0.1</f>
        <v>0</v>
      </c>
      <c r="I39" s="60">
        <f ca="1">I38*0.1</f>
        <v>1794880</v>
      </c>
      <c r="J39" s="60">
        <f ca="1">J38*0.1</f>
        <v>0</v>
      </c>
      <c r="K39" s="60">
        <f ca="1">K38*0.1</f>
        <v>1794880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2" t="s">
        <v>463</v>
      </c>
      <c r="D40" s="552"/>
      <c r="E40" s="552"/>
      <c r="F40" s="552"/>
      <c r="G40" s="61" t="s">
        <v>9</v>
      </c>
      <c r="H40" s="78">
        <f ca="1">SUM(H38:H39)</f>
        <v>0</v>
      </c>
      <c r="I40" s="78">
        <f ca="1">SUM(I38:I39)</f>
        <v>19743680</v>
      </c>
      <c r="J40" s="61">
        <f ca="1">SUM(J38:J39)</f>
        <v>0</v>
      </c>
      <c r="K40" s="61">
        <f ca="1">SUM(K38:K39)</f>
        <v>19743680</v>
      </c>
      <c r="L40" s="44"/>
      <c r="R40" s="99"/>
      <c r="S40" s="99"/>
      <c r="T40" s="99"/>
    </row>
    <row r="41" spans="1:20" s="36" customFormat="1">
      <c r="A41" s="30"/>
      <c r="B41" s="553" t="e">
        <f ca="1">"Terbilang : ( "&amp;L42&amp;" Rupiah )"</f>
        <v>#NAME?</v>
      </c>
      <c r="C41" s="554"/>
      <c r="D41" s="554"/>
      <c r="E41" s="554"/>
      <c r="F41" s="554"/>
      <c r="G41" s="554"/>
      <c r="H41" s="554"/>
      <c r="I41" s="554"/>
      <c r="J41" s="554"/>
      <c r="K41" s="555"/>
      <c r="L41" s="44"/>
      <c r="R41" s="58"/>
      <c r="S41" s="58"/>
      <c r="T41" s="58"/>
    </row>
    <row r="42" spans="1:20" s="36" customFormat="1">
      <c r="A42" s="30"/>
      <c r="B42" s="556"/>
      <c r="C42" s="557"/>
      <c r="D42" s="557"/>
      <c r="E42" s="557"/>
      <c r="F42" s="557"/>
      <c r="G42" s="557"/>
      <c r="H42" s="557"/>
      <c r="I42" s="557"/>
      <c r="J42" s="557"/>
      <c r="K42" s="558"/>
      <c r="L42" s="62" t="e">
        <f ca="1">PROPER([88]!terbilang(K40))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7"/>
      <c r="I45" s="547"/>
      <c r="J45" s="548"/>
      <c r="K45" s="54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7"/>
      <c r="I46" s="547"/>
      <c r="J46" s="548"/>
      <c r="K46" s="54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7"/>
      <c r="I47" s="547"/>
      <c r="J47" s="548"/>
      <c r="K47" s="54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7"/>
      <c r="I52" s="547"/>
      <c r="J52" s="548"/>
      <c r="K52" s="54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SUMIFS(RAB!$F$14:$F$163,RAB!$C$14:$C$163,'REKAP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SUMIFS(RAB!$F$14:$F$163,RAB!$C$14:$C$163,'REKAP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SUMIFS(RAB!$F$14:$F$163,RAB!$C$14:$C$163,'REKAP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SUMIFS(RAB!$F$14:$F$163,RAB!$C$14:$C$163,'REKAP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SUMIFS(RAB!$F$14:$F$163,RAB!$C$14:$C$163,'REKAP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SUMIFS(RAB!$F$14:$F$163,RAB!$C$14:$C$163,'REKAP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SUMIFS(RAB!$F$14:$F$163,RAB!$C$14:$C$163,'REKAP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SUMIFS(RAB!$F$14:$F$163,RAB!$C$14:$C$163,'REKAP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SUMIFS(RAB!$F$14:$F$163,RAB!$C$14:$C$163,'REKAP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SUMIFS(RAB!$F$14:$F$163,RAB!$C$14:$C$163,'REKAP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SUMIFS(RAB!$F$14:$F$163,RAB!$C$14:$C$163,'REKAP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SUMIFS(RAB!$F$14:$F$163,RAB!$C$14:$C$163,'REKAP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SUMIFS(RAB!$F$14:$F$163,RAB!$C$14:$C$163,'REKAP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SUMIFS(RAB!$F$14:$F$163,RAB!$C$14:$C$163,'REKAP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SUMIFS(RAB!$F$14:$F$163,RAB!$C$14:$C$163,'REKAP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SUMIFS(RAB!$F$14:$F$163,RAB!$C$14:$C$163,'REKAP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SUMIFS(RAB!$F$14:$F$163,RAB!$C$14:$C$163,'REKAP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SUMIFS(RAB!$F$14:$F$163,RAB!$C$14:$C$163,'REKAP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SUMIFS(RAB!$F$14:$F$163,RAB!$C$14:$C$163,'REKAP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SUMIFS(RAB!$F$14:$F$163,RAB!$C$14:$C$163,'REKAP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1034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AGR MUHAMMAD ROGHIB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DEMPET MINTRENG TOLOSIH KEBONANGUNG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131 kVA MCCB 200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2123100</v>
      </c>
      <c r="I21" s="42">
        <f t="shared" ca="1" si="2"/>
        <v>0</v>
      </c>
      <c r="J21" s="42">
        <f t="shared" ca="1" si="3"/>
        <v>0</v>
      </c>
      <c r="K21" s="43">
        <f t="shared" ca="1" si="0"/>
        <v>2123100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2580000</v>
      </c>
      <c r="I22" s="42">
        <f t="shared" ca="1" si="2"/>
        <v>0</v>
      </c>
      <c r="J22" s="42">
        <f t="shared" ca="1" si="3"/>
        <v>0</v>
      </c>
      <c r="K22" s="43">
        <f t="shared" ca="1" si="0"/>
        <v>2580000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209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2967800</v>
      </c>
      <c r="I23" s="42">
        <f t="shared" ca="1" si="2"/>
        <v>0</v>
      </c>
      <c r="J23" s="42">
        <f t="shared" ca="1" si="3"/>
        <v>0</v>
      </c>
      <c r="K23" s="43">
        <f t="shared" ca="1" si="0"/>
        <v>2967800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163500</v>
      </c>
      <c r="I24" s="42">
        <f t="shared" ca="1" si="2"/>
        <v>0</v>
      </c>
      <c r="J24" s="42">
        <f t="shared" ca="1" si="3"/>
        <v>0</v>
      </c>
      <c r="K24" s="43">
        <f t="shared" ca="1" si="0"/>
        <v>163500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95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44</v>
      </c>
      <c r="G25" s="41">
        <f ca="1">IF(ISERROR(OFFSET('HARGA SATUAN'!$I$6,MATCH(C25,'HARGA SATUAN'!$C$7:$C$1492,0),0)),"",OFFSET('HARGA SATUAN'!$I$6,MATCH(C25,'HARGA SATUAN'!$C$7:$C$1492,0),0))</f>
        <v>140200</v>
      </c>
      <c r="H25" s="42">
        <f t="shared" ca="1" si="1"/>
        <v>6168800</v>
      </c>
      <c r="I25" s="42">
        <f t="shared" ca="1" si="2"/>
        <v>0</v>
      </c>
      <c r="J25" s="42">
        <f t="shared" ca="1" si="3"/>
        <v>0</v>
      </c>
      <c r="K25" s="43">
        <f t="shared" ca="1" si="0"/>
        <v>6168800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0" t="s">
        <v>1008</v>
      </c>
      <c r="D168" s="560"/>
      <c r="E168" s="560"/>
      <c r="F168" s="560"/>
      <c r="G168" s="77" t="s">
        <v>9</v>
      </c>
      <c r="H168" s="55">
        <f ca="1">SUM(H14:H167)</f>
        <v>112880150</v>
      </c>
      <c r="I168" s="55">
        <f ca="1">SUM(I14:I167)</f>
        <v>0</v>
      </c>
      <c r="J168" s="55">
        <f ca="1">SUM(J14:J167)</f>
        <v>0</v>
      </c>
      <c r="K168" s="55">
        <f ca="1">SUM(K14:K167)</f>
        <v>112880150</v>
      </c>
      <c r="L168" s="44"/>
      <c r="R168" s="99"/>
      <c r="S168" s="99"/>
      <c r="T168" s="99"/>
    </row>
    <row r="169" spans="1:20" s="36" customFormat="1">
      <c r="A169" s="30"/>
      <c r="B169" s="56"/>
      <c r="C169" s="561" t="s">
        <v>462</v>
      </c>
      <c r="D169" s="561"/>
      <c r="E169" s="561"/>
      <c r="F169" s="561"/>
      <c r="G169" s="59" t="s">
        <v>9</v>
      </c>
      <c r="H169" s="60">
        <f ca="1">H168*0.1</f>
        <v>11288015</v>
      </c>
      <c r="I169" s="60">
        <f ca="1">I168*0.1</f>
        <v>0</v>
      </c>
      <c r="J169" s="60">
        <f ca="1">J168*0.1</f>
        <v>0</v>
      </c>
      <c r="K169" s="60">
        <f ca="1">K168*0.1</f>
        <v>11288015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2" t="s">
        <v>463</v>
      </c>
      <c r="D170" s="552"/>
      <c r="E170" s="552"/>
      <c r="F170" s="552"/>
      <c r="G170" s="61" t="s">
        <v>9</v>
      </c>
      <c r="H170" s="78">
        <f ca="1">SUM(H168:H169)</f>
        <v>124168165</v>
      </c>
      <c r="I170" s="78">
        <f ca="1">SUM(I168:I169)</f>
        <v>0</v>
      </c>
      <c r="J170" s="61">
        <f ca="1">SUM(J168:J169)</f>
        <v>0</v>
      </c>
      <c r="K170" s="61">
        <f ca="1">SUM(K168:K169)</f>
        <v>124168165</v>
      </c>
      <c r="L170" s="44"/>
      <c r="R170" s="99"/>
      <c r="S170" s="99"/>
      <c r="T170" s="99"/>
    </row>
    <row r="171" spans="1:20" s="36" customFormat="1">
      <c r="A171" s="30"/>
      <c r="B171" s="553" t="e">
        <f ca="1">"Terbilang : ( "&amp;L172&amp;" Rupiah )"</f>
        <v>#NAME?</v>
      </c>
      <c r="C171" s="554"/>
      <c r="D171" s="554"/>
      <c r="E171" s="554"/>
      <c r="F171" s="554"/>
      <c r="G171" s="554"/>
      <c r="H171" s="554"/>
      <c r="I171" s="554"/>
      <c r="J171" s="554"/>
      <c r="K171" s="555"/>
      <c r="L171" s="44"/>
      <c r="R171" s="58"/>
      <c r="S171" s="58"/>
      <c r="T171" s="58"/>
    </row>
    <row r="172" spans="1:20" s="36" customFormat="1">
      <c r="A172" s="30"/>
      <c r="B172" s="556"/>
      <c r="C172" s="557"/>
      <c r="D172" s="557"/>
      <c r="E172" s="557"/>
      <c r="F172" s="557"/>
      <c r="G172" s="557"/>
      <c r="H172" s="557"/>
      <c r="I172" s="557"/>
      <c r="J172" s="557"/>
      <c r="K172" s="558"/>
      <c r="L172" s="62" t="e">
        <f ca="1">PROPER([88]!terbilang(K170))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7"/>
      <c r="I175" s="547"/>
      <c r="J175" s="548"/>
      <c r="K175" s="54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7"/>
      <c r="I176" s="547"/>
      <c r="J176" s="548"/>
      <c r="K176" s="54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7"/>
      <c r="I177" s="547"/>
      <c r="J177" s="548"/>
      <c r="K177" s="54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7"/>
      <c r="I182" s="547"/>
      <c r="J182" s="548"/>
      <c r="K182" s="54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SUMIFS(RAB!$F$14:$F$163,RAB!$C$14:$C$163,C224)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SUMIFS(RAB!$F$14:$F$163,RAB!$C$14:$C$163,C225)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SUMIFS(RAB!$F$14:$F$163,RAB!$C$14:$C$163,C226)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SUMIFS(RAB!$F$14:$F$163,RAB!$C$14:$C$163,C227)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SUMIFS(RAB!$F$14:$F$163,RAB!$C$14:$C$163,C228)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SUMIFS(RAB!$F$14:$F$163,RAB!$C$14:$C$163,C229)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SUMIFS(RAB!$F$14:$F$163,RAB!$C$14:$C$163,C230)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SUMIFS(RAB!$F$14:$F$163,RAB!$C$14:$C$163,C231)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SUMIFS(RAB!$F$14:$F$163,RAB!$C$14:$C$163,C232)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SUMIFS(RAB!$F$14:$F$163,RAB!$C$14:$C$163,C233)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SUMIFS(RAB!$F$14:$F$163,RAB!$C$14:$C$163,C234)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SUMIFS(RAB!$F$14:$F$163,RAB!$C$14:$C$163,C235)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SUMIFS(RAB!$F$14:$F$163,RAB!$C$14:$C$163,C236)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SUMIFS(RAB!$F$14:$F$163,RAB!$C$14:$C$163,C237)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SUMIFS(RAB!$F$14:$F$163,RAB!$C$14:$C$163,C238)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SUMIFS(RAB!$F$14:$F$163,RAB!$C$14:$C$163,C239)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SUMIFS(RAB!$F$14:$F$163,RAB!$C$14:$C$163,C240)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SUMIFS(RAB!$F$14:$F$163,RAB!$C$14:$C$163,C241)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SUMIFS(RAB!$F$14:$F$163,RAB!$C$14:$C$163,C242)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SUMIFS(RAB!$F$14:$F$163,RAB!$C$14:$C$163,C243)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SUMIFS(RAB!$F$14:$F$163,RAB!$C$14:$C$163,C244)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SUMIFS(RAB!$F$14:$F$163,RAB!$C$14:$C$163,C245)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SUMIFS(RAB!$F$14:$F$163,RAB!$C$14:$C$163,C246)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SUMIFS(RAB!$F$14:$F$163,RAB!$C$14:$C$163,C247)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SUMIFS(RAB!$F$14:$F$163,RAB!$C$14:$C$163,C248)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SUMIFS(RAB!$F$14:$F$163,RAB!$C$14:$C$163,C249)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SUMIFS(RAB!$F$14:$F$163,RAB!$C$14:$C$163,C250)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SUMIFS(RAB!$F$14:$F$163,RAB!$C$14:$C$163,C251)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SUMIFS(RAB!$F$14:$F$163,RAB!$C$14:$C$163,C252)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SUMIFS(RAB!$F$14:$F$163,RAB!$C$14:$C$163,C253)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SUMIFS(RAB!$F$14:$F$163,RAB!$C$14:$C$163,C254)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SUMIFS(RAB!$F$14:$F$163,RAB!$C$14:$C$163,C255)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SUMIFS(RAB!$F$14:$F$163,RAB!$C$14:$C$163,C256)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SUMIFS(RAB!$F$14:$F$163,RAB!$C$14:$C$163,C257)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SUMIFS(RAB!$F$14:$F$163,RAB!$C$14:$C$163,C258)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SUMIFS(RAB!$F$14:$F$163,RAB!$C$14:$C$163,C259)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SUMIFS(RAB!$F$14:$F$163,RAB!$C$14:$C$163,C260)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SUMIFS(RAB!$F$14:$F$163,RAB!$C$14:$C$163,C261)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SUMIFS(RAB!$F$14:$F$163,RAB!$C$14:$C$163,C262)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SUMIFS(RAB!$F$14:$F$163,RAB!$C$14:$C$163,C263)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SUMIFS(RAB!$F$14:$F$163,RAB!$C$14:$C$163,C264)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SUMIFS(RAB!$F$14:$F$163,RAB!$C$14:$C$163,C265)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SUMIFS(RAB!$F$14:$F$163,RAB!$C$14:$C$163,C266)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SUMIFS(RAB!$F$14:$F$163,RAB!$C$14:$C$163,C267)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SUMIFS(RAB!$F$14:$F$163,RAB!$C$14:$C$163,C268)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SUMIFS(RAB!$F$14:$F$163,RAB!$C$14:$C$163,C269)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SUMIFS(RAB!$F$14:$F$163,RAB!$C$14:$C$163,C270)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SUMIFS(RAB!$F$14:$F$163,RAB!$C$14:$C$163,C271)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SUMIFS(RAB!$F$14:$F$163,RAB!$C$14:$C$163,C272)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SUMIFS(RAB!$F$14:$F$163,RAB!$C$14:$C$163,C273)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SUMIFS(RAB!$F$14:$F$163,RAB!$C$14:$C$163,C274)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SUMIFS(RAB!$F$14:$F$163,RAB!$C$14:$C$163,C275)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SUMIFS(RAB!$F$14:$F$163,RAB!$C$14:$C$163,C276)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SUMIFS(RAB!$F$14:$F$163,RAB!$C$14:$C$163,C277)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SUMIFS(RAB!$F$14:$F$163,RAB!$C$14:$C$163,C278)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SUMIFS(RAB!$F$14:$F$163,RAB!$C$14:$C$163,C279)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SUMIFS(RAB!$F$14:$F$163,RAB!$C$14:$C$163,C280)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SUMIFS(RAB!$F$14:$F$163,RAB!$C$14:$C$163,C281)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SUMIFS(RAB!$F$14:$F$163,RAB!$C$14:$C$163,C282)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SUMIFS(RAB!$F$14:$F$163,RAB!$C$14:$C$163,C283)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SUMIFS(RAB!$F$14:$F$163,RAB!$C$14:$C$163,C284)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SUMIFS(RAB!$F$14:$F$163,RAB!$C$14:$C$163,C285)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SUMIFS(RAB!$F$14:$F$163,RAB!$C$14:$C$163,C286)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SUMIFS(RAB!$F$14:$F$163,RAB!$C$14:$C$163,C287)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SUMIFS(RAB!$F$14:$F$163,RAB!$C$14:$C$163,C288)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SUMIFS(RAB!$F$14:$F$163,RAB!$C$14:$C$163,C289)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SUMIFS(RAB!$F$14:$F$163,RAB!$C$14:$C$163,C290)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SUMIFS(RAB!$F$14:$F$163,RAB!$C$14:$C$163,C291)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SUMIFS(RAB!$F$14:$F$163,RAB!$C$14:$C$163,C292)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SUMIFS(RAB!$F$14:$F$163,RAB!$C$14:$C$163,C293)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SUMIFS(RAB!$F$14:$F$163,RAB!$C$14:$C$163,C294)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SUMIFS(RAB!$F$14:$F$163,RAB!$C$14:$C$163,C295)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SUMIFS(RAB!$F$14:$F$163,RAB!$C$14:$C$163,C296)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SUMIFS(RAB!$F$14:$F$163,RAB!$C$14:$C$163,C297)</f>
        <v>1</v>
      </c>
      <c r="E297" s="24">
        <f t="shared" ca="1" si="22"/>
        <v>1</v>
      </c>
      <c r="F297" s="24">
        <f ca="1">IF(D297=0,0,SUM($E$223:E297))</f>
        <v>2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SUMIFS(RAB!$F$14:$F$163,RAB!$C$14:$C$163,C298)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SUMIFS(RAB!$F$14:$F$163,RAB!$C$14:$C$163,C299)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SUMIFS(RAB!$F$14:$F$163,RAB!$C$14:$C$163,C300)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SUMIFS(RAB!$F$14:$F$163,RAB!$C$14:$C$163,C301)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SUMIFS(RAB!$F$14:$F$163,RAB!$C$14:$C$163,C302)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SUMIFS(RAB!$F$14:$F$163,RAB!$C$14:$C$163,C303)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SUMIFS(RAB!$F$14:$F$163,RAB!$C$14:$C$163,C304)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SUMIFS(RAB!$F$14:$F$163,RAB!$C$14:$C$163,C305)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SUMIFS(RAB!$F$14:$F$163,RAB!$C$14:$C$163,C306)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SUMIFS(RAB!$F$14:$F$163,RAB!$C$14:$C$163,C307)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SUMIFS(RAB!$F$14:$F$163,RAB!$C$14:$C$163,C308)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SUMIFS(RAB!$F$14:$F$163,RAB!$C$14:$C$163,C309)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SUMIFS(RAB!$F$14:$F$163,RAB!$C$14:$C$163,C310)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SUMIFS(RAB!$F$14:$F$163,RAB!$C$14:$C$163,C311)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SUMIFS(RAB!$F$14:$F$163,RAB!$C$14:$C$163,C312)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SUMIFS(RAB!$F$14:$F$163,RAB!$C$14:$C$163,C313)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SUMIFS(RAB!$F$14:$F$163,RAB!$C$14:$C$163,C314)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SUMIFS(RAB!$F$14:$F$163,RAB!$C$14:$C$163,C315)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SUMIFS(RAB!$F$14:$F$163,RAB!$C$14:$C$163,C316)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SUMIFS(RAB!$F$14:$F$163,RAB!$C$14:$C$163,C317)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SUMIFS(RAB!$F$14:$F$163,RAB!$C$14:$C$163,C318)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SUMIFS(RAB!$F$14:$F$163,RAB!$C$14:$C$163,C319)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SUMIFS(RAB!$F$14:$F$163,RAB!$C$14:$C$163,C320)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SUMIFS(RAB!$F$14:$F$163,RAB!$C$14:$C$163,C321)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SUMIFS(RAB!$F$14:$F$163,RAB!$C$14:$C$163,C322)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SUMIFS(RAB!$F$14:$F$163,RAB!$C$14:$C$163,C323)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SUMIFS(RAB!$F$14:$F$163,RAB!$C$14:$C$163,C324)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SUMIFS(RAB!$F$14:$F$163,RAB!$C$14:$C$163,C325)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SUMIFS(RAB!$F$14:$F$163,RAB!$C$14:$C$163,C326)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SUMIFS(RAB!$F$14:$F$163,RAB!$C$14:$C$163,C327)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SUMIFS(RAB!$F$14:$F$163,RAB!$C$14:$C$163,C328)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SUMIFS(RAB!$F$14:$F$163,RAB!$C$14:$C$163,C329)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SUMIFS(RAB!$F$14:$F$163,RAB!$C$14:$C$163,C330)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SUMIFS(RAB!$F$14:$F$163,RAB!$C$14:$C$163,C331)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SUMIFS(RAB!$F$14:$F$163,RAB!$C$14:$C$163,C332)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SUMIFS(RAB!$F$14:$F$163,RAB!$C$14:$C$163,C333)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SUMIFS(RAB!$F$14:$F$163,RAB!$C$14:$C$163,C334)</f>
        <v>9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SUMIFS(RAB!$F$14:$F$163,RAB!$C$14:$C$163,C335)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SUMIFS(RAB!$F$14:$F$163,RAB!$C$14:$C$163,C336)</f>
        <v>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SUMIFS(RAB!$F$14:$F$163,RAB!$C$14:$C$163,C337)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SUMIFS(RAB!$F$14:$F$163,RAB!$C$14:$C$163,C338)</f>
        <v>209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SUMIFS(RAB!$F$14:$F$163,RAB!$C$14:$C$163,C339)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SUMIFS(RAB!$F$14:$F$163,RAB!$C$14:$C$163,C340)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SUMIFS(RAB!$F$14:$F$163,RAB!$C$14:$C$163,C341)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SUMIFS(RAB!$F$14:$F$163,RAB!$C$14:$C$163,C342)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SUMIFS(RAB!$F$14:$F$163,RAB!$C$14:$C$163,C343)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SUMIFS(RAB!$F$14:$F$163,RAB!$C$14:$C$163,C344)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SUMIFS(RAB!$F$14:$F$163,RAB!$C$14:$C$163,C345)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SUMIFS(RAB!$F$14:$F$163,RAB!$C$14:$C$163,C346)</f>
        <v>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SUMIFS(RAB!$F$14:$F$163,RAB!$C$14:$C$163,C347)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SUMIFS(RAB!$F$14:$F$163,RAB!$C$14:$C$163,C348)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SUMIFS(RAB!$F$14:$F$163,RAB!$C$14:$C$163,C349)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SUMIFS(RAB!$F$14:$F$163,RAB!$C$14:$C$163,C350)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SUMIFS(RAB!$F$14:$F$163,RAB!$C$14:$C$163,C351)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SUMIFS(RAB!$F$14:$F$163,RAB!$C$14:$C$163,C352)</f>
        <v>44</v>
      </c>
      <c r="E352" s="24">
        <f t="shared" ca="1" si="22"/>
        <v>1</v>
      </c>
      <c r="F352" s="24">
        <f ca="1">IF(D352=0,0,SUM($E$223:E352))</f>
        <v>10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SUMIFS(RAB!$F$14:$F$163,RAB!$C$14:$C$163,C353)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SUMIFS(RAB!$F$14:$F$163,RAB!$C$14:$C$163,C354)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SUMIFS(RAB!$F$14:$F$163,RAB!$C$14:$C$163,C355)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SUMIFS(RAB!$F$14:$F$163,RAB!$C$14:$C$163,C356)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SUMIFS(RAB!$F$14:$F$163,RAB!$C$14:$C$163,C357)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SUMIFS(RAB!$F$14:$F$163,RAB!$C$14:$C$163,C358)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SUMIFS(RAB!$F$14:$F$163,RAB!$C$14:$C$163,C359)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SUMIFS(RAB!$F$14:$F$163,RAB!$C$14:$C$163,C360)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SUMIFS(RAB!$F$14:$F$163,RAB!$C$14:$C$163,C361)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SUMIFS(RAB!$F$14:$F$163,RAB!$C$14:$C$163,C362)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SUMIFS(RAB!$F$14:$F$163,RAB!$C$14:$C$163,C363)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SUMIFS(RAB!$F$14:$F$163,RAB!$C$14:$C$163,C364)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SUMIFS(RAB!$F$14:$F$163,RAB!$C$14:$C$163,C365)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SUMIFS(RAB!$F$14:$F$163,RAB!$C$14:$C$163,C366)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SUMIFS(RAB!$F$14:$F$163,RAB!$C$14:$C$163,C367)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SUMIFS(RAB!$F$14:$F$163,RAB!$C$14:$C$163,C368)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SUMIFS(RAB!$F$14:$F$163,RAB!$C$14:$C$163,C369)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SUMIFS(RAB!$F$14:$F$163,RAB!$C$14:$C$163,C370)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SUMIFS(RAB!$F$14:$F$163,RAB!$C$14:$C$163,C371)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SUMIFS(RAB!$F$14:$F$163,RAB!$C$14:$C$163,C372)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SUMIFS(RAB!$F$14:$F$163,RAB!$C$14:$C$163,C373)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6" priority="5" operator="equal">
      <formula>0</formula>
    </cfRule>
  </conditionalFormatting>
  <conditionalFormatting sqref="C16:C165">
    <cfRule type="cellIs" dxfId="45" priority="4" stopIfTrue="1" operator="equal">
      <formula>0</formula>
    </cfRule>
  </conditionalFormatting>
  <conditionalFormatting sqref="C16:E165">
    <cfRule type="cellIs" dxfId="44" priority="1" operator="equal">
      <formula>0</formula>
    </cfRule>
  </conditionalFormatting>
  <conditionalFormatting sqref="D224:F373">
    <cfRule type="cellIs" dxfId="43" priority="8" operator="equal">
      <formula>0</formula>
    </cfRule>
  </conditionalFormatting>
  <conditionalFormatting sqref="E1:E3 G1:G115 E6:E15 H12:I12 N13 F14:F15 H14:K115 E166:K166 G166:G223 E167:F167 H167:K167">
    <cfRule type="cellIs" dxfId="42" priority="43" stopIfTrue="1" operator="equal">
      <formula>0</formula>
    </cfRule>
  </conditionalFormatting>
  <conditionalFormatting sqref="E171:E65536">
    <cfRule type="cellIs" dxfId="41" priority="9" stopIfTrue="1" operator="equal">
      <formula>0</formula>
    </cfRule>
  </conditionalFormatting>
  <conditionalFormatting sqref="G224">
    <cfRule type="cellIs" dxfId="40" priority="10" operator="equal">
      <formula>0</formula>
    </cfRule>
  </conditionalFormatting>
  <conditionalFormatting sqref="G225:G65536">
    <cfRule type="cellIs" dxfId="39" priority="14" stopIfTrue="1" operator="equal">
      <formula>0</formula>
    </cfRule>
  </conditionalFormatting>
  <conditionalFormatting sqref="R14:T166 G116:K165">
    <cfRule type="cellIs" dxfId="3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37" activePane="bottomRight" state="frozen"/>
      <selection activeCell="D209" sqref="D209"/>
      <selection pane="topRight" activeCell="D209" sqref="D209"/>
      <selection pane="bottomLeft" activeCell="D209" sqref="D209"/>
      <selection pane="bottomRight" activeCell="C244" sqref="C24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3" t="s">
        <v>41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23</v>
      </c>
      <c r="C4" s="565" t="s">
        <v>1012</v>
      </c>
      <c r="D4" s="565" t="s">
        <v>42</v>
      </c>
      <c r="E4" s="564" t="s">
        <v>43</v>
      </c>
      <c r="F4" s="108" t="s">
        <v>1609</v>
      </c>
      <c r="G4" s="108" t="s">
        <v>1608</v>
      </c>
      <c r="H4" s="56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(IF(D8="JASA",G8*'[89]DETAIL USULAN'!$K$58,0))+(IF(D8="HDW",G8*'[89]DETAIL USULAN'!$J$58,0))+(IF(D8="MDU",G8*'[89]DETAIL USULAN'!$I$58,0))+(IF(D8="MDU-KD",G8*'[89]DETAIL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7" priority="138" operator="equal">
      <formula>0</formula>
    </cfRule>
  </conditionalFormatting>
  <conditionalFormatting sqref="B8:C135">
    <cfRule type="cellIs" dxfId="36" priority="51" operator="equal">
      <formula>0</formula>
    </cfRule>
  </conditionalFormatting>
  <conditionalFormatting sqref="B150:G1493">
    <cfRule type="cellIs" dxfId="35" priority="1" operator="equal">
      <formula>0</formula>
    </cfRule>
  </conditionalFormatting>
  <conditionalFormatting sqref="C143:G149">
    <cfRule type="cellIs" dxfId="34" priority="5" operator="equal">
      <formula>0</formula>
    </cfRule>
  </conditionalFormatting>
  <conditionalFormatting sqref="D9:G142">
    <cfRule type="cellIs" dxfId="33" priority="11" operator="equal">
      <formula>0</formula>
    </cfRule>
  </conditionalFormatting>
  <conditionalFormatting sqref="D1:IV5 A1:C7 D6:K6 H1455:IV1457 H1458:XFD1485 H1486:H1493 I1486:XFD1494 A1494:H1494 A1495:XFD65536">
    <cfRule type="cellIs" dxfId="32" priority="163" operator="equal">
      <formula>0</formula>
    </cfRule>
  </conditionalFormatting>
  <conditionalFormatting sqref="D7:IV8 C136:C142 B136:B149">
    <cfRule type="cellIs" dxfId="31" priority="62" operator="equal">
      <formula>0</formula>
    </cfRule>
  </conditionalFormatting>
  <conditionalFormatting sqref="H9:H1418">
    <cfRule type="cellIs" dxfId="30" priority="129" operator="equal">
      <formula>0</formula>
    </cfRule>
  </conditionalFormatting>
  <conditionalFormatting sqref="H1419:I1454">
    <cfRule type="cellIs" dxfId="29" priority="128" operator="equal">
      <formula>0</formula>
    </cfRule>
  </conditionalFormatting>
  <conditionalFormatting sqref="I108:I1418">
    <cfRule type="cellIs" dxfId="28" priority="125" operator="equal">
      <formula>0</formula>
    </cfRule>
  </conditionalFormatting>
  <conditionalFormatting sqref="J108:IV1454">
    <cfRule type="cellIs" dxfId="27" priority="139" operator="equal">
      <formula>0</formula>
    </cfRule>
  </conditionalFormatting>
  <conditionalFormatting sqref="M6:IV6">
    <cfRule type="cellIs" dxfId="2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6699"/>
  </sheetPr>
  <dimension ref="A2:L27"/>
  <sheetViews>
    <sheetView zoomScale="55" zoomScaleNormal="55" zoomScaleSheetLayoutView="85" workbookViewId="0">
      <selection activeCell="N18" sqref="N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7" t="s">
        <v>1454</v>
      </c>
      <c r="C2" s="597"/>
      <c r="D2" s="597"/>
      <c r="E2" s="59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2" t="s">
        <v>1532</v>
      </c>
      <c r="C4" s="603"/>
      <c r="D4" s="603"/>
      <c r="E4" s="604"/>
      <c r="F4" s="442"/>
      <c r="G4" s="442"/>
      <c r="H4" s="443"/>
      <c r="I4" s="566" t="s">
        <v>1533</v>
      </c>
      <c r="J4" s="567"/>
      <c r="K4" s="567"/>
      <c r="L4" s="568"/>
    </row>
    <row r="5" spans="1:12" ht="34.5" customHeight="1">
      <c r="A5" s="204"/>
      <c r="B5" s="445" t="s">
        <v>1379</v>
      </c>
      <c r="C5" s="277" t="s">
        <v>9</v>
      </c>
      <c r="D5" s="598" t="str">
        <f>DATA!D14</f>
        <v>AGR MUHAMMAD ROGHIB</v>
      </c>
      <c r="E5" s="599"/>
      <c r="F5" s="208"/>
      <c r="G5" s="208"/>
      <c r="I5" s="446" t="s">
        <v>1379</v>
      </c>
      <c r="J5" s="277" t="s">
        <v>9</v>
      </c>
      <c r="K5" s="569" t="str">
        <f>D5</f>
        <v>AGR MUHAMMAD ROGHIB</v>
      </c>
      <c r="L5" s="570"/>
    </row>
    <row r="6" spans="1:12" ht="31.5" customHeight="1">
      <c r="A6" s="204"/>
      <c r="B6" s="445" t="s">
        <v>1529</v>
      </c>
      <c r="C6" s="277" t="s">
        <v>9</v>
      </c>
      <c r="D6" s="607">
        <f>DATA!D17*1000</f>
        <v>0</v>
      </c>
      <c r="E6" s="608"/>
      <c r="F6" s="208"/>
      <c r="G6" s="208"/>
      <c r="I6" s="446" t="s">
        <v>1530</v>
      </c>
      <c r="J6" s="277" t="s">
        <v>9</v>
      </c>
      <c r="K6" s="571">
        <f>DATA!D20*1000</f>
        <v>131000</v>
      </c>
      <c r="L6" s="572"/>
    </row>
    <row r="7" spans="1:12" ht="30.75" customHeight="1">
      <c r="A7" s="204"/>
      <c r="B7" s="445" t="s">
        <v>1441</v>
      </c>
      <c r="C7" s="277" t="s">
        <v>9</v>
      </c>
      <c r="D7" s="605">
        <f>DATA!D18</f>
        <v>1</v>
      </c>
      <c r="E7" s="606"/>
      <c r="F7" s="444" t="s">
        <v>1453</v>
      </c>
      <c r="I7" s="446" t="s">
        <v>1441</v>
      </c>
      <c r="J7" s="277" t="s">
        <v>9</v>
      </c>
      <c r="K7" s="573">
        <f>DATA!D21</f>
        <v>3</v>
      </c>
      <c r="L7" s="574"/>
    </row>
    <row r="8" spans="1:12" ht="51" customHeight="1">
      <c r="A8" s="204"/>
      <c r="B8" s="445" t="s">
        <v>1442</v>
      </c>
      <c r="C8" s="277" t="s">
        <v>9</v>
      </c>
      <c r="D8" s="605">
        <f>DATA!D19</f>
        <v>220</v>
      </c>
      <c r="E8" s="606"/>
      <c r="F8" s="444" t="s">
        <v>1453</v>
      </c>
      <c r="G8" s="439">
        <v>220</v>
      </c>
      <c r="I8" s="446" t="s">
        <v>1442</v>
      </c>
      <c r="J8" s="277" t="s">
        <v>9</v>
      </c>
      <c r="K8" s="573">
        <f>DATA!D22</f>
        <v>380</v>
      </c>
      <c r="L8" s="574"/>
    </row>
    <row r="9" spans="1:12" ht="30" customHeight="1" thickBot="1">
      <c r="A9" s="204"/>
      <c r="B9" s="451" t="s">
        <v>1541</v>
      </c>
      <c r="C9" s="441" t="s">
        <v>9</v>
      </c>
      <c r="D9" s="600">
        <f>IF(D7=1,D6/(380/3^0.5),(D6/(380*3^0.5)))</f>
        <v>0</v>
      </c>
      <c r="E9" s="601"/>
      <c r="F9" s="207"/>
      <c r="G9" s="440">
        <v>380</v>
      </c>
      <c r="I9" s="452" t="s">
        <v>1541</v>
      </c>
      <c r="J9" s="441" t="s">
        <v>9</v>
      </c>
      <c r="K9" s="577">
        <f>IF(K7=1,K6/(380/3^0.5),(K6/(380*3^0.5)))</f>
        <v>199.03390858905522</v>
      </c>
      <c r="L9" s="578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9" t="s">
        <v>1635</v>
      </c>
      <c r="E12" s="610"/>
      <c r="F12" s="208"/>
      <c r="G12" s="208"/>
      <c r="I12" s="468" t="s">
        <v>1534</v>
      </c>
      <c r="J12" s="469" t="s">
        <v>9</v>
      </c>
      <c r="K12" s="609" t="str">
        <f>D12</f>
        <v>T1-393/157</v>
      </c>
      <c r="L12" s="610"/>
    </row>
    <row r="13" spans="1:12" ht="31.5" customHeight="1">
      <c r="A13" s="204"/>
      <c r="B13" s="476" t="s">
        <v>1380</v>
      </c>
      <c r="C13" s="456" t="s">
        <v>9</v>
      </c>
      <c r="D13" s="575" t="s">
        <v>1636</v>
      </c>
      <c r="E13" s="576"/>
      <c r="F13" s="208"/>
      <c r="G13" s="208"/>
      <c r="I13" s="470" t="s">
        <v>1380</v>
      </c>
      <c r="J13" s="456" t="s">
        <v>9</v>
      </c>
      <c r="K13" s="575" t="str">
        <f>D13</f>
        <v>SGB 01</v>
      </c>
      <c r="L13" s="576"/>
    </row>
    <row r="14" spans="1:12" ht="30.75" customHeight="1">
      <c r="A14" s="204"/>
      <c r="B14" s="476" t="s">
        <v>1535</v>
      </c>
      <c r="C14" s="456" t="s">
        <v>9</v>
      </c>
      <c r="D14" s="579"/>
      <c r="E14" s="580"/>
      <c r="F14" s="444" t="s">
        <v>1453</v>
      </c>
      <c r="G14" s="448">
        <v>50</v>
      </c>
      <c r="I14" s="470" t="s">
        <v>1535</v>
      </c>
      <c r="J14" s="456" t="s">
        <v>9</v>
      </c>
      <c r="K14" s="581">
        <v>160</v>
      </c>
      <c r="L14" s="582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3">
        <v>0</v>
      </c>
      <c r="E16" s="584"/>
      <c r="F16" s="444"/>
      <c r="G16" s="448">
        <v>160</v>
      </c>
      <c r="I16" s="470" t="s">
        <v>1537</v>
      </c>
      <c r="J16" s="456" t="s">
        <v>9</v>
      </c>
      <c r="K16" s="587">
        <f>K9</f>
        <v>199.03390858905522</v>
      </c>
      <c r="L16" s="588"/>
    </row>
    <row r="17" spans="1:12" ht="34.5" customHeight="1">
      <c r="A17" s="204"/>
      <c r="B17" s="476" t="s">
        <v>1538</v>
      </c>
      <c r="C17" s="456" t="s">
        <v>9</v>
      </c>
      <c r="D17" s="585">
        <f>IF(D15=1,D14/(20/3^0.5),(D14/(20*3^0.5)))</f>
        <v>0</v>
      </c>
      <c r="E17" s="586"/>
      <c r="F17" s="444" t="s">
        <v>1453</v>
      </c>
      <c r="G17" s="449">
        <v>200</v>
      </c>
      <c r="I17" s="470" t="s">
        <v>1538</v>
      </c>
      <c r="J17" s="456" t="s">
        <v>9</v>
      </c>
      <c r="K17" s="591">
        <f>IF(K15=1,K14/(20/3^0.5),(K14/(20*3^0.5)))</f>
        <v>4.6188021535170067</v>
      </c>
      <c r="L17" s="592"/>
    </row>
    <row r="18" spans="1:12" ht="34.5" customHeight="1">
      <c r="A18" s="204"/>
      <c r="B18" s="476" t="s">
        <v>1539</v>
      </c>
      <c r="C18" s="456" t="s">
        <v>9</v>
      </c>
      <c r="D18" s="585">
        <f>IF(D15=1,D14/(380/3^0.5),(D14/(380*3^0.5)))*1000</f>
        <v>0</v>
      </c>
      <c r="E18" s="586"/>
      <c r="F18" s="444" t="s">
        <v>1453</v>
      </c>
      <c r="G18" s="449">
        <v>250</v>
      </c>
      <c r="I18" s="470" t="s">
        <v>1539</v>
      </c>
      <c r="J18" s="456" t="s">
        <v>9</v>
      </c>
      <c r="K18" s="591">
        <f>IF(K15=1,K14/(380/3^0.5),(K14/(380*3^0.5)))*1000</f>
        <v>243.0948501851056</v>
      </c>
      <c r="L18" s="592"/>
    </row>
    <row r="19" spans="1:12" ht="30" customHeight="1">
      <c r="A19" s="204"/>
      <c r="B19" s="477" t="s">
        <v>1531</v>
      </c>
      <c r="C19" s="455" t="s">
        <v>9</v>
      </c>
      <c r="D19" s="585">
        <f>IF(D15=1,D14/(380/3^0.5),(D14/(380*3^0.5)))</f>
        <v>0</v>
      </c>
      <c r="E19" s="586"/>
      <c r="F19" s="207"/>
      <c r="G19" s="440"/>
      <c r="I19" s="472" t="s">
        <v>1531</v>
      </c>
      <c r="J19" s="455" t="s">
        <v>9</v>
      </c>
      <c r="K19" s="591">
        <f>IF(K15=1,K14/(380/3^0.5),(K14/(380*3^0.5)))</f>
        <v>0.2430948501851056</v>
      </c>
      <c r="L19" s="592"/>
    </row>
    <row r="20" spans="1:12" ht="30" customHeight="1" thickBot="1">
      <c r="A20" s="204"/>
      <c r="B20" s="478" t="s">
        <v>1540</v>
      </c>
      <c r="C20" s="474" t="s">
        <v>9</v>
      </c>
      <c r="D20" s="611" t="e">
        <f>D16/D18</f>
        <v>#DIV/0!</v>
      </c>
      <c r="E20" s="612"/>
      <c r="F20" s="207"/>
      <c r="G20" s="440"/>
      <c r="I20" s="473" t="s">
        <v>1531</v>
      </c>
      <c r="J20" s="474" t="s">
        <v>9</v>
      </c>
      <c r="K20" s="589">
        <f>K16/K18</f>
        <v>0.81874999999999998</v>
      </c>
      <c r="L20" s="590"/>
    </row>
    <row r="21" spans="1:12" ht="9.75" customHeight="1">
      <c r="A21" s="204"/>
      <c r="B21" s="463" t="s">
        <v>1540</v>
      </c>
      <c r="C21" s="464" t="s">
        <v>9</v>
      </c>
      <c r="D21" s="596">
        <v>1</v>
      </c>
      <c r="E21" s="596"/>
      <c r="F21" s="465"/>
      <c r="G21" s="466"/>
      <c r="H21" s="467"/>
      <c r="I21" s="463" t="s">
        <v>1531</v>
      </c>
      <c r="J21" s="464" t="s">
        <v>9</v>
      </c>
      <c r="K21" s="596">
        <v>1</v>
      </c>
      <c r="L21" s="596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93"/>
      <c r="C24" s="594"/>
      <c r="D24" s="594"/>
      <c r="E24" s="595"/>
      <c r="I24" s="593"/>
      <c r="J24" s="594"/>
      <c r="K24" s="594"/>
      <c r="L24" s="595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5" priority="5" stopIfTrue="1" operator="greaterThan">
      <formula>0.89</formula>
    </cfRule>
    <cfRule type="cellIs" dxfId="2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 xmlns:xr="http://schemas.microsoft.com/office/spreadsheetml/2014/revision" xmlns:x14="http://schemas.microsoft.com/office/spreadsheetml/2009/9/main">
    <ext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6699"/>
  </sheetPr>
  <dimension ref="B1:K26"/>
  <sheetViews>
    <sheetView showGridLines="0" topLeftCell="A8" workbookViewId="0">
      <selection activeCell="D20" sqref="D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3"/>
      <c r="C1" s="613"/>
      <c r="D1" s="61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131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101525000</v>
      </c>
    </row>
    <row r="10" spans="2:11" ht="20.100000000000001" customHeight="1">
      <c r="B10" s="291" t="s">
        <v>1446</v>
      </c>
      <c r="C10" s="292" t="s">
        <v>9</v>
      </c>
      <c r="D10" s="298">
        <f ca="1">RAB!K169</f>
        <v>174337167.89450002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3486743.3578900006</v>
      </c>
    </row>
    <row r="12" spans="2:11" ht="9" customHeight="1">
      <c r="B12" s="614"/>
      <c r="C12" s="614"/>
      <c r="D12" s="614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1637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1612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131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775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3">
    <tabColor rgb="FFFF6699"/>
  </sheetPr>
  <dimension ref="A1:V39"/>
  <sheetViews>
    <sheetView showGridLines="0" zoomScale="85" zoomScaleNormal="85" workbookViewId="0">
      <pane ySplit="6" topLeftCell="A16" activePane="bottomLeft" state="frozen"/>
      <selection activeCell="H1093" sqref="H1093"/>
      <selection pane="bottomLeft" activeCell="L25" sqref="L25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1" t="s">
        <v>1357</v>
      </c>
      <c r="C3" s="621"/>
      <c r="D3" s="621"/>
      <c r="E3" s="621"/>
      <c r="F3" s="305" t="str">
        <f>DATA!D14</f>
        <v>AGR MUHAMMAD ROGHIB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5" t="s">
        <v>1349</v>
      </c>
      <c r="C5" s="615" t="s">
        <v>1358</v>
      </c>
      <c r="D5" s="620" t="s">
        <v>1359</v>
      </c>
      <c r="E5" s="620" t="s">
        <v>1360</v>
      </c>
      <c r="F5" s="615" t="s">
        <v>1361</v>
      </c>
      <c r="G5" s="615"/>
      <c r="H5" s="615"/>
      <c r="I5" s="615"/>
      <c r="J5" s="615"/>
      <c r="K5" s="615" t="s">
        <v>1362</v>
      </c>
      <c r="L5" s="615"/>
      <c r="M5" s="307"/>
      <c r="N5" s="618" t="s">
        <v>1363</v>
      </c>
      <c r="O5" s="620" t="s">
        <v>1364</v>
      </c>
      <c r="P5" s="620" t="s">
        <v>1365</v>
      </c>
      <c r="Q5" s="620" t="s">
        <v>1366</v>
      </c>
      <c r="R5" s="308"/>
      <c r="S5" s="309"/>
      <c r="T5" s="616" t="s">
        <v>1367</v>
      </c>
      <c r="U5" s="310"/>
    </row>
    <row r="6" spans="1:21" ht="20.100000000000001" customHeight="1">
      <c r="B6" s="615"/>
      <c r="C6" s="615"/>
      <c r="D6" s="615"/>
      <c r="E6" s="61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9"/>
      <c r="O6" s="615"/>
      <c r="P6" s="615"/>
      <c r="Q6" s="615"/>
      <c r="R6" s="308"/>
      <c r="S6" s="309"/>
      <c r="T6" s="615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41920</v>
      </c>
      <c r="D7" s="316">
        <f>C7*4/24</f>
        <v>6986.666666666667</v>
      </c>
      <c r="E7" s="316">
        <f>C7-D7</f>
        <v>34933.333333333336</v>
      </c>
      <c r="F7" s="317">
        <f ca="1">DATA!D10/1000000</f>
        <v>174.33716789450003</v>
      </c>
      <c r="G7" s="318">
        <f ca="1">DATA!$D$11/1000000</f>
        <v>3.4867433578900004</v>
      </c>
      <c r="H7" s="318">
        <f>C7*DATA!$D$5/1000000</f>
        <v>45.446521923565605</v>
      </c>
      <c r="I7" s="318">
        <f>(C7*DATA!$D$5*DATA!$D$7)/1000000</f>
        <v>1.022546743280226</v>
      </c>
      <c r="J7" s="316">
        <f ca="1">SUM(F7:I7)</f>
        <v>224.29297991923585</v>
      </c>
      <c r="K7" s="319">
        <f>DATA!D9/1000000</f>
        <v>101.52500000000001</v>
      </c>
      <c r="L7" s="316">
        <f>((D7*DATA!$D$23)/1000000)+((E7*DATA!$D$24)/1000000)</f>
        <v>60.561824000000009</v>
      </c>
      <c r="M7" s="316">
        <f>K7+L7</f>
        <v>162.08682400000001</v>
      </c>
      <c r="N7" s="316">
        <f ca="1">M7-J7</f>
        <v>-62.20615591923584</v>
      </c>
      <c r="O7" s="314">
        <v>1</v>
      </c>
      <c r="P7" s="316">
        <f ca="1">O7*N7</f>
        <v>-62.20615591923584</v>
      </c>
      <c r="Q7" s="316">
        <f ca="1">P7</f>
        <v>-62.20615591923584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62880</v>
      </c>
      <c r="D8" s="316">
        <f>C8*4/24</f>
        <v>10480</v>
      </c>
      <c r="E8" s="316">
        <f t="shared" ref="E8:E32" si="0">C8-D8</f>
        <v>52400</v>
      </c>
      <c r="F8" s="314"/>
      <c r="G8" s="318">
        <f ca="1">DATA!$D$11/1000000</f>
        <v>3.4867433578900004</v>
      </c>
      <c r="H8" s="318">
        <f>C8*DATA!$D$5/1000000</f>
        <v>68.169782885348411</v>
      </c>
      <c r="I8" s="318">
        <f>(C8*DATA!$D$5*DATA!$D$7)/1000000</f>
        <v>1.533820114920339</v>
      </c>
      <c r="J8" s="316">
        <f t="shared" ref="J8:J32" ca="1" si="1">SUM(F8:I8)</f>
        <v>73.190346358158763</v>
      </c>
      <c r="K8" s="321"/>
      <c r="L8" s="316">
        <f>((D8*DATA!$D$23)/1000000)+((E8*DATA!$D$24)/1000000)</f>
        <v>90.842736000000002</v>
      </c>
      <c r="M8" s="316">
        <f t="shared" ref="M8:M32" si="2">K8+L8</f>
        <v>90.842736000000002</v>
      </c>
      <c r="N8" s="316">
        <f ca="1">M8-J8</f>
        <v>17.652389641841239</v>
      </c>
      <c r="O8" s="315">
        <f>1/(1+'[90]Asumsi I'!$C$3)^(KKF!A8)</f>
        <v>0.89285714285714279</v>
      </c>
      <c r="P8" s="316">
        <f ca="1">O8*N8</f>
        <v>15.761062180215392</v>
      </c>
      <c r="Q8" s="316">
        <f ca="1">Q7+P8</f>
        <v>-46.44509373902045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62880</v>
      </c>
      <c r="D9" s="316">
        <f t="shared" ref="D9:D32" si="5">C9*4/24</f>
        <v>10480</v>
      </c>
      <c r="E9" s="316">
        <f t="shared" si="0"/>
        <v>52400</v>
      </c>
      <c r="F9" s="314"/>
      <c r="G9" s="318">
        <f ca="1">DATA!$D$11/1000000</f>
        <v>3.4867433578900004</v>
      </c>
      <c r="H9" s="318">
        <f>C9*DATA!$D$5/1000000</f>
        <v>68.169782885348411</v>
      </c>
      <c r="I9" s="318">
        <f>(C9*DATA!$D$5*DATA!$D$7)/1000000</f>
        <v>1.533820114920339</v>
      </c>
      <c r="J9" s="316">
        <f t="shared" ca="1" si="1"/>
        <v>73.190346358158763</v>
      </c>
      <c r="K9" s="316"/>
      <c r="L9" s="316">
        <f>((D9*DATA!$D$23)/1000000)+((E9*DATA!$D$24)/1000000)</f>
        <v>90.842736000000002</v>
      </c>
      <c r="M9" s="316">
        <f t="shared" si="2"/>
        <v>90.842736000000002</v>
      </c>
      <c r="N9" s="316">
        <f t="shared" ref="N9:N32" ca="1" si="6">M9-J9</f>
        <v>17.652389641841239</v>
      </c>
      <c r="O9" s="322">
        <f>1/(1+'[90]Asumsi I'!$C$3)^(KKF!A9)</f>
        <v>0.79719387755102034</v>
      </c>
      <c r="P9" s="316">
        <f t="shared" ref="P9:P32" ca="1" si="7">O9*N9</f>
        <v>14.072376946620885</v>
      </c>
      <c r="Q9" s="316">
        <f ca="1">Q8+P9</f>
        <v>-32.372716792399565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62880</v>
      </c>
      <c r="D10" s="316">
        <f t="shared" si="5"/>
        <v>10480</v>
      </c>
      <c r="E10" s="316">
        <f t="shared" si="0"/>
        <v>52400</v>
      </c>
      <c r="F10" s="314"/>
      <c r="G10" s="318">
        <f ca="1">DATA!$D$11/1000000</f>
        <v>3.4867433578900004</v>
      </c>
      <c r="H10" s="318">
        <f>C10*DATA!$D$5/1000000</f>
        <v>68.169782885348411</v>
      </c>
      <c r="I10" s="318">
        <f>(C10*DATA!$D$5*DATA!$D$7)/1000000</f>
        <v>1.533820114920339</v>
      </c>
      <c r="J10" s="316">
        <f t="shared" ca="1" si="1"/>
        <v>73.190346358158763</v>
      </c>
      <c r="K10" s="314"/>
      <c r="L10" s="316">
        <f>((D10*DATA!$D$23)/1000000)+((E10*DATA!$D$24)/1000000)</f>
        <v>90.842736000000002</v>
      </c>
      <c r="M10" s="316">
        <f t="shared" si="2"/>
        <v>90.842736000000002</v>
      </c>
      <c r="N10" s="316">
        <f t="shared" ca="1" si="6"/>
        <v>17.652389641841239</v>
      </c>
      <c r="O10" s="315">
        <f>1/(1+'[90]Asumsi I'!$C$3)^(KKF!A10)</f>
        <v>0.71178024781341087</v>
      </c>
      <c r="P10" s="316">
        <f t="shared" ca="1" si="7"/>
        <v>12.564622273768645</v>
      </c>
      <c r="Q10" s="316">
        <f t="shared" ref="Q10:Q30" ca="1" si="9">Q9+P10</f>
        <v>-19.80809451863092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62880</v>
      </c>
      <c r="D11" s="316">
        <f t="shared" si="5"/>
        <v>10480</v>
      </c>
      <c r="E11" s="316">
        <f t="shared" si="0"/>
        <v>52400</v>
      </c>
      <c r="F11" s="314"/>
      <c r="G11" s="318">
        <f ca="1">DATA!$D$11/1000000</f>
        <v>3.4867433578900004</v>
      </c>
      <c r="H11" s="318">
        <f>C11*DATA!$D$5/1000000</f>
        <v>68.169782885348411</v>
      </c>
      <c r="I11" s="318">
        <f>(C11*DATA!$D$5*DATA!$D$7)/1000000</f>
        <v>1.533820114920339</v>
      </c>
      <c r="J11" s="316">
        <f t="shared" ca="1" si="1"/>
        <v>73.190346358158763</v>
      </c>
      <c r="K11" s="314"/>
      <c r="L11" s="316">
        <f>((D11*DATA!$D$23)/1000000)+((E11*DATA!$D$24)/1000000)</f>
        <v>90.842736000000002</v>
      </c>
      <c r="M11" s="316">
        <f t="shared" si="2"/>
        <v>90.842736000000002</v>
      </c>
      <c r="N11" s="316">
        <f t="shared" ca="1" si="6"/>
        <v>17.652389641841239</v>
      </c>
      <c r="O11" s="315">
        <f>1/(1+'[90]Asumsi I'!$C$3)^(KKF!A11)</f>
        <v>0.63551807840483121</v>
      </c>
      <c r="P11" s="316">
        <f t="shared" ca="1" si="7"/>
        <v>11.218412744436291</v>
      </c>
      <c r="Q11" s="316">
        <f t="shared" ca="1" si="9"/>
        <v>-8.589681774194629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62880</v>
      </c>
      <c r="D12" s="316">
        <f t="shared" si="5"/>
        <v>10480</v>
      </c>
      <c r="E12" s="316">
        <f t="shared" si="0"/>
        <v>52400</v>
      </c>
      <c r="F12" s="314"/>
      <c r="G12" s="318">
        <f ca="1">DATA!$D$11/1000000</f>
        <v>3.4867433578900004</v>
      </c>
      <c r="H12" s="318">
        <f>C12*DATA!$D$5/1000000</f>
        <v>68.169782885348411</v>
      </c>
      <c r="I12" s="318">
        <f>(C12*DATA!$D$5*DATA!$D$7)/1000000</f>
        <v>1.533820114920339</v>
      </c>
      <c r="J12" s="316">
        <f t="shared" ca="1" si="1"/>
        <v>73.190346358158763</v>
      </c>
      <c r="K12" s="314"/>
      <c r="L12" s="316">
        <f>((D12*DATA!$D$23)/1000000)+((E12*DATA!$D$24)/1000000)</f>
        <v>90.842736000000002</v>
      </c>
      <c r="M12" s="316">
        <f t="shared" si="2"/>
        <v>90.842736000000002</v>
      </c>
      <c r="N12" s="316">
        <f t="shared" ca="1" si="6"/>
        <v>17.652389641841239</v>
      </c>
      <c r="O12" s="315">
        <f>1/(1+'[90]Asumsi I'!$C$3)^(KKF!A12)</f>
        <v>0.56742685571859919</v>
      </c>
      <c r="P12" s="316">
        <f t="shared" ca="1" si="7"/>
        <v>10.016439950389543</v>
      </c>
      <c r="Q12" s="316">
        <f t="shared" ca="1" si="9"/>
        <v>1.4267581761949142</v>
      </c>
      <c r="S12" s="304" t="str">
        <f t="shared" ca="1" si="3"/>
        <v/>
      </c>
      <c r="T12" s="320">
        <f t="shared" ca="1" si="10"/>
        <v>4.9191747856724684</v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62880</v>
      </c>
      <c r="D13" s="316">
        <f t="shared" si="5"/>
        <v>10480</v>
      </c>
      <c r="E13" s="316">
        <f t="shared" si="0"/>
        <v>52400</v>
      </c>
      <c r="F13" s="314"/>
      <c r="G13" s="318">
        <f ca="1">DATA!$D$11/1000000</f>
        <v>3.4867433578900004</v>
      </c>
      <c r="H13" s="318">
        <f>C13*DATA!$D$5/1000000</f>
        <v>68.169782885348411</v>
      </c>
      <c r="I13" s="318">
        <f>(C13*DATA!$D$5*DATA!$D$7)/1000000</f>
        <v>1.533820114920339</v>
      </c>
      <c r="J13" s="316">
        <f t="shared" ca="1" si="1"/>
        <v>73.190346358158763</v>
      </c>
      <c r="K13" s="314"/>
      <c r="L13" s="316">
        <f>((D13*DATA!$D$23)/1000000)+((E13*DATA!$D$24)/1000000)</f>
        <v>90.842736000000002</v>
      </c>
      <c r="M13" s="316">
        <f t="shared" si="2"/>
        <v>90.842736000000002</v>
      </c>
      <c r="N13" s="316">
        <f t="shared" ca="1" si="6"/>
        <v>17.652389641841239</v>
      </c>
      <c r="O13" s="315">
        <f>1/(1+'[90]Asumsi I'!$C$3)^(KKF!A13)</f>
        <v>0.50663112117732068</v>
      </c>
      <c r="P13" s="316">
        <f t="shared" ca="1" si="7"/>
        <v>8.9432499557049496</v>
      </c>
      <c r="Q13" s="316">
        <f t="shared" ca="1" si="9"/>
        <v>10.370008131899864</v>
      </c>
      <c r="S13" s="304" t="str">
        <f t="shared" ca="1" si="3"/>
        <v/>
      </c>
      <c r="T13" s="320">
        <f t="shared" ca="1" si="10"/>
        <v>5.4125436644951481</v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62880</v>
      </c>
      <c r="D14" s="316">
        <f t="shared" si="5"/>
        <v>10480</v>
      </c>
      <c r="E14" s="316">
        <f t="shared" si="0"/>
        <v>52400</v>
      </c>
      <c r="F14" s="314"/>
      <c r="G14" s="318">
        <f ca="1">DATA!$D$11/1000000</f>
        <v>3.4867433578900004</v>
      </c>
      <c r="H14" s="318">
        <f>C14*DATA!$D$5/1000000</f>
        <v>68.169782885348411</v>
      </c>
      <c r="I14" s="318">
        <f>(C14*DATA!$D$5*DATA!$D$7)/1000000</f>
        <v>1.533820114920339</v>
      </c>
      <c r="J14" s="316">
        <f t="shared" ca="1" si="1"/>
        <v>73.190346358158763</v>
      </c>
      <c r="K14" s="314"/>
      <c r="L14" s="316">
        <f>((D14*DATA!$D$23)/1000000)+((E14*DATA!$D$24)/1000000)</f>
        <v>90.842736000000002</v>
      </c>
      <c r="M14" s="316">
        <f t="shared" si="2"/>
        <v>90.842736000000002</v>
      </c>
      <c r="N14" s="316">
        <f t="shared" ca="1" si="6"/>
        <v>17.652389641841239</v>
      </c>
      <c r="O14" s="315">
        <f>1/(1+'[90]Asumsi I'!$C$3)^(KKF!A14)</f>
        <v>0.45234921533689343</v>
      </c>
      <c r="P14" s="316">
        <f t="shared" ca="1" si="7"/>
        <v>7.9850446033079896</v>
      </c>
      <c r="Q14" s="316">
        <f t="shared" ca="1" si="9"/>
        <v>18.355052735207853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62880</v>
      </c>
      <c r="D15" s="316">
        <f t="shared" si="5"/>
        <v>10480</v>
      </c>
      <c r="E15" s="316">
        <f t="shared" si="0"/>
        <v>52400</v>
      </c>
      <c r="F15" s="314"/>
      <c r="G15" s="318">
        <f ca="1">DATA!$D$11/1000000</f>
        <v>3.4867433578900004</v>
      </c>
      <c r="H15" s="318">
        <f>C15*DATA!$D$5/1000000</f>
        <v>68.169782885348411</v>
      </c>
      <c r="I15" s="318">
        <f>(C15*DATA!$D$5*DATA!$D$7)/1000000</f>
        <v>1.533820114920339</v>
      </c>
      <c r="J15" s="316">
        <f t="shared" ca="1" si="1"/>
        <v>73.190346358158763</v>
      </c>
      <c r="K15" s="314"/>
      <c r="L15" s="316">
        <f>((D15*DATA!$D$23)/1000000)+((E15*DATA!$D$24)/1000000)</f>
        <v>90.842736000000002</v>
      </c>
      <c r="M15" s="316">
        <f t="shared" si="2"/>
        <v>90.842736000000002</v>
      </c>
      <c r="N15" s="316">
        <f t="shared" ca="1" si="6"/>
        <v>17.652389641841239</v>
      </c>
      <c r="O15" s="315">
        <f>1/(1+'[90]Asumsi I'!$C$3)^(KKF!A15)</f>
        <v>0.4038832279793691</v>
      </c>
      <c r="P15" s="316">
        <f t="shared" ca="1" si="7"/>
        <v>7.1295041100964189</v>
      </c>
      <c r="Q15" s="316">
        <f t="shared" ca="1" si="9"/>
        <v>25.484556845304272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62880</v>
      </c>
      <c r="D16" s="316">
        <f t="shared" si="5"/>
        <v>10480</v>
      </c>
      <c r="E16" s="316">
        <f t="shared" si="0"/>
        <v>52400</v>
      </c>
      <c r="F16" s="314"/>
      <c r="G16" s="318">
        <f ca="1">DATA!$D$11/1000000</f>
        <v>3.4867433578900004</v>
      </c>
      <c r="H16" s="318">
        <f>C16*DATA!$D$5/1000000</f>
        <v>68.169782885348411</v>
      </c>
      <c r="I16" s="318">
        <f>(C16*DATA!$D$5*DATA!$D$7)/1000000</f>
        <v>1.533820114920339</v>
      </c>
      <c r="J16" s="316">
        <f t="shared" ca="1" si="1"/>
        <v>73.190346358158763</v>
      </c>
      <c r="K16" s="314"/>
      <c r="L16" s="316">
        <f>((D16*DATA!$D$23)/1000000)+((E16*DATA!$D$24)/1000000)</f>
        <v>90.842736000000002</v>
      </c>
      <c r="M16" s="316">
        <f t="shared" si="2"/>
        <v>90.842736000000002</v>
      </c>
      <c r="N16" s="316">
        <f t="shared" ca="1" si="6"/>
        <v>17.652389641841239</v>
      </c>
      <c r="O16" s="315">
        <f>1/(1+'[90]Asumsi I'!$C$3)^(KKF!A16)</f>
        <v>0.36061002498157957</v>
      </c>
      <c r="P16" s="316">
        <f t="shared" ca="1" si="7"/>
        <v>6.3656286697289453</v>
      </c>
      <c r="Q16" s="316">
        <f t="shared" ca="1" si="9"/>
        <v>31.850185515033218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62880</v>
      </c>
      <c r="D17" s="316">
        <f t="shared" si="5"/>
        <v>10480</v>
      </c>
      <c r="E17" s="316">
        <f t="shared" si="0"/>
        <v>52400</v>
      </c>
      <c r="F17" s="314"/>
      <c r="G17" s="318">
        <f ca="1">DATA!$D$11/1000000</f>
        <v>3.4867433578900004</v>
      </c>
      <c r="H17" s="318">
        <f>C17*DATA!$D$5/1000000</f>
        <v>68.169782885348411</v>
      </c>
      <c r="I17" s="318">
        <f>(C17*DATA!$D$5*DATA!$D$7)/1000000</f>
        <v>1.533820114920339</v>
      </c>
      <c r="J17" s="316">
        <f t="shared" ca="1" si="1"/>
        <v>73.190346358158763</v>
      </c>
      <c r="K17" s="314"/>
      <c r="L17" s="316">
        <f>((D17*DATA!$D$23)/1000000)+((E17*DATA!$D$24)/1000000)</f>
        <v>90.842736000000002</v>
      </c>
      <c r="M17" s="316">
        <f t="shared" si="2"/>
        <v>90.842736000000002</v>
      </c>
      <c r="N17" s="316">
        <f t="shared" ca="1" si="6"/>
        <v>17.652389641841239</v>
      </c>
      <c r="O17" s="315">
        <f>1/(1+'[90]Asumsi I'!$C$3)^(KKF!A17)</f>
        <v>0.32197323659069599</v>
      </c>
      <c r="P17" s="316">
        <f t="shared" ca="1" si="7"/>
        <v>5.6835970265437004</v>
      </c>
      <c r="Q17" s="316">
        <f t="shared" ca="1" si="9"/>
        <v>37.533782541576919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62880</v>
      </c>
      <c r="D18" s="316">
        <f t="shared" si="5"/>
        <v>10480</v>
      </c>
      <c r="E18" s="316">
        <f t="shared" si="0"/>
        <v>52400</v>
      </c>
      <c r="F18" s="314"/>
      <c r="G18" s="318">
        <f ca="1">DATA!$D$11/1000000</f>
        <v>3.4867433578900004</v>
      </c>
      <c r="H18" s="318">
        <f>C18*DATA!$D$5/1000000</f>
        <v>68.169782885348411</v>
      </c>
      <c r="I18" s="318">
        <f>(C18*DATA!$D$5*DATA!$D$7)/1000000</f>
        <v>1.533820114920339</v>
      </c>
      <c r="J18" s="316">
        <f t="shared" ca="1" si="1"/>
        <v>73.190346358158763</v>
      </c>
      <c r="K18" s="314"/>
      <c r="L18" s="316">
        <f>((D18*DATA!$D$23)/1000000)+((E18*DATA!$D$24)/1000000)</f>
        <v>90.842736000000002</v>
      </c>
      <c r="M18" s="316">
        <f t="shared" si="2"/>
        <v>90.842736000000002</v>
      </c>
      <c r="N18" s="316">
        <f t="shared" ca="1" si="6"/>
        <v>17.652389641841239</v>
      </c>
      <c r="O18" s="315">
        <f>1/(1+'[90]Asumsi I'!$C$3)^(KKF!A18)</f>
        <v>0.28747610409883567</v>
      </c>
      <c r="P18" s="316">
        <f t="shared" ca="1" si="7"/>
        <v>5.0746402022711603</v>
      </c>
      <c r="Q18" s="316">
        <f t="shared" ca="1" si="9"/>
        <v>42.608422743848081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62880</v>
      </c>
      <c r="D19" s="316">
        <f t="shared" si="5"/>
        <v>10480</v>
      </c>
      <c r="E19" s="316">
        <f t="shared" si="0"/>
        <v>52400</v>
      </c>
      <c r="F19" s="314"/>
      <c r="G19" s="318">
        <f ca="1">DATA!$D$11/1000000</f>
        <v>3.4867433578900004</v>
      </c>
      <c r="H19" s="318">
        <f>C19*DATA!$D$5/1000000</f>
        <v>68.169782885348411</v>
      </c>
      <c r="I19" s="318">
        <f>(C19*DATA!$D$5*DATA!$D$7)/1000000</f>
        <v>1.533820114920339</v>
      </c>
      <c r="J19" s="316">
        <f t="shared" ca="1" si="1"/>
        <v>73.190346358158763</v>
      </c>
      <c r="K19" s="314"/>
      <c r="L19" s="316">
        <f>((D19*DATA!$D$23)/1000000)+((E19*DATA!$D$24)/1000000)</f>
        <v>90.842736000000002</v>
      </c>
      <c r="M19" s="316">
        <f t="shared" si="2"/>
        <v>90.842736000000002</v>
      </c>
      <c r="N19" s="316">
        <f t="shared" ca="1" si="6"/>
        <v>17.652389641841239</v>
      </c>
      <c r="O19" s="315">
        <f>1/(1+'[90]Asumsi I'!$C$3)^(KKF!A19)</f>
        <v>0.25667509294538904</v>
      </c>
      <c r="P19" s="316">
        <f t="shared" ca="1" si="7"/>
        <v>4.5309287520278225</v>
      </c>
      <c r="Q19" s="316">
        <f t="shared" ca="1" si="9"/>
        <v>47.1393514958759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62880</v>
      </c>
      <c r="D20" s="316">
        <f t="shared" si="5"/>
        <v>10480</v>
      </c>
      <c r="E20" s="316">
        <f t="shared" si="0"/>
        <v>52400</v>
      </c>
      <c r="F20" s="314"/>
      <c r="G20" s="318">
        <f ca="1">DATA!$D$11/1000000</f>
        <v>3.4867433578900004</v>
      </c>
      <c r="H20" s="318">
        <f>C20*DATA!$D$5/1000000</f>
        <v>68.169782885348411</v>
      </c>
      <c r="I20" s="318">
        <f>(C20*DATA!$D$5*DATA!$D$7)/1000000</f>
        <v>1.533820114920339</v>
      </c>
      <c r="J20" s="316">
        <f t="shared" ca="1" si="1"/>
        <v>73.190346358158763</v>
      </c>
      <c r="K20" s="314"/>
      <c r="L20" s="316">
        <f>((D20*DATA!$D$23)/1000000)+((E20*DATA!$D$24)/1000000)</f>
        <v>90.842736000000002</v>
      </c>
      <c r="M20" s="316">
        <f t="shared" si="2"/>
        <v>90.842736000000002</v>
      </c>
      <c r="N20" s="316">
        <f t="shared" ca="1" si="6"/>
        <v>17.652389641841239</v>
      </c>
      <c r="O20" s="315">
        <f>1/(1+'[90]Asumsi I'!$C$3)^(KKF!A20)</f>
        <v>0.22917419012981158</v>
      </c>
      <c r="P20" s="316">
        <f t="shared" ca="1" si="7"/>
        <v>4.045472100024841</v>
      </c>
      <c r="Q20" s="316">
        <f t="shared" ca="1" si="9"/>
        <v>51.184823595900738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62880</v>
      </c>
      <c r="D21" s="316">
        <f t="shared" si="5"/>
        <v>10480</v>
      </c>
      <c r="E21" s="316">
        <f t="shared" si="0"/>
        <v>52400</v>
      </c>
      <c r="F21" s="314"/>
      <c r="G21" s="318">
        <f ca="1">DATA!$D$11/1000000</f>
        <v>3.4867433578900004</v>
      </c>
      <c r="H21" s="318">
        <f>C21*DATA!$D$5/1000000</f>
        <v>68.169782885348411</v>
      </c>
      <c r="I21" s="318">
        <f>(C21*DATA!$D$5*DATA!$D$7)/1000000</f>
        <v>1.533820114920339</v>
      </c>
      <c r="J21" s="316">
        <f t="shared" ca="1" si="1"/>
        <v>73.190346358158763</v>
      </c>
      <c r="K21" s="314"/>
      <c r="L21" s="316">
        <f>((D21*DATA!$D$23)/1000000)+((E21*DATA!$D$24)/1000000)</f>
        <v>90.842736000000002</v>
      </c>
      <c r="M21" s="316">
        <f t="shared" si="2"/>
        <v>90.842736000000002</v>
      </c>
      <c r="N21" s="316">
        <f t="shared" ca="1" si="6"/>
        <v>17.652389641841239</v>
      </c>
      <c r="O21" s="315">
        <f>1/(1+'[90]Asumsi I'!$C$3)^(KKF!A21)</f>
        <v>0.20461981261590317</v>
      </c>
      <c r="P21" s="316">
        <f t="shared" ca="1" si="7"/>
        <v>3.6120286607364647</v>
      </c>
      <c r="Q21" s="316">
        <f t="shared" ca="1" si="9"/>
        <v>54.796852256637202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62880</v>
      </c>
      <c r="D22" s="316">
        <f t="shared" si="5"/>
        <v>10480</v>
      </c>
      <c r="E22" s="316">
        <f t="shared" si="0"/>
        <v>52400</v>
      </c>
      <c r="F22" s="314"/>
      <c r="G22" s="318">
        <f ca="1">DATA!$D$11/1000000</f>
        <v>3.4867433578900004</v>
      </c>
      <c r="H22" s="318">
        <f>C22*DATA!$D$5/1000000</f>
        <v>68.169782885348411</v>
      </c>
      <c r="I22" s="318">
        <f>(C22*DATA!$D$5*DATA!$D$7)/1000000</f>
        <v>1.533820114920339</v>
      </c>
      <c r="J22" s="316">
        <f t="shared" ca="1" si="1"/>
        <v>73.190346358158763</v>
      </c>
      <c r="K22" s="314"/>
      <c r="L22" s="316">
        <f>((D22*DATA!$D$23)/1000000)+((E22*DATA!$D$24)/1000000)</f>
        <v>90.842736000000002</v>
      </c>
      <c r="M22" s="316">
        <f t="shared" si="2"/>
        <v>90.842736000000002</v>
      </c>
      <c r="N22" s="316">
        <f t="shared" ca="1" si="6"/>
        <v>17.652389641841239</v>
      </c>
      <c r="O22" s="315">
        <f>1/(1+'[90]Asumsi I'!$C$3)^(KKF!A22)</f>
        <v>0.18269626126419927</v>
      </c>
      <c r="P22" s="316">
        <f t="shared" ca="1" si="7"/>
        <v>3.225025589943272</v>
      </c>
      <c r="Q22" s="316">
        <f t="shared" ca="1" si="9"/>
        <v>58.021877846580473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62880</v>
      </c>
      <c r="D23" s="316">
        <f t="shared" si="5"/>
        <v>10480</v>
      </c>
      <c r="E23" s="316">
        <f t="shared" si="0"/>
        <v>52400</v>
      </c>
      <c r="F23" s="314"/>
      <c r="G23" s="318">
        <f ca="1">DATA!$D$11/1000000</f>
        <v>3.4867433578900004</v>
      </c>
      <c r="H23" s="318">
        <f>C23*DATA!$D$5/1000000</f>
        <v>68.169782885348411</v>
      </c>
      <c r="I23" s="318">
        <f>(C23*DATA!$D$5*DATA!$D$7)/1000000</f>
        <v>1.533820114920339</v>
      </c>
      <c r="J23" s="316">
        <f t="shared" ca="1" si="1"/>
        <v>73.190346358158763</v>
      </c>
      <c r="K23" s="314"/>
      <c r="L23" s="316">
        <f>((D23*DATA!$D$23)/1000000)+((E23*DATA!$D$24)/1000000)</f>
        <v>90.842736000000002</v>
      </c>
      <c r="M23" s="316">
        <f t="shared" si="2"/>
        <v>90.842736000000002</v>
      </c>
      <c r="N23" s="316">
        <f t="shared" ca="1" si="6"/>
        <v>17.652389641841239</v>
      </c>
      <c r="O23" s="315">
        <f>1/(1+'[90]Asumsi I'!$C$3)^(KKF!A23)</f>
        <v>0.16312166184303503</v>
      </c>
      <c r="P23" s="316">
        <f t="shared" ca="1" si="7"/>
        <v>2.8794871338779209</v>
      </c>
      <c r="Q23" s="316">
        <f t="shared" ca="1" si="9"/>
        <v>60.901364980458396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62880</v>
      </c>
      <c r="D24" s="316">
        <f t="shared" si="5"/>
        <v>10480</v>
      </c>
      <c r="E24" s="316">
        <f t="shared" si="0"/>
        <v>52400</v>
      </c>
      <c r="F24" s="314"/>
      <c r="G24" s="318">
        <f ca="1">DATA!$D$11/1000000</f>
        <v>3.4867433578900004</v>
      </c>
      <c r="H24" s="318">
        <f>C24*DATA!$D$5/1000000</f>
        <v>68.169782885348411</v>
      </c>
      <c r="I24" s="318">
        <f>(C24*DATA!$D$5*DATA!$D$7)/1000000</f>
        <v>1.533820114920339</v>
      </c>
      <c r="J24" s="316">
        <f t="shared" ca="1" si="1"/>
        <v>73.190346358158763</v>
      </c>
      <c r="K24" s="314"/>
      <c r="L24" s="316">
        <f>((D24*DATA!$D$23)/1000000)+((E24*DATA!$D$24)/1000000)</f>
        <v>90.842736000000002</v>
      </c>
      <c r="M24" s="316">
        <f t="shared" si="2"/>
        <v>90.842736000000002</v>
      </c>
      <c r="N24" s="316">
        <f t="shared" ca="1" si="6"/>
        <v>17.652389641841239</v>
      </c>
      <c r="O24" s="315">
        <f>1/(1+'[90]Asumsi I'!$C$3)^(KKF!A24)</f>
        <v>0.14564434093128129</v>
      </c>
      <c r="P24" s="316">
        <f t="shared" ca="1" si="7"/>
        <v>2.5709706552481437</v>
      </c>
      <c r="Q24" s="316">
        <f t="shared" ca="1" si="9"/>
        <v>63.472335635706543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62880</v>
      </c>
      <c r="D25" s="316">
        <f t="shared" si="5"/>
        <v>10480</v>
      </c>
      <c r="E25" s="316">
        <f t="shared" si="0"/>
        <v>52400</v>
      </c>
      <c r="F25" s="314"/>
      <c r="G25" s="318">
        <f ca="1">DATA!$D$11/1000000</f>
        <v>3.4867433578900004</v>
      </c>
      <c r="H25" s="318">
        <f>C25*DATA!$D$5/1000000</f>
        <v>68.169782885348411</v>
      </c>
      <c r="I25" s="318">
        <f>(C25*DATA!$D$5*DATA!$D$7)/1000000</f>
        <v>1.533820114920339</v>
      </c>
      <c r="J25" s="316">
        <f t="shared" ca="1" si="1"/>
        <v>73.190346358158763</v>
      </c>
      <c r="K25" s="314"/>
      <c r="L25" s="316">
        <f>((D25*DATA!$D$23)/1000000)+((E25*DATA!$D$24)/1000000)</f>
        <v>90.842736000000002</v>
      </c>
      <c r="M25" s="316">
        <f t="shared" si="2"/>
        <v>90.842736000000002</v>
      </c>
      <c r="N25" s="316">
        <f t="shared" ca="1" si="6"/>
        <v>17.652389641841239</v>
      </c>
      <c r="O25" s="315">
        <f>1/(1+'[90]Asumsi I'!$C$3)^(KKF!A25)</f>
        <v>0.13003959011721541</v>
      </c>
      <c r="P25" s="316">
        <f t="shared" ca="1" si="7"/>
        <v>2.2955095136144137</v>
      </c>
      <c r="Q25" s="316">
        <f t="shared" ca="1" si="9"/>
        <v>65.767845149320962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62880</v>
      </c>
      <c r="D26" s="316">
        <f t="shared" si="5"/>
        <v>10480</v>
      </c>
      <c r="E26" s="316">
        <f t="shared" si="0"/>
        <v>52400</v>
      </c>
      <c r="F26" s="314"/>
      <c r="G26" s="318">
        <f ca="1">DATA!$D$11/1000000</f>
        <v>3.4867433578900004</v>
      </c>
      <c r="H26" s="318">
        <f>C26*DATA!$D$5/1000000</f>
        <v>68.169782885348411</v>
      </c>
      <c r="I26" s="318">
        <f>(C26*DATA!$D$5*DATA!$D$7)/1000000</f>
        <v>1.533820114920339</v>
      </c>
      <c r="J26" s="316">
        <f t="shared" ca="1" si="1"/>
        <v>73.190346358158763</v>
      </c>
      <c r="K26" s="314"/>
      <c r="L26" s="316">
        <f>((D26*DATA!$D$23)/1000000)+((E26*DATA!$D$24)/1000000)</f>
        <v>90.842736000000002</v>
      </c>
      <c r="M26" s="316">
        <f t="shared" si="2"/>
        <v>90.842736000000002</v>
      </c>
      <c r="N26" s="316">
        <f t="shared" ca="1" si="6"/>
        <v>17.652389641841239</v>
      </c>
      <c r="O26" s="315">
        <f>1/(1+'[90]Asumsi I'!$C$3)^(KKF!A26)</f>
        <v>0.1161067768903709</v>
      </c>
      <c r="P26" s="316">
        <f t="shared" ca="1" si="7"/>
        <v>2.0495620657271552</v>
      </c>
      <c r="Q26" s="316">
        <f t="shared" ca="1" si="9"/>
        <v>67.817407215048121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62880</v>
      </c>
      <c r="D27" s="316">
        <f t="shared" si="5"/>
        <v>10480</v>
      </c>
      <c r="E27" s="316">
        <f t="shared" si="0"/>
        <v>52400</v>
      </c>
      <c r="F27" s="314"/>
      <c r="G27" s="318">
        <f ca="1">DATA!$D$11/1000000</f>
        <v>3.4867433578900004</v>
      </c>
      <c r="H27" s="318">
        <f>C27*DATA!$D$5/1000000</f>
        <v>68.169782885348411</v>
      </c>
      <c r="I27" s="318">
        <f>(C27*DATA!$D$5*DATA!$D$7)/1000000</f>
        <v>1.533820114920339</v>
      </c>
      <c r="J27" s="316">
        <f t="shared" ca="1" si="1"/>
        <v>73.190346358158763</v>
      </c>
      <c r="K27" s="314"/>
      <c r="L27" s="316">
        <f>((D27*DATA!$D$23)/1000000)+((E27*DATA!$D$24)/1000000)</f>
        <v>90.842736000000002</v>
      </c>
      <c r="M27" s="316">
        <f t="shared" si="2"/>
        <v>90.842736000000002</v>
      </c>
      <c r="N27" s="316">
        <f t="shared" ca="1" si="6"/>
        <v>17.652389641841239</v>
      </c>
      <c r="O27" s="315">
        <f>1/(1+'[90]Asumsi I'!$C$3)^(KKF!A27)</f>
        <v>0.1036667650806883</v>
      </c>
      <c r="P27" s="316">
        <f t="shared" ca="1" si="7"/>
        <v>1.8299661301135313</v>
      </c>
      <c r="Q27" s="316">
        <f t="shared" ca="1" si="9"/>
        <v>69.647373345161654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62880</v>
      </c>
      <c r="D28" s="316">
        <f t="shared" si="5"/>
        <v>10480</v>
      </c>
      <c r="E28" s="316">
        <f t="shared" si="0"/>
        <v>52400</v>
      </c>
      <c r="F28" s="314"/>
      <c r="G28" s="318">
        <f ca="1">DATA!$D$11/1000000</f>
        <v>3.4867433578900004</v>
      </c>
      <c r="H28" s="318">
        <f>C28*DATA!$D$5/1000000</f>
        <v>68.169782885348411</v>
      </c>
      <c r="I28" s="318">
        <f>(C28*DATA!$D$5*DATA!$D$7)/1000000</f>
        <v>1.533820114920339</v>
      </c>
      <c r="J28" s="316">
        <f t="shared" ca="1" si="1"/>
        <v>73.190346358158763</v>
      </c>
      <c r="K28" s="314"/>
      <c r="L28" s="316">
        <f>((D28*DATA!$D$23)/1000000)+((E28*DATA!$D$24)/1000000)</f>
        <v>90.842736000000002</v>
      </c>
      <c r="M28" s="316">
        <f t="shared" si="2"/>
        <v>90.842736000000002</v>
      </c>
      <c r="N28" s="316">
        <f t="shared" ca="1" si="6"/>
        <v>17.652389641841239</v>
      </c>
      <c r="O28" s="315">
        <f>1/(1+'[90]Asumsi I'!$C$3)^(KKF!A28)</f>
        <v>9.2559611679185971E-2</v>
      </c>
      <c r="P28" s="316">
        <f t="shared" ca="1" si="7"/>
        <v>1.6338983304585097</v>
      </c>
      <c r="Q28" s="316">
        <f t="shared" ca="1" si="9"/>
        <v>71.281271675620161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62880</v>
      </c>
      <c r="D29" s="316">
        <f t="shared" si="5"/>
        <v>10480</v>
      </c>
      <c r="E29" s="316">
        <f t="shared" si="0"/>
        <v>52400</v>
      </c>
      <c r="F29" s="314"/>
      <c r="G29" s="318">
        <f ca="1">DATA!$D$11/1000000</f>
        <v>3.4867433578900004</v>
      </c>
      <c r="H29" s="318">
        <f>C29*DATA!$D$5/1000000</f>
        <v>68.169782885348411</v>
      </c>
      <c r="I29" s="318">
        <f>(C29*DATA!$D$5*DATA!$D$7)/1000000</f>
        <v>1.533820114920339</v>
      </c>
      <c r="J29" s="316">
        <f t="shared" ca="1" si="1"/>
        <v>73.190346358158763</v>
      </c>
      <c r="K29" s="314"/>
      <c r="L29" s="316">
        <f>((D29*DATA!$D$23)/1000000)+((E29*DATA!$D$24)/1000000)</f>
        <v>90.842736000000002</v>
      </c>
      <c r="M29" s="316">
        <f t="shared" si="2"/>
        <v>90.842736000000002</v>
      </c>
      <c r="N29" s="316">
        <f t="shared" ca="1" si="6"/>
        <v>17.652389641841239</v>
      </c>
      <c r="O29" s="315">
        <f>1/(1+'[90]Asumsi I'!$C$3)^(KKF!A29)</f>
        <v>8.2642510427844609E-2</v>
      </c>
      <c r="P29" s="316">
        <f t="shared" ca="1" si="7"/>
        <v>1.4588377950522409</v>
      </c>
      <c r="Q29" s="316">
        <f t="shared" ca="1" si="9"/>
        <v>72.740109470672408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62880</v>
      </c>
      <c r="D30" s="316">
        <f t="shared" si="5"/>
        <v>10480</v>
      </c>
      <c r="E30" s="316">
        <f t="shared" si="0"/>
        <v>52400</v>
      </c>
      <c r="F30" s="314"/>
      <c r="G30" s="318">
        <f ca="1">DATA!$D$11/1000000</f>
        <v>3.4867433578900004</v>
      </c>
      <c r="H30" s="318">
        <f>C30*DATA!$D$5/1000000</f>
        <v>68.169782885348411</v>
      </c>
      <c r="I30" s="318">
        <f>(C30*DATA!$D$5*DATA!$D$7)/1000000</f>
        <v>1.533820114920339</v>
      </c>
      <c r="J30" s="316">
        <f t="shared" ca="1" si="1"/>
        <v>73.190346358158763</v>
      </c>
      <c r="K30" s="314"/>
      <c r="L30" s="316">
        <f>((D30*DATA!$D$23)/1000000)+((E30*DATA!$D$24)/1000000)</f>
        <v>90.842736000000002</v>
      </c>
      <c r="M30" s="316">
        <f t="shared" si="2"/>
        <v>90.842736000000002</v>
      </c>
      <c r="N30" s="316">
        <f t="shared" ca="1" si="6"/>
        <v>17.652389641841239</v>
      </c>
      <c r="O30" s="315">
        <f>1/(1+'[90]Asumsi I'!$C$3)^(KKF!A30)</f>
        <v>7.3787955739146982E-2</v>
      </c>
      <c r="P30" s="316">
        <f t="shared" ca="1" si="7"/>
        <v>1.302533745582358</v>
      </c>
      <c r="Q30" s="316">
        <f t="shared" ca="1" si="9"/>
        <v>74.04264321625476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62880</v>
      </c>
      <c r="D31" s="316">
        <f t="shared" si="5"/>
        <v>10480</v>
      </c>
      <c r="E31" s="316">
        <f t="shared" si="0"/>
        <v>52400</v>
      </c>
      <c r="F31" s="314"/>
      <c r="G31" s="318">
        <f ca="1">DATA!$D$11/1000000</f>
        <v>3.4867433578900004</v>
      </c>
      <c r="H31" s="318">
        <f>C31*DATA!$D$5/1000000</f>
        <v>68.169782885348411</v>
      </c>
      <c r="I31" s="318">
        <f>(C31*DATA!$D$5*DATA!$D$7)/1000000</f>
        <v>1.533820114920339</v>
      </c>
      <c r="J31" s="316">
        <f t="shared" ca="1" si="1"/>
        <v>73.190346358158763</v>
      </c>
      <c r="K31" s="314"/>
      <c r="L31" s="316">
        <f>((D31*DATA!$D$23)/1000000)+((E31*DATA!$D$24)/1000000)</f>
        <v>90.842736000000002</v>
      </c>
      <c r="M31" s="316">
        <f t="shared" si="2"/>
        <v>90.842736000000002</v>
      </c>
      <c r="N31" s="316">
        <f t="shared" ca="1" si="6"/>
        <v>17.652389641841239</v>
      </c>
      <c r="O31" s="315">
        <f>1/(1+'[90]Asumsi I'!$C$3)^(KKF!A31)</f>
        <v>6.5882103338524081E-2</v>
      </c>
      <c r="P31" s="316">
        <f t="shared" ca="1" si="7"/>
        <v>1.1629765585556766</v>
      </c>
      <c r="Q31" s="316">
        <f ca="1">Q30+P31</f>
        <v>75.20561977481043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62880</v>
      </c>
      <c r="D32" s="316">
        <f t="shared" si="5"/>
        <v>10480</v>
      </c>
      <c r="E32" s="316">
        <f t="shared" si="0"/>
        <v>52400</v>
      </c>
      <c r="F32" s="314"/>
      <c r="G32" s="318">
        <f ca="1">DATA!$D$11/1000000</f>
        <v>3.4867433578900004</v>
      </c>
      <c r="H32" s="318">
        <f>C32*DATA!$D$5/1000000</f>
        <v>68.169782885348411</v>
      </c>
      <c r="I32" s="318">
        <f>(C32*DATA!$D$5*DATA!$D$7)/1000000</f>
        <v>1.533820114920339</v>
      </c>
      <c r="J32" s="316">
        <f t="shared" ca="1" si="1"/>
        <v>73.190346358158763</v>
      </c>
      <c r="K32" s="314"/>
      <c r="L32" s="316">
        <f>((D32*DATA!$D$23)/1000000)+((E32*DATA!$D$24)/1000000)</f>
        <v>90.842736000000002</v>
      </c>
      <c r="M32" s="316">
        <f t="shared" si="2"/>
        <v>90.842736000000002</v>
      </c>
      <c r="N32" s="316">
        <f t="shared" ca="1" si="6"/>
        <v>17.652389641841239</v>
      </c>
      <c r="O32" s="315">
        <f>1/(1+'[90]Asumsi I'!$C$3)^(KKF!A32)</f>
        <v>5.8823306552253637E-2</v>
      </c>
      <c r="P32" s="316">
        <f t="shared" ca="1" si="7"/>
        <v>1.0383719272818539</v>
      </c>
      <c r="Q32" s="316">
        <f ca="1">Q31+P32</f>
        <v>76.243991702092288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7" t="s">
        <v>1374</v>
      </c>
      <c r="G33" s="617"/>
      <c r="H33" s="617"/>
      <c r="I33" s="324"/>
      <c r="J33" s="325">
        <f ca="1">SUM(J7:J32)</f>
        <v>2054.0516388732067</v>
      </c>
      <c r="K33" s="617" t="s">
        <v>1375</v>
      </c>
      <c r="L33" s="617"/>
      <c r="M33" s="325">
        <f>SUM(M7:M32)</f>
        <v>2433.155224000001</v>
      </c>
      <c r="N33" s="323"/>
      <c r="O33" s="323"/>
      <c r="P33" s="326"/>
      <c r="Q33" s="326"/>
      <c r="S33" s="304">
        <f ca="1">COUNTIF(S7:S32,"a")</f>
        <v>5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12.706097274648696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5.1658592250838087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1.1845638045082254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68.074992591153816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0.28321587646575908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3" priority="1" stopIfTrue="1" operator="greaterThanOrEqual">
      <formula>$F$7</formula>
    </cfRule>
    <cfRule type="cellIs" dxfId="22" priority="2" stopIfTrue="1" operator="lessThan">
      <formula>$F$7</formula>
    </cfRule>
  </conditionalFormatting>
  <conditionalFormatting sqref="Q7:Q32">
    <cfRule type="cellIs" dxfId="21" priority="3" operator="lessThan">
      <formula>0</formula>
    </cfRule>
    <cfRule type="cellIs" dxfId="20" priority="4" operator="lessThan">
      <formula>0</formula>
    </cfRule>
    <cfRule type="cellIs" dxfId="19" priority="5" operator="lessThan">
      <formula>-6395.81</formula>
    </cfRule>
    <cfRule type="cellIs" dxfId="1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FF6699"/>
    <pageSetUpPr fitToPage="1"/>
  </sheetPr>
  <dimension ref="A1:V184"/>
  <sheetViews>
    <sheetView showGridLines="0" zoomScale="85" zoomScaleNormal="85" zoomScaleSheetLayoutView="70" workbookViewId="0">
      <pane ySplit="13" topLeftCell="A167" activePane="bottomLeft" state="frozen"/>
      <selection activeCell="H1093" sqref="H1093"/>
      <selection pane="bottomLeft" activeCell="C34" sqref="C34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0" t="s">
        <v>1036</v>
      </c>
      <c r="P3" s="640"/>
      <c r="Q3" s="346"/>
      <c r="T3" s="344"/>
      <c r="U3" s="345" t="s">
        <v>1041</v>
      </c>
      <c r="V3" s="344"/>
    </row>
    <row r="4" spans="1:22" ht="15.75" customHeight="1">
      <c r="B4" s="641" t="s">
        <v>1023</v>
      </c>
      <c r="C4" s="641"/>
      <c r="D4" s="641"/>
      <c r="E4" s="641"/>
      <c r="F4" s="641"/>
      <c r="G4" s="641"/>
      <c r="H4" s="641"/>
      <c r="I4" s="641"/>
      <c r="J4" s="641"/>
      <c r="K4" s="641"/>
      <c r="O4" s="640"/>
      <c r="P4" s="64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4" t="str">
        <f>DATA!D14</f>
        <v>AGR MUHAMMAD ROGHIB</v>
      </c>
      <c r="H6" s="624"/>
      <c r="I6" s="624"/>
      <c r="J6" s="624"/>
      <c r="K6" s="62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3" t="s">
        <v>0</v>
      </c>
      <c r="C11" s="645" t="s">
        <v>1</v>
      </c>
      <c r="D11" s="634" t="s">
        <v>42</v>
      </c>
      <c r="E11" s="634" t="s">
        <v>43</v>
      </c>
      <c r="F11" s="634" t="s">
        <v>2</v>
      </c>
      <c r="G11" s="648" t="s">
        <v>41</v>
      </c>
      <c r="H11" s="634" t="s">
        <v>3</v>
      </c>
      <c r="I11" s="634"/>
      <c r="J11" s="634"/>
      <c r="K11" s="635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4"/>
      <c r="C12" s="646"/>
      <c r="D12" s="638"/>
      <c r="E12" s="638"/>
      <c r="F12" s="638"/>
      <c r="G12" s="649"/>
      <c r="H12" s="636" t="s">
        <v>46</v>
      </c>
      <c r="I12" s="636" t="s">
        <v>5</v>
      </c>
      <c r="J12" s="638" t="s">
        <v>47</v>
      </c>
      <c r="K12" s="63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4"/>
      <c r="C13" s="647"/>
      <c r="D13" s="638"/>
      <c r="E13" s="638"/>
      <c r="F13" s="638"/>
      <c r="G13" s="650"/>
      <c r="H13" s="637"/>
      <c r="I13" s="637"/>
      <c r="J13" s="638"/>
      <c r="K13" s="63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1613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20" ca="1" si="4">IF(OR(D15="MDU",D15="MDU-KD"),(IF($O$3="RAB NON MDU","PLN KD",G15*F15)),0)</f>
        <v>0</v>
      </c>
      <c r="I15" s="361">
        <f t="shared" ref="I15:I20" ca="1" si="5">IF(D15="HDW",G15*F15,0)</f>
        <v>0</v>
      </c>
      <c r="J15" s="361">
        <f t="shared" ref="J15:J20" ca="1" si="6">IF(D15="JASA",G15*F15,0)</f>
        <v>0</v>
      </c>
      <c r="K15" s="362">
        <f t="shared" ref="K15:K20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4"/>
        <v>0</v>
      </c>
      <c r="I17" s="361">
        <f t="shared" ca="1" si="5"/>
        <v>5800000</v>
      </c>
      <c r="J17" s="361">
        <f t="shared" ca="1" si="6"/>
        <v>0</v>
      </c>
      <c r="K17" s="362">
        <f t="shared" ca="1" si="7"/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104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2</v>
      </c>
      <c r="G18" s="360">
        <f ca="1">IF(ISERROR(OFFSET('HARGA SATUAN'!$I$6,MATCH(RAB!C18,'HARGA SATUAN'!$C$7:$C$1492,0),0)),0,OFFSET('HARGA SATUAN'!$I$6,MATCH(RAB!C18,'HARGA SATUAN'!$C$7:$C$1492,0),0))</f>
        <v>6074400</v>
      </c>
      <c r="H18" s="361">
        <f t="shared" ref="H18" ca="1" si="8">IF(OR(D18="MDU",D18="MDU-KD"),(IF($O$3="RAB NON MDU","PLN KD",G18*F18)),0)</f>
        <v>0</v>
      </c>
      <c r="I18" s="361">
        <f t="shared" ref="I18" ca="1" si="9">IF(D18="HDW",G18*F18,0)</f>
        <v>12148800</v>
      </c>
      <c r="J18" s="361">
        <f t="shared" ref="J18" ca="1" si="10">IF(D18="JASA",G18*F18,0)</f>
        <v>0</v>
      </c>
      <c r="K18" s="362">
        <f t="shared" ref="K18" ca="1" si="11">SUM(H18:J18)</f>
        <v>12148800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8">
        <f>F17</f>
        <v>1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4"/>
        <v>0</v>
      </c>
      <c r="I19" s="361">
        <f t="shared" ca="1" si="5"/>
        <v>0</v>
      </c>
      <c r="J19" s="361">
        <f t="shared" ca="1" si="6"/>
        <v>10066.666666666668</v>
      </c>
      <c r="K19" s="362">
        <f t="shared" ca="1" si="7"/>
        <v>10066.666666666668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>
        <v>4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368">
        <v>2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4"/>
        <v>0</v>
      </c>
      <c r="I20" s="361">
        <f t="shared" ca="1" si="5"/>
        <v>400000</v>
      </c>
      <c r="J20" s="361">
        <f t="shared" ca="1" si="6"/>
        <v>0</v>
      </c>
      <c r="K20" s="362">
        <f t="shared" ca="1" si="7"/>
        <v>400000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71"/>
      <c r="C21" s="372"/>
      <c r="D21" s="358"/>
      <c r="E21" s="359"/>
      <c r="F21" s="368"/>
      <c r="G21" s="360"/>
      <c r="H21" s="361"/>
      <c r="I21" s="361"/>
      <c r="J21" s="361"/>
      <c r="K21" s="362"/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366" t="s">
        <v>1614</v>
      </c>
      <c r="C22" s="367" t="s">
        <v>1615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150" ca="1" si="12">IF(OR(D22="MDU",D22="MDU-KD"),(IF($O$3="RAB NON MDU","PLN KD",G22*F22)),0)</f>
        <v>0</v>
      </c>
      <c r="I22" s="361">
        <f t="shared" ref="I22:I150" ca="1" si="13">IF(D22="HDW",G22*F22,0)</f>
        <v>0</v>
      </c>
      <c r="J22" s="361">
        <f t="shared" ref="J22:J150" ca="1" si="14">IF(D22="JASA",G22*F22,0)</f>
        <v>0</v>
      </c>
      <c r="K22" s="362">
        <f t="shared" ref="K22:K150" ca="1" si="15">SUM(H22:J22)</f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494"/>
      <c r="C23" s="495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31" ca="1" si="16">IF(OR(D23="MDU",D23="MDU-KD"),(IF($O$3="RAB NON MDU","PLN KD",G23*F23)),0)</f>
        <v>0</v>
      </c>
      <c r="I23" s="361">
        <f t="shared" ref="I23:I31" ca="1" si="17">IF(D23="HDW",G23*F23,0)</f>
        <v>0</v>
      </c>
      <c r="J23" s="361">
        <f t="shared" ref="J23:J31" ca="1" si="18">IF(D23="JASA",G23*F23,0)</f>
        <v>0</v>
      </c>
      <c r="K23" s="362">
        <f t="shared" ref="K23:K31" ca="1" si="19">SUM(H23:J23)</f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494"/>
      <c r="C24" s="512" t="s">
        <v>1630</v>
      </c>
      <c r="D24" s="358"/>
      <c r="E24" s="359"/>
      <c r="F24" s="368"/>
      <c r="G24" s="360"/>
      <c r="H24" s="361"/>
      <c r="I24" s="361"/>
      <c r="J24" s="361"/>
      <c r="K24" s="362"/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13"/>
      <c r="C25" s="514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503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6"/>
        <v>0</v>
      </c>
      <c r="I25" s="361">
        <f t="shared" ca="1" si="17"/>
        <v>0</v>
      </c>
      <c r="J25" s="361">
        <f t="shared" ca="1" si="18"/>
        <v>0</v>
      </c>
      <c r="K25" s="362">
        <f t="shared" ca="1" si="19"/>
        <v>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15" t="s">
        <v>1035</v>
      </c>
      <c r="C26" s="516" t="s">
        <v>1629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504">
        <v>3</v>
      </c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16"/>
        <v>0</v>
      </c>
      <c r="I26" s="361">
        <f t="shared" ca="1" si="17"/>
        <v>0</v>
      </c>
      <c r="J26" s="361">
        <f t="shared" ca="1" si="18"/>
        <v>0</v>
      </c>
      <c r="K26" s="362">
        <f t="shared" ca="1" si="19"/>
        <v>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15">
        <v>1</v>
      </c>
      <c r="C27" s="109" t="s">
        <v>1564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4">
        <f>F26*1</f>
        <v>3</v>
      </c>
      <c r="G27" s="360">
        <f ca="1">IF(ISERROR(OFFSET('HARGA SATUAN'!$I$6,MATCH(RAB!C27,'HARGA SATUAN'!$C$7:$C$1492,0),0)),0,OFFSET('HARGA SATUAN'!$I$6,MATCH(RAB!C27,'HARGA SATUAN'!$C$7:$C$1492,0),0))</f>
        <v>235900</v>
      </c>
      <c r="H27" s="361">
        <f t="shared" ca="1" si="16"/>
        <v>707700</v>
      </c>
      <c r="I27" s="361">
        <f t="shared" ca="1" si="17"/>
        <v>0</v>
      </c>
      <c r="J27" s="361">
        <f t="shared" ca="1" si="18"/>
        <v>0</v>
      </c>
      <c r="K27" s="362">
        <f t="shared" ca="1" si="19"/>
        <v>707700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15">
        <v>2</v>
      </c>
      <c r="C28" s="516" t="s">
        <v>26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4">
        <f>F26*2</f>
        <v>6</v>
      </c>
      <c r="G28" s="360">
        <f ca="1">IF(ISERROR(OFFSET('HARGA SATUAN'!$I$6,MATCH(RAB!C28,'HARGA SATUAN'!$C$7:$C$1492,0),0)),0,OFFSET('HARGA SATUAN'!$I$6,MATCH(RAB!C28,'HARGA SATUAN'!$C$7:$C$1492,0),0))</f>
        <v>2500</v>
      </c>
      <c r="H28" s="361">
        <f t="shared" ca="1" si="16"/>
        <v>0</v>
      </c>
      <c r="I28" s="361">
        <f t="shared" ca="1" si="17"/>
        <v>15000</v>
      </c>
      <c r="J28" s="361">
        <f t="shared" ca="1" si="18"/>
        <v>0</v>
      </c>
      <c r="K28" s="362">
        <f t="shared" ca="1" si="19"/>
        <v>15000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15">
        <v>3</v>
      </c>
      <c r="C29" s="516" t="s">
        <v>38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Mtr</v>
      </c>
      <c r="F29" s="504">
        <f>F27*1.8</f>
        <v>5.4</v>
      </c>
      <c r="G29" s="360">
        <f ca="1">IF(ISERROR(OFFSET('HARGA SATUAN'!$I$6,MATCH(RAB!C29,'HARGA SATUAN'!$C$7:$C$1492,0),0)),0,OFFSET('HARGA SATUAN'!$I$6,MATCH(RAB!C29,'HARGA SATUAN'!$C$7:$C$1492,0),0))</f>
        <v>8550</v>
      </c>
      <c r="H29" s="361">
        <f t="shared" ca="1" si="16"/>
        <v>0</v>
      </c>
      <c r="I29" s="361">
        <f t="shared" ca="1" si="17"/>
        <v>46170</v>
      </c>
      <c r="J29" s="361">
        <f t="shared" ca="1" si="18"/>
        <v>0</v>
      </c>
      <c r="K29" s="362">
        <f t="shared" ca="1" si="19"/>
        <v>46170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15">
        <v>4</v>
      </c>
      <c r="C30" s="516" t="s">
        <v>744</v>
      </c>
      <c r="D30" s="358" t="str">
        <f ca="1">IF(ISERROR(OFFSET('HARGA SATUAN'!$D$6,MATCH(RAB!C30,'HARGA SATUAN'!$C$7:$C$1492,0),0)),"",OFFSET('HARGA SATUAN'!$D$6,MATCH(RAB!C30,'HARGA SATUAN'!$C$7:$C$1492,0),0))</f>
        <v>JASA</v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4">
        <f>F26*1</f>
        <v>3</v>
      </c>
      <c r="G30" s="360">
        <f ca="1">IF(ISERROR(OFFSET('HARGA SATUAN'!$I$6,MATCH(RAB!C30,'HARGA SATUAN'!$C$7:$C$1492,0),0)),0,OFFSET('HARGA SATUAN'!$I$6,MATCH(RAB!C30,'HARGA SATUAN'!$C$7:$C$1492,0),0))</f>
        <v>31200</v>
      </c>
      <c r="H30" s="361">
        <f t="shared" ca="1" si="16"/>
        <v>0</v>
      </c>
      <c r="I30" s="361">
        <f t="shared" ca="1" si="17"/>
        <v>0</v>
      </c>
      <c r="J30" s="361">
        <f t="shared" ca="1" si="18"/>
        <v>93600</v>
      </c>
      <c r="K30" s="362">
        <f t="shared" ca="1" si="19"/>
        <v>93600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13"/>
      <c r="C31" s="514"/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503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16"/>
        <v>0</v>
      </c>
      <c r="I31" s="361">
        <f t="shared" ca="1" si="17"/>
        <v>0</v>
      </c>
      <c r="J31" s="361">
        <f t="shared" ca="1" si="18"/>
        <v>0</v>
      </c>
      <c r="K31" s="362">
        <f t="shared" ca="1" si="19"/>
        <v>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13"/>
      <c r="C32" s="512" t="s">
        <v>1633</v>
      </c>
      <c r="D32" s="358"/>
      <c r="E32" s="359"/>
      <c r="F32" s="503"/>
      <c r="G32" s="360"/>
      <c r="H32" s="361"/>
      <c r="I32" s="361"/>
      <c r="J32" s="361"/>
      <c r="K32" s="362"/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15" t="s">
        <v>1035</v>
      </c>
      <c r="C33" s="516" t="s">
        <v>1631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503">
        <v>2</v>
      </c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ref="H33:H51" ca="1" si="20">IF(OR(D33="MDU",D33="MDU-KD"),(IF($O$3="RAB NON MDU","PLN KD",G33*F33)),0)</f>
        <v>0</v>
      </c>
      <c r="I33" s="361">
        <f t="shared" ref="I33:I51" ca="1" si="21">IF(D33="HDW",G33*F33,0)</f>
        <v>0</v>
      </c>
      <c r="J33" s="361">
        <f t="shared" ref="J33:J51" ca="1" si="22">IF(D33="JASA",G33*F33,0)</f>
        <v>0</v>
      </c>
      <c r="K33" s="362">
        <f t="shared" ref="K33:K51" ca="1" si="23">SUM(H33:J33)</f>
        <v>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15">
        <v>1</v>
      </c>
      <c r="C34" s="109" t="s">
        <v>1564</v>
      </c>
      <c r="D34" s="358" t="str">
        <f ca="1">IF(ISERROR(OFFSET('HARGA SATUAN'!$D$6,MATCH(RAB!C34,'HARGA SATUAN'!$C$7:$C$1492,0),0)),"",OFFSET('HARGA SATUAN'!$D$6,MATCH(RAB!C34,'HARGA SATUAN'!$C$7:$C$1492,0),0))</f>
        <v>MDU-KD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3">
        <f>F33*1</f>
        <v>2</v>
      </c>
      <c r="G34" s="360">
        <f ca="1">IF(ISERROR(OFFSET('HARGA SATUAN'!$I$6,MATCH(RAB!C34,'HARGA SATUAN'!$C$7:$C$1492,0),0)),0,OFFSET('HARGA SATUAN'!$I$6,MATCH(RAB!C34,'HARGA SATUAN'!$C$7:$C$1492,0),0))</f>
        <v>235900</v>
      </c>
      <c r="H34" s="361">
        <f t="shared" ca="1" si="20"/>
        <v>471800</v>
      </c>
      <c r="I34" s="361">
        <f t="shared" ca="1" si="21"/>
        <v>0</v>
      </c>
      <c r="J34" s="361">
        <f t="shared" ca="1" si="22"/>
        <v>0</v>
      </c>
      <c r="K34" s="362">
        <f t="shared" ca="1" si="23"/>
        <v>471800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15">
        <v>2</v>
      </c>
      <c r="C35" s="109" t="s">
        <v>1564</v>
      </c>
      <c r="D35" s="358" t="str">
        <f ca="1">IF(ISERROR(OFFSET('HARGA SATUAN'!$D$6,MATCH(RAB!C35,'HARGA SATUAN'!$C$7:$C$1492,0),0)),"",OFFSET('HARGA SATUAN'!$D$6,MATCH(RAB!C35,'HARGA SATUAN'!$C$7:$C$1492,0),0))</f>
        <v>MDU-KD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3">
        <f>F33*2</f>
        <v>4</v>
      </c>
      <c r="G35" s="360">
        <f ca="1">IF(ISERROR(OFFSET('HARGA SATUAN'!$I$6,MATCH(RAB!C35,'HARGA SATUAN'!$C$7:$C$1492,0),0)),0,OFFSET('HARGA SATUAN'!$I$6,MATCH(RAB!C35,'HARGA SATUAN'!$C$7:$C$1492,0),0))</f>
        <v>235900</v>
      </c>
      <c r="H35" s="361">
        <f t="shared" ca="1" si="20"/>
        <v>943600</v>
      </c>
      <c r="I35" s="361">
        <f t="shared" ca="1" si="21"/>
        <v>0</v>
      </c>
      <c r="J35" s="361">
        <f t="shared" ca="1" si="22"/>
        <v>0</v>
      </c>
      <c r="K35" s="362">
        <f t="shared" ca="1" si="23"/>
        <v>943600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15">
        <v>3</v>
      </c>
      <c r="C36" s="516" t="s">
        <v>28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3">
        <f>F33*3</f>
        <v>6</v>
      </c>
      <c r="G36" s="360">
        <f ca="1">IF(ISERROR(OFFSET('HARGA SATUAN'!$I$6,MATCH(RAB!C36,'HARGA SATUAN'!$C$7:$C$1492,0),0)),0,OFFSET('HARGA SATUAN'!$I$6,MATCH(RAB!C36,'HARGA SATUAN'!$C$7:$C$1492,0),0))</f>
        <v>26500</v>
      </c>
      <c r="H36" s="361">
        <f t="shared" ca="1" si="20"/>
        <v>0</v>
      </c>
      <c r="I36" s="361">
        <f t="shared" ca="1" si="21"/>
        <v>159000</v>
      </c>
      <c r="J36" s="361">
        <f t="shared" ca="1" si="22"/>
        <v>0</v>
      </c>
      <c r="K36" s="362">
        <f t="shared" ca="1" si="23"/>
        <v>159000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15">
        <v>4</v>
      </c>
      <c r="C37" s="516" t="s">
        <v>163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3">
        <f>F33*2</f>
        <v>4</v>
      </c>
      <c r="G37" s="360">
        <f ca="1">IF(ISERROR(OFFSET('HARGA SATUAN'!$I$6,MATCH(RAB!C37,'HARGA SATUAN'!$C$7:$C$1492,0),0)),0,OFFSET('HARGA SATUAN'!$I$6,MATCH(RAB!C37,'HARGA SATUAN'!$C$7:$C$1492,0),0))</f>
        <v>7938</v>
      </c>
      <c r="H37" s="361">
        <f t="shared" ca="1" si="20"/>
        <v>0</v>
      </c>
      <c r="I37" s="361">
        <f t="shared" ca="1" si="21"/>
        <v>31752</v>
      </c>
      <c r="J37" s="361">
        <f t="shared" ca="1" si="22"/>
        <v>0</v>
      </c>
      <c r="K37" s="362">
        <f t="shared" ca="1" si="23"/>
        <v>31752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15">
        <v>5</v>
      </c>
      <c r="C38" s="516" t="s">
        <v>168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3">
        <f>F33*1</f>
        <v>2</v>
      </c>
      <c r="G38" s="360">
        <f ca="1">IF(ISERROR(OFFSET('HARGA SATUAN'!$I$6,MATCH(RAB!C38,'HARGA SATUAN'!$C$7:$C$1492,0),0)),0,OFFSET('HARGA SATUAN'!$I$6,MATCH(RAB!C38,'HARGA SATUAN'!$C$7:$C$1492,0),0))</f>
        <v>33600</v>
      </c>
      <c r="H38" s="361">
        <f t="shared" ca="1" si="20"/>
        <v>0</v>
      </c>
      <c r="I38" s="361">
        <f t="shared" ca="1" si="21"/>
        <v>67200</v>
      </c>
      <c r="J38" s="361">
        <f t="shared" ca="1" si="22"/>
        <v>0</v>
      </c>
      <c r="K38" s="362">
        <f t="shared" ca="1" si="23"/>
        <v>67200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15">
        <v>6</v>
      </c>
      <c r="C39" s="516" t="s">
        <v>173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3">
        <f>F33*2</f>
        <v>4</v>
      </c>
      <c r="G39" s="360">
        <f ca="1">IF(ISERROR(OFFSET('HARGA SATUAN'!$I$6,MATCH(RAB!C39,'HARGA SATUAN'!$C$7:$C$1492,0),0)),0,OFFSET('HARGA SATUAN'!$I$6,MATCH(RAB!C39,'HARGA SATUAN'!$C$7:$C$1492,0),0))</f>
        <v>45000</v>
      </c>
      <c r="H39" s="361">
        <f t="shared" ca="1" si="20"/>
        <v>0</v>
      </c>
      <c r="I39" s="361">
        <f t="shared" ca="1" si="21"/>
        <v>180000</v>
      </c>
      <c r="J39" s="361">
        <f t="shared" ca="1" si="22"/>
        <v>0</v>
      </c>
      <c r="K39" s="362">
        <f t="shared" ca="1" si="23"/>
        <v>180000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65" customFormat="1">
      <c r="A40" s="336"/>
      <c r="B40" s="515">
        <v>7</v>
      </c>
      <c r="C40" s="516" t="s">
        <v>178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3">
        <f>F33*1</f>
        <v>2</v>
      </c>
      <c r="G40" s="360">
        <f ca="1">IF(ISERROR(OFFSET('HARGA SATUAN'!$I$6,MATCH(RAB!C40,'HARGA SATUAN'!$C$7:$C$1492,0),0)),0,OFFSET('HARGA SATUAN'!$I$6,MATCH(RAB!C40,'HARGA SATUAN'!$C$7:$C$1492,0),0))</f>
        <v>95000</v>
      </c>
      <c r="H40" s="361">
        <f t="shared" ca="1" si="20"/>
        <v>0</v>
      </c>
      <c r="I40" s="361">
        <f t="shared" ca="1" si="21"/>
        <v>190000</v>
      </c>
      <c r="J40" s="361">
        <f t="shared" ca="1" si="22"/>
        <v>0</v>
      </c>
      <c r="K40" s="362">
        <f t="shared" ca="1" si="23"/>
        <v>190000</v>
      </c>
      <c r="L40" s="342"/>
      <c r="M40" s="342"/>
      <c r="N40" s="369"/>
      <c r="O40" s="344"/>
      <c r="P40" s="397"/>
      <c r="Q40" s="344"/>
    </row>
    <row r="41" spans="1:22" s="365" customFormat="1">
      <c r="A41" s="336"/>
      <c r="B41" s="515">
        <v>8</v>
      </c>
      <c r="C41" s="516" t="s">
        <v>593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3">
        <f>F33*1</f>
        <v>2</v>
      </c>
      <c r="G41" s="360">
        <f ca="1">IF(ISERROR(OFFSET('HARGA SATUAN'!$I$6,MATCH(RAB!C41,'HARGA SATUAN'!$C$7:$C$1492,0),0)),0,OFFSET('HARGA SATUAN'!$I$6,MATCH(RAB!C41,'HARGA SATUAN'!$C$7:$C$1492,0),0))</f>
        <v>380500</v>
      </c>
      <c r="H41" s="361">
        <f t="shared" ca="1" si="20"/>
        <v>0</v>
      </c>
      <c r="I41" s="361">
        <f t="shared" ca="1" si="21"/>
        <v>761000</v>
      </c>
      <c r="J41" s="361">
        <f t="shared" ca="1" si="22"/>
        <v>0</v>
      </c>
      <c r="K41" s="362">
        <f t="shared" ca="1" si="23"/>
        <v>761000</v>
      </c>
      <c r="L41" s="342"/>
      <c r="M41" s="342"/>
      <c r="N41" s="369"/>
      <c r="O41" s="344"/>
      <c r="P41" s="397"/>
      <c r="Q41" s="344"/>
    </row>
    <row r="42" spans="1:22" s="365" customFormat="1">
      <c r="A42" s="336"/>
      <c r="B42" s="515">
        <v>9</v>
      </c>
      <c r="C42" s="516" t="s">
        <v>217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3">
        <f>F33*4</f>
        <v>8</v>
      </c>
      <c r="G42" s="360">
        <f ca="1">IF(ISERROR(OFFSET('HARGA SATUAN'!$I$6,MATCH(RAB!C42,'HARGA SATUAN'!$C$7:$C$1492,0),0)),0,OFFSET('HARGA SATUAN'!$I$6,MATCH(RAB!C42,'HARGA SATUAN'!$C$7:$C$1492,0),0))</f>
        <v>11400</v>
      </c>
      <c r="H42" s="361">
        <f t="shared" ca="1" si="20"/>
        <v>0</v>
      </c>
      <c r="I42" s="361">
        <f t="shared" ca="1" si="21"/>
        <v>91200</v>
      </c>
      <c r="J42" s="361">
        <f t="shared" ca="1" si="22"/>
        <v>0</v>
      </c>
      <c r="K42" s="362">
        <f t="shared" ca="1" si="23"/>
        <v>91200</v>
      </c>
      <c r="L42" s="342"/>
      <c r="M42" s="342"/>
      <c r="N42" s="369"/>
      <c r="O42" s="344"/>
      <c r="P42" s="397"/>
      <c r="Q42" s="344"/>
    </row>
    <row r="43" spans="1:22" s="365" customFormat="1">
      <c r="A43" s="336"/>
      <c r="B43" s="515">
        <v>10</v>
      </c>
      <c r="C43" s="516" t="s">
        <v>247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3">
        <f>F33*1</f>
        <v>2</v>
      </c>
      <c r="G43" s="360">
        <f ca="1">IF(ISERROR(OFFSET('HARGA SATUAN'!$I$6,MATCH(RAB!C43,'HARGA SATUAN'!$C$7:$C$1492,0),0)),0,OFFSET('HARGA SATUAN'!$I$6,MATCH(RAB!C43,'HARGA SATUAN'!$C$7:$C$1492,0),0))</f>
        <v>57690</v>
      </c>
      <c r="H43" s="361">
        <f t="shared" ca="1" si="20"/>
        <v>0</v>
      </c>
      <c r="I43" s="361">
        <f t="shared" ca="1" si="21"/>
        <v>115380</v>
      </c>
      <c r="J43" s="361">
        <f t="shared" ca="1" si="22"/>
        <v>0</v>
      </c>
      <c r="K43" s="362">
        <f t="shared" ca="1" si="23"/>
        <v>115380</v>
      </c>
      <c r="L43" s="342"/>
      <c r="M43" s="342"/>
      <c r="N43" s="369"/>
      <c r="O43" s="344"/>
      <c r="P43" s="397"/>
      <c r="Q43" s="344"/>
    </row>
    <row r="44" spans="1:22" s="365" customFormat="1">
      <c r="A44" s="336"/>
      <c r="B44" s="515">
        <v>11</v>
      </c>
      <c r="C44" s="516" t="s">
        <v>264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3">
        <f>F33*1</f>
        <v>2</v>
      </c>
      <c r="G44" s="360">
        <f ca="1">IF(ISERROR(OFFSET('HARGA SATUAN'!$I$6,MATCH(RAB!C44,'HARGA SATUAN'!$C$7:$C$1492,0),0)),0,OFFSET('HARGA SATUAN'!$I$6,MATCH(RAB!C44,'HARGA SATUAN'!$C$7:$C$1492,0),0))</f>
        <v>28000</v>
      </c>
      <c r="H44" s="361">
        <f t="shared" ca="1" si="20"/>
        <v>0</v>
      </c>
      <c r="I44" s="361">
        <f t="shared" ca="1" si="21"/>
        <v>56000</v>
      </c>
      <c r="J44" s="361">
        <f t="shared" ca="1" si="22"/>
        <v>0</v>
      </c>
      <c r="K44" s="362">
        <f t="shared" ca="1" si="23"/>
        <v>56000</v>
      </c>
      <c r="L44" s="342"/>
      <c r="M44" s="342"/>
      <c r="N44" s="369"/>
      <c r="O44" s="344"/>
      <c r="P44" s="397"/>
      <c r="Q44" s="344"/>
    </row>
    <row r="45" spans="1:22" s="365" customFormat="1">
      <c r="A45" s="336"/>
      <c r="B45" s="515">
        <v>12</v>
      </c>
      <c r="C45" s="516" t="s">
        <v>38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503">
        <f>6.2*F33</f>
        <v>12.4</v>
      </c>
      <c r="G45" s="360">
        <f ca="1">IF(ISERROR(OFFSET('HARGA SATUAN'!$I$6,MATCH(RAB!C45,'HARGA SATUAN'!$C$7:$C$1492,0),0)),0,OFFSET('HARGA SATUAN'!$I$6,MATCH(RAB!C45,'HARGA SATUAN'!$C$7:$C$1492,0),0))</f>
        <v>8550</v>
      </c>
      <c r="H45" s="361">
        <f t="shared" ca="1" si="20"/>
        <v>0</v>
      </c>
      <c r="I45" s="361">
        <f t="shared" ca="1" si="21"/>
        <v>106020</v>
      </c>
      <c r="J45" s="361">
        <f t="shared" ca="1" si="22"/>
        <v>0</v>
      </c>
      <c r="K45" s="362">
        <f t="shared" ca="1" si="23"/>
        <v>106020</v>
      </c>
      <c r="L45" s="342"/>
      <c r="M45" s="342"/>
      <c r="N45" s="369"/>
      <c r="O45" s="344"/>
      <c r="P45" s="397"/>
      <c r="Q45" s="344"/>
    </row>
    <row r="46" spans="1:22" s="365" customFormat="1">
      <c r="A46" s="336"/>
      <c r="B46" s="515">
        <v>13</v>
      </c>
      <c r="C46" s="516" t="s">
        <v>26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3">
        <f>F33*5</f>
        <v>10</v>
      </c>
      <c r="G46" s="360">
        <f ca="1">IF(ISERROR(OFFSET('HARGA SATUAN'!$I$6,MATCH(RAB!C46,'HARGA SATUAN'!$C$7:$C$1492,0),0)),0,OFFSET('HARGA SATUAN'!$I$6,MATCH(RAB!C46,'HARGA SATUAN'!$C$7:$C$1492,0),0))</f>
        <v>2500</v>
      </c>
      <c r="H46" s="361">
        <f t="shared" ca="1" si="20"/>
        <v>0</v>
      </c>
      <c r="I46" s="361">
        <f t="shared" ca="1" si="21"/>
        <v>25000</v>
      </c>
      <c r="J46" s="361">
        <f t="shared" ca="1" si="22"/>
        <v>0</v>
      </c>
      <c r="K46" s="362">
        <f t="shared" ca="1" si="23"/>
        <v>25000</v>
      </c>
      <c r="L46" s="342"/>
      <c r="M46" s="342"/>
      <c r="N46" s="369"/>
      <c r="O46" s="344"/>
      <c r="P46" s="397"/>
      <c r="Q46" s="344"/>
    </row>
    <row r="47" spans="1:22" s="365" customFormat="1">
      <c r="A47" s="336"/>
      <c r="B47" s="515">
        <v>14</v>
      </c>
      <c r="C47" s="516" t="s">
        <v>687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03">
        <f>F33*1</f>
        <v>2</v>
      </c>
      <c r="G47" s="360">
        <f ca="1">IF(ISERROR(OFFSET('HARGA SATUAN'!$I$6,MATCH(RAB!C47,'HARGA SATUAN'!$C$7:$C$1492,0),0)),0,OFFSET('HARGA SATUAN'!$I$6,MATCH(RAB!C47,'HARGA SATUAN'!$C$7:$C$1492,0),0))</f>
        <v>111000</v>
      </c>
      <c r="H47" s="361">
        <f t="shared" ca="1" si="20"/>
        <v>0</v>
      </c>
      <c r="I47" s="361">
        <f t="shared" ca="1" si="21"/>
        <v>0</v>
      </c>
      <c r="J47" s="361">
        <f t="shared" ca="1" si="22"/>
        <v>222000</v>
      </c>
      <c r="K47" s="362">
        <f t="shared" ca="1" si="23"/>
        <v>222000</v>
      </c>
      <c r="L47" s="342"/>
      <c r="M47" s="342"/>
      <c r="N47" s="369"/>
      <c r="O47" s="344"/>
      <c r="P47" s="397"/>
      <c r="Q47" s="344"/>
    </row>
    <row r="48" spans="1:22" s="365" customFormat="1">
      <c r="A48" s="336"/>
      <c r="B48" s="499"/>
      <c r="C48" s="500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3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20"/>
        <v>0</v>
      </c>
      <c r="I48" s="361">
        <f t="shared" ca="1" si="21"/>
        <v>0</v>
      </c>
      <c r="J48" s="361">
        <f t="shared" ca="1" si="22"/>
        <v>0</v>
      </c>
      <c r="K48" s="362">
        <f t="shared" ca="1" si="23"/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5" t="s">
        <v>1035</v>
      </c>
      <c r="C49" s="516" t="s">
        <v>1632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17">
        <v>2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20"/>
        <v>0</v>
      </c>
      <c r="I49" s="361">
        <f t="shared" ca="1" si="21"/>
        <v>0</v>
      </c>
      <c r="J49" s="361">
        <f t="shared" ca="1" si="22"/>
        <v>0</v>
      </c>
      <c r="K49" s="362">
        <f t="shared" ca="1" si="23"/>
        <v>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5">
        <v>1</v>
      </c>
      <c r="C50" s="109" t="s">
        <v>1565</v>
      </c>
      <c r="D50" s="358" t="str">
        <f ca="1">IF(ISERROR(OFFSET('HARGA SATUAN'!$D$6,MATCH(RAB!C50,'HARGA SATUAN'!$C$7:$C$1492,0),0)),"",OFFSET('HARGA SATUAN'!$D$6,MATCH(RAB!C50,'HARGA SATUAN'!$C$7:$C$1492,0),0))</f>
        <v>MDU-KD</v>
      </c>
      <c r="E50" s="359" t="str">
        <f ca="1">IF(B50="+","Unit",IF(ISERROR(OFFSET('HARGA SATUAN'!$E$6,MATCH(RAB!C50,'HARGA SATUAN'!$C$7:$C$1492,0),0)),"",OFFSET('HARGA SATUAN'!$E$6,MATCH(RAB!C50,'HARGA SATUAN'!$C$7:$C$1492,0),0)))</f>
        <v>Set</v>
      </c>
      <c r="F50" s="517">
        <f>F49*3</f>
        <v>6</v>
      </c>
      <c r="G50" s="360">
        <f ca="1">IF(ISERROR(OFFSET('HARGA SATUAN'!$I$6,MATCH(RAB!C50,'HARGA SATUAN'!$C$7:$C$1492,0),0)),0,OFFSET('HARGA SATUAN'!$I$6,MATCH(RAB!C50,'HARGA SATUAN'!$C$7:$C$1492,0),0))</f>
        <v>430000</v>
      </c>
      <c r="H50" s="361">
        <f t="shared" ca="1" si="20"/>
        <v>2580000</v>
      </c>
      <c r="I50" s="361">
        <f t="shared" ca="1" si="21"/>
        <v>0</v>
      </c>
      <c r="J50" s="361">
        <f t="shared" ca="1" si="22"/>
        <v>0</v>
      </c>
      <c r="K50" s="362">
        <f t="shared" ca="1" si="23"/>
        <v>2580000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5">
        <v>2</v>
      </c>
      <c r="C51" s="516" t="s">
        <v>152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17">
        <f>F49*1</f>
        <v>2</v>
      </c>
      <c r="G51" s="360">
        <f ca="1">IF(ISERROR(OFFSET('HARGA SATUAN'!$I$6,MATCH(RAB!C51,'HARGA SATUAN'!$C$7:$C$1492,0),0)),0,OFFSET('HARGA SATUAN'!$I$6,MATCH(RAB!C51,'HARGA SATUAN'!$C$7:$C$1492,0),0))</f>
        <v>7789</v>
      </c>
      <c r="H51" s="361">
        <f t="shared" ca="1" si="20"/>
        <v>0</v>
      </c>
      <c r="I51" s="361">
        <f t="shared" ca="1" si="21"/>
        <v>15578</v>
      </c>
      <c r="J51" s="361">
        <f t="shared" ca="1" si="22"/>
        <v>0</v>
      </c>
      <c r="K51" s="362">
        <f t="shared" ca="1" si="23"/>
        <v>15578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15">
        <v>3</v>
      </c>
      <c r="C52" s="516" t="s">
        <v>157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7">
        <f>F49*2</f>
        <v>4</v>
      </c>
      <c r="G52" s="360">
        <f ca="1">IF(ISERROR(OFFSET('HARGA SATUAN'!$I$6,MATCH(RAB!C52,'HARGA SATUAN'!$C$7:$C$1492,0),0)),0,OFFSET('HARGA SATUAN'!$I$6,MATCH(RAB!C52,'HARGA SATUAN'!$C$7:$C$1492,0),0))</f>
        <v>40000</v>
      </c>
      <c r="H52" s="361">
        <f t="shared" ref="H52:H68" ca="1" si="24">IF(OR(D52="MDU",D52="MDU-KD"),(IF($O$3="RAB NON MDU","PLN KD",G52*F52)),0)</f>
        <v>0</v>
      </c>
      <c r="I52" s="361">
        <f t="shared" ref="I52:I68" ca="1" si="25">IF(D52="HDW",G52*F52,0)</f>
        <v>160000</v>
      </c>
      <c r="J52" s="361">
        <f t="shared" ref="J52:J68" ca="1" si="26">IF(D52="JASA",G52*F52,0)</f>
        <v>0</v>
      </c>
      <c r="K52" s="362">
        <f t="shared" ref="K52:K68" ca="1" si="27">SUM(H52:J52)</f>
        <v>160000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5">
        <v>4</v>
      </c>
      <c r="C53" s="516" t="s">
        <v>28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17">
        <f>F49*1</f>
        <v>2</v>
      </c>
      <c r="G53" s="360">
        <f ca="1">IF(ISERROR(OFFSET('HARGA SATUAN'!$I$6,MATCH(RAB!C53,'HARGA SATUAN'!$C$7:$C$1492,0),0)),0,OFFSET('HARGA SATUAN'!$I$6,MATCH(RAB!C53,'HARGA SATUAN'!$C$7:$C$1492,0),0))</f>
        <v>26500</v>
      </c>
      <c r="H53" s="361">
        <f t="shared" ca="1" si="24"/>
        <v>0</v>
      </c>
      <c r="I53" s="361">
        <f t="shared" ca="1" si="25"/>
        <v>53000</v>
      </c>
      <c r="J53" s="361">
        <f t="shared" ca="1" si="26"/>
        <v>0</v>
      </c>
      <c r="K53" s="362">
        <f t="shared" ca="1" si="27"/>
        <v>53000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15">
        <v>5</v>
      </c>
      <c r="C54" s="516" t="s">
        <v>163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17">
        <f>F49*4</f>
        <v>8</v>
      </c>
      <c r="G54" s="360">
        <f ca="1">IF(ISERROR(OFFSET('HARGA SATUAN'!$I$6,MATCH(RAB!C54,'HARGA SATUAN'!$C$7:$C$1492,0),0)),0,OFFSET('HARGA SATUAN'!$I$6,MATCH(RAB!C54,'HARGA SATUAN'!$C$7:$C$1492,0),0))</f>
        <v>7938</v>
      </c>
      <c r="H54" s="361">
        <f t="shared" ca="1" si="24"/>
        <v>0</v>
      </c>
      <c r="I54" s="361">
        <f t="shared" ca="1" si="25"/>
        <v>63504</v>
      </c>
      <c r="J54" s="361">
        <f t="shared" ca="1" si="26"/>
        <v>0</v>
      </c>
      <c r="K54" s="362">
        <f t="shared" ca="1" si="27"/>
        <v>63504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15">
        <v>6</v>
      </c>
      <c r="C55" s="516" t="s">
        <v>173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17">
        <f>F49*4</f>
        <v>8</v>
      </c>
      <c r="G55" s="360">
        <f ca="1">IF(ISERROR(OFFSET('HARGA SATUAN'!$I$6,MATCH(RAB!C55,'HARGA SATUAN'!$C$7:$C$1492,0),0)),0,OFFSET('HARGA SATUAN'!$I$6,MATCH(RAB!C55,'HARGA SATUAN'!$C$7:$C$1492,0),0))</f>
        <v>45000</v>
      </c>
      <c r="H55" s="361">
        <f t="shared" ca="1" si="24"/>
        <v>0</v>
      </c>
      <c r="I55" s="361">
        <f t="shared" ca="1" si="25"/>
        <v>360000</v>
      </c>
      <c r="J55" s="361">
        <f t="shared" ca="1" si="26"/>
        <v>0</v>
      </c>
      <c r="K55" s="362">
        <f t="shared" ca="1" si="27"/>
        <v>360000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15">
        <v>7</v>
      </c>
      <c r="C56" s="516" t="s">
        <v>179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17">
        <f>F49*1</f>
        <v>2</v>
      </c>
      <c r="G56" s="360">
        <f ca="1">IF(ISERROR(OFFSET('HARGA SATUAN'!$I$6,MATCH(RAB!C56,'HARGA SATUAN'!$C$7:$C$1492,0),0)),0,OFFSET('HARGA SATUAN'!$I$6,MATCH(RAB!C56,'HARGA SATUAN'!$C$7:$C$1492,0),0))</f>
        <v>15500</v>
      </c>
      <c r="H56" s="361">
        <f t="shared" ca="1" si="24"/>
        <v>0</v>
      </c>
      <c r="I56" s="361">
        <f t="shared" ca="1" si="25"/>
        <v>31000</v>
      </c>
      <c r="J56" s="361">
        <f t="shared" ca="1" si="26"/>
        <v>0</v>
      </c>
      <c r="K56" s="362">
        <f t="shared" ca="1" si="27"/>
        <v>31000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5">
        <v>8</v>
      </c>
      <c r="C57" s="516" t="s">
        <v>593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17">
        <f>F49*2</f>
        <v>4</v>
      </c>
      <c r="G57" s="360">
        <f ca="1">IF(ISERROR(OFFSET('HARGA SATUAN'!$I$6,MATCH(RAB!C57,'HARGA SATUAN'!$C$7:$C$1492,0),0)),0,OFFSET('HARGA SATUAN'!$I$6,MATCH(RAB!C57,'HARGA SATUAN'!$C$7:$C$1492,0),0))</f>
        <v>380500</v>
      </c>
      <c r="H57" s="361">
        <f t="shared" ca="1" si="24"/>
        <v>0</v>
      </c>
      <c r="I57" s="361">
        <f t="shared" ca="1" si="25"/>
        <v>1522000</v>
      </c>
      <c r="J57" s="361">
        <f t="shared" ca="1" si="26"/>
        <v>0</v>
      </c>
      <c r="K57" s="362">
        <f t="shared" ca="1" si="27"/>
        <v>1522000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15">
        <v>9</v>
      </c>
      <c r="C58" s="516" t="s">
        <v>217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17">
        <f>F49*4</f>
        <v>8</v>
      </c>
      <c r="G58" s="360">
        <f ca="1">IF(ISERROR(OFFSET('HARGA SATUAN'!$I$6,MATCH(RAB!C58,'HARGA SATUAN'!$C$7:$C$1492,0),0)),0,OFFSET('HARGA SATUAN'!$I$6,MATCH(RAB!C58,'HARGA SATUAN'!$C$7:$C$1492,0),0))</f>
        <v>11400</v>
      </c>
      <c r="H58" s="361">
        <f t="shared" ca="1" si="24"/>
        <v>0</v>
      </c>
      <c r="I58" s="361">
        <f t="shared" ca="1" si="25"/>
        <v>91200</v>
      </c>
      <c r="J58" s="361">
        <f t="shared" ca="1" si="26"/>
        <v>0</v>
      </c>
      <c r="K58" s="362">
        <f t="shared" ca="1" si="27"/>
        <v>91200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15">
        <v>10</v>
      </c>
      <c r="C59" s="516" t="s">
        <v>218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17">
        <f>F49*2</f>
        <v>4</v>
      </c>
      <c r="G59" s="360">
        <f ca="1">IF(ISERROR(OFFSET('HARGA SATUAN'!$I$6,MATCH(RAB!C59,'HARGA SATUAN'!$C$7:$C$1492,0),0)),0,OFFSET('HARGA SATUAN'!$I$6,MATCH(RAB!C59,'HARGA SATUAN'!$C$7:$C$1492,0),0))</f>
        <v>29600</v>
      </c>
      <c r="H59" s="361">
        <f t="shared" ca="1" si="24"/>
        <v>0</v>
      </c>
      <c r="I59" s="361">
        <f t="shared" ca="1" si="25"/>
        <v>118400</v>
      </c>
      <c r="J59" s="361">
        <f t="shared" ca="1" si="26"/>
        <v>0</v>
      </c>
      <c r="K59" s="362">
        <f t="shared" ca="1" si="27"/>
        <v>118400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15">
        <v>11</v>
      </c>
      <c r="C60" s="516" t="s">
        <v>223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17">
        <f>F49*1</f>
        <v>2</v>
      </c>
      <c r="G60" s="360">
        <f ca="1">IF(ISERROR(OFFSET('HARGA SATUAN'!$I$6,MATCH(RAB!C60,'HARGA SATUAN'!$C$7:$C$1492,0),0)),0,OFFSET('HARGA SATUAN'!$I$6,MATCH(RAB!C60,'HARGA SATUAN'!$C$7:$C$1492,0),0))</f>
        <v>27815</v>
      </c>
      <c r="H60" s="361">
        <f t="shared" ca="1" si="24"/>
        <v>0</v>
      </c>
      <c r="I60" s="361">
        <f t="shared" ca="1" si="25"/>
        <v>55630</v>
      </c>
      <c r="J60" s="361">
        <f t="shared" ca="1" si="26"/>
        <v>0</v>
      </c>
      <c r="K60" s="362">
        <f t="shared" ca="1" si="27"/>
        <v>55630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15">
        <v>12</v>
      </c>
      <c r="C61" s="516" t="s">
        <v>25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17">
        <f>F49*3</f>
        <v>6</v>
      </c>
      <c r="G61" s="360">
        <f ca="1">IF(ISERROR(OFFSET('HARGA SATUAN'!$I$6,MATCH(RAB!C61,'HARGA SATUAN'!$C$7:$C$1492,0),0)),0,OFFSET('HARGA SATUAN'!$I$6,MATCH(RAB!C61,'HARGA SATUAN'!$C$7:$C$1492,0),0))</f>
        <v>23936</v>
      </c>
      <c r="H61" s="361">
        <f t="shared" ca="1" si="24"/>
        <v>0</v>
      </c>
      <c r="I61" s="361">
        <f t="shared" ca="1" si="25"/>
        <v>143616</v>
      </c>
      <c r="J61" s="361">
        <f t="shared" ca="1" si="26"/>
        <v>0</v>
      </c>
      <c r="K61" s="362">
        <f t="shared" ca="1" si="27"/>
        <v>143616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15">
        <v>13</v>
      </c>
      <c r="C62" s="516" t="s">
        <v>37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17">
        <f>F49*1</f>
        <v>2</v>
      </c>
      <c r="G62" s="360">
        <f ca="1">IF(ISERROR(OFFSET('HARGA SATUAN'!$I$6,MATCH(RAB!C62,'HARGA SATUAN'!$C$7:$C$1492,0),0)),0,OFFSET('HARGA SATUAN'!$I$6,MATCH(RAB!C62,'HARGA SATUAN'!$C$7:$C$1492,0),0))</f>
        <v>63500</v>
      </c>
      <c r="H62" s="361">
        <f t="shared" ca="1" si="24"/>
        <v>0</v>
      </c>
      <c r="I62" s="361">
        <f t="shared" ca="1" si="25"/>
        <v>127000</v>
      </c>
      <c r="J62" s="361">
        <f t="shared" ca="1" si="26"/>
        <v>0</v>
      </c>
      <c r="K62" s="362">
        <f t="shared" ca="1" si="27"/>
        <v>127000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15">
        <v>14</v>
      </c>
      <c r="C63" s="516" t="s">
        <v>247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17">
        <f>F49*1</f>
        <v>2</v>
      </c>
      <c r="G63" s="360">
        <f ca="1">IF(ISERROR(OFFSET('HARGA SATUAN'!$I$6,MATCH(RAB!C63,'HARGA SATUAN'!$C$7:$C$1492,0),0)),0,OFFSET('HARGA SATUAN'!$I$6,MATCH(RAB!C63,'HARGA SATUAN'!$C$7:$C$1492,0),0))</f>
        <v>57690</v>
      </c>
      <c r="H63" s="361">
        <f t="shared" ca="1" si="24"/>
        <v>0</v>
      </c>
      <c r="I63" s="361">
        <f t="shared" ca="1" si="25"/>
        <v>115380</v>
      </c>
      <c r="J63" s="361">
        <f t="shared" ca="1" si="26"/>
        <v>0</v>
      </c>
      <c r="K63" s="362">
        <f t="shared" ca="1" si="27"/>
        <v>115380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15">
        <v>15</v>
      </c>
      <c r="C64" s="516" t="s">
        <v>27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17">
        <f>F49*3</f>
        <v>6</v>
      </c>
      <c r="G64" s="360">
        <f ca="1">IF(ISERROR(OFFSET('HARGA SATUAN'!$I$6,MATCH(RAB!C64,'HARGA SATUAN'!$C$7:$C$1492,0),0)),0,OFFSET('HARGA SATUAN'!$I$6,MATCH(RAB!C64,'HARGA SATUAN'!$C$7:$C$1492,0),0))</f>
        <v>16000</v>
      </c>
      <c r="H64" s="361">
        <f t="shared" ca="1" si="24"/>
        <v>0</v>
      </c>
      <c r="I64" s="361">
        <f t="shared" ca="1" si="25"/>
        <v>96000</v>
      </c>
      <c r="J64" s="361">
        <f t="shared" ca="1" si="26"/>
        <v>0</v>
      </c>
      <c r="K64" s="362">
        <f t="shared" ca="1" si="27"/>
        <v>96000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15">
        <v>16</v>
      </c>
      <c r="C65" s="516" t="s">
        <v>265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17">
        <f>F49*1</f>
        <v>2</v>
      </c>
      <c r="G65" s="360">
        <f ca="1">IF(ISERROR(OFFSET('HARGA SATUAN'!$I$6,MATCH(RAB!C65,'HARGA SATUAN'!$C$7:$C$1492,0),0)),0,OFFSET('HARGA SATUAN'!$I$6,MATCH(RAB!C65,'HARGA SATUAN'!$C$7:$C$1492,0),0))</f>
        <v>33501.866666666669</v>
      </c>
      <c r="H65" s="361">
        <f t="shared" ca="1" si="24"/>
        <v>0</v>
      </c>
      <c r="I65" s="361">
        <f t="shared" ca="1" si="25"/>
        <v>67003.733333333337</v>
      </c>
      <c r="J65" s="361">
        <f t="shared" ca="1" si="26"/>
        <v>0</v>
      </c>
      <c r="K65" s="362">
        <f t="shared" ca="1" si="27"/>
        <v>67003.733333333337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15">
        <v>17</v>
      </c>
      <c r="C66" s="516" t="s">
        <v>26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17">
        <f>F49*11</f>
        <v>22</v>
      </c>
      <c r="G66" s="360">
        <f ca="1">IF(ISERROR(OFFSET('HARGA SATUAN'!$I$6,MATCH(RAB!C66,'HARGA SATUAN'!$C$7:$C$1492,0),0)),0,OFFSET('HARGA SATUAN'!$I$6,MATCH(RAB!C66,'HARGA SATUAN'!$C$7:$C$1492,0),0))</f>
        <v>2500</v>
      </c>
      <c r="H66" s="361">
        <f t="shared" ca="1" si="24"/>
        <v>0</v>
      </c>
      <c r="I66" s="361">
        <f t="shared" ca="1" si="25"/>
        <v>55000</v>
      </c>
      <c r="J66" s="361">
        <f t="shared" ca="1" si="26"/>
        <v>0</v>
      </c>
      <c r="K66" s="362">
        <f t="shared" ca="1" si="27"/>
        <v>55000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15">
        <v>18</v>
      </c>
      <c r="C67" s="516" t="s">
        <v>703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517">
        <f>F49*1</f>
        <v>2</v>
      </c>
      <c r="G67" s="360">
        <f ca="1">IF(ISERROR(OFFSET('HARGA SATUAN'!$I$6,MATCH(RAB!C67,'HARGA SATUAN'!$C$7:$C$1492,0),0)),0,OFFSET('HARGA SATUAN'!$I$6,MATCH(RAB!C67,'HARGA SATUAN'!$C$7:$C$1492,0),0))</f>
        <v>134700</v>
      </c>
      <c r="H67" s="361">
        <f t="shared" ca="1" si="24"/>
        <v>0</v>
      </c>
      <c r="I67" s="361">
        <f t="shared" ca="1" si="25"/>
        <v>0</v>
      </c>
      <c r="J67" s="361">
        <f t="shared" ca="1" si="26"/>
        <v>269400</v>
      </c>
      <c r="K67" s="362">
        <f t="shared" ca="1" si="27"/>
        <v>269400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499"/>
      <c r="C68" s="500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3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24"/>
        <v>0</v>
      </c>
      <c r="I68" s="361">
        <f t="shared" ca="1" si="25"/>
        <v>0</v>
      </c>
      <c r="J68" s="361">
        <f t="shared" ca="1" si="26"/>
        <v>0</v>
      </c>
      <c r="K68" s="362">
        <f t="shared" ca="1" si="27"/>
        <v>0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519" t="s">
        <v>1035</v>
      </c>
      <c r="C69" s="520" t="s">
        <v>1640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03">
        <v>2</v>
      </c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:H78" ca="1" si="28">IF(OR(D69="MDU",D69="MDU-KD"),(IF($O$3="RAB NON MDU","PLN KD",G69*F69)),0)</f>
        <v>0</v>
      </c>
      <c r="I69" s="361">
        <f t="shared" ref="I69:I78" ca="1" si="29">IF(D69="HDW",G69*F69,0)</f>
        <v>0</v>
      </c>
      <c r="J69" s="361">
        <f t="shared" ref="J69:J78" ca="1" si="30">IF(D69="JASA",G69*F69,0)</f>
        <v>0</v>
      </c>
      <c r="K69" s="362">
        <f t="shared" ref="K69:K78" ca="1" si="31">SUM(H69:J69)</f>
        <v>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519">
        <v>1</v>
      </c>
      <c r="C70" s="520" t="s">
        <v>593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3">
        <f>F69*2</f>
        <v>4</v>
      </c>
      <c r="G70" s="360">
        <f ca="1">IF(ISERROR(OFFSET('HARGA SATUAN'!$I$6,MATCH(RAB!C70,'HARGA SATUAN'!$C$7:$C$1492,0),0)),0,OFFSET('HARGA SATUAN'!$I$6,MATCH(RAB!C70,'HARGA SATUAN'!$C$7:$C$1492,0),0))</f>
        <v>380500</v>
      </c>
      <c r="H70" s="361">
        <f t="shared" ca="1" si="28"/>
        <v>0</v>
      </c>
      <c r="I70" s="361">
        <f t="shared" ca="1" si="29"/>
        <v>1522000</v>
      </c>
      <c r="J70" s="361">
        <f t="shared" ca="1" si="30"/>
        <v>0</v>
      </c>
      <c r="K70" s="362">
        <f t="shared" ca="1" si="31"/>
        <v>1522000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519">
        <v>2</v>
      </c>
      <c r="C71" s="520" t="s">
        <v>28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03">
        <f>F69*2</f>
        <v>4</v>
      </c>
      <c r="G71" s="360">
        <f ca="1">IF(ISERROR(OFFSET('HARGA SATUAN'!$I$6,MATCH(RAB!C71,'HARGA SATUAN'!$C$7:$C$1492,0),0)),0,OFFSET('HARGA SATUAN'!$I$6,MATCH(RAB!C71,'HARGA SATUAN'!$C$7:$C$1492,0),0))</f>
        <v>26500</v>
      </c>
      <c r="H71" s="361">
        <f t="shared" ca="1" si="28"/>
        <v>0</v>
      </c>
      <c r="I71" s="361">
        <f t="shared" ca="1" si="29"/>
        <v>106000</v>
      </c>
      <c r="J71" s="361">
        <f t="shared" ca="1" si="30"/>
        <v>0</v>
      </c>
      <c r="K71" s="362">
        <f t="shared" ca="1" si="31"/>
        <v>106000</v>
      </c>
      <c r="L71" s="342"/>
      <c r="M71" s="342"/>
      <c r="N71" s="369"/>
      <c r="O71" s="344"/>
      <c r="P71" s="397"/>
      <c r="Q71" s="344"/>
    </row>
    <row r="72" spans="1:17" s="365" customFormat="1">
      <c r="A72" s="336"/>
      <c r="B72" s="519">
        <v>3</v>
      </c>
      <c r="C72" s="520" t="s">
        <v>26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3">
        <f>F69*2</f>
        <v>4</v>
      </c>
      <c r="G72" s="360">
        <f ca="1">IF(ISERROR(OFFSET('HARGA SATUAN'!$I$6,MATCH(RAB!C72,'HARGA SATUAN'!$C$7:$C$1492,0),0)),0,OFFSET('HARGA SATUAN'!$I$6,MATCH(RAB!C72,'HARGA SATUAN'!$C$7:$C$1492,0),0))</f>
        <v>2500</v>
      </c>
      <c r="H72" s="361">
        <f t="shared" ca="1" si="28"/>
        <v>0</v>
      </c>
      <c r="I72" s="361">
        <f t="shared" ca="1" si="29"/>
        <v>10000</v>
      </c>
      <c r="J72" s="361">
        <f t="shared" ca="1" si="30"/>
        <v>0</v>
      </c>
      <c r="K72" s="362">
        <f t="shared" ca="1" si="31"/>
        <v>10000</v>
      </c>
      <c r="L72" s="342"/>
      <c r="M72" s="342"/>
      <c r="N72" s="369"/>
      <c r="O72" s="344"/>
      <c r="P72" s="397"/>
      <c r="Q72" s="344"/>
    </row>
    <row r="73" spans="1:17" s="365" customFormat="1">
      <c r="A73" s="336"/>
      <c r="B73" s="519">
        <v>4</v>
      </c>
      <c r="C73" s="520" t="s">
        <v>157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3">
        <f>F69*2</f>
        <v>4</v>
      </c>
      <c r="G73" s="360">
        <f ca="1">IF(ISERROR(OFFSET('HARGA SATUAN'!$I$6,MATCH(RAB!C73,'HARGA SATUAN'!$C$7:$C$1492,0),0)),0,OFFSET('HARGA SATUAN'!$I$6,MATCH(RAB!C73,'HARGA SATUAN'!$C$7:$C$1492,0),0))</f>
        <v>40000</v>
      </c>
      <c r="H73" s="361">
        <f t="shared" ca="1" si="28"/>
        <v>0</v>
      </c>
      <c r="I73" s="361">
        <f t="shared" ca="1" si="29"/>
        <v>160000</v>
      </c>
      <c r="J73" s="361">
        <f t="shared" ca="1" si="30"/>
        <v>0</v>
      </c>
      <c r="K73" s="362">
        <f t="shared" ca="1" si="31"/>
        <v>160000</v>
      </c>
      <c r="L73" s="342"/>
      <c r="M73" s="342"/>
      <c r="N73" s="369"/>
      <c r="O73" s="344"/>
      <c r="P73" s="397"/>
      <c r="Q73" s="344"/>
    </row>
    <row r="74" spans="1:17" s="365" customFormat="1">
      <c r="A74" s="336"/>
      <c r="B74" s="519">
        <v>5</v>
      </c>
      <c r="C74" s="520" t="s">
        <v>755</v>
      </c>
      <c r="D74" s="358" t="str">
        <f ca="1">IF(ISERROR(OFFSET('HARGA SATUAN'!$D$6,MATCH(RAB!C74,'HARGA SATUAN'!$C$7:$C$1492,0),0)),"",OFFSET('HARGA SATUAN'!$D$6,MATCH(RAB!C74,'HARGA SATUAN'!$C$7:$C$1492,0),0))</f>
        <v>JASA</v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503">
        <f>F69*1</f>
        <v>2</v>
      </c>
      <c r="G74" s="360">
        <f ca="1">IF(ISERROR(OFFSET('HARGA SATUAN'!$I$6,MATCH(RAB!C74,'HARGA SATUAN'!$C$7:$C$1492,0),0)),0,OFFSET('HARGA SATUAN'!$I$6,MATCH(RAB!C74,'HARGA SATUAN'!$C$7:$C$1492,0),0))</f>
        <v>69000</v>
      </c>
      <c r="H74" s="361">
        <f t="shared" ca="1" si="28"/>
        <v>0</v>
      </c>
      <c r="I74" s="361">
        <f t="shared" ca="1" si="29"/>
        <v>0</v>
      </c>
      <c r="J74" s="361">
        <f t="shared" ca="1" si="30"/>
        <v>138000</v>
      </c>
      <c r="K74" s="362">
        <f t="shared" ca="1" si="31"/>
        <v>138000</v>
      </c>
      <c r="L74" s="342"/>
      <c r="M74" s="342"/>
      <c r="N74" s="369"/>
      <c r="O74" s="344"/>
      <c r="P74" s="397"/>
      <c r="Q74" s="344"/>
    </row>
    <row r="75" spans="1:17" s="365" customFormat="1">
      <c r="A75" s="336"/>
      <c r="B75" s="499"/>
      <c r="C75" s="500"/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503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28"/>
        <v>0</v>
      </c>
      <c r="I75" s="361">
        <f t="shared" ca="1" si="29"/>
        <v>0</v>
      </c>
      <c r="J75" s="361">
        <f t="shared" ca="1" si="30"/>
        <v>0</v>
      </c>
      <c r="K75" s="362">
        <f t="shared" ca="1" si="31"/>
        <v>0</v>
      </c>
      <c r="L75" s="342"/>
      <c r="M75" s="342"/>
      <c r="N75" s="369"/>
      <c r="O75" s="344"/>
      <c r="P75" s="397"/>
      <c r="Q75" s="344"/>
    </row>
    <row r="76" spans="1:17" s="365" customFormat="1">
      <c r="A76" s="336"/>
      <c r="B76" s="499">
        <v>1</v>
      </c>
      <c r="C76" s="520" t="s">
        <v>868</v>
      </c>
      <c r="D76" s="358" t="str">
        <f ca="1">IF(ISERROR(OFFSET('HARGA SATUAN'!$D$6,MATCH(RAB!C76,'HARGA SATUAN'!$C$7:$C$1492,0),0)),"",OFFSET('HARGA SATUAN'!$D$6,MATCH(RAB!C76,'HARGA SATUAN'!$C$7:$C$1492,0),0))</f>
        <v>JASA</v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503">
        <v>2</v>
      </c>
      <c r="G76" s="360">
        <f ca="1">IF(ISERROR(OFFSET('HARGA SATUAN'!$I$6,MATCH(RAB!C76,'HARGA SATUAN'!$C$7:$C$1492,0),0)),0,OFFSET('HARGA SATUAN'!$I$6,MATCH(RAB!C76,'HARGA SATUAN'!$C$7:$C$1492,0),0))</f>
        <v>50340</v>
      </c>
      <c r="H76" s="361">
        <f t="shared" ca="1" si="28"/>
        <v>0</v>
      </c>
      <c r="I76" s="361">
        <f t="shared" ca="1" si="29"/>
        <v>0</v>
      </c>
      <c r="J76" s="361">
        <f t="shared" ca="1" si="30"/>
        <v>100680</v>
      </c>
      <c r="K76" s="362">
        <f t="shared" ca="1" si="31"/>
        <v>100680</v>
      </c>
      <c r="L76" s="342"/>
      <c r="M76" s="342"/>
      <c r="N76" s="369"/>
      <c r="O76" s="344"/>
      <c r="P76" s="397"/>
      <c r="Q76" s="344"/>
    </row>
    <row r="77" spans="1:17" s="365" customFormat="1">
      <c r="A77" s="336"/>
      <c r="B77" s="499">
        <v>2</v>
      </c>
      <c r="C77" s="516" t="s">
        <v>687</v>
      </c>
      <c r="D77" s="358" t="str">
        <f ca="1">IF(ISERROR(OFFSET('HARGA SATUAN'!$D$6,MATCH(RAB!C77,'HARGA SATUAN'!$C$7:$C$1492,0),0)),"",OFFSET('HARGA SATUAN'!$D$6,MATCH(RAB!C77,'HARGA SATUAN'!$C$7:$C$1492,0),0))</f>
        <v>JASA</v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503">
        <v>2</v>
      </c>
      <c r="G77" s="360">
        <f ca="1">IF(ISERROR(OFFSET('HARGA SATUAN'!$I$6,MATCH(RAB!C77,'HARGA SATUAN'!$C$7:$C$1492,0),0)),0,OFFSET('HARGA SATUAN'!$I$6,MATCH(RAB!C77,'HARGA SATUAN'!$C$7:$C$1492,0),0))</f>
        <v>111000</v>
      </c>
      <c r="H77" s="361" t="s">
        <v>1641</v>
      </c>
      <c r="I77" s="361">
        <f t="shared" ca="1" si="29"/>
        <v>0</v>
      </c>
      <c r="J77" s="361">
        <f t="shared" ca="1" si="30"/>
        <v>222000</v>
      </c>
      <c r="K77" s="362">
        <f t="shared" ca="1" si="31"/>
        <v>222000</v>
      </c>
      <c r="L77" s="342"/>
      <c r="M77" s="342"/>
      <c r="N77" s="369"/>
      <c r="O77" s="344"/>
      <c r="P77" s="397"/>
      <c r="Q77" s="344"/>
    </row>
    <row r="78" spans="1:17" s="365" customFormat="1">
      <c r="A78" s="336"/>
      <c r="B78" s="499"/>
      <c r="C78" s="500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503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28"/>
        <v>0</v>
      </c>
      <c r="I78" s="361">
        <f t="shared" ca="1" si="29"/>
        <v>0</v>
      </c>
      <c r="J78" s="361">
        <f t="shared" ca="1" si="30"/>
        <v>0</v>
      </c>
      <c r="K78" s="362">
        <f t="shared" ca="1" si="31"/>
        <v>0</v>
      </c>
      <c r="L78" s="342"/>
      <c r="M78" s="342"/>
      <c r="N78" s="369"/>
      <c r="O78" s="344"/>
      <c r="P78" s="397"/>
      <c r="Q78" s="344"/>
    </row>
    <row r="79" spans="1:17" s="365" customFormat="1">
      <c r="A79" s="336"/>
      <c r="B79" s="496" t="s">
        <v>1035</v>
      </c>
      <c r="C79" s="512" t="s">
        <v>1621</v>
      </c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04"/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ref="H79:H86" ca="1" si="32">IF(OR(D79="MDU",D79="MDU-KD"),(IF($O$3="RAB NON MDU","PLN KD",G79*F79)),0)</f>
        <v>0</v>
      </c>
      <c r="I79" s="361">
        <f t="shared" ref="I79:I86" ca="1" si="33">IF(D79="HDW",G79*F79,0)</f>
        <v>0</v>
      </c>
      <c r="J79" s="361">
        <f t="shared" ref="J79:J86" ca="1" si="34">IF(D79="JASA",G79*F79,0)</f>
        <v>0</v>
      </c>
      <c r="K79" s="362">
        <f t="shared" ref="K79:K86" ca="1" si="35">SUM(H79:J79)</f>
        <v>0</v>
      </c>
      <c r="L79" s="342"/>
      <c r="M79" s="342"/>
      <c r="N79" s="369"/>
      <c r="O79" s="344"/>
      <c r="P79" s="397"/>
      <c r="Q79" s="344"/>
    </row>
    <row r="80" spans="1:17" s="365" customFormat="1">
      <c r="A80" s="336"/>
      <c r="B80" s="499" t="s">
        <v>1035</v>
      </c>
      <c r="C80" s="500" t="s">
        <v>1622</v>
      </c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>Unit</v>
      </c>
      <c r="F80" s="503">
        <v>2</v>
      </c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32"/>
        <v>0</v>
      </c>
      <c r="I80" s="361">
        <f t="shared" ca="1" si="33"/>
        <v>0</v>
      </c>
      <c r="J80" s="361">
        <f t="shared" ca="1" si="34"/>
        <v>0</v>
      </c>
      <c r="K80" s="362">
        <f t="shared" ca="1" si="35"/>
        <v>0</v>
      </c>
      <c r="L80" s="342"/>
      <c r="M80" s="342"/>
      <c r="N80" s="369"/>
      <c r="O80" s="344"/>
      <c r="P80" s="397"/>
      <c r="Q80" s="344"/>
    </row>
    <row r="81" spans="1:17" s="365" customFormat="1">
      <c r="A81" s="336"/>
      <c r="B81" s="499">
        <v>1</v>
      </c>
      <c r="C81" s="500" t="s">
        <v>28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03">
        <f>F80*1</f>
        <v>2</v>
      </c>
      <c r="G81" s="360">
        <f ca="1">IF(ISERROR(OFFSET('HARGA SATUAN'!$I$6,MATCH(RAB!C81,'HARGA SATUAN'!$C$7:$C$1492,0),0)),0,OFFSET('HARGA SATUAN'!$I$6,MATCH(RAB!C81,'HARGA SATUAN'!$C$7:$C$1492,0),0))</f>
        <v>26500</v>
      </c>
      <c r="H81" s="361">
        <f t="shared" ca="1" si="32"/>
        <v>0</v>
      </c>
      <c r="I81" s="361">
        <f t="shared" ca="1" si="33"/>
        <v>53000</v>
      </c>
      <c r="J81" s="361">
        <f t="shared" ca="1" si="34"/>
        <v>0</v>
      </c>
      <c r="K81" s="362">
        <f t="shared" ca="1" si="35"/>
        <v>53000</v>
      </c>
      <c r="L81" s="342"/>
      <c r="M81" s="342"/>
      <c r="N81" s="369"/>
      <c r="O81" s="344"/>
      <c r="P81" s="397"/>
      <c r="Q81" s="344"/>
    </row>
    <row r="82" spans="1:17" s="365" customFormat="1">
      <c r="A82" s="336"/>
      <c r="B82" s="499">
        <v>2</v>
      </c>
      <c r="C82" s="500" t="s">
        <v>203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503">
        <f>F80*1</f>
        <v>2</v>
      </c>
      <c r="G82" s="360">
        <f ca="1">IF(ISERROR(OFFSET('HARGA SATUAN'!$I$6,MATCH(RAB!C82,'HARGA SATUAN'!$C$7:$C$1492,0),0)),0,OFFSET('HARGA SATUAN'!$I$6,MATCH(RAB!C82,'HARGA SATUAN'!$C$7:$C$1492,0),0))</f>
        <v>12500</v>
      </c>
      <c r="H82" s="361">
        <f t="shared" ca="1" si="32"/>
        <v>0</v>
      </c>
      <c r="I82" s="361">
        <f t="shared" ca="1" si="33"/>
        <v>25000</v>
      </c>
      <c r="J82" s="361">
        <f t="shared" ca="1" si="34"/>
        <v>0</v>
      </c>
      <c r="K82" s="362">
        <f t="shared" ca="1" si="35"/>
        <v>25000</v>
      </c>
      <c r="L82" s="342"/>
      <c r="M82" s="342"/>
      <c r="N82" s="369"/>
      <c r="O82" s="344"/>
      <c r="P82" s="397"/>
      <c r="Q82" s="344"/>
    </row>
    <row r="83" spans="1:17" s="365" customFormat="1">
      <c r="A83" s="336"/>
      <c r="B83" s="499">
        <v>3</v>
      </c>
      <c r="C83" s="500" t="s">
        <v>206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Mtr</v>
      </c>
      <c r="F83" s="503">
        <f>F80*12</f>
        <v>24</v>
      </c>
      <c r="G83" s="360">
        <f ca="1">IF(ISERROR(OFFSET('HARGA SATUAN'!$I$6,MATCH(RAB!C83,'HARGA SATUAN'!$C$7:$C$1492,0),0)),0,OFFSET('HARGA SATUAN'!$I$6,MATCH(RAB!C83,'HARGA SATUAN'!$C$7:$C$1492,0),0))</f>
        <v>39204</v>
      </c>
      <c r="H83" s="361">
        <f t="shared" ca="1" si="32"/>
        <v>0</v>
      </c>
      <c r="I83" s="361">
        <f t="shared" ca="1" si="33"/>
        <v>940896</v>
      </c>
      <c r="J83" s="361">
        <f t="shared" ca="1" si="34"/>
        <v>0</v>
      </c>
      <c r="K83" s="362">
        <f t="shared" ca="1" si="35"/>
        <v>940896</v>
      </c>
      <c r="L83" s="342"/>
      <c r="M83" s="342"/>
      <c r="N83" s="369"/>
      <c r="O83" s="344"/>
      <c r="P83" s="397"/>
      <c r="Q83" s="344"/>
    </row>
    <row r="84" spans="1:17" s="365" customFormat="1">
      <c r="A84" s="336"/>
      <c r="B84" s="499">
        <v>4</v>
      </c>
      <c r="C84" s="500" t="s">
        <v>287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03">
        <f>F80*2</f>
        <v>4</v>
      </c>
      <c r="G84" s="360">
        <f ca="1">IF(ISERROR(OFFSET('HARGA SATUAN'!$I$6,MATCH(RAB!C84,'HARGA SATUAN'!$C$7:$C$1492,0),0)),0,OFFSET('HARGA SATUAN'!$I$6,MATCH(RAB!C84,'HARGA SATUAN'!$C$7:$C$1492,0),0))</f>
        <v>40000</v>
      </c>
      <c r="H84" s="361">
        <f t="shared" ca="1" si="32"/>
        <v>0</v>
      </c>
      <c r="I84" s="361">
        <f t="shared" ca="1" si="33"/>
        <v>160000</v>
      </c>
      <c r="J84" s="361">
        <f t="shared" ca="1" si="34"/>
        <v>0</v>
      </c>
      <c r="K84" s="362">
        <f t="shared" ca="1" si="35"/>
        <v>160000</v>
      </c>
      <c r="L84" s="342"/>
      <c r="M84" s="342"/>
      <c r="N84" s="369"/>
      <c r="O84" s="344"/>
      <c r="P84" s="397"/>
      <c r="Q84" s="344"/>
    </row>
    <row r="85" spans="1:17" s="365" customFormat="1">
      <c r="A85" s="336"/>
      <c r="B85" s="499">
        <v>5</v>
      </c>
      <c r="C85" s="500" t="s">
        <v>26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3">
        <f>F80*1</f>
        <v>2</v>
      </c>
      <c r="G85" s="360">
        <f ca="1">IF(ISERROR(OFFSET('HARGA SATUAN'!$I$6,MATCH(RAB!C85,'HARGA SATUAN'!$C$7:$C$1492,0),0)),0,OFFSET('HARGA SATUAN'!$I$6,MATCH(RAB!C85,'HARGA SATUAN'!$C$7:$C$1492,0),0))</f>
        <v>2500</v>
      </c>
      <c r="H85" s="361">
        <f t="shared" ca="1" si="32"/>
        <v>0</v>
      </c>
      <c r="I85" s="361">
        <f t="shared" ca="1" si="33"/>
        <v>5000</v>
      </c>
      <c r="J85" s="361">
        <f t="shared" ca="1" si="34"/>
        <v>0</v>
      </c>
      <c r="K85" s="362">
        <f t="shared" ca="1" si="35"/>
        <v>5000</v>
      </c>
      <c r="L85" s="342"/>
      <c r="M85" s="342"/>
      <c r="N85" s="369"/>
      <c r="O85" s="344"/>
      <c r="P85" s="397"/>
      <c r="Q85" s="344"/>
    </row>
    <row r="86" spans="1:17" s="365" customFormat="1">
      <c r="A86" s="336"/>
      <c r="B86" s="499">
        <v>6</v>
      </c>
      <c r="C86" s="500" t="s">
        <v>760</v>
      </c>
      <c r="D86" s="358" t="str">
        <f ca="1">IF(ISERROR(OFFSET('HARGA SATUAN'!$D$6,MATCH(RAB!C86,'HARGA SATUAN'!$C$7:$C$1492,0),0)),"",OFFSET('HARGA SATUAN'!$D$6,MATCH(RAB!C86,'HARGA SATUAN'!$C$7:$C$1492,0),0))</f>
        <v>JASA</v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503">
        <f>F80*1</f>
        <v>2</v>
      </c>
      <c r="G86" s="360">
        <f ca="1">IF(ISERROR(OFFSET('HARGA SATUAN'!$I$6,MATCH(RAB!C86,'HARGA SATUAN'!$C$7:$C$1492,0),0)),0,OFFSET('HARGA SATUAN'!$I$6,MATCH(RAB!C86,'HARGA SATUAN'!$C$7:$C$1492,0),0))</f>
        <v>36600</v>
      </c>
      <c r="H86" s="361">
        <f t="shared" ca="1" si="32"/>
        <v>0</v>
      </c>
      <c r="I86" s="361">
        <f t="shared" ca="1" si="33"/>
        <v>0</v>
      </c>
      <c r="J86" s="361">
        <f t="shared" ca="1" si="34"/>
        <v>73200</v>
      </c>
      <c r="K86" s="362">
        <f t="shared" ca="1" si="35"/>
        <v>73200</v>
      </c>
      <c r="L86" s="342"/>
      <c r="M86" s="342"/>
      <c r="N86" s="369"/>
      <c r="O86" s="344"/>
      <c r="P86" s="397"/>
      <c r="Q86" s="344"/>
    </row>
    <row r="87" spans="1:17" s="365" customFormat="1">
      <c r="A87" s="336"/>
      <c r="B87" s="499"/>
      <c r="C87" s="500"/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504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ref="H87:H93" ca="1" si="36">IF(OR(D87="MDU",D87="MDU-KD"),(IF($O$3="RAB NON MDU","PLN KD",G87*F87)),0)</f>
        <v>0</v>
      </c>
      <c r="I87" s="361">
        <f t="shared" ref="I87:I93" ca="1" si="37">IF(D87="HDW",G87*F87,0)</f>
        <v>0</v>
      </c>
      <c r="J87" s="361">
        <f t="shared" ref="J87:J93" ca="1" si="38">IF(D87="JASA",G87*F87,0)</f>
        <v>0</v>
      </c>
      <c r="K87" s="362">
        <f t="shared" ref="K87:K93" ca="1" si="39">SUM(H87:J87)</f>
        <v>0</v>
      </c>
      <c r="L87" s="342"/>
      <c r="M87" s="342"/>
      <c r="N87" s="369"/>
      <c r="O87" s="344"/>
      <c r="P87" s="397"/>
      <c r="Q87" s="344"/>
    </row>
    <row r="88" spans="1:17" s="365" customFormat="1">
      <c r="A88" s="336"/>
      <c r="B88" s="499" t="s">
        <v>1035</v>
      </c>
      <c r="C88" s="500" t="s">
        <v>1623</v>
      </c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>Unit</v>
      </c>
      <c r="F88" s="503">
        <f>F80</f>
        <v>2</v>
      </c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36"/>
        <v>0</v>
      </c>
      <c r="I88" s="361">
        <f t="shared" ca="1" si="37"/>
        <v>0</v>
      </c>
      <c r="J88" s="361">
        <f t="shared" ca="1" si="38"/>
        <v>0</v>
      </c>
      <c r="K88" s="362">
        <f t="shared" ca="1" si="39"/>
        <v>0</v>
      </c>
      <c r="L88" s="342"/>
      <c r="M88" s="342"/>
      <c r="N88" s="369"/>
      <c r="O88" s="344"/>
      <c r="P88" s="397"/>
      <c r="Q88" s="344"/>
    </row>
    <row r="89" spans="1:17" s="365" customFormat="1">
      <c r="A89" s="336"/>
      <c r="B89" s="505">
        <v>1</v>
      </c>
      <c r="C89" s="506" t="s">
        <v>597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503">
        <f>F88*1</f>
        <v>2</v>
      </c>
      <c r="G89" s="360">
        <f ca="1">IF(ISERROR(OFFSET('HARGA SATUAN'!$I$6,MATCH(RAB!C89,'HARGA SATUAN'!$C$7:$C$1492,0),0)),0,OFFSET('HARGA SATUAN'!$I$6,MATCH(RAB!C89,'HARGA SATUAN'!$C$7:$C$1492,0),0))</f>
        <v>120900</v>
      </c>
      <c r="H89" s="361">
        <f t="shared" ca="1" si="36"/>
        <v>0</v>
      </c>
      <c r="I89" s="361">
        <f t="shared" ca="1" si="37"/>
        <v>241800</v>
      </c>
      <c r="J89" s="361">
        <f t="shared" ca="1" si="38"/>
        <v>0</v>
      </c>
      <c r="K89" s="362">
        <f t="shared" ca="1" si="39"/>
        <v>241800</v>
      </c>
      <c r="L89" s="342"/>
      <c r="M89" s="342"/>
      <c r="N89" s="369"/>
      <c r="O89" s="344"/>
      <c r="P89" s="397"/>
      <c r="Q89" s="344"/>
    </row>
    <row r="90" spans="1:17" s="365" customFormat="1">
      <c r="A90" s="336"/>
      <c r="B90" s="507">
        <v>2</v>
      </c>
      <c r="C90" s="508" t="s">
        <v>261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503">
        <f>F88*1</f>
        <v>2</v>
      </c>
      <c r="G90" s="360">
        <f ca="1">IF(ISERROR(OFFSET('HARGA SATUAN'!$I$6,MATCH(RAB!C90,'HARGA SATUAN'!$C$7:$C$1492,0),0)),0,OFFSET('HARGA SATUAN'!$I$6,MATCH(RAB!C90,'HARGA SATUAN'!$C$7:$C$1492,0),0))</f>
        <v>135800</v>
      </c>
      <c r="H90" s="361">
        <f t="shared" ca="1" si="36"/>
        <v>0</v>
      </c>
      <c r="I90" s="361">
        <f t="shared" ca="1" si="37"/>
        <v>271600</v>
      </c>
      <c r="J90" s="361">
        <f t="shared" ca="1" si="38"/>
        <v>0</v>
      </c>
      <c r="K90" s="362">
        <f t="shared" ca="1" si="39"/>
        <v>271600</v>
      </c>
      <c r="L90" s="342"/>
      <c r="M90" s="342"/>
      <c r="N90" s="369"/>
      <c r="O90" s="344"/>
      <c r="P90" s="397"/>
      <c r="Q90" s="344"/>
    </row>
    <row r="91" spans="1:17" s="365" customFormat="1">
      <c r="A91" s="336"/>
      <c r="B91" s="507">
        <v>3</v>
      </c>
      <c r="C91" s="509" t="s">
        <v>214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01">
        <f>F88*1</f>
        <v>2</v>
      </c>
      <c r="G91" s="360">
        <f ca="1">IF(ISERROR(OFFSET('HARGA SATUAN'!$I$6,MATCH(RAB!C91,'HARGA SATUAN'!$C$7:$C$1492,0),0)),0,OFFSET('HARGA SATUAN'!$I$6,MATCH(RAB!C91,'HARGA SATUAN'!$C$7:$C$1492,0),0))</f>
        <v>4500</v>
      </c>
      <c r="H91" s="361">
        <f t="shared" ca="1" si="36"/>
        <v>0</v>
      </c>
      <c r="I91" s="361">
        <f t="shared" ca="1" si="37"/>
        <v>9000</v>
      </c>
      <c r="J91" s="361">
        <f t="shared" ca="1" si="38"/>
        <v>0</v>
      </c>
      <c r="K91" s="362">
        <f t="shared" ca="1" si="39"/>
        <v>9000</v>
      </c>
      <c r="L91" s="342"/>
      <c r="M91" s="342"/>
      <c r="N91" s="369"/>
      <c r="O91" s="344"/>
      <c r="P91" s="397"/>
      <c r="Q91" s="344"/>
    </row>
    <row r="92" spans="1:17" s="365" customFormat="1">
      <c r="A92" s="336"/>
      <c r="B92" s="499">
        <v>4</v>
      </c>
      <c r="C92" s="500" t="s">
        <v>768</v>
      </c>
      <c r="D92" s="358" t="str">
        <f ca="1">IF(ISERROR(OFFSET('HARGA SATUAN'!$D$6,MATCH(RAB!C92,'HARGA SATUAN'!$C$7:$C$1492,0),0)),"",OFFSET('HARGA SATUAN'!$D$6,MATCH(RAB!C92,'HARGA SATUAN'!$C$7:$C$1492,0),0))</f>
        <v>JASA</v>
      </c>
      <c r="E92" s="359" t="str">
        <f ca="1">IF(B92="+","Unit",IF(ISERROR(OFFSET('HARGA SATUAN'!$E$6,MATCH(RAB!C92,'HARGA SATUAN'!$C$7:$C$1492,0),0)),"",OFFSET('HARGA SATUAN'!$E$6,MATCH(RAB!C92,'HARGA SATUAN'!$C$7:$C$1492,0),0)))</f>
        <v>Unit</v>
      </c>
      <c r="F92" s="503">
        <f>F88*1</f>
        <v>2</v>
      </c>
      <c r="G92" s="360">
        <f ca="1">IF(ISERROR(OFFSET('HARGA SATUAN'!$I$6,MATCH(RAB!C92,'HARGA SATUAN'!$C$7:$C$1492,0),0)),0,OFFSET('HARGA SATUAN'!$I$6,MATCH(RAB!C92,'HARGA SATUAN'!$C$7:$C$1492,0),0))</f>
        <v>55500</v>
      </c>
      <c r="H92" s="361">
        <f t="shared" ca="1" si="36"/>
        <v>0</v>
      </c>
      <c r="I92" s="361">
        <f t="shared" ca="1" si="37"/>
        <v>0</v>
      </c>
      <c r="J92" s="361">
        <f t="shared" ca="1" si="38"/>
        <v>111000</v>
      </c>
      <c r="K92" s="362">
        <f t="shared" ca="1" si="39"/>
        <v>111000</v>
      </c>
      <c r="L92" s="342"/>
      <c r="M92" s="342"/>
      <c r="N92" s="369"/>
      <c r="O92" s="344"/>
      <c r="P92" s="397"/>
      <c r="Q92" s="344"/>
    </row>
    <row r="93" spans="1:17" s="365" customFormat="1">
      <c r="A93" s="336"/>
      <c r="B93" s="499"/>
      <c r="C93" s="500"/>
      <c r="D93" s="358" t="str">
        <f ca="1">IF(ISERROR(OFFSET('HARGA SATUAN'!$D$6,MATCH(RAB!C93,'HARGA SATUAN'!$C$7:$C$1492,0),0)),"",OFFSET('HARGA SATUAN'!$D$6,MATCH(RAB!C93,'HARGA SATUAN'!$C$7:$C$1492,0),0))</f>
        <v/>
      </c>
      <c r="E93" s="359" t="str">
        <f ca="1">IF(B93="+","Unit",IF(ISERROR(OFFSET('HARGA SATUAN'!$E$6,MATCH(RAB!C93,'HARGA SATUAN'!$C$7:$C$1492,0),0)),"",OFFSET('HARGA SATUAN'!$E$6,MATCH(RAB!C93,'HARGA SATUAN'!$C$7:$C$1492,0),0)))</f>
        <v/>
      </c>
      <c r="F93" s="504"/>
      <c r="G93" s="360">
        <f ca="1">IF(ISERROR(OFFSET('HARGA SATUAN'!$I$6,MATCH(RAB!C93,'HARGA SATUAN'!$C$7:$C$1492,0),0)),0,OFFSET('HARGA SATUAN'!$I$6,MATCH(RAB!C93,'HARGA SATUAN'!$C$7:$C$1492,0),0))</f>
        <v>0</v>
      </c>
      <c r="H93" s="361">
        <f t="shared" ca="1" si="36"/>
        <v>0</v>
      </c>
      <c r="I93" s="361">
        <f t="shared" ca="1" si="37"/>
        <v>0</v>
      </c>
      <c r="J93" s="361">
        <f t="shared" ca="1" si="38"/>
        <v>0</v>
      </c>
      <c r="K93" s="362">
        <f t="shared" ca="1" si="39"/>
        <v>0</v>
      </c>
      <c r="L93" s="342"/>
      <c r="M93" s="342"/>
      <c r="N93" s="369"/>
      <c r="O93" s="344"/>
      <c r="P93" s="397"/>
      <c r="Q93" s="344"/>
    </row>
    <row r="94" spans="1:17" s="365" customFormat="1">
      <c r="A94" s="336"/>
      <c r="B94" s="499" t="s">
        <v>1035</v>
      </c>
      <c r="C94" s="500" t="s">
        <v>1624</v>
      </c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>Unit</v>
      </c>
      <c r="F94" s="503">
        <f>F80</f>
        <v>2</v>
      </c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ref="H94:H98" ca="1" si="40">IF(OR(D94="MDU",D94="MDU-KD"),(IF($O$3="RAB NON MDU","PLN KD",G94*F94)),0)</f>
        <v>0</v>
      </c>
      <c r="I94" s="361">
        <f t="shared" ref="I94:I98" ca="1" si="41">IF(D94="HDW",G94*F94,0)</f>
        <v>0</v>
      </c>
      <c r="J94" s="361">
        <f t="shared" ref="J94:J98" ca="1" si="42">IF(D94="JASA",G94*F94,0)</f>
        <v>0</v>
      </c>
      <c r="K94" s="362">
        <f t="shared" ref="K94:K98" ca="1" si="43">SUM(H94:J94)</f>
        <v>0</v>
      </c>
      <c r="L94" s="342"/>
      <c r="M94" s="342"/>
      <c r="N94" s="369"/>
      <c r="O94" s="344"/>
      <c r="P94" s="397"/>
      <c r="Q94" s="344"/>
    </row>
    <row r="95" spans="1:17" s="365" customFormat="1">
      <c r="A95" s="336"/>
      <c r="B95" s="499">
        <v>1</v>
      </c>
      <c r="C95" s="500" t="s">
        <v>30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03">
        <f>F94*1</f>
        <v>2</v>
      </c>
      <c r="G95" s="360">
        <f ca="1">IF(ISERROR(OFFSET('HARGA SATUAN'!$I$6,MATCH(RAB!C95,'HARGA SATUAN'!$C$7:$C$1492,0),0)),0,OFFSET('HARGA SATUAN'!$I$6,MATCH(RAB!C95,'HARGA SATUAN'!$C$7:$C$1492,0),0))</f>
        <v>47459</v>
      </c>
      <c r="H95" s="361">
        <f t="shared" ca="1" si="40"/>
        <v>0</v>
      </c>
      <c r="I95" s="361">
        <f t="shared" ca="1" si="41"/>
        <v>94918</v>
      </c>
      <c r="J95" s="361">
        <f t="shared" ca="1" si="42"/>
        <v>0</v>
      </c>
      <c r="K95" s="362">
        <f t="shared" ca="1" si="43"/>
        <v>94918</v>
      </c>
      <c r="L95" s="342"/>
      <c r="M95" s="342"/>
      <c r="N95" s="369"/>
      <c r="O95" s="344"/>
      <c r="P95" s="397"/>
      <c r="Q95" s="344"/>
    </row>
    <row r="96" spans="1:17" s="365" customFormat="1">
      <c r="A96" s="336"/>
      <c r="B96" s="499">
        <v>2</v>
      </c>
      <c r="C96" s="500" t="s">
        <v>32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Mtr</v>
      </c>
      <c r="F96" s="503">
        <f>F94*1</f>
        <v>2</v>
      </c>
      <c r="G96" s="360">
        <f ca="1">IF(ISERROR(OFFSET('HARGA SATUAN'!$I$6,MATCH(RAB!C96,'HARGA SATUAN'!$C$7:$C$1492,0),0)),0,OFFSET('HARGA SATUAN'!$I$6,MATCH(RAB!C96,'HARGA SATUAN'!$C$7:$C$1492,0),0))</f>
        <v>30000</v>
      </c>
      <c r="H96" s="361">
        <f t="shared" ca="1" si="40"/>
        <v>0</v>
      </c>
      <c r="I96" s="361">
        <f t="shared" ca="1" si="41"/>
        <v>60000</v>
      </c>
      <c r="J96" s="361">
        <f t="shared" ca="1" si="42"/>
        <v>0</v>
      </c>
      <c r="K96" s="362">
        <f t="shared" ca="1" si="43"/>
        <v>60000</v>
      </c>
      <c r="L96" s="342"/>
      <c r="M96" s="342"/>
      <c r="N96" s="369"/>
      <c r="O96" s="344"/>
      <c r="P96" s="397"/>
      <c r="Q96" s="344"/>
    </row>
    <row r="97" spans="1:17" s="365" customFormat="1">
      <c r="A97" s="336"/>
      <c r="B97" s="499">
        <v>3</v>
      </c>
      <c r="C97" s="500" t="s">
        <v>33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503">
        <f>F94*1</f>
        <v>2</v>
      </c>
      <c r="G97" s="360">
        <f ca="1">IF(ISERROR(OFFSET('HARGA SATUAN'!$I$6,MATCH(RAB!C97,'HARGA SATUAN'!$C$7:$C$1492,0),0)),0,OFFSET('HARGA SATUAN'!$I$6,MATCH(RAB!C97,'HARGA SATUAN'!$C$7:$C$1492,0),0))</f>
        <v>9500</v>
      </c>
      <c r="H97" s="361">
        <f t="shared" ca="1" si="40"/>
        <v>0</v>
      </c>
      <c r="I97" s="361">
        <f t="shared" ca="1" si="41"/>
        <v>19000</v>
      </c>
      <c r="J97" s="361">
        <f t="shared" ca="1" si="42"/>
        <v>0</v>
      </c>
      <c r="K97" s="362">
        <f t="shared" ca="1" si="43"/>
        <v>19000</v>
      </c>
      <c r="L97" s="342"/>
      <c r="M97" s="342"/>
      <c r="N97" s="369"/>
      <c r="O97" s="344"/>
      <c r="P97" s="397"/>
      <c r="Q97" s="344"/>
    </row>
    <row r="98" spans="1:17" s="365" customFormat="1">
      <c r="A98" s="336"/>
      <c r="B98" s="499">
        <v>4</v>
      </c>
      <c r="C98" s="500" t="s">
        <v>738</v>
      </c>
      <c r="D98" s="358" t="str">
        <f ca="1">IF(ISERROR(OFFSET('HARGA SATUAN'!$D$6,MATCH(RAB!C98,'HARGA SATUAN'!$C$7:$C$1492,0),0)),"",OFFSET('HARGA SATUAN'!$D$6,MATCH(RAB!C98,'HARGA SATUAN'!$C$7:$C$1492,0),0))</f>
        <v>JASA</v>
      </c>
      <c r="E98" s="359" t="str">
        <f ca="1">IF(B98="+","Unit",IF(ISERROR(OFFSET('HARGA SATUAN'!$E$6,MATCH(RAB!C98,'HARGA SATUAN'!$C$7:$C$1492,0),0)),"",OFFSET('HARGA SATUAN'!$E$6,MATCH(RAB!C98,'HARGA SATUAN'!$C$7:$C$1492,0),0)))</f>
        <v>Unit</v>
      </c>
      <c r="F98" s="503">
        <f>F94*1</f>
        <v>2</v>
      </c>
      <c r="G98" s="360">
        <f ca="1">IF(ISERROR(OFFSET('HARGA SATUAN'!$I$6,MATCH(RAB!C98,'HARGA SATUAN'!$C$7:$C$1492,0),0)),0,OFFSET('HARGA SATUAN'!$I$6,MATCH(RAB!C98,'HARGA SATUAN'!$C$7:$C$1492,0),0))</f>
        <v>21200</v>
      </c>
      <c r="H98" s="361">
        <f t="shared" ca="1" si="40"/>
        <v>0</v>
      </c>
      <c r="I98" s="361">
        <f t="shared" ca="1" si="41"/>
        <v>0</v>
      </c>
      <c r="J98" s="361">
        <f t="shared" ca="1" si="42"/>
        <v>42400</v>
      </c>
      <c r="K98" s="362">
        <f t="shared" ca="1" si="43"/>
        <v>42400</v>
      </c>
      <c r="L98" s="342"/>
      <c r="M98" s="342"/>
      <c r="N98" s="369"/>
      <c r="O98" s="344"/>
      <c r="P98" s="397"/>
      <c r="Q98" s="344"/>
    </row>
    <row r="99" spans="1:17">
      <c r="B99" s="494"/>
      <c r="C99" s="498"/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/>
      </c>
      <c r="F99" s="504"/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ref="H99" ca="1" si="44">IF(OR(D99="MDU",D99="MDU-KD"),(IF($O$3="RAB NON MDU","PLN KD",G99*F99)),0)</f>
        <v>0</v>
      </c>
      <c r="I99" s="361">
        <f t="shared" ref="I99" ca="1" si="45">IF(D99="HDW",G99*F99,0)</f>
        <v>0</v>
      </c>
      <c r="J99" s="361">
        <f t="shared" ref="J99" ca="1" si="46">IF(D99="JASA",G99*F99,0)</f>
        <v>0</v>
      </c>
      <c r="K99" s="362">
        <f t="shared" ref="K99" ca="1" si="47">SUM(H99:J99)</f>
        <v>0</v>
      </c>
    </row>
    <row r="100" spans="1:17">
      <c r="B100" s="519" t="s">
        <v>1035</v>
      </c>
      <c r="C100" s="497" t="s">
        <v>1639</v>
      </c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>Unit</v>
      </c>
      <c r="F100" s="504"/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ref="H100:H105" ca="1" si="48">IF(OR(D100="MDU",D100="MDU-KD"),(IF($O$3="RAB NON MDU","PLN KD",G100*F100)),0)</f>
        <v>0</v>
      </c>
      <c r="I100" s="361">
        <f t="shared" ref="I100:I105" ca="1" si="49">IF(D100="HDW",G100*F100,0)</f>
        <v>0</v>
      </c>
      <c r="J100" s="361">
        <f t="shared" ref="J100:J105" ca="1" si="50">IF(D100="JASA",G100*F100,0)</f>
        <v>0</v>
      </c>
      <c r="K100" s="362">
        <f t="shared" ref="K100:K105" ca="1" si="51">SUM(H100:J100)</f>
        <v>0</v>
      </c>
    </row>
    <row r="101" spans="1:17">
      <c r="B101" s="494">
        <v>1</v>
      </c>
      <c r="C101" s="109" t="s">
        <v>65</v>
      </c>
      <c r="D101" s="358" t="str">
        <f ca="1">IF(ISERROR(OFFSET('HARGA SATUAN'!$D$6,MATCH(RAB!C101,'HARGA SATUAN'!$C$7:$C$1492,0),0)),"",OFFSET('HARGA SATUAN'!$D$6,MATCH(RAB!C101,'HARGA SATUAN'!$C$7:$C$1492,0),0))</f>
        <v>MDU-KD</v>
      </c>
      <c r="E101" s="359" t="str">
        <f ca="1">IF(B101="+","Unit",IF(ISERROR(OFFSET('HARGA SATUAN'!$E$6,MATCH(RAB!C101,'HARGA SATUAN'!$C$7:$C$1492,0),0)),"",OFFSET('HARGA SATUAN'!$E$6,MATCH(RAB!C101,'HARGA SATUAN'!$C$7:$C$1492,0),0)))</f>
        <v>Mtr</v>
      </c>
      <c r="F101" s="504">
        <v>200</v>
      </c>
      <c r="G101" s="360">
        <f ca="1">IF(ISERROR(OFFSET('HARGA SATUAN'!$I$6,MATCH(RAB!C101,'HARGA SATUAN'!$C$7:$C$1492,0),0)),0,OFFSET('HARGA SATUAN'!$I$6,MATCH(RAB!C101,'HARGA SATUAN'!$C$7:$C$1492,0),0))</f>
        <v>14200</v>
      </c>
      <c r="H101" s="361">
        <f t="shared" ca="1" si="48"/>
        <v>2840000</v>
      </c>
      <c r="I101" s="361">
        <f t="shared" ca="1" si="49"/>
        <v>0</v>
      </c>
      <c r="J101" s="361">
        <f t="shared" ca="1" si="50"/>
        <v>0</v>
      </c>
      <c r="K101" s="362">
        <f t="shared" ca="1" si="51"/>
        <v>2840000</v>
      </c>
    </row>
    <row r="102" spans="1:17">
      <c r="B102" s="494">
        <v>2</v>
      </c>
      <c r="C102" s="109" t="s">
        <v>323</v>
      </c>
      <c r="D102" s="358" t="str">
        <f ca="1">IF(ISERROR(OFFSET('HARGA SATUAN'!$D$6,MATCH(RAB!C102,'HARGA SATUAN'!$C$7:$C$1492,0),0)),"",OFFSET('HARGA SATUAN'!$D$6,MATCH(RAB!C102,'HARGA SATUAN'!$C$7:$C$1492,0),0))</f>
        <v>JASA</v>
      </c>
      <c r="E102" s="359" t="str">
        <f ca="1">IF(B102="+","Unit",IF(ISERROR(OFFSET('HARGA SATUAN'!$E$6,MATCH(RAB!C102,'HARGA SATUAN'!$C$7:$C$1492,0),0)),"",OFFSET('HARGA SATUAN'!$E$6,MATCH(RAB!C102,'HARGA SATUAN'!$C$7:$C$1492,0),0)))</f>
        <v>Per 50 m</v>
      </c>
      <c r="F102" s="504">
        <f>F101/200</f>
        <v>1</v>
      </c>
      <c r="G102" s="360">
        <f ca="1">IF(ISERROR(OFFSET('HARGA SATUAN'!$I$6,MATCH(RAB!C102,'HARGA SATUAN'!$C$7:$C$1492,0),0)),0,OFFSET('HARGA SATUAN'!$I$6,MATCH(RAB!C102,'HARGA SATUAN'!$C$7:$C$1492,0),0))</f>
        <v>330110</v>
      </c>
      <c r="H102" s="361">
        <f t="shared" ca="1" si="48"/>
        <v>0</v>
      </c>
      <c r="I102" s="361">
        <f t="shared" ca="1" si="49"/>
        <v>0</v>
      </c>
      <c r="J102" s="361">
        <f t="shared" ca="1" si="50"/>
        <v>330110</v>
      </c>
      <c r="K102" s="362">
        <f t="shared" ca="1" si="51"/>
        <v>330110</v>
      </c>
    </row>
    <row r="103" spans="1:17">
      <c r="B103" s="494"/>
      <c r="C103" s="498"/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504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ca="1" si="48"/>
        <v>0</v>
      </c>
      <c r="I103" s="361">
        <f t="shared" ca="1" si="49"/>
        <v>0</v>
      </c>
      <c r="J103" s="361">
        <f t="shared" ca="1" si="50"/>
        <v>0</v>
      </c>
      <c r="K103" s="362">
        <f t="shared" ca="1" si="51"/>
        <v>0</v>
      </c>
    </row>
    <row r="104" spans="1:17">
      <c r="B104" s="366" t="s">
        <v>1616</v>
      </c>
      <c r="C104" s="367" t="s">
        <v>1618</v>
      </c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504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48"/>
        <v>0</v>
      </c>
      <c r="I104" s="361">
        <f t="shared" ca="1" si="49"/>
        <v>0</v>
      </c>
      <c r="J104" s="361">
        <f t="shared" ca="1" si="50"/>
        <v>0</v>
      </c>
      <c r="K104" s="362">
        <f t="shared" ca="1" si="51"/>
        <v>0</v>
      </c>
    </row>
    <row r="105" spans="1:17">
      <c r="B105" s="494"/>
      <c r="C105" s="498"/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/>
      </c>
      <c r="F105" s="504"/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48"/>
        <v>0</v>
      </c>
      <c r="I105" s="361">
        <f t="shared" ca="1" si="49"/>
        <v>0</v>
      </c>
      <c r="J105" s="361">
        <f t="shared" ca="1" si="50"/>
        <v>0</v>
      </c>
      <c r="K105" s="362">
        <f t="shared" ca="1" si="51"/>
        <v>0</v>
      </c>
    </row>
    <row r="106" spans="1:17">
      <c r="B106" s="499" t="s">
        <v>1035</v>
      </c>
      <c r="C106" s="521" t="s">
        <v>1643</v>
      </c>
      <c r="D106" s="358" t="str">
        <f ca="1">IF(ISERROR(OFFSET('HARGA SATUAN'!$D$6,MATCH(RAB!C106,'HARGA SATUAN'!$C$7:$C$1492,0),0)),"",OFFSET('HARGA SATUAN'!$D$6,MATCH(RAB!C106,'HARGA SATUAN'!$C$7:$C$1492,0),0))</f>
        <v/>
      </c>
      <c r="E106" s="359" t="str">
        <f ca="1">IF(B106="+","Unit",IF(ISERROR(OFFSET('HARGA SATUAN'!$E$6,MATCH(RAB!C106,'HARGA SATUAN'!$C$7:$C$1492,0),0)),"",OFFSET('HARGA SATUAN'!$E$6,MATCH(RAB!C106,'HARGA SATUAN'!$C$7:$C$1492,0),0)))</f>
        <v>Unit</v>
      </c>
      <c r="F106" s="503">
        <v>1</v>
      </c>
      <c r="G106" s="360">
        <f ca="1">IF(ISERROR(OFFSET('HARGA SATUAN'!$I$6,MATCH(RAB!C106,'HARGA SATUAN'!$C$7:$C$1492,0),0)),0,OFFSET('HARGA SATUAN'!$I$6,MATCH(RAB!C106,'HARGA SATUAN'!$C$7:$C$1492,0),0))</f>
        <v>0</v>
      </c>
      <c r="H106" s="361">
        <f t="shared" ref="H106:H125" ca="1" si="52">IF(OR(D106="MDU",D106="MDU-KD"),(IF($O$3="RAB NON MDU","PLN KD",G106*F106)),0)</f>
        <v>0</v>
      </c>
      <c r="I106" s="361">
        <f t="shared" ref="I106:I125" ca="1" si="53">IF(D106="HDW",G106*F106,0)</f>
        <v>0</v>
      </c>
      <c r="J106" s="361">
        <f t="shared" ref="J106:J125" ca="1" si="54">IF(D106="JASA",G106*F106,0)</f>
        <v>0</v>
      </c>
      <c r="K106" s="362">
        <f t="shared" ref="K106:K125" ca="1" si="55">SUM(H106:J106)</f>
        <v>0</v>
      </c>
    </row>
    <row r="107" spans="1:17">
      <c r="B107" s="499">
        <v>1</v>
      </c>
      <c r="C107" s="109" t="s">
        <v>1148</v>
      </c>
      <c r="D107" s="358" t="str">
        <f ca="1">IF(ISERROR(OFFSET('HARGA SATUAN'!$D$6,MATCH(RAB!C107,'HARGA SATUAN'!$C$7:$C$1492,0),0)),"",OFFSET('HARGA SATUAN'!$D$6,MATCH(RAB!C107,'HARGA SATUAN'!$C$7:$C$1492,0),0))</f>
        <v>MDU-KD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03">
        <f>F106*1</f>
        <v>1</v>
      </c>
      <c r="G107" s="360">
        <f ca="1">IF(ISERROR(OFFSET('HARGA SATUAN'!$I$6,MATCH(RAB!C107,'HARGA SATUAN'!$C$7:$C$1492,0),0)),0,OFFSET('HARGA SATUAN'!$I$6,MATCH(RAB!C107,'HARGA SATUAN'!$C$7:$C$1492,0),0))</f>
        <v>77674900</v>
      </c>
      <c r="H107" s="361">
        <f t="shared" ca="1" si="52"/>
        <v>77674900</v>
      </c>
      <c r="I107" s="361">
        <f t="shared" ca="1" si="53"/>
        <v>0</v>
      </c>
      <c r="J107" s="361">
        <f t="shared" ca="1" si="54"/>
        <v>0</v>
      </c>
      <c r="K107" s="362">
        <f t="shared" ca="1" si="55"/>
        <v>77674900</v>
      </c>
    </row>
    <row r="108" spans="1:17">
      <c r="B108" s="507">
        <v>2</v>
      </c>
      <c r="C108" s="510" t="s">
        <v>1625</v>
      </c>
      <c r="D108" s="358" t="str">
        <f ca="1">IF(ISERROR(OFFSET('HARGA SATUAN'!$D$6,MATCH(RAB!C108,'HARGA SATUAN'!$C$7:$C$1492,0),0)),"",OFFSET('HARGA SATUAN'!$D$6,MATCH(RAB!C108,'HARGA SATUAN'!$C$7:$C$1492,0),0))</f>
        <v/>
      </c>
      <c r="E108" s="359" t="str">
        <f ca="1">IF(B108="+","Unit",IF(ISERROR(OFFSET('HARGA SATUAN'!$E$6,MATCH(RAB!C108,'HARGA SATUAN'!$C$7:$C$1492,0),0)),"",OFFSET('HARGA SATUAN'!$E$6,MATCH(RAB!C108,'HARGA SATUAN'!$C$7:$C$1492,0),0)))</f>
        <v/>
      </c>
      <c r="F108" s="511"/>
      <c r="G108" s="360">
        <f ca="1">IF(ISERROR(OFFSET('HARGA SATUAN'!$I$6,MATCH(RAB!C108,'HARGA SATUAN'!$C$7:$C$1492,0),0)),0,OFFSET('HARGA SATUAN'!$I$6,MATCH(RAB!C108,'HARGA SATUAN'!$C$7:$C$1492,0),0))</f>
        <v>0</v>
      </c>
      <c r="H108" s="361">
        <f t="shared" ca="1" si="52"/>
        <v>0</v>
      </c>
      <c r="I108" s="361">
        <f t="shared" ca="1" si="53"/>
        <v>0</v>
      </c>
      <c r="J108" s="361">
        <f t="shared" ca="1" si="54"/>
        <v>0</v>
      </c>
      <c r="K108" s="362">
        <f t="shared" ca="1" si="55"/>
        <v>0</v>
      </c>
    </row>
    <row r="109" spans="1:17">
      <c r="B109" s="499"/>
      <c r="C109" s="510" t="s">
        <v>65</v>
      </c>
      <c r="D109" s="358" t="str">
        <f ca="1">IF(ISERROR(OFFSET('HARGA SATUAN'!$D$6,MATCH(RAB!C109,'HARGA SATUAN'!$C$7:$C$1492,0),0)),"",OFFSET('HARGA SATUAN'!$D$6,MATCH(RAB!C109,'HARGA SATUAN'!$C$7:$C$1492,0),0))</f>
        <v>MDU-KD</v>
      </c>
      <c r="E109" s="359" t="str">
        <f ca="1">IF(B109="+","Unit",IF(ISERROR(OFFSET('HARGA SATUAN'!$E$6,MATCH(RAB!C109,'HARGA SATUAN'!$C$7:$C$1492,0),0)),"",OFFSET('HARGA SATUAN'!$E$6,MATCH(RAB!C109,'HARGA SATUAN'!$C$7:$C$1492,0),0)))</f>
        <v>Mtr</v>
      </c>
      <c r="F109" s="503">
        <f>F106*(3*3)</f>
        <v>9</v>
      </c>
      <c r="G109" s="360">
        <f ca="1">IF(ISERROR(OFFSET('HARGA SATUAN'!$I$6,MATCH(RAB!C109,'HARGA SATUAN'!$C$7:$C$1492,0),0)),0,OFFSET('HARGA SATUAN'!$I$6,MATCH(RAB!C109,'HARGA SATUAN'!$C$7:$C$1492,0),0))</f>
        <v>14200</v>
      </c>
      <c r="H109" s="361">
        <f t="shared" ca="1" si="52"/>
        <v>127800</v>
      </c>
      <c r="I109" s="361">
        <f t="shared" ca="1" si="53"/>
        <v>0</v>
      </c>
      <c r="J109" s="361">
        <f t="shared" ca="1" si="54"/>
        <v>0</v>
      </c>
      <c r="K109" s="362">
        <f t="shared" ca="1" si="55"/>
        <v>127800</v>
      </c>
    </row>
    <row r="110" spans="1:17">
      <c r="B110" s="499"/>
      <c r="C110" s="109" t="s">
        <v>1459</v>
      </c>
      <c r="D110" s="358" t="str">
        <f ca="1">IF(ISERROR(OFFSET('HARGA SATUAN'!$D$6,MATCH(RAB!C110,'HARGA SATUAN'!$C$7:$C$1492,0),0)),"",OFFSET('HARGA SATUAN'!$D$6,MATCH(RAB!C110,'HARGA SATUAN'!$C$7:$C$1492,0),0))</f>
        <v>MDU-KD</v>
      </c>
      <c r="E110" s="359" t="str">
        <f ca="1">IF(B110="+","Unit",IF(ISERROR(OFFSET('HARGA SATUAN'!$E$6,MATCH(RAB!C110,'HARGA SATUAN'!$C$7:$C$1492,0),0)),"",OFFSET('HARGA SATUAN'!$E$6,MATCH(RAB!C110,'HARGA SATUAN'!$C$7:$C$1492,0),0)))</f>
        <v>Mtr</v>
      </c>
      <c r="F110" s="503">
        <f>F106*3</f>
        <v>3</v>
      </c>
      <c r="G110" s="360">
        <f ca="1">IF(ISERROR(OFFSET('HARGA SATUAN'!$I$6,MATCH(RAB!C110,'HARGA SATUAN'!$C$7:$C$1492,0),0)),0,OFFSET('HARGA SATUAN'!$I$6,MATCH(RAB!C110,'HARGA SATUAN'!$C$7:$C$1492,0),0))</f>
        <v>54500</v>
      </c>
      <c r="H110" s="361">
        <f t="shared" ca="1" si="52"/>
        <v>163500</v>
      </c>
      <c r="I110" s="361">
        <f t="shared" ca="1" si="53"/>
        <v>0</v>
      </c>
      <c r="J110" s="361">
        <f t="shared" ca="1" si="54"/>
        <v>0</v>
      </c>
      <c r="K110" s="362">
        <f t="shared" ca="1" si="55"/>
        <v>163500</v>
      </c>
    </row>
    <row r="111" spans="1:17">
      <c r="B111" s="499">
        <v>3</v>
      </c>
      <c r="C111" s="109" t="s">
        <v>559</v>
      </c>
      <c r="D111" s="358" t="str">
        <f ca="1">IF(ISERROR(OFFSET('HARGA SATUAN'!$D$6,MATCH(RAB!C111,'HARGA SATUAN'!$C$7:$C$1492,0),0)),"",OFFSET('HARGA SATUAN'!$D$6,MATCH(RAB!C111,'HARGA SATUAN'!$C$7:$C$1492,0),0))</f>
        <v>MDU-KD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503">
        <f>F106*3</f>
        <v>3</v>
      </c>
      <c r="G111" s="360">
        <f ca="1">IF(ISERROR(OFFSET('HARGA SATUAN'!$I$6,MATCH(RAB!C111,'HARGA SATUAN'!$C$7:$C$1492,0),0)),0,OFFSET('HARGA SATUAN'!$I$6,MATCH(RAB!C111,'HARGA SATUAN'!$C$7:$C$1492,0),0))</f>
        <v>725900</v>
      </c>
      <c r="H111" s="361">
        <f t="shared" ca="1" si="52"/>
        <v>2177700</v>
      </c>
      <c r="I111" s="361">
        <f t="shared" ca="1" si="53"/>
        <v>0</v>
      </c>
      <c r="J111" s="361">
        <f t="shared" ca="1" si="54"/>
        <v>0</v>
      </c>
      <c r="K111" s="362">
        <f t="shared" ca="1" si="55"/>
        <v>2177700</v>
      </c>
    </row>
    <row r="112" spans="1:17">
      <c r="B112" s="499">
        <v>4</v>
      </c>
      <c r="C112" s="500" t="s">
        <v>535</v>
      </c>
      <c r="D112" s="358" t="str">
        <f ca="1">IF(ISERROR(OFFSET('HARGA SATUAN'!$D$6,MATCH(RAB!C112,'HARGA SATUAN'!$C$7:$C$1492,0),0)),"",OFFSET('HARGA SATUAN'!$D$6,MATCH(RAB!C112,'HARGA SATUAN'!$C$7:$C$1492,0),0))</f>
        <v>MDU-KD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503">
        <f>F106*3</f>
        <v>3</v>
      </c>
      <c r="G112" s="360">
        <f ca="1">IF(ISERROR(OFFSET('HARGA SATUAN'!$I$6,MATCH(RAB!C112,'HARGA SATUAN'!$C$7:$C$1492,0),0)),0,OFFSET('HARGA SATUAN'!$I$6,MATCH(RAB!C112,'HARGA SATUAN'!$C$7:$C$1492,0),0))</f>
        <v>848250</v>
      </c>
      <c r="H112" s="361">
        <f t="shared" ca="1" si="52"/>
        <v>2544750</v>
      </c>
      <c r="I112" s="361">
        <f t="shared" ca="1" si="53"/>
        <v>0</v>
      </c>
      <c r="J112" s="361">
        <f t="shared" ca="1" si="54"/>
        <v>0</v>
      </c>
      <c r="K112" s="362">
        <f t="shared" ca="1" si="55"/>
        <v>2544750</v>
      </c>
    </row>
    <row r="113" spans="2:11">
      <c r="B113" s="499">
        <v>5</v>
      </c>
      <c r="C113" s="500" t="s">
        <v>55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503">
        <f>F106*3</f>
        <v>3</v>
      </c>
      <c r="G113" s="360">
        <f ca="1">IF(ISERROR(OFFSET('HARGA SATUAN'!$I$6,MATCH(RAB!C113,'HARGA SATUAN'!$C$7:$C$1492,0),0)),0,OFFSET('HARGA SATUAN'!$I$6,MATCH(RAB!C113,'HARGA SATUAN'!$C$7:$C$1492,0),0))</f>
        <v>18000</v>
      </c>
      <c r="H113" s="361">
        <f t="shared" ca="1" si="52"/>
        <v>0</v>
      </c>
      <c r="I113" s="361">
        <f t="shared" ca="1" si="53"/>
        <v>54000</v>
      </c>
      <c r="J113" s="361">
        <f t="shared" ca="1" si="54"/>
        <v>0</v>
      </c>
      <c r="K113" s="362">
        <f t="shared" ca="1" si="55"/>
        <v>54000</v>
      </c>
    </row>
    <row r="114" spans="2:11">
      <c r="B114" s="499">
        <v>6</v>
      </c>
      <c r="C114" s="109" t="s">
        <v>1569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503">
        <f>F106*13</f>
        <v>13</v>
      </c>
      <c r="G114" s="360">
        <f ca="1">IF(ISERROR(OFFSET('HARGA SATUAN'!$I$6,MATCH(RAB!C114,'HARGA SATUAN'!$C$7:$C$1492,0),0)),0,OFFSET('HARGA SATUAN'!$I$6,MATCH(RAB!C114,'HARGA SATUAN'!$C$7:$C$1492,0),0))</f>
        <v>49000</v>
      </c>
      <c r="H114" s="361">
        <f t="shared" ca="1" si="52"/>
        <v>0</v>
      </c>
      <c r="I114" s="361">
        <f t="shared" ca="1" si="53"/>
        <v>637000</v>
      </c>
      <c r="J114" s="361">
        <f t="shared" ca="1" si="54"/>
        <v>0</v>
      </c>
      <c r="K114" s="362">
        <f t="shared" ca="1" si="55"/>
        <v>637000</v>
      </c>
    </row>
    <row r="115" spans="2:11">
      <c r="B115" s="499">
        <v>7</v>
      </c>
      <c r="C115" s="500" t="s">
        <v>163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503">
        <f>F106*28</f>
        <v>28</v>
      </c>
      <c r="G115" s="360">
        <f ca="1">IF(ISERROR(OFFSET('HARGA SATUAN'!$I$6,MATCH(RAB!C115,'HARGA SATUAN'!$C$7:$C$1492,0),0)),0,OFFSET('HARGA SATUAN'!$I$6,MATCH(RAB!C115,'HARGA SATUAN'!$C$7:$C$1492,0),0))</f>
        <v>7938</v>
      </c>
      <c r="H115" s="361">
        <f t="shared" ca="1" si="52"/>
        <v>0</v>
      </c>
      <c r="I115" s="361">
        <f t="shared" ca="1" si="53"/>
        <v>222264</v>
      </c>
      <c r="J115" s="361">
        <f t="shared" ca="1" si="54"/>
        <v>0</v>
      </c>
      <c r="K115" s="362">
        <f t="shared" ca="1" si="55"/>
        <v>222264</v>
      </c>
    </row>
    <row r="116" spans="2:11">
      <c r="B116" s="499">
        <v>8</v>
      </c>
      <c r="C116" s="500" t="s">
        <v>176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503">
        <f>F106*2</f>
        <v>2</v>
      </c>
      <c r="G116" s="360">
        <f ca="1">IF(ISERROR(OFFSET('HARGA SATUAN'!$I$6,MATCH(RAB!C116,'HARGA SATUAN'!$C$7:$C$1492,0),0)),0,OFFSET('HARGA SATUAN'!$I$6,MATCH(RAB!C116,'HARGA SATUAN'!$C$7:$C$1492,0),0))</f>
        <v>404600</v>
      </c>
      <c r="H116" s="361">
        <f t="shared" ca="1" si="52"/>
        <v>0</v>
      </c>
      <c r="I116" s="361">
        <f t="shared" ca="1" si="53"/>
        <v>809200</v>
      </c>
      <c r="J116" s="361">
        <f t="shared" ca="1" si="54"/>
        <v>0</v>
      </c>
      <c r="K116" s="362">
        <f t="shared" ca="1" si="55"/>
        <v>809200</v>
      </c>
    </row>
    <row r="117" spans="2:11">
      <c r="B117" s="499">
        <v>9</v>
      </c>
      <c r="C117" s="500" t="s">
        <v>184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03">
        <f>F106*3</f>
        <v>3</v>
      </c>
      <c r="G117" s="360">
        <f ca="1">IF(ISERROR(OFFSET('HARGA SATUAN'!$I$6,MATCH(RAB!C117,'HARGA SATUAN'!$C$7:$C$1492,0),0)),0,OFFSET('HARGA SATUAN'!$I$6,MATCH(RAB!C117,'HARGA SATUAN'!$C$7:$C$1492,0),0))</f>
        <v>15900</v>
      </c>
      <c r="H117" s="361">
        <f t="shared" ca="1" si="52"/>
        <v>0</v>
      </c>
      <c r="I117" s="361">
        <f t="shared" ca="1" si="53"/>
        <v>47700</v>
      </c>
      <c r="J117" s="361">
        <f t="shared" ca="1" si="54"/>
        <v>0</v>
      </c>
      <c r="K117" s="362">
        <f t="shared" ca="1" si="55"/>
        <v>47700</v>
      </c>
    </row>
    <row r="118" spans="2:11">
      <c r="B118" s="499">
        <v>10</v>
      </c>
      <c r="C118" s="500" t="s">
        <v>593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503">
        <f>F106*5</f>
        <v>5</v>
      </c>
      <c r="G118" s="360">
        <f ca="1">IF(ISERROR(OFFSET('HARGA SATUAN'!$I$6,MATCH(RAB!C118,'HARGA SATUAN'!$C$7:$C$1492,0),0)),0,OFFSET('HARGA SATUAN'!$I$6,MATCH(RAB!C118,'HARGA SATUAN'!$C$7:$C$1492,0),0))</f>
        <v>380500</v>
      </c>
      <c r="H118" s="361">
        <f t="shared" ca="1" si="52"/>
        <v>0</v>
      </c>
      <c r="I118" s="361">
        <f t="shared" ca="1" si="53"/>
        <v>1902500</v>
      </c>
      <c r="J118" s="361">
        <f t="shared" ca="1" si="54"/>
        <v>0</v>
      </c>
      <c r="K118" s="362">
        <f t="shared" ca="1" si="55"/>
        <v>1902500</v>
      </c>
    </row>
    <row r="119" spans="2:11">
      <c r="B119" s="499">
        <v>11</v>
      </c>
      <c r="C119" s="500" t="s">
        <v>594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503">
        <f>F106*4</f>
        <v>4</v>
      </c>
      <c r="G119" s="360">
        <f ca="1">IF(ISERROR(OFFSET('HARGA SATUAN'!$I$6,MATCH(RAB!C119,'HARGA SATUAN'!$C$7:$C$1492,0),0)),0,OFFSET('HARGA SATUAN'!$I$6,MATCH(RAB!C119,'HARGA SATUAN'!$C$7:$C$1492,0),0))</f>
        <v>559200</v>
      </c>
      <c r="H119" s="361">
        <f t="shared" ca="1" si="52"/>
        <v>0</v>
      </c>
      <c r="I119" s="361">
        <f t="shared" ca="1" si="53"/>
        <v>2236800</v>
      </c>
      <c r="J119" s="361">
        <f t="shared" ca="1" si="54"/>
        <v>0</v>
      </c>
      <c r="K119" s="362">
        <f t="shared" ca="1" si="55"/>
        <v>2236800</v>
      </c>
    </row>
    <row r="120" spans="2:11">
      <c r="B120" s="499">
        <v>12</v>
      </c>
      <c r="C120" s="500" t="s">
        <v>208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503">
        <f>F106*3</f>
        <v>3</v>
      </c>
      <c r="G120" s="360">
        <f ca="1">IF(ISERROR(OFFSET('HARGA SATUAN'!$I$6,MATCH(RAB!C120,'HARGA SATUAN'!$C$7:$C$1492,0),0)),0,OFFSET('HARGA SATUAN'!$I$6,MATCH(RAB!C120,'HARGA SATUAN'!$C$7:$C$1492,0),0))</f>
        <v>173400</v>
      </c>
      <c r="H120" s="361">
        <f t="shared" ca="1" si="52"/>
        <v>0</v>
      </c>
      <c r="I120" s="361">
        <f t="shared" ca="1" si="53"/>
        <v>520200</v>
      </c>
      <c r="J120" s="361">
        <f t="shared" ca="1" si="54"/>
        <v>0</v>
      </c>
      <c r="K120" s="362">
        <f t="shared" ca="1" si="55"/>
        <v>520200</v>
      </c>
    </row>
    <row r="121" spans="2:11">
      <c r="B121" s="499">
        <v>13</v>
      </c>
      <c r="C121" s="500" t="s">
        <v>247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Bh</v>
      </c>
      <c r="F121" s="503">
        <f>F106*2</f>
        <v>2</v>
      </c>
      <c r="G121" s="360">
        <f ca="1">IF(ISERROR(OFFSET('HARGA SATUAN'!$I$6,MATCH(RAB!C121,'HARGA SATUAN'!$C$7:$C$1492,0),0)),0,OFFSET('HARGA SATUAN'!$I$6,MATCH(RAB!C121,'HARGA SATUAN'!$C$7:$C$1492,0),0))</f>
        <v>57690</v>
      </c>
      <c r="H121" s="361">
        <f t="shared" ca="1" si="52"/>
        <v>0</v>
      </c>
      <c r="I121" s="361">
        <f t="shared" ca="1" si="53"/>
        <v>115380</v>
      </c>
      <c r="J121" s="361">
        <f t="shared" ca="1" si="54"/>
        <v>0</v>
      </c>
      <c r="K121" s="362">
        <f t="shared" ca="1" si="55"/>
        <v>115380</v>
      </c>
    </row>
    <row r="122" spans="2:11">
      <c r="B122" s="499">
        <v>14</v>
      </c>
      <c r="C122" s="500" t="s">
        <v>248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Bh</v>
      </c>
      <c r="F122" s="503">
        <f>F106*2</f>
        <v>2</v>
      </c>
      <c r="G122" s="360">
        <f ca="1">IF(ISERROR(OFFSET('HARGA SATUAN'!$I$6,MATCH(RAB!C122,'HARGA SATUAN'!$C$7:$C$1492,0),0)),0,OFFSET('HARGA SATUAN'!$I$6,MATCH(RAB!C122,'HARGA SATUAN'!$C$7:$C$1492,0),0))</f>
        <v>60300</v>
      </c>
      <c r="H122" s="361">
        <f t="shared" ca="1" si="52"/>
        <v>0</v>
      </c>
      <c r="I122" s="361">
        <f t="shared" ca="1" si="53"/>
        <v>120600</v>
      </c>
      <c r="J122" s="361">
        <f t="shared" ca="1" si="54"/>
        <v>0</v>
      </c>
      <c r="K122" s="362">
        <f t="shared" ca="1" si="55"/>
        <v>120600</v>
      </c>
    </row>
    <row r="123" spans="2:11">
      <c r="B123" s="499">
        <v>15</v>
      </c>
      <c r="C123" s="500" t="s">
        <v>267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503">
        <f>F106*4</f>
        <v>4</v>
      </c>
      <c r="G123" s="360">
        <f ca="1">IF(ISERROR(OFFSET('HARGA SATUAN'!$I$6,MATCH(RAB!C123,'HARGA SATUAN'!$C$7:$C$1492,0),0)),0,OFFSET('HARGA SATUAN'!$I$6,MATCH(RAB!C123,'HARGA SATUAN'!$C$7:$C$1492,0),0))</f>
        <v>129000</v>
      </c>
      <c r="H123" s="361">
        <f t="shared" ca="1" si="52"/>
        <v>0</v>
      </c>
      <c r="I123" s="361">
        <f t="shared" ca="1" si="53"/>
        <v>516000</v>
      </c>
      <c r="J123" s="361">
        <f t="shared" ca="1" si="54"/>
        <v>0</v>
      </c>
      <c r="K123" s="362">
        <f t="shared" ca="1" si="55"/>
        <v>516000</v>
      </c>
    </row>
    <row r="124" spans="2:11">
      <c r="B124" s="499">
        <v>16</v>
      </c>
      <c r="C124" s="500" t="s">
        <v>787</v>
      </c>
      <c r="D124" s="358" t="str">
        <f ca="1">IF(ISERROR(OFFSET('HARGA SATUAN'!$D$6,MATCH(RAB!C124,'HARGA SATUAN'!$C$7:$C$1492,0),0)),"",OFFSET('HARGA SATUAN'!$D$6,MATCH(RAB!C124,'HARGA SATUAN'!$C$7:$C$1492,0),0))</f>
        <v>JASA</v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503">
        <f>F106*1</f>
        <v>1</v>
      </c>
      <c r="G124" s="360">
        <f ca="1">IF(ISERROR(OFFSET('HARGA SATUAN'!$I$6,MATCH(RAB!C124,'HARGA SATUAN'!$C$7:$C$1492,0),0)),0,OFFSET('HARGA SATUAN'!$I$6,MATCH(RAB!C124,'HARGA SATUAN'!$C$7:$C$1492,0),0))</f>
        <v>3784400</v>
      </c>
      <c r="H124" s="361">
        <f t="shared" ca="1" si="52"/>
        <v>0</v>
      </c>
      <c r="I124" s="361">
        <f t="shared" ca="1" si="53"/>
        <v>0</v>
      </c>
      <c r="J124" s="361">
        <f t="shared" ca="1" si="54"/>
        <v>3784400</v>
      </c>
      <c r="K124" s="362">
        <f t="shared" ca="1" si="55"/>
        <v>3784400</v>
      </c>
    </row>
    <row r="125" spans="2:11">
      <c r="B125" s="494"/>
      <c r="C125" s="498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IF(B125="+","Unit",IF(ISERROR(OFFSET('HARGA SATUAN'!$E$6,MATCH(RAB!C125,'HARGA SATUAN'!$C$7:$C$1492,0),0)),"",OFFSET('HARGA SATUAN'!$E$6,MATCH(RAB!C125,'HARGA SATUAN'!$C$7:$C$1492,0),0)))</f>
        <v/>
      </c>
      <c r="F125" s="504"/>
      <c r="G125" s="360">
        <f ca="1">IF(ISERROR(OFFSET('HARGA SATUAN'!$I$6,MATCH(RAB!C125,'HARGA SATUAN'!$C$7:$C$1492,0),0)),0,OFFSET('HARGA SATUAN'!$I$6,MATCH(RAB!C125,'HARGA SATUAN'!$C$7:$C$1492,0),0))</f>
        <v>0</v>
      </c>
      <c r="H125" s="361">
        <f t="shared" ca="1" si="52"/>
        <v>0</v>
      </c>
      <c r="I125" s="361">
        <f t="shared" ca="1" si="53"/>
        <v>0</v>
      </c>
      <c r="J125" s="361">
        <f t="shared" ca="1" si="54"/>
        <v>0</v>
      </c>
      <c r="K125" s="362">
        <f t="shared" ca="1" si="55"/>
        <v>0</v>
      </c>
    </row>
    <row r="126" spans="2:11">
      <c r="B126" s="507" t="s">
        <v>1035</v>
      </c>
      <c r="C126" s="508" t="s">
        <v>1626</v>
      </c>
      <c r="D126" s="358" t="str">
        <f ca="1">IF(ISERROR(OFFSET('HARGA SATUAN'!$D$6,MATCH(RAB!C126,'HARGA SATUAN'!$C$7:$C$1492,0),0)),"",OFFSET('HARGA SATUAN'!$D$6,MATCH(RAB!C126,'HARGA SATUAN'!$C$7:$C$1492,0),0))</f>
        <v/>
      </c>
      <c r="E126" s="359" t="str">
        <f ca="1">IF(B126="+","Unit",IF(ISERROR(OFFSET('HARGA SATUAN'!$E$6,MATCH(RAB!C126,'HARGA SATUAN'!$C$7:$C$1492,0),0)),"",OFFSET('HARGA SATUAN'!$E$6,MATCH(RAB!C126,'HARGA SATUAN'!$C$7:$C$1492,0),0)))</f>
        <v>Unit</v>
      </c>
      <c r="F126" s="503">
        <v>2</v>
      </c>
      <c r="G126" s="360">
        <f ca="1">IF(ISERROR(OFFSET('HARGA SATUAN'!$I$6,MATCH(RAB!C126,'HARGA SATUAN'!$C$7:$C$1492,0),0)),0,OFFSET('HARGA SATUAN'!$I$6,MATCH(RAB!C126,'HARGA SATUAN'!$C$7:$C$1492,0),0))</f>
        <v>0</v>
      </c>
      <c r="H126" s="361">
        <f t="shared" ref="H126:H136" ca="1" si="56">IF(OR(D126="MDU",D126="MDU-KD"),(IF($O$3="RAB NON MDU","PLN KD",G126*F126)),0)</f>
        <v>0</v>
      </c>
      <c r="I126" s="361">
        <f t="shared" ref="I126:I136" ca="1" si="57">IF(D126="HDW",G126*F126,0)</f>
        <v>0</v>
      </c>
      <c r="J126" s="361">
        <f t="shared" ref="J126:J136" ca="1" si="58">IF(D126="JASA",G126*F126,0)</f>
        <v>0</v>
      </c>
      <c r="K126" s="362">
        <f t="shared" ref="K126:K136" ca="1" si="59">SUM(H126:J126)</f>
        <v>0</v>
      </c>
    </row>
    <row r="127" spans="2:11">
      <c r="B127" s="507">
        <v>1</v>
      </c>
      <c r="C127" s="509" t="s">
        <v>29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503">
        <f>F126*1</f>
        <v>2</v>
      </c>
      <c r="G127" s="360">
        <f ca="1">IF(ISERROR(OFFSET('HARGA SATUAN'!$I$6,MATCH(RAB!C127,'HARGA SATUAN'!$C$7:$C$1492,0),0)),0,OFFSET('HARGA SATUAN'!$I$6,MATCH(RAB!C127,'HARGA SATUAN'!$C$7:$C$1492,0),0))</f>
        <v>185200</v>
      </c>
      <c r="H127" s="361">
        <f t="shared" ca="1" si="56"/>
        <v>0</v>
      </c>
      <c r="I127" s="361">
        <f t="shared" ca="1" si="57"/>
        <v>370400</v>
      </c>
      <c r="J127" s="361">
        <f t="shared" ca="1" si="58"/>
        <v>0</v>
      </c>
      <c r="K127" s="362">
        <f t="shared" ca="1" si="59"/>
        <v>370400</v>
      </c>
    </row>
    <row r="128" spans="2:11">
      <c r="B128" s="499">
        <v>2</v>
      </c>
      <c r="C128" s="500" t="s">
        <v>30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Bh</v>
      </c>
      <c r="F128" s="503">
        <f>F126*1</f>
        <v>2</v>
      </c>
      <c r="G128" s="360">
        <f ca="1">IF(ISERROR(OFFSET('HARGA SATUAN'!$I$6,MATCH(RAB!C128,'HARGA SATUAN'!$C$7:$C$1492,0),0)),0,OFFSET('HARGA SATUAN'!$I$6,MATCH(RAB!C128,'HARGA SATUAN'!$C$7:$C$1492,0),0))</f>
        <v>47459</v>
      </c>
      <c r="H128" s="361">
        <f t="shared" ca="1" si="56"/>
        <v>0</v>
      </c>
      <c r="I128" s="361">
        <f t="shared" ca="1" si="57"/>
        <v>94918</v>
      </c>
      <c r="J128" s="361">
        <f t="shared" ca="1" si="58"/>
        <v>0</v>
      </c>
      <c r="K128" s="362">
        <f t="shared" ca="1" si="59"/>
        <v>94918</v>
      </c>
    </row>
    <row r="129" spans="2:11">
      <c r="B129" s="499">
        <v>3</v>
      </c>
      <c r="C129" s="500" t="s">
        <v>31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503">
        <f>F126*1</f>
        <v>2</v>
      </c>
      <c r="G129" s="360">
        <f ca="1">IF(ISERROR(OFFSET('HARGA SATUAN'!$I$6,MATCH(RAB!C129,'HARGA SATUAN'!$C$7:$C$1492,0),0)),0,OFFSET('HARGA SATUAN'!$I$6,MATCH(RAB!C129,'HARGA SATUAN'!$C$7:$C$1492,0),0))</f>
        <v>4880</v>
      </c>
      <c r="H129" s="361">
        <f t="shared" ca="1" si="56"/>
        <v>0</v>
      </c>
      <c r="I129" s="361">
        <f t="shared" ca="1" si="57"/>
        <v>9760</v>
      </c>
      <c r="J129" s="361">
        <f t="shared" ca="1" si="58"/>
        <v>0</v>
      </c>
      <c r="K129" s="362">
        <f t="shared" ca="1" si="59"/>
        <v>9760</v>
      </c>
    </row>
    <row r="130" spans="2:11">
      <c r="B130" s="499">
        <v>4</v>
      </c>
      <c r="C130" s="500" t="s">
        <v>32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Mtr</v>
      </c>
      <c r="F130" s="503">
        <f>F126*10</f>
        <v>20</v>
      </c>
      <c r="G130" s="360">
        <f ca="1">IF(ISERROR(OFFSET('HARGA SATUAN'!$I$6,MATCH(RAB!C130,'HARGA SATUAN'!$C$7:$C$1492,0),0)),0,OFFSET('HARGA SATUAN'!$I$6,MATCH(RAB!C130,'HARGA SATUAN'!$C$7:$C$1492,0),0))</f>
        <v>30000</v>
      </c>
      <c r="H130" s="361">
        <f t="shared" ca="1" si="56"/>
        <v>0</v>
      </c>
      <c r="I130" s="361">
        <f t="shared" ca="1" si="57"/>
        <v>600000</v>
      </c>
      <c r="J130" s="361">
        <f t="shared" ca="1" si="58"/>
        <v>0</v>
      </c>
      <c r="K130" s="362">
        <f t="shared" ca="1" si="59"/>
        <v>600000</v>
      </c>
    </row>
    <row r="131" spans="2:11">
      <c r="B131" s="499">
        <v>5</v>
      </c>
      <c r="C131" s="500" t="s">
        <v>33</v>
      </c>
      <c r="D131" s="358" t="str">
        <f ca="1">IF(ISERROR(OFFSET('HARGA SATUAN'!$D$6,MATCH(RAB!C131,'HARGA SATUAN'!$C$7:$C$1492,0),0)),"",OFFSET('HARGA SATUAN'!$D$6,MATCH(RAB!C131,'HARGA SATUAN'!$C$7:$C$1492,0),0))</f>
        <v>HDW</v>
      </c>
      <c r="E131" s="359" t="str">
        <f ca="1">IF(B131="+","Unit",IF(ISERROR(OFFSET('HARGA SATUAN'!$E$6,MATCH(RAB!C131,'HARGA SATUAN'!$C$7:$C$1492,0),0)),"",OFFSET('HARGA SATUAN'!$E$6,MATCH(RAB!C131,'HARGA SATUAN'!$C$7:$C$1492,0),0)))</f>
        <v>Bh</v>
      </c>
      <c r="F131" s="503">
        <f>F126*2</f>
        <v>4</v>
      </c>
      <c r="G131" s="360">
        <f ca="1">IF(ISERROR(OFFSET('HARGA SATUAN'!$I$6,MATCH(RAB!C131,'HARGA SATUAN'!$C$7:$C$1492,0),0)),0,OFFSET('HARGA SATUAN'!$I$6,MATCH(RAB!C131,'HARGA SATUAN'!$C$7:$C$1492,0),0))</f>
        <v>9500</v>
      </c>
      <c r="H131" s="361">
        <f t="shared" ca="1" si="56"/>
        <v>0</v>
      </c>
      <c r="I131" s="361">
        <f t="shared" ca="1" si="57"/>
        <v>38000</v>
      </c>
      <c r="J131" s="361">
        <f t="shared" ca="1" si="58"/>
        <v>0</v>
      </c>
      <c r="K131" s="362">
        <f t="shared" ca="1" si="59"/>
        <v>38000</v>
      </c>
    </row>
    <row r="132" spans="2:11">
      <c r="B132" s="499">
        <v>6</v>
      </c>
      <c r="C132" s="500" t="s">
        <v>34</v>
      </c>
      <c r="D132" s="358" t="str">
        <f ca="1">IF(ISERROR(OFFSET('HARGA SATUAN'!$D$6,MATCH(RAB!C132,'HARGA SATUAN'!$C$7:$C$1492,0),0)),"",OFFSET('HARGA SATUAN'!$D$6,MATCH(RAB!C132,'HARGA SATUAN'!$C$7:$C$1492,0),0))</f>
        <v>HDW</v>
      </c>
      <c r="E132" s="359" t="str">
        <f ca="1">IF(B132="+","Unit",IF(ISERROR(OFFSET('HARGA SATUAN'!$E$6,MATCH(RAB!C132,'HARGA SATUAN'!$C$7:$C$1492,0),0)),"",OFFSET('HARGA SATUAN'!$E$6,MATCH(RAB!C132,'HARGA SATUAN'!$C$7:$C$1492,0),0)))</f>
        <v>Bh</v>
      </c>
      <c r="F132" s="503">
        <f>F126*5.5</f>
        <v>11</v>
      </c>
      <c r="G132" s="360">
        <f ca="1">IF(ISERROR(OFFSET('HARGA SATUAN'!$I$6,MATCH(RAB!C132,'HARGA SATUAN'!$C$7:$C$1492,0),0)),0,OFFSET('HARGA SATUAN'!$I$6,MATCH(RAB!C132,'HARGA SATUAN'!$C$7:$C$1492,0),0))</f>
        <v>6100</v>
      </c>
      <c r="H132" s="361">
        <f t="shared" ca="1" si="56"/>
        <v>0</v>
      </c>
      <c r="I132" s="361">
        <f t="shared" ca="1" si="57"/>
        <v>67100</v>
      </c>
      <c r="J132" s="361">
        <f t="shared" ca="1" si="58"/>
        <v>0</v>
      </c>
      <c r="K132" s="362">
        <f t="shared" ca="1" si="59"/>
        <v>67100</v>
      </c>
    </row>
    <row r="133" spans="2:11">
      <c r="B133" s="499">
        <v>7</v>
      </c>
      <c r="C133" s="500" t="s">
        <v>35</v>
      </c>
      <c r="D133" s="358" t="str">
        <f ca="1">IF(ISERROR(OFFSET('HARGA SATUAN'!$D$6,MATCH(RAB!C133,'HARGA SATUAN'!$C$7:$C$1492,0),0)),"",OFFSET('HARGA SATUAN'!$D$6,MATCH(RAB!C133,'HARGA SATUAN'!$C$7:$C$1492,0),0))</f>
        <v>HDW</v>
      </c>
      <c r="E133" s="359" t="str">
        <f ca="1">IF(B133="+","Unit",IF(ISERROR(OFFSET('HARGA SATUAN'!$E$6,MATCH(RAB!C133,'HARGA SATUAN'!$C$7:$C$1492,0),0)),"",OFFSET('HARGA SATUAN'!$E$6,MATCH(RAB!C133,'HARGA SATUAN'!$C$7:$C$1492,0),0)))</f>
        <v>Bh</v>
      </c>
      <c r="F133" s="503">
        <f>F126*6</f>
        <v>12</v>
      </c>
      <c r="G133" s="360">
        <f ca="1">IF(ISERROR(OFFSET('HARGA SATUAN'!$I$6,MATCH(RAB!C133,'HARGA SATUAN'!$C$7:$C$1492,0),0)),0,OFFSET('HARGA SATUAN'!$I$6,MATCH(RAB!C133,'HARGA SATUAN'!$C$7:$C$1492,0),0))</f>
        <v>2300</v>
      </c>
      <c r="H133" s="361">
        <f t="shared" ca="1" si="56"/>
        <v>0</v>
      </c>
      <c r="I133" s="361">
        <f t="shared" ca="1" si="57"/>
        <v>27600</v>
      </c>
      <c r="J133" s="361">
        <f t="shared" ca="1" si="58"/>
        <v>0</v>
      </c>
      <c r="K133" s="362">
        <f t="shared" ca="1" si="59"/>
        <v>27600</v>
      </c>
    </row>
    <row r="134" spans="2:11">
      <c r="B134" s="499">
        <v>8</v>
      </c>
      <c r="C134" s="500" t="s">
        <v>1627</v>
      </c>
      <c r="D134" s="358" t="str">
        <f ca="1">IF(ISERROR(OFFSET('HARGA SATUAN'!$D$6,MATCH(RAB!C134,'HARGA SATUAN'!$C$7:$C$1492,0),0)),"",OFFSET('HARGA SATUAN'!$D$6,MATCH(RAB!C134,'HARGA SATUAN'!$C$7:$C$1492,0),0))</f>
        <v>HDW</v>
      </c>
      <c r="E134" s="359" t="str">
        <f ca="1">IF(B134="+","Unit",IF(ISERROR(OFFSET('HARGA SATUAN'!$E$6,MATCH(RAB!C134,'HARGA SATUAN'!$C$7:$C$1492,0),0)),"",OFFSET('HARGA SATUAN'!$E$6,MATCH(RAB!C134,'HARGA SATUAN'!$C$7:$C$1492,0),0)))</f>
        <v>Mtr</v>
      </c>
      <c r="F134" s="503">
        <f>F126*4.8</f>
        <v>9.6</v>
      </c>
      <c r="G134" s="360">
        <f ca="1">IF(ISERROR(OFFSET('HARGA SATUAN'!$I$6,MATCH(RAB!C134,'HARGA SATUAN'!$C$7:$C$1492,0),0)),0,OFFSET('HARGA SATUAN'!$I$6,MATCH(RAB!C134,'HARGA SATUAN'!$C$7:$C$1492,0),0))</f>
        <v>23310</v>
      </c>
      <c r="H134" s="361">
        <f t="shared" ca="1" si="56"/>
        <v>0</v>
      </c>
      <c r="I134" s="361">
        <f t="shared" ca="1" si="57"/>
        <v>223776</v>
      </c>
      <c r="J134" s="361">
        <f t="shared" ca="1" si="58"/>
        <v>0</v>
      </c>
      <c r="K134" s="362">
        <f t="shared" ca="1" si="59"/>
        <v>223776</v>
      </c>
    </row>
    <row r="135" spans="2:11">
      <c r="B135" s="499">
        <v>9</v>
      </c>
      <c r="C135" s="500" t="s">
        <v>736</v>
      </c>
      <c r="D135" s="358" t="str">
        <f ca="1">IF(ISERROR(OFFSET('HARGA SATUAN'!$D$6,MATCH(RAB!C135,'HARGA SATUAN'!$C$7:$C$1492,0),0)),"",OFFSET('HARGA SATUAN'!$D$6,MATCH(RAB!C135,'HARGA SATUAN'!$C$7:$C$1492,0),0))</f>
        <v>JASA</v>
      </c>
      <c r="E135" s="359" t="str">
        <f ca="1">IF(B135="+","Unit",IF(ISERROR(OFFSET('HARGA SATUAN'!$E$6,MATCH(RAB!C135,'HARGA SATUAN'!$C$7:$C$1492,0),0)),"",OFFSET('HARGA SATUAN'!$E$6,MATCH(RAB!C135,'HARGA SATUAN'!$C$7:$C$1492,0),0)))</f>
        <v>Unit</v>
      </c>
      <c r="F135" s="503">
        <f>F126*1</f>
        <v>2</v>
      </c>
      <c r="G135" s="360">
        <f ca="1">IF(ISERROR(OFFSET('HARGA SATUAN'!$I$6,MATCH(RAB!C135,'HARGA SATUAN'!$C$7:$C$1492,0),0)),0,OFFSET('HARGA SATUAN'!$I$6,MATCH(RAB!C135,'HARGA SATUAN'!$C$7:$C$1492,0),0))</f>
        <v>65400</v>
      </c>
      <c r="H135" s="361">
        <f t="shared" ca="1" si="56"/>
        <v>0</v>
      </c>
      <c r="I135" s="361">
        <f t="shared" ca="1" si="57"/>
        <v>0</v>
      </c>
      <c r="J135" s="361">
        <f t="shared" ca="1" si="58"/>
        <v>130800</v>
      </c>
      <c r="K135" s="362">
        <f t="shared" ca="1" si="59"/>
        <v>130800</v>
      </c>
    </row>
    <row r="136" spans="2:11">
      <c r="B136" s="494"/>
      <c r="C136" s="498"/>
      <c r="D136" s="358" t="str">
        <f ca="1">IF(ISERROR(OFFSET('HARGA SATUAN'!$D$6,MATCH(RAB!C136,'HARGA SATUAN'!$C$7:$C$1492,0),0)),"",OFFSET('HARGA SATUAN'!$D$6,MATCH(RAB!C136,'HARGA SATUAN'!$C$7:$C$1492,0),0))</f>
        <v/>
      </c>
      <c r="E136" s="359" t="str">
        <f ca="1">IF(B136="+","Unit",IF(ISERROR(OFFSET('HARGA SATUAN'!$E$6,MATCH(RAB!C136,'HARGA SATUAN'!$C$7:$C$1492,0),0)),"",OFFSET('HARGA SATUAN'!$E$6,MATCH(RAB!C136,'HARGA SATUAN'!$C$7:$C$1492,0),0)))</f>
        <v/>
      </c>
      <c r="F136" s="504"/>
      <c r="G136" s="360">
        <f ca="1">IF(ISERROR(OFFSET('HARGA SATUAN'!$I$6,MATCH(RAB!C136,'HARGA SATUAN'!$C$7:$C$1492,0),0)),0,OFFSET('HARGA SATUAN'!$I$6,MATCH(RAB!C136,'HARGA SATUAN'!$C$7:$C$1492,0),0))</f>
        <v>0</v>
      </c>
      <c r="H136" s="361">
        <f t="shared" ca="1" si="56"/>
        <v>0</v>
      </c>
      <c r="I136" s="361">
        <f t="shared" ca="1" si="57"/>
        <v>0</v>
      </c>
      <c r="J136" s="361">
        <f t="shared" ca="1" si="58"/>
        <v>0</v>
      </c>
      <c r="K136" s="362">
        <f t="shared" ca="1" si="59"/>
        <v>0</v>
      </c>
    </row>
    <row r="137" spans="2:11">
      <c r="B137" s="496" t="s">
        <v>1617</v>
      </c>
      <c r="C137" s="502" t="s">
        <v>1634</v>
      </c>
      <c r="D137" s="358" t="str">
        <f ca="1">IF(ISERROR(OFFSET('HARGA SATUAN'!$D$6,MATCH(RAB!C137,'HARGA SATUAN'!$C$7:$C$1492,0),0)),"",OFFSET('HARGA SATUAN'!$D$6,MATCH(RAB!C137,'HARGA SATUAN'!$C$7:$C$1492,0),0))</f>
        <v/>
      </c>
      <c r="E137" s="359" t="str">
        <f ca="1">IF(B137="+","Unit",IF(ISERROR(OFFSET('HARGA SATUAN'!$E$6,MATCH(RAB!C137,'HARGA SATUAN'!$C$7:$C$1492,0),0)),"",OFFSET('HARGA SATUAN'!$E$6,MATCH(RAB!C137,'HARGA SATUAN'!$C$7:$C$1492,0),0)))</f>
        <v/>
      </c>
      <c r="F137" s="368"/>
      <c r="G137" s="360">
        <f ca="1">IF(ISERROR(OFFSET('HARGA SATUAN'!$I$6,MATCH(RAB!C137,'HARGA SATUAN'!$C$7:$C$1492,0),0)),0,OFFSET('HARGA SATUAN'!$I$6,MATCH(RAB!C137,'HARGA SATUAN'!$C$7:$C$1492,0),0))</f>
        <v>0</v>
      </c>
      <c r="H137" s="361">
        <f t="shared" ca="1" si="12"/>
        <v>0</v>
      </c>
      <c r="I137" s="361">
        <f t="shared" ca="1" si="13"/>
        <v>0</v>
      </c>
      <c r="J137" s="361">
        <f t="shared" ca="1" si="14"/>
        <v>0</v>
      </c>
      <c r="K137" s="362">
        <f t="shared" ca="1" si="15"/>
        <v>0</v>
      </c>
    </row>
    <row r="138" spans="2:11">
      <c r="B138" s="496" t="s">
        <v>1035</v>
      </c>
      <c r="C138" s="497" t="s">
        <v>1644</v>
      </c>
      <c r="D138" s="358" t="str">
        <f ca="1">IF(ISERROR(OFFSET('HARGA SATUAN'!$D$6,MATCH(RAB!C138,'HARGA SATUAN'!$C$7:$C$1492,0),0)),"",OFFSET('HARGA SATUAN'!$D$6,MATCH(RAB!C138,'HARGA SATUAN'!$C$7:$C$1492,0),0))</f>
        <v/>
      </c>
      <c r="E138" s="359" t="str">
        <f ca="1">IF(B138="+","Unit",IF(ISERROR(OFFSET('HARGA SATUAN'!$E$6,MATCH(RAB!C138,'HARGA SATUAN'!$C$7:$C$1492,0),0)),"",OFFSET('HARGA SATUAN'!$E$6,MATCH(RAB!C138,'HARGA SATUAN'!$C$7:$C$1492,0),0)))</f>
        <v>Unit</v>
      </c>
      <c r="F138" s="501">
        <v>1</v>
      </c>
      <c r="G138" s="360">
        <f ca="1">IF(ISERROR(OFFSET('HARGA SATUAN'!$I$6,MATCH(RAB!C138,'HARGA SATUAN'!$C$7:$C$1492,0),0)),0,OFFSET('HARGA SATUAN'!$I$6,MATCH(RAB!C138,'HARGA SATUAN'!$C$7:$C$1492,0),0))</f>
        <v>0</v>
      </c>
      <c r="H138" s="361">
        <f t="shared" ca="1" si="12"/>
        <v>0</v>
      </c>
      <c r="I138" s="361">
        <f t="shared" ca="1" si="13"/>
        <v>0</v>
      </c>
      <c r="J138" s="361">
        <f t="shared" ca="1" si="14"/>
        <v>0</v>
      </c>
      <c r="K138" s="362">
        <f t="shared" ca="1" si="15"/>
        <v>0</v>
      </c>
    </row>
    <row r="139" spans="2:11" ht="30">
      <c r="B139" s="522">
        <v>1</v>
      </c>
      <c r="C139" s="109" t="s">
        <v>1196</v>
      </c>
      <c r="D139" s="358" t="str">
        <f ca="1">IF(ISERROR(OFFSET('HARGA SATUAN'!$D$6,MATCH(RAB!C139,'HARGA SATUAN'!$C$7:$C$1492,0),0)),"",OFFSET('HARGA SATUAN'!$D$6,MATCH(RAB!C139,'HARGA SATUAN'!$C$7:$C$1492,0),0))</f>
        <v>MDU-KD</v>
      </c>
      <c r="E139" s="359" t="str">
        <f ca="1">IF(B139="+","Unit",IF(ISERROR(OFFSET('HARGA SATUAN'!$E$6,MATCH(RAB!C139,'HARGA SATUAN'!$C$7:$C$1492,0),0)),"",OFFSET('HARGA SATUAN'!$E$6,MATCH(RAB!C139,'HARGA SATUAN'!$C$7:$C$1492,0),0)))</f>
        <v>Bh</v>
      </c>
      <c r="F139" s="501">
        <f>F138*1</f>
        <v>1</v>
      </c>
      <c r="G139" s="360">
        <f ca="1">IF(ISERROR(OFFSET('HARGA SATUAN'!$I$6,MATCH(RAB!C139,'HARGA SATUAN'!$C$7:$C$1492,0),0)),0,OFFSET('HARGA SATUAN'!$I$6,MATCH(RAB!C139,'HARGA SATUAN'!$C$7:$C$1492,0),0))</f>
        <v>1504200</v>
      </c>
      <c r="H139" s="361">
        <f t="shared" ca="1" si="12"/>
        <v>1504200</v>
      </c>
      <c r="I139" s="361">
        <f t="shared" ca="1" si="13"/>
        <v>0</v>
      </c>
      <c r="J139" s="361">
        <f t="shared" ca="1" si="14"/>
        <v>0</v>
      </c>
      <c r="K139" s="362">
        <f t="shared" ca="1" si="15"/>
        <v>1504200</v>
      </c>
    </row>
    <row r="140" spans="2:11">
      <c r="B140" s="522">
        <v>2</v>
      </c>
      <c r="C140" s="523" t="s">
        <v>519</v>
      </c>
      <c r="D140" s="358" t="str">
        <f ca="1">IF(ISERROR(OFFSET('HARGA SATUAN'!$D$6,MATCH(RAB!C140,'HARGA SATUAN'!$C$7:$C$1492,0),0)),"",OFFSET('HARGA SATUAN'!$D$6,MATCH(RAB!C140,'HARGA SATUAN'!$C$7:$C$1492,0),0))</f>
        <v>MDU-KD</v>
      </c>
      <c r="E140" s="359" t="str">
        <f ca="1">IF(B140="+","Unit",IF(ISERROR(OFFSET('HARGA SATUAN'!$E$6,MATCH(RAB!C140,'HARGA SATUAN'!$C$7:$C$1492,0),0)),"",OFFSET('HARGA SATUAN'!$E$6,MATCH(RAB!C140,'HARGA SATUAN'!$C$7:$C$1492,0),0)))</f>
        <v>Unit</v>
      </c>
      <c r="F140" s="501">
        <f>F138*1</f>
        <v>1</v>
      </c>
      <c r="G140" s="360">
        <f ca="1">IF(ISERROR(OFFSET('HARGA SATUAN'!$I$6,MATCH(RAB!C140,'HARGA SATUAN'!$C$7:$C$1492,0),0)),0,OFFSET('HARGA SATUAN'!$I$6,MATCH(RAB!C140,'HARGA SATUAN'!$C$7:$C$1492,0),0))</f>
        <v>14975400</v>
      </c>
      <c r="H140" s="361">
        <f t="shared" ca="1" si="12"/>
        <v>14975400</v>
      </c>
      <c r="I140" s="361">
        <f t="shared" ca="1" si="13"/>
        <v>0</v>
      </c>
      <c r="J140" s="361">
        <f t="shared" ca="1" si="14"/>
        <v>0</v>
      </c>
      <c r="K140" s="362">
        <f t="shared" ca="1" si="15"/>
        <v>14975400</v>
      </c>
    </row>
    <row r="141" spans="2:11">
      <c r="B141" s="522">
        <v>3</v>
      </c>
      <c r="C141" s="523" t="s">
        <v>1142</v>
      </c>
      <c r="D141" s="358" t="str">
        <f ca="1">IF(ISERROR(OFFSET('HARGA SATUAN'!$D$6,MATCH(RAB!C141,'HARGA SATUAN'!$C$7:$C$1492,0),0)),"",OFFSET('HARGA SATUAN'!$D$6,MATCH(RAB!C141,'HARGA SATUAN'!$C$7:$C$1492,0),0))</f>
        <v>HDW</v>
      </c>
      <c r="E141" s="359" t="str">
        <f ca="1">IF(B141="+","Unit",IF(ISERROR(OFFSET('HARGA SATUAN'!$E$6,MATCH(RAB!C141,'HARGA SATUAN'!$C$7:$C$1492,0),0)),"",OFFSET('HARGA SATUAN'!$E$6,MATCH(RAB!C141,'HARGA SATUAN'!$C$7:$C$1492,0),0)))</f>
        <v>Unit</v>
      </c>
      <c r="F141" s="501">
        <f>F138*1</f>
        <v>1</v>
      </c>
      <c r="G141" s="360">
        <f ca="1">IF(ISERROR(OFFSET('HARGA SATUAN'!$I$6,MATCH(RAB!C141,'HARGA SATUAN'!$C$7:$C$1492,0),0)),0,OFFSET('HARGA SATUAN'!$I$6,MATCH(RAB!C141,'HARGA SATUAN'!$C$7:$C$1492,0),0))</f>
        <v>1113900</v>
      </c>
      <c r="H141" s="361">
        <f t="shared" ca="1" si="12"/>
        <v>0</v>
      </c>
      <c r="I141" s="361">
        <f t="shared" ca="1" si="13"/>
        <v>1113900</v>
      </c>
      <c r="J141" s="361">
        <f t="shared" ca="1" si="14"/>
        <v>0</v>
      </c>
      <c r="K141" s="362">
        <f t="shared" ca="1" si="15"/>
        <v>1113900</v>
      </c>
    </row>
    <row r="142" spans="2:11">
      <c r="B142" s="522">
        <v>4</v>
      </c>
      <c r="C142" s="109" t="s">
        <v>81</v>
      </c>
      <c r="D142" s="358" t="str">
        <f ca="1">IF(ISERROR(OFFSET('HARGA SATUAN'!$D$6,MATCH(RAB!C142,'HARGA SATUAN'!$C$7:$C$1492,0),0)),"",OFFSET('HARGA SATUAN'!$D$6,MATCH(RAB!C142,'HARGA SATUAN'!$C$7:$C$1492,0),0))</f>
        <v>MDU-KD</v>
      </c>
      <c r="E142" s="359" t="str">
        <f ca="1">IF(B142="+","Unit",IF(ISERROR(OFFSET('HARGA SATUAN'!$E$6,MATCH(RAB!C142,'HARGA SATUAN'!$C$7:$C$1492,0),0)),"",OFFSET('HARGA SATUAN'!$E$6,MATCH(RAB!C142,'HARGA SATUAN'!$C$7:$C$1492,0),0)))</f>
        <v>Mtr</v>
      </c>
      <c r="F142" s="501">
        <v>44</v>
      </c>
      <c r="G142" s="360">
        <f ca="1">IF(ISERROR(OFFSET('HARGA SATUAN'!$I$6,MATCH(RAB!C142,'HARGA SATUAN'!$C$7:$C$1492,0),0)),0,OFFSET('HARGA SATUAN'!$I$6,MATCH(RAB!C142,'HARGA SATUAN'!$C$7:$C$1492,0),0))</f>
        <v>140200</v>
      </c>
      <c r="H142" s="361">
        <f t="shared" ca="1" si="12"/>
        <v>6168800</v>
      </c>
      <c r="I142" s="361">
        <f t="shared" ca="1" si="13"/>
        <v>0</v>
      </c>
      <c r="J142" s="361">
        <f t="shared" ca="1" si="14"/>
        <v>0</v>
      </c>
      <c r="K142" s="362">
        <f t="shared" ca="1" si="15"/>
        <v>6168800</v>
      </c>
    </row>
    <row r="143" spans="2:11">
      <c r="B143" s="522">
        <v>5</v>
      </c>
      <c r="C143" s="523" t="s">
        <v>799</v>
      </c>
      <c r="D143" s="358" t="str">
        <f ca="1">IF(ISERROR(OFFSET('HARGA SATUAN'!$D$6,MATCH(RAB!C143,'HARGA SATUAN'!$C$7:$C$1492,0),0)),"",OFFSET('HARGA SATUAN'!$D$6,MATCH(RAB!C143,'HARGA SATUAN'!$C$7:$C$1492,0),0))</f>
        <v>JASA</v>
      </c>
      <c r="E143" s="359" t="str">
        <f ca="1">IF(B143="+","Unit",IF(ISERROR(OFFSET('HARGA SATUAN'!$E$6,MATCH(RAB!C143,'HARGA SATUAN'!$C$7:$C$1492,0),0)),"",OFFSET('HARGA SATUAN'!$E$6,MATCH(RAB!C143,'HARGA SATUAN'!$C$7:$C$1492,0),0)))</f>
        <v>Unit</v>
      </c>
      <c r="F143" s="501">
        <f>F138*1</f>
        <v>1</v>
      </c>
      <c r="G143" s="360">
        <f ca="1">IF(ISERROR(OFFSET('HARGA SATUAN'!$I$6,MATCH(RAB!C143,'HARGA SATUAN'!$C$7:$C$1492,0),0)),0,OFFSET('HARGA SATUAN'!$I$6,MATCH(RAB!C143,'HARGA SATUAN'!$C$7:$C$1492,0),0))</f>
        <v>106400</v>
      </c>
      <c r="H143" s="361">
        <f t="shared" ca="1" si="12"/>
        <v>0</v>
      </c>
      <c r="I143" s="361">
        <f t="shared" ca="1" si="13"/>
        <v>0</v>
      </c>
      <c r="J143" s="361">
        <f t="shared" ca="1" si="14"/>
        <v>106400</v>
      </c>
      <c r="K143" s="362">
        <f t="shared" ca="1" si="15"/>
        <v>106400</v>
      </c>
    </row>
    <row r="144" spans="2:11">
      <c r="B144" s="374"/>
      <c r="C144" s="373"/>
      <c r="D144" s="358" t="str">
        <f ca="1">IF(ISERROR(OFFSET('HARGA SATUAN'!$D$6,MATCH(RAB!C144,'HARGA SATUAN'!$C$7:$C$1492,0),0)),"",OFFSET('HARGA SATUAN'!$D$6,MATCH(RAB!C144,'HARGA SATUAN'!$C$7:$C$1492,0),0))</f>
        <v/>
      </c>
      <c r="E144" s="359" t="str">
        <f ca="1">IF(B144="+","Unit",IF(ISERROR(OFFSET('HARGA SATUAN'!$E$6,MATCH(RAB!C144,'HARGA SATUAN'!$C$7:$C$1492,0),0)),"",OFFSET('HARGA SATUAN'!$E$6,MATCH(RAB!C144,'HARGA SATUAN'!$C$7:$C$1492,0),0)))</f>
        <v/>
      </c>
      <c r="F144" s="368"/>
      <c r="G144" s="360">
        <f ca="1">IF(ISERROR(OFFSET('HARGA SATUAN'!$I$6,MATCH(RAB!C144,'HARGA SATUAN'!$C$7:$C$1492,0),0)),0,OFFSET('HARGA SATUAN'!$I$6,MATCH(RAB!C144,'HARGA SATUAN'!$C$7:$C$1492,0),0))</f>
        <v>0</v>
      </c>
      <c r="H144" s="361">
        <f t="shared" ca="1" si="12"/>
        <v>0</v>
      </c>
      <c r="I144" s="361">
        <f t="shared" ca="1" si="13"/>
        <v>0</v>
      </c>
      <c r="J144" s="361">
        <f t="shared" ca="1" si="14"/>
        <v>0</v>
      </c>
      <c r="K144" s="362">
        <f t="shared" ca="1" si="15"/>
        <v>0</v>
      </c>
    </row>
    <row r="145" spans="2:11">
      <c r="B145" s="499" t="s">
        <v>1035</v>
      </c>
      <c r="C145" s="500" t="s">
        <v>1620</v>
      </c>
      <c r="D145" s="358" t="str">
        <f ca="1">IF(ISERROR(OFFSET('HARGA SATUAN'!$D$6,MATCH(RAB!C145,'HARGA SATUAN'!$C$7:$C$1492,0),0)),"",OFFSET('HARGA SATUAN'!$D$6,MATCH(RAB!C145,'HARGA SATUAN'!$C$7:$C$1492,0),0))</f>
        <v/>
      </c>
      <c r="E145" s="359" t="str">
        <f ca="1">IF(B145="+","Unit",IF(ISERROR(OFFSET('HARGA SATUAN'!$E$6,MATCH(RAB!C145,'HARGA SATUAN'!$C$7:$C$1492,0),0)),"",OFFSET('HARGA SATUAN'!$E$6,MATCH(RAB!C145,'HARGA SATUAN'!$C$7:$C$1492,0),0)))</f>
        <v>Unit</v>
      </c>
      <c r="F145" s="503">
        <v>2</v>
      </c>
      <c r="G145" s="360">
        <f ca="1">IF(ISERROR(OFFSET('HARGA SATUAN'!$I$6,MATCH(RAB!C145,'HARGA SATUAN'!$C$7:$C$1492,0),0)),0,OFFSET('HARGA SATUAN'!$I$6,MATCH(RAB!C145,'HARGA SATUAN'!$C$7:$C$1492,0),0))</f>
        <v>0</v>
      </c>
      <c r="H145" s="361">
        <f t="shared" ca="1" si="12"/>
        <v>0</v>
      </c>
      <c r="I145" s="361">
        <f t="shared" ca="1" si="13"/>
        <v>0</v>
      </c>
      <c r="J145" s="361">
        <f t="shared" ca="1" si="14"/>
        <v>0</v>
      </c>
      <c r="K145" s="362">
        <f t="shared" ca="1" si="15"/>
        <v>0</v>
      </c>
    </row>
    <row r="146" spans="2:11">
      <c r="B146" s="499">
        <v>1</v>
      </c>
      <c r="C146" s="500" t="s">
        <v>29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503">
        <f>F145*1</f>
        <v>2</v>
      </c>
      <c r="G146" s="360">
        <f ca="1">IF(ISERROR(OFFSET('HARGA SATUAN'!$I$6,MATCH(RAB!C146,'HARGA SATUAN'!$C$7:$C$1492,0),0)),0,OFFSET('HARGA SATUAN'!$I$6,MATCH(RAB!C146,'HARGA SATUAN'!$C$7:$C$1492,0),0))</f>
        <v>185200</v>
      </c>
      <c r="H146" s="361">
        <f t="shared" ca="1" si="12"/>
        <v>0</v>
      </c>
      <c r="I146" s="361">
        <f t="shared" ca="1" si="13"/>
        <v>370400</v>
      </c>
      <c r="J146" s="361">
        <f t="shared" ca="1" si="14"/>
        <v>0</v>
      </c>
      <c r="K146" s="362">
        <f t="shared" ca="1" si="15"/>
        <v>370400</v>
      </c>
    </row>
    <row r="147" spans="2:11">
      <c r="B147" s="499">
        <v>2</v>
      </c>
      <c r="C147" s="500" t="s">
        <v>30</v>
      </c>
      <c r="D147" s="358" t="str">
        <f ca="1">IF(ISERROR(OFFSET('HARGA SATUAN'!$D$6,MATCH(RAB!C147,'HARGA SATUAN'!$C$7:$C$1492,0),0)),"",OFFSET('HARGA SATUAN'!$D$6,MATCH(RAB!C147,'HARGA SATUAN'!$C$7:$C$1492,0),0))</f>
        <v>HDW</v>
      </c>
      <c r="E147" s="359" t="str">
        <f ca="1">IF(B147="+","Unit",IF(ISERROR(OFFSET('HARGA SATUAN'!$E$6,MATCH(RAB!C147,'HARGA SATUAN'!$C$7:$C$1492,0),0)),"",OFFSET('HARGA SATUAN'!$E$6,MATCH(RAB!C147,'HARGA SATUAN'!$C$7:$C$1492,0),0)))</f>
        <v>Bh</v>
      </c>
      <c r="F147" s="503">
        <f>F145*1</f>
        <v>2</v>
      </c>
      <c r="G147" s="360">
        <f ca="1">IF(ISERROR(OFFSET('HARGA SATUAN'!$I$6,MATCH(RAB!C147,'HARGA SATUAN'!$C$7:$C$1492,0),0)),0,OFFSET('HARGA SATUAN'!$I$6,MATCH(RAB!C147,'HARGA SATUAN'!$C$7:$C$1492,0),0))</f>
        <v>47459</v>
      </c>
      <c r="H147" s="361">
        <f t="shared" ca="1" si="12"/>
        <v>0</v>
      </c>
      <c r="I147" s="361">
        <f t="shared" ca="1" si="13"/>
        <v>94918</v>
      </c>
      <c r="J147" s="361">
        <f t="shared" ca="1" si="14"/>
        <v>0</v>
      </c>
      <c r="K147" s="362">
        <f t="shared" ca="1" si="15"/>
        <v>94918</v>
      </c>
    </row>
    <row r="148" spans="2:11">
      <c r="B148" s="499">
        <v>3</v>
      </c>
      <c r="C148" s="500" t="s">
        <v>32</v>
      </c>
      <c r="D148" s="358" t="str">
        <f ca="1">IF(ISERROR(OFFSET('HARGA SATUAN'!$D$6,MATCH(RAB!C148,'HARGA SATUAN'!$C$7:$C$1492,0),0)),"",OFFSET('HARGA SATUAN'!$D$6,MATCH(RAB!C148,'HARGA SATUAN'!$C$7:$C$1492,0),0))</f>
        <v>HDW</v>
      </c>
      <c r="E148" s="359" t="str">
        <f ca="1">IF(B148="+","Unit",IF(ISERROR(OFFSET('HARGA SATUAN'!$E$6,MATCH(RAB!C148,'HARGA SATUAN'!$C$7:$C$1492,0),0)),"",OFFSET('HARGA SATUAN'!$E$6,MATCH(RAB!C148,'HARGA SATUAN'!$C$7:$C$1492,0),0)))</f>
        <v>Mtr</v>
      </c>
      <c r="F148" s="503">
        <f>F145*1.5</f>
        <v>3</v>
      </c>
      <c r="G148" s="360">
        <f ca="1">IF(ISERROR(OFFSET('HARGA SATUAN'!$I$6,MATCH(RAB!C148,'HARGA SATUAN'!$C$7:$C$1492,0),0)),0,OFFSET('HARGA SATUAN'!$I$6,MATCH(RAB!C148,'HARGA SATUAN'!$C$7:$C$1492,0),0))</f>
        <v>30000</v>
      </c>
      <c r="H148" s="361">
        <f t="shared" ca="1" si="12"/>
        <v>0</v>
      </c>
      <c r="I148" s="361">
        <f t="shared" ca="1" si="13"/>
        <v>90000</v>
      </c>
      <c r="J148" s="361">
        <f t="shared" ca="1" si="14"/>
        <v>0</v>
      </c>
      <c r="K148" s="362">
        <f t="shared" ca="1" si="15"/>
        <v>90000</v>
      </c>
    </row>
    <row r="149" spans="2:11">
      <c r="B149" s="499">
        <v>4</v>
      </c>
      <c r="C149" s="500" t="s">
        <v>33</v>
      </c>
      <c r="D149" s="358" t="str">
        <f ca="1">IF(ISERROR(OFFSET('HARGA SATUAN'!$D$6,MATCH(RAB!C149,'HARGA SATUAN'!$C$7:$C$1492,0),0)),"",OFFSET('HARGA SATUAN'!$D$6,MATCH(RAB!C149,'HARGA SATUAN'!$C$7:$C$1492,0),0))</f>
        <v>HDW</v>
      </c>
      <c r="E149" s="359" t="str">
        <f ca="1">IF(B149="+","Unit",IF(ISERROR(OFFSET('HARGA SATUAN'!$E$6,MATCH(RAB!C149,'HARGA SATUAN'!$C$7:$C$1492,0),0)),"",OFFSET('HARGA SATUAN'!$E$6,MATCH(RAB!C149,'HARGA SATUAN'!$C$7:$C$1492,0),0)))</f>
        <v>Bh</v>
      </c>
      <c r="F149" s="503">
        <f>F145*2</f>
        <v>4</v>
      </c>
      <c r="G149" s="360">
        <f ca="1">IF(ISERROR(OFFSET('HARGA SATUAN'!$I$6,MATCH(RAB!C149,'HARGA SATUAN'!$C$7:$C$1492,0),0)),0,OFFSET('HARGA SATUAN'!$I$6,MATCH(RAB!C149,'HARGA SATUAN'!$C$7:$C$1492,0),0))</f>
        <v>9500</v>
      </c>
      <c r="H149" s="361">
        <f t="shared" ca="1" si="12"/>
        <v>0</v>
      </c>
      <c r="I149" s="361">
        <f t="shared" ca="1" si="13"/>
        <v>38000</v>
      </c>
      <c r="J149" s="361">
        <f t="shared" ca="1" si="14"/>
        <v>0</v>
      </c>
      <c r="K149" s="362">
        <f t="shared" ca="1" si="15"/>
        <v>38000</v>
      </c>
    </row>
    <row r="150" spans="2:11">
      <c r="B150" s="499">
        <v>5</v>
      </c>
      <c r="C150" s="500" t="s">
        <v>735</v>
      </c>
      <c r="D150" s="358" t="str">
        <f ca="1">IF(ISERROR(OFFSET('HARGA SATUAN'!$D$6,MATCH(RAB!C150,'HARGA SATUAN'!$C$7:$C$1492,0),0)),"",OFFSET('HARGA SATUAN'!$D$6,MATCH(RAB!C150,'HARGA SATUAN'!$C$7:$C$1492,0),0))</f>
        <v>JASA</v>
      </c>
      <c r="E150" s="359" t="str">
        <f ca="1">IF(B150="+","Unit",IF(ISERROR(OFFSET('HARGA SATUAN'!$E$6,MATCH(RAB!C150,'HARGA SATUAN'!$C$7:$C$1492,0),0)),"",OFFSET('HARGA SATUAN'!$E$6,MATCH(RAB!C150,'HARGA SATUAN'!$C$7:$C$1492,0),0)))</f>
        <v>Unit</v>
      </c>
      <c r="F150" s="503">
        <f>F145*1</f>
        <v>2</v>
      </c>
      <c r="G150" s="360">
        <f ca="1">IF(ISERROR(OFFSET('HARGA SATUAN'!$I$6,MATCH(RAB!C150,'HARGA SATUAN'!$C$7:$C$1492,0),0)),0,OFFSET('HARGA SATUAN'!$I$6,MATCH(RAB!C150,'HARGA SATUAN'!$C$7:$C$1492,0),0))</f>
        <v>56400</v>
      </c>
      <c r="H150" s="361">
        <f t="shared" ca="1" si="12"/>
        <v>0</v>
      </c>
      <c r="I150" s="361">
        <f t="shared" ca="1" si="13"/>
        <v>0</v>
      </c>
      <c r="J150" s="361">
        <f t="shared" ca="1" si="14"/>
        <v>112800</v>
      </c>
      <c r="K150" s="362">
        <f t="shared" ca="1" si="15"/>
        <v>112800</v>
      </c>
    </row>
    <row r="151" spans="2:11">
      <c r="B151" s="374"/>
      <c r="C151" s="373"/>
      <c r="D151" s="358" t="str">
        <f ca="1">IF(ISERROR(OFFSET('HARGA SATUAN'!$D$6,MATCH(RAB!C151,'HARGA SATUAN'!$C$7:$C$1492,0),0)),"",OFFSET('HARGA SATUAN'!$D$6,MATCH(RAB!C151,'HARGA SATUAN'!$C$7:$C$1492,0),0))</f>
        <v/>
      </c>
      <c r="E151" s="359" t="str">
        <f ca="1">IF(B151="+","Unit",IF(ISERROR(OFFSET('HARGA SATUAN'!$E$6,MATCH(RAB!C151,'HARGA SATUAN'!$C$7:$C$1492,0),0)),"",OFFSET('HARGA SATUAN'!$E$6,MATCH(RAB!C151,'HARGA SATUAN'!$C$7:$C$1492,0),0)))</f>
        <v/>
      </c>
      <c r="F151" s="368"/>
      <c r="G151" s="360">
        <f ca="1">IF(ISERROR(OFFSET('HARGA SATUAN'!$I$6,MATCH(RAB!C151,'HARGA SATUAN'!$C$7:$C$1492,0),0)),0,OFFSET('HARGA SATUAN'!$I$6,MATCH(RAB!C151,'HARGA SATUAN'!$C$7:$C$1492,0),0))</f>
        <v>0</v>
      </c>
      <c r="H151" s="361">
        <f t="shared" ref="H151:H163" ca="1" si="60">IF(OR(D151="MDU",D151="MDU-KD"),(IF($O$3="RAB NON MDU","PLN KD",G151*F151)),0)</f>
        <v>0</v>
      </c>
      <c r="I151" s="361">
        <f t="shared" ref="I151:I163" ca="1" si="61">IF(D151="HDW",G151*F151,0)</f>
        <v>0</v>
      </c>
      <c r="J151" s="361">
        <f t="shared" ref="J151:J163" ca="1" si="62">IF(D151="JASA",G151*F151,0)</f>
        <v>0</v>
      </c>
      <c r="K151" s="362">
        <f t="shared" ref="K151:K163" ca="1" si="63">SUM(H151:J151)</f>
        <v>0</v>
      </c>
    </row>
    <row r="152" spans="2:11">
      <c r="B152" s="515" t="s">
        <v>1035</v>
      </c>
      <c r="C152" s="518" t="s">
        <v>1628</v>
      </c>
      <c r="D152" s="358" t="str">
        <f ca="1">IF(ISERROR(OFFSET('HARGA SATUAN'!$D$6,MATCH(RAB!C152,'HARGA SATUAN'!$C$7:$C$1492,0),0)),"",OFFSET('HARGA SATUAN'!$D$6,MATCH(RAB!C152,'HARGA SATUAN'!$C$7:$C$1492,0),0))</f>
        <v/>
      </c>
      <c r="E152" s="359" t="str">
        <f ca="1">IF(B152="+","Unit",IF(ISERROR(OFFSET('HARGA SATUAN'!$E$6,MATCH(RAB!C152,'HARGA SATUAN'!$C$7:$C$1492,0),0)),"",OFFSET('HARGA SATUAN'!$E$6,MATCH(RAB!C152,'HARGA SATUAN'!$C$7:$C$1492,0),0)))</f>
        <v>Unit</v>
      </c>
      <c r="F152" s="517">
        <v>1</v>
      </c>
      <c r="G152" s="360">
        <f ca="1">IF(ISERROR(OFFSET('HARGA SATUAN'!$I$6,MATCH(RAB!C152,'HARGA SATUAN'!$C$7:$C$1492,0),0)),0,OFFSET('HARGA SATUAN'!$I$6,MATCH(RAB!C152,'HARGA SATUAN'!$C$7:$C$1492,0),0))</f>
        <v>0</v>
      </c>
      <c r="H152" s="361">
        <f t="shared" ref="H152:H161" ca="1" si="64">IF(OR(D152="MDU",D152="MDU-KD"),(IF($O$3="RAB NON MDU","PLN KD",G152*F152)),0)</f>
        <v>0</v>
      </c>
      <c r="I152" s="361">
        <f t="shared" ref="I152:I161" ca="1" si="65">IF(D152="HDW",G152*F152,0)</f>
        <v>0</v>
      </c>
      <c r="J152" s="361">
        <f t="shared" ref="J152:J161" ca="1" si="66">IF(D152="JASA",G152*F152,0)</f>
        <v>0</v>
      </c>
      <c r="K152" s="362">
        <f t="shared" ref="K152:K161" ca="1" si="67">SUM(H152:J152)</f>
        <v>0</v>
      </c>
    </row>
    <row r="153" spans="2:11">
      <c r="B153" s="515">
        <v>1</v>
      </c>
      <c r="C153" s="518" t="s">
        <v>163</v>
      </c>
      <c r="D153" s="358" t="str">
        <f ca="1">IF(ISERROR(OFFSET('HARGA SATUAN'!$D$6,MATCH(RAB!C153,'HARGA SATUAN'!$C$7:$C$1492,0),0)),"",OFFSET('HARGA SATUAN'!$D$6,MATCH(RAB!C153,'HARGA SATUAN'!$C$7:$C$1492,0),0))</f>
        <v>HDW</v>
      </c>
      <c r="E153" s="359" t="str">
        <f ca="1">IF(B153="+","Unit",IF(ISERROR(OFFSET('HARGA SATUAN'!$E$6,MATCH(RAB!C153,'HARGA SATUAN'!$C$7:$C$1492,0),0)),"",OFFSET('HARGA SATUAN'!$E$6,MATCH(RAB!C153,'HARGA SATUAN'!$C$7:$C$1492,0),0)))</f>
        <v>Bh</v>
      </c>
      <c r="F153" s="517">
        <f>F152*4</f>
        <v>4</v>
      </c>
      <c r="G153" s="360">
        <f ca="1">IF(ISERROR(OFFSET('HARGA SATUAN'!$I$6,MATCH(RAB!C153,'HARGA SATUAN'!$C$7:$C$1492,0),0)),0,OFFSET('HARGA SATUAN'!$I$6,MATCH(RAB!C153,'HARGA SATUAN'!$C$7:$C$1492,0),0))</f>
        <v>7938</v>
      </c>
      <c r="H153" s="361">
        <f t="shared" ca="1" si="64"/>
        <v>0</v>
      </c>
      <c r="I153" s="361">
        <f t="shared" ca="1" si="65"/>
        <v>31752</v>
      </c>
      <c r="J153" s="361">
        <f t="shared" ca="1" si="66"/>
        <v>0</v>
      </c>
      <c r="K153" s="362">
        <f t="shared" ca="1" si="67"/>
        <v>31752</v>
      </c>
    </row>
    <row r="154" spans="2:11">
      <c r="B154" s="515">
        <v>2</v>
      </c>
      <c r="C154" s="518" t="s">
        <v>593</v>
      </c>
      <c r="D154" s="358" t="str">
        <f ca="1">IF(ISERROR(OFFSET('HARGA SATUAN'!$D$6,MATCH(RAB!C154,'HARGA SATUAN'!$C$7:$C$1492,0),0)),"",OFFSET('HARGA SATUAN'!$D$6,MATCH(RAB!C154,'HARGA SATUAN'!$C$7:$C$1492,0),0))</f>
        <v>HDW</v>
      </c>
      <c r="E154" s="359" t="str">
        <f ca="1">IF(B154="+","Unit",IF(ISERROR(OFFSET('HARGA SATUAN'!$E$6,MATCH(RAB!C154,'HARGA SATUAN'!$C$7:$C$1492,0),0)),"",OFFSET('HARGA SATUAN'!$E$6,MATCH(RAB!C154,'HARGA SATUAN'!$C$7:$C$1492,0),0)))</f>
        <v>Bh</v>
      </c>
      <c r="F154" s="517">
        <f>F152*1</f>
        <v>1</v>
      </c>
      <c r="G154" s="360">
        <f ca="1">IF(ISERROR(OFFSET('HARGA SATUAN'!$I$6,MATCH(RAB!C154,'HARGA SATUAN'!$C$7:$C$1492,0),0)),0,OFFSET('HARGA SATUAN'!$I$6,MATCH(RAB!C154,'HARGA SATUAN'!$C$7:$C$1492,0),0))</f>
        <v>380500</v>
      </c>
      <c r="H154" s="361">
        <f t="shared" ca="1" si="64"/>
        <v>0</v>
      </c>
      <c r="I154" s="361">
        <f t="shared" ca="1" si="65"/>
        <v>380500</v>
      </c>
      <c r="J154" s="361">
        <f t="shared" ca="1" si="66"/>
        <v>0</v>
      </c>
      <c r="K154" s="362">
        <f t="shared" ca="1" si="67"/>
        <v>380500</v>
      </c>
    </row>
    <row r="155" spans="2:11">
      <c r="B155" s="515">
        <v>3</v>
      </c>
      <c r="C155" s="518" t="s">
        <v>248</v>
      </c>
      <c r="D155" s="358" t="str">
        <f ca="1">IF(ISERROR(OFFSET('HARGA SATUAN'!$D$6,MATCH(RAB!C155,'HARGA SATUAN'!$C$7:$C$1492,0),0)),"",OFFSET('HARGA SATUAN'!$D$6,MATCH(RAB!C155,'HARGA SATUAN'!$C$7:$C$1492,0),0))</f>
        <v>HDW</v>
      </c>
      <c r="E155" s="359" t="str">
        <f ca="1">IF(B155="+","Unit",IF(ISERROR(OFFSET('HARGA SATUAN'!$E$6,MATCH(RAB!C155,'HARGA SATUAN'!$C$7:$C$1492,0),0)),"",OFFSET('HARGA SATUAN'!$E$6,MATCH(RAB!C155,'HARGA SATUAN'!$C$7:$C$1492,0),0)))</f>
        <v>Bh</v>
      </c>
      <c r="F155" s="517">
        <f>F152*2</f>
        <v>2</v>
      </c>
      <c r="G155" s="360">
        <f ca="1">IF(ISERROR(OFFSET('HARGA SATUAN'!$I$6,MATCH(RAB!C155,'HARGA SATUAN'!$C$7:$C$1492,0),0)),0,OFFSET('HARGA SATUAN'!$I$6,MATCH(RAB!C155,'HARGA SATUAN'!$C$7:$C$1492,0),0))</f>
        <v>60300</v>
      </c>
      <c r="H155" s="361">
        <f t="shared" ca="1" si="64"/>
        <v>0</v>
      </c>
      <c r="I155" s="361">
        <f t="shared" ca="1" si="65"/>
        <v>120600</v>
      </c>
      <c r="J155" s="361">
        <f t="shared" ca="1" si="66"/>
        <v>0</v>
      </c>
      <c r="K155" s="362">
        <f t="shared" ca="1" si="67"/>
        <v>120600</v>
      </c>
    </row>
    <row r="156" spans="2:11">
      <c r="B156" s="515">
        <v>4</v>
      </c>
      <c r="C156" s="516" t="s">
        <v>595</v>
      </c>
      <c r="D156" s="358" t="str">
        <f ca="1">IF(ISERROR(OFFSET('HARGA SATUAN'!$D$6,MATCH(RAB!C156,'HARGA SATUAN'!$C$7:$C$1492,0),0)),"",OFFSET('HARGA SATUAN'!$D$6,MATCH(RAB!C156,'HARGA SATUAN'!$C$7:$C$1492,0),0))</f>
        <v>HDW</v>
      </c>
      <c r="E156" s="359" t="str">
        <f ca="1">IF(B156="+","Unit",IF(ISERROR(OFFSET('HARGA SATUAN'!$E$6,MATCH(RAB!C156,'HARGA SATUAN'!$C$7:$C$1492,0),0)),"",OFFSET('HARGA SATUAN'!$E$6,MATCH(RAB!C156,'HARGA SATUAN'!$C$7:$C$1492,0),0)))</f>
        <v>Bh</v>
      </c>
      <c r="F156" s="503">
        <f>F152*1</f>
        <v>1</v>
      </c>
      <c r="G156" s="360">
        <f ca="1">IF(ISERROR(OFFSET('HARGA SATUAN'!$I$6,MATCH(RAB!C156,'HARGA SATUAN'!$C$7:$C$1492,0),0)),0,OFFSET('HARGA SATUAN'!$I$6,MATCH(RAB!C156,'HARGA SATUAN'!$C$7:$C$1492,0),0))</f>
        <v>78500</v>
      </c>
      <c r="H156" s="361">
        <f t="shared" ca="1" si="64"/>
        <v>0</v>
      </c>
      <c r="I156" s="361">
        <f t="shared" ca="1" si="65"/>
        <v>78500</v>
      </c>
      <c r="J156" s="361">
        <f t="shared" ca="1" si="66"/>
        <v>0</v>
      </c>
      <c r="K156" s="362">
        <f t="shared" ca="1" si="67"/>
        <v>78500</v>
      </c>
    </row>
    <row r="157" spans="2:11">
      <c r="B157" s="515">
        <v>5</v>
      </c>
      <c r="C157" s="516" t="s">
        <v>229</v>
      </c>
      <c r="D157" s="358" t="str">
        <f ca="1">IF(ISERROR(OFFSET('HARGA SATUAN'!$D$6,MATCH(RAB!C157,'HARGA SATUAN'!$C$7:$C$1492,0),0)),"",OFFSET('HARGA SATUAN'!$D$6,MATCH(RAB!C157,'HARGA SATUAN'!$C$7:$C$1492,0),0))</f>
        <v>HDW</v>
      </c>
      <c r="E157" s="359" t="str">
        <f ca="1">IF(B157="+","Unit",IF(ISERROR(OFFSET('HARGA SATUAN'!$E$6,MATCH(RAB!C157,'HARGA SATUAN'!$C$7:$C$1492,0),0)),"",OFFSET('HARGA SATUAN'!$E$6,MATCH(RAB!C157,'HARGA SATUAN'!$C$7:$C$1492,0),0)))</f>
        <v>Bh</v>
      </c>
      <c r="F157" s="503">
        <f>F152*1</f>
        <v>1</v>
      </c>
      <c r="G157" s="360">
        <f ca="1">IF(ISERROR(OFFSET('HARGA SATUAN'!$I$6,MATCH(RAB!C157,'HARGA SATUAN'!$C$7:$C$1492,0),0)),0,OFFSET('HARGA SATUAN'!$I$6,MATCH(RAB!C157,'HARGA SATUAN'!$C$7:$C$1492,0),0))</f>
        <v>4212</v>
      </c>
      <c r="H157" s="361">
        <f t="shared" ca="1" si="64"/>
        <v>0</v>
      </c>
      <c r="I157" s="361">
        <f t="shared" ca="1" si="65"/>
        <v>4212</v>
      </c>
      <c r="J157" s="361">
        <f t="shared" ca="1" si="66"/>
        <v>0</v>
      </c>
      <c r="K157" s="362">
        <f t="shared" ca="1" si="67"/>
        <v>4212</v>
      </c>
    </row>
    <row r="158" spans="2:11">
      <c r="B158" s="515">
        <v>6</v>
      </c>
      <c r="C158" s="516" t="s">
        <v>266</v>
      </c>
      <c r="D158" s="358" t="str">
        <f ca="1">IF(ISERROR(OFFSET('HARGA SATUAN'!$D$6,MATCH(RAB!C158,'HARGA SATUAN'!$C$7:$C$1492,0),0)),"",OFFSET('HARGA SATUAN'!$D$6,MATCH(RAB!C158,'HARGA SATUAN'!$C$7:$C$1492,0),0))</f>
        <v>HDW</v>
      </c>
      <c r="E158" s="359" t="str">
        <f ca="1">IF(B158="+","Unit",IF(ISERROR(OFFSET('HARGA SATUAN'!$E$6,MATCH(RAB!C158,'HARGA SATUAN'!$C$7:$C$1492,0),0)),"",OFFSET('HARGA SATUAN'!$E$6,MATCH(RAB!C158,'HARGA SATUAN'!$C$7:$C$1492,0),0)))</f>
        <v>Mtr</v>
      </c>
      <c r="F158" s="503">
        <f>F152*1</f>
        <v>1</v>
      </c>
      <c r="G158" s="360">
        <f ca="1">IF(ISERROR(OFFSET('HARGA SATUAN'!$I$6,MATCH(RAB!C158,'HARGA SATUAN'!$C$7:$C$1492,0),0)),0,OFFSET('HARGA SATUAN'!$I$6,MATCH(RAB!C158,'HARGA SATUAN'!$C$7:$C$1492,0),0))</f>
        <v>23310</v>
      </c>
      <c r="H158" s="361">
        <f t="shared" ca="1" si="64"/>
        <v>0</v>
      </c>
      <c r="I158" s="361">
        <f t="shared" ca="1" si="65"/>
        <v>23310</v>
      </c>
      <c r="J158" s="361">
        <f t="shared" ca="1" si="66"/>
        <v>0</v>
      </c>
      <c r="K158" s="362">
        <f t="shared" ca="1" si="67"/>
        <v>23310</v>
      </c>
    </row>
    <row r="159" spans="2:11">
      <c r="B159" s="515">
        <v>7</v>
      </c>
      <c r="C159" s="516" t="s">
        <v>35</v>
      </c>
      <c r="D159" s="358" t="str">
        <f ca="1">IF(ISERROR(OFFSET('HARGA SATUAN'!$D$6,MATCH(RAB!C159,'HARGA SATUAN'!$C$7:$C$1492,0),0)),"",OFFSET('HARGA SATUAN'!$D$6,MATCH(RAB!C159,'HARGA SATUAN'!$C$7:$C$1492,0),0))</f>
        <v>HDW</v>
      </c>
      <c r="E159" s="359" t="str">
        <f ca="1">IF(B159="+","Unit",IF(ISERROR(OFFSET('HARGA SATUAN'!$E$6,MATCH(RAB!C159,'HARGA SATUAN'!$C$7:$C$1492,0),0)),"",OFFSET('HARGA SATUAN'!$E$6,MATCH(RAB!C159,'HARGA SATUAN'!$C$7:$C$1492,0),0)))</f>
        <v>Bh</v>
      </c>
      <c r="F159" s="503">
        <f>F152*1</f>
        <v>1</v>
      </c>
      <c r="G159" s="360">
        <f ca="1">IF(ISERROR(OFFSET('HARGA SATUAN'!$I$6,MATCH(RAB!C159,'HARGA SATUAN'!$C$7:$C$1492,0),0)),0,OFFSET('HARGA SATUAN'!$I$6,MATCH(RAB!C159,'HARGA SATUAN'!$C$7:$C$1492,0),0))</f>
        <v>2300</v>
      </c>
      <c r="H159" s="361">
        <f t="shared" ca="1" si="64"/>
        <v>0</v>
      </c>
      <c r="I159" s="361">
        <f t="shared" ca="1" si="65"/>
        <v>2300</v>
      </c>
      <c r="J159" s="361">
        <f t="shared" ca="1" si="66"/>
        <v>0</v>
      </c>
      <c r="K159" s="362">
        <f t="shared" ca="1" si="67"/>
        <v>2300</v>
      </c>
    </row>
    <row r="160" spans="2:11">
      <c r="B160" s="374"/>
      <c r="C160" s="373"/>
      <c r="D160" s="358" t="str">
        <f ca="1">IF(ISERROR(OFFSET('HARGA SATUAN'!$D$6,MATCH(RAB!C160,'HARGA SATUAN'!$C$7:$C$1492,0),0)),"",OFFSET('HARGA SATUAN'!$D$6,MATCH(RAB!C160,'HARGA SATUAN'!$C$7:$C$1492,0),0))</f>
        <v/>
      </c>
      <c r="E160" s="359" t="str">
        <f ca="1">IF(B160="+","Unit",IF(ISERROR(OFFSET('HARGA SATUAN'!$E$6,MATCH(RAB!C160,'HARGA SATUAN'!$C$7:$C$1492,0),0)),"",OFFSET('HARGA SATUAN'!$E$6,MATCH(RAB!C160,'HARGA SATUAN'!$C$7:$C$1492,0),0)))</f>
        <v/>
      </c>
      <c r="F160" s="368"/>
      <c r="G160" s="360">
        <f ca="1">IF(ISERROR(OFFSET('HARGA SATUAN'!$I$6,MATCH(RAB!C160,'HARGA SATUAN'!$C$7:$C$1492,0),0)),0,OFFSET('HARGA SATUAN'!$I$6,MATCH(RAB!C160,'HARGA SATUAN'!$C$7:$C$1492,0),0))</f>
        <v>0</v>
      </c>
      <c r="H160" s="361">
        <f t="shared" ca="1" si="64"/>
        <v>0</v>
      </c>
      <c r="I160" s="361">
        <f t="shared" ca="1" si="65"/>
        <v>0</v>
      </c>
      <c r="J160" s="361">
        <f t="shared" ca="1" si="66"/>
        <v>0</v>
      </c>
      <c r="K160" s="362">
        <f t="shared" ca="1" si="67"/>
        <v>0</v>
      </c>
    </row>
    <row r="161" spans="2:13">
      <c r="B161" s="366" t="s">
        <v>22</v>
      </c>
      <c r="C161" s="367" t="s">
        <v>1619</v>
      </c>
      <c r="D161" s="358" t="str">
        <f ca="1">IF(ISERROR(OFFSET('HARGA SATUAN'!$D$6,MATCH(RAB!C161,'HARGA SATUAN'!$C$7:$C$1492,0),0)),"",OFFSET('HARGA SATUAN'!$D$6,MATCH(RAB!C161,'HARGA SATUAN'!$C$7:$C$1492,0),0))</f>
        <v/>
      </c>
      <c r="E161" s="359" t="str">
        <f ca="1">IF(B161="+","Unit",IF(ISERROR(OFFSET('HARGA SATUAN'!$E$6,MATCH(RAB!C161,'HARGA SATUAN'!$C$7:$C$1492,0),0)),"",OFFSET('HARGA SATUAN'!$E$6,MATCH(RAB!C161,'HARGA SATUAN'!$C$7:$C$1492,0),0)))</f>
        <v/>
      </c>
      <c r="F161" s="368"/>
      <c r="G161" s="360">
        <f ca="1">IF(ISERROR(OFFSET('HARGA SATUAN'!$I$6,MATCH(RAB!C161,'HARGA SATUAN'!$C$7:$C$1492,0),0)),0,OFFSET('HARGA SATUAN'!$I$6,MATCH(RAB!C161,'HARGA SATUAN'!$C$7:$C$1492,0),0))</f>
        <v>0</v>
      </c>
      <c r="H161" s="361">
        <f t="shared" ca="1" si="64"/>
        <v>0</v>
      </c>
      <c r="I161" s="361">
        <f t="shared" ca="1" si="65"/>
        <v>0</v>
      </c>
      <c r="J161" s="361">
        <f t="shared" ca="1" si="66"/>
        <v>0</v>
      </c>
      <c r="K161" s="362">
        <f t="shared" ca="1" si="67"/>
        <v>0</v>
      </c>
    </row>
    <row r="162" spans="2:13">
      <c r="B162" s="374"/>
      <c r="C162" s="373"/>
      <c r="D162" s="358" t="str">
        <f ca="1">IF(ISERROR(OFFSET('HARGA SATUAN'!$D$6,MATCH(RAB!C162,'HARGA SATUAN'!$C$7:$C$1492,0),0)),"",OFFSET('HARGA SATUAN'!$D$6,MATCH(RAB!C162,'HARGA SATUAN'!$C$7:$C$1492,0),0))</f>
        <v/>
      </c>
      <c r="E162" s="359" t="str">
        <f ca="1">IF(B162="+","Unit",IF(ISERROR(OFFSET('HARGA SATUAN'!$E$6,MATCH(RAB!C162,'HARGA SATUAN'!$C$7:$C$1492,0),0)),"",OFFSET('HARGA SATUAN'!$E$6,MATCH(RAB!C162,'HARGA SATUAN'!$C$7:$C$1492,0),0)))</f>
        <v/>
      </c>
      <c r="F162" s="368"/>
      <c r="G162" s="360">
        <f ca="1">IF(ISERROR(OFFSET('HARGA SATUAN'!$I$6,MATCH(RAB!C162,'HARGA SATUAN'!$C$7:$C$1492,0),0)),0,OFFSET('HARGA SATUAN'!$I$6,MATCH(RAB!C162,'HARGA SATUAN'!$C$7:$C$1492,0),0))</f>
        <v>0</v>
      </c>
      <c r="H162" s="361">
        <f t="shared" ca="1" si="60"/>
        <v>0</v>
      </c>
      <c r="I162" s="361">
        <f t="shared" ca="1" si="61"/>
        <v>0</v>
      </c>
      <c r="J162" s="361">
        <f t="shared" ca="1" si="62"/>
        <v>0</v>
      </c>
      <c r="K162" s="362">
        <f t="shared" ca="1" si="63"/>
        <v>0</v>
      </c>
    </row>
    <row r="163" spans="2:13">
      <c r="B163" s="375"/>
      <c r="C163" s="376" t="s">
        <v>475</v>
      </c>
      <c r="D163" s="358" t="str">
        <f ca="1">IF(ISERROR(OFFSET('HARGA SATUAN'!$D$6,MATCH(RAB!C163,'HARGA SATUAN'!$C$7:$C$1492,0),0)),"",OFFSET('HARGA SATUAN'!$D$6,MATCH(RAB!C163,'HARGA SATUAN'!$C$7:$C$1492,0),0))</f>
        <v/>
      </c>
      <c r="E163" s="359" t="str">
        <f ca="1">IF(B163="+","Unit",IF(ISERROR(OFFSET('HARGA SATUAN'!$E$6,MATCH(RAB!C163,'HARGA SATUAN'!$C$7:$C$1492,0),0)),"",OFFSET('HARGA SATUAN'!$E$6,MATCH(RAB!C163,'HARGA SATUAN'!$C$7:$C$1492,0),0)))</f>
        <v/>
      </c>
      <c r="F163" s="368"/>
      <c r="G163" s="360">
        <f ca="1">IF(ISERROR(OFFSET('HARGA SATUAN'!$I$6,MATCH(RAB!C163,'HARGA SATUAN'!$C$7:$C$1492,0),0)),0,OFFSET('HARGA SATUAN'!$I$6,MATCH(RAB!C163,'HARGA SATUAN'!$C$7:$C$1492,0),0))</f>
        <v>0</v>
      </c>
      <c r="H163" s="361">
        <f t="shared" ca="1" si="60"/>
        <v>0</v>
      </c>
      <c r="I163" s="361">
        <f t="shared" ca="1" si="61"/>
        <v>0</v>
      </c>
      <c r="J163" s="361">
        <f t="shared" ca="1" si="62"/>
        <v>0</v>
      </c>
      <c r="K163" s="362">
        <f t="shared" ca="1" si="63"/>
        <v>0</v>
      </c>
    </row>
    <row r="164" spans="2:13">
      <c r="B164" s="378">
        <v>1</v>
      </c>
      <c r="C164" s="379" t="s">
        <v>1091</v>
      </c>
      <c r="D164" s="380" t="str">
        <f ca="1">IF(ISERROR(OFFSET('HARGA SATUAN'!$D$6,MATCH(RAB!C164,'HARGA SATUAN'!$C$7:$C$1492,0),0)),"",OFFSET('HARGA SATUAN'!$D$6,MATCH(RAB!C164,'HARGA SATUAN'!$C$7:$C$1492,0),0))</f>
        <v>JASA</v>
      </c>
      <c r="E164" s="381" t="str">
        <f ca="1">IF(ISERROR(OFFSET('HARGA SATUAN'!$E$6,MATCH(RAB!C164,'HARGA SATUAN'!$C$7:$C$1492,0),0)),"",OFFSET('HARGA SATUAN'!$E$6,MATCH(RAB!C164,'HARGA SATUAN'!$C$7:$C$1492,0),0))</f>
        <v>Lot</v>
      </c>
      <c r="F164" s="382">
        <v>1</v>
      </c>
      <c r="G164" s="383">
        <f ca="1">IF(ISERROR(OFFSET('HARGA SATUAN'!$I$6,MATCH(RAB!C164,'HARGA SATUAN'!$C$7:$C$1492,0),0)),0,OFFSET('HARGA SATUAN'!$I$6,MATCH(RAB!C164,'HARGA SATUAN'!$C$7:$C$1492,0),0))</f>
        <v>2.5000000000000001E-2</v>
      </c>
      <c r="H164" s="384"/>
      <c r="I164" s="384"/>
      <c r="J164" s="384">
        <f ca="1">SUM(K15:K39)*G164</f>
        <v>526867.21666666667</v>
      </c>
      <c r="K164" s="385">
        <f ca="1">SUM(H164:J164)</f>
        <v>526867.21666666667</v>
      </c>
    </row>
    <row r="165" spans="2:13">
      <c r="B165" s="386"/>
      <c r="C165" s="387"/>
      <c r="D165" s="358" t="str">
        <f ca="1">IF(ISERROR(OFFSET('HARGA SATUAN'!$D$6,MATCH(RAB!C165,'HARGA SATUAN'!$C$7:$C$1492,0),0)),"",OFFSET('HARGA SATUAN'!$D$6,MATCH(RAB!C165,'HARGA SATUAN'!$C$7:$C$1492,0),0))</f>
        <v/>
      </c>
      <c r="E165" s="359" t="str">
        <f ca="1">IF(ISERROR(OFFSET('HARGA SATUAN'!$E$6,MATCH(RAB!C165,'HARGA SATUAN'!$C$7:$C$1492,0),0)),"",OFFSET('HARGA SATUAN'!$E$6,MATCH(RAB!C165,'HARGA SATUAN'!$C$7:$C$1492,0),0))</f>
        <v/>
      </c>
      <c r="F165" s="377"/>
      <c r="G165" s="360" t="str">
        <f ca="1">IF(ISERROR(OFFSET('HARGA SATUAN'!$I$6,MATCH(RAB!C165,'HARGA SATUAN'!$C$7:$C$1492,0),0)),"",OFFSET('HARGA SATUAN'!$I$6,MATCH(RAB!C165,'HARGA SATUAN'!$C$7:$C$1492,0),0))</f>
        <v/>
      </c>
      <c r="H165" s="361">
        <f ca="1">IF(OR(D165="MDU",D165="MDU-KD"),IF(G165="PLN",0,G165*F165),0)</f>
        <v>0</v>
      </c>
      <c r="I165" s="361">
        <f ca="1">IF(D165="HDW",IF(G165="PLN",0,G165*F165),0)</f>
        <v>0</v>
      </c>
      <c r="J165" s="361">
        <f ca="1">IF(D165="JASA",IF(G165="PLN",0,G165*F165),0)</f>
        <v>0</v>
      </c>
      <c r="K165" s="362">
        <f ca="1">SUM(H165:J165)</f>
        <v>0</v>
      </c>
    </row>
    <row r="166" spans="2:13" ht="15.75" thickBot="1">
      <c r="B166" s="388"/>
      <c r="C166" s="389"/>
      <c r="D166" s="390"/>
      <c r="E166" s="391"/>
      <c r="F166" s="391"/>
      <c r="G166" s="391"/>
      <c r="H166" s="392"/>
      <c r="I166" s="392"/>
      <c r="J166" s="392"/>
      <c r="K166" s="393"/>
    </row>
    <row r="167" spans="2:13">
      <c r="B167" s="394"/>
      <c r="C167" s="642" t="s">
        <v>1008</v>
      </c>
      <c r="D167" s="642"/>
      <c r="E167" s="642"/>
      <c r="F167" s="642"/>
      <c r="G167" s="395" t="s">
        <v>9</v>
      </c>
      <c r="H167" s="396">
        <f ca="1">SUM(H14:H165)</f>
        <v>112880150</v>
      </c>
      <c r="I167" s="396">
        <f ca="1">SUM(I14:I165)</f>
        <v>37906637.733333334</v>
      </c>
      <c r="J167" s="396">
        <f ca="1">SUM(J14:J165)</f>
        <v>6273723.8833333338</v>
      </c>
      <c r="K167" s="396">
        <f ca="1">SUM(K14:K165)</f>
        <v>157060511.61666667</v>
      </c>
    </row>
    <row r="168" spans="2:13">
      <c r="B168" s="398"/>
      <c r="C168" s="625" t="s">
        <v>1457</v>
      </c>
      <c r="D168" s="625"/>
      <c r="E168" s="625"/>
      <c r="F168" s="625"/>
      <c r="G168" s="399" t="s">
        <v>9</v>
      </c>
      <c r="H168" s="400">
        <f ca="1">H167*0.11</f>
        <v>12416816.5</v>
      </c>
      <c r="I168" s="400">
        <f ca="1">I167*0.11</f>
        <v>4169730.1506666667</v>
      </c>
      <c r="J168" s="400">
        <f ca="1">J167*0.11</f>
        <v>690109.62716666667</v>
      </c>
      <c r="K168" s="400">
        <f ca="1">K167*0.11</f>
        <v>17276656.277833335</v>
      </c>
    </row>
    <row r="169" spans="2:13" ht="15.75" thickBot="1">
      <c r="B169" s="398"/>
      <c r="C169" s="623" t="s">
        <v>463</v>
      </c>
      <c r="D169" s="623"/>
      <c r="E169" s="623"/>
      <c r="F169" s="623"/>
      <c r="G169" s="401" t="s">
        <v>9</v>
      </c>
      <c r="H169" s="402">
        <f ca="1">SUM(H167:H168)</f>
        <v>125296966.5</v>
      </c>
      <c r="I169" s="402">
        <f ca="1">SUM(I167:I168)</f>
        <v>42076367.884000003</v>
      </c>
      <c r="J169" s="401">
        <f ca="1">SUM(J167:J168)</f>
        <v>6963833.5105000008</v>
      </c>
      <c r="K169" s="401">
        <f ca="1">SUM(K167:K168)</f>
        <v>174337167.89450002</v>
      </c>
      <c r="M169" s="484"/>
    </row>
    <row r="170" spans="2:13">
      <c r="B170" s="626" t="str">
        <f ca="1">"Terbilang : "&amp;PROPER(IF(K169=0,"nol",IF(K169&lt;0,"minus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IF(--MID(TEXT(ABS(K169),"000000000000000"),1,3)=0,"",MID(TEXT(ABS(K169),"000000000000000"),1,1)&amp;" ratus "&amp;MID(TEXT(ABS(K169),"000000000000000"),2,1)&amp;" puluh "&amp;MID(TEXT(ABS(K169),"000000000000000"),3,1)&amp;" trilyun ")&amp; IF(--MID(TEXT(ABS(K169),"000000000000000"),4,3)=0,"",MID(TEXT(ABS(K169),"000000000000000"),4,1)&amp;" ratus "&amp;MID(TEXT(ABS(K169),"000000000000000"),5,1)&amp;" puluh "&amp;MID(TEXT(ABS(K169),"000000000000000"),6,1)&amp;" milyar ")&amp; IF(--MID(TEXT(ABS(K169),"000000000000000"),7,3)=0,"",MID(TEXT(ABS(K169),"000000000000000"),7,1)&amp;" ratus "&amp;MID(TEXT(ABS(K169),"000000000000000"),8,1)&amp;" puluh "&amp;MID(TEXT(ABS(K169),"000000000000000"),9,1)&amp;" juta ")&amp; IF(--MID(TEXT(ABS(K169),"000000000000000"),10,3)=0,"",IF(--MID(TEXT(ABS(K169),"000000000000000"),10,3)=1,"*",MID(TEXT(ABS(K169),"000000000000000"),10,1)&amp;" ratus "&amp;MID(TEXT(ABS(K169),"000000000000000"),11,1)&amp;" puluh ")&amp;MID(TEXT(ABS(K169),"000000000000000"),12,1)&amp;" ribu ")&amp; IF(--MID(TEXT(ABS(K169),"000000000000000"),13,3)=0,"",MID(TEXT(ABS(K169),"000000000000000"),13,1)&amp;" ratus "&amp;MID(TEXT(ABS(K169),"000000000000000"),14,1)&amp;" puluh "&amp;MID(TEXT(ABS(K169),"000000000000000"),15,1)),1,"satu"),2,"dua"),3,"tiga"),4,"empat"),5,"lima"),6,"enam"),7,"tujuh"),8,"delapan"),9,"sembilan"),"0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Puluh Empat Juta Tiga Ratus Tiga Puluh Tujuh Ribu Seratus Enam Puluh Delapan Rupiah</v>
      </c>
      <c r="C170" s="627"/>
      <c r="D170" s="627"/>
      <c r="E170" s="627"/>
      <c r="F170" s="627"/>
      <c r="G170" s="627"/>
      <c r="H170" s="627"/>
      <c r="I170" s="627"/>
      <c r="J170" s="627"/>
      <c r="K170" s="628"/>
    </row>
    <row r="171" spans="2:13">
      <c r="B171" s="629"/>
      <c r="C171" s="630"/>
      <c r="D171" s="630"/>
      <c r="E171" s="630"/>
      <c r="F171" s="630"/>
      <c r="G171" s="630"/>
      <c r="H171" s="630"/>
      <c r="I171" s="630"/>
      <c r="J171" s="630"/>
      <c r="K171" s="631"/>
    </row>
    <row r="172" spans="2:13" ht="15.75" thickBot="1">
      <c r="B172" s="403" t="str">
        <f>"Harga yang dipakai adalah "&amp;'HARGA SATUAN'!I5&amp;""</f>
        <v>Harga yang dipakai adalah RAB HSS 2023</v>
      </c>
      <c r="C172" s="404"/>
      <c r="D172" s="405"/>
      <c r="E172" s="405"/>
      <c r="F172" s="405"/>
      <c r="G172" s="406"/>
      <c r="H172" s="406"/>
      <c r="I172" s="406"/>
      <c r="J172" s="406"/>
      <c r="K172" s="407"/>
    </row>
    <row r="173" spans="2:13">
      <c r="C173" s="408"/>
      <c r="E173" s="410"/>
      <c r="F173" s="410"/>
      <c r="G173" s="410"/>
    </row>
    <row r="174" spans="2:13">
      <c r="C174" s="337"/>
      <c r="E174" s="410"/>
      <c r="F174" s="410"/>
      <c r="G174" s="410"/>
      <c r="H174" s="632"/>
      <c r="I174" s="632"/>
      <c r="J174" s="633"/>
      <c r="K174" s="633"/>
    </row>
    <row r="175" spans="2:13">
      <c r="C175" s="337"/>
      <c r="E175" s="410"/>
      <c r="F175" s="410"/>
      <c r="G175" s="410"/>
      <c r="H175" s="411"/>
      <c r="I175" s="622" t="s">
        <v>1610</v>
      </c>
      <c r="J175" s="622"/>
      <c r="K175" s="622"/>
    </row>
    <row r="176" spans="2:13">
      <c r="C176" s="337"/>
      <c r="E176" s="410"/>
      <c r="F176" s="410"/>
      <c r="G176" s="410"/>
      <c r="H176" s="411"/>
      <c r="I176" s="622" t="s">
        <v>1546</v>
      </c>
      <c r="J176" s="622"/>
      <c r="K176" s="622"/>
    </row>
    <row r="177" spans="3:11">
      <c r="C177" s="337"/>
      <c r="E177" s="410"/>
      <c r="F177" s="410"/>
      <c r="G177" s="410"/>
      <c r="H177" s="412"/>
      <c r="I177" s="413"/>
      <c r="J177" s="413"/>
      <c r="K177" s="413"/>
    </row>
    <row r="178" spans="3:11">
      <c r="C178" s="337"/>
      <c r="E178" s="410"/>
      <c r="F178" s="410"/>
      <c r="G178" s="410"/>
      <c r="H178" s="412"/>
      <c r="I178" s="412"/>
      <c r="J178" s="412"/>
      <c r="K178" s="412"/>
    </row>
    <row r="179" spans="3:11">
      <c r="C179" s="337"/>
      <c r="E179" s="410"/>
      <c r="F179" s="410"/>
      <c r="G179" s="410"/>
      <c r="H179" s="412"/>
      <c r="I179" s="412"/>
      <c r="J179" s="412"/>
      <c r="K179" s="412"/>
    </row>
    <row r="180" spans="3:11">
      <c r="C180" s="337"/>
      <c r="E180" s="410"/>
      <c r="F180" s="410"/>
      <c r="G180" s="410"/>
      <c r="H180" s="412"/>
      <c r="I180" s="412"/>
      <c r="J180" s="412"/>
      <c r="K180" s="412"/>
    </row>
    <row r="181" spans="3:11">
      <c r="C181" s="337"/>
      <c r="E181" s="410"/>
      <c r="F181" s="410"/>
      <c r="G181" s="410"/>
      <c r="H181" s="414"/>
      <c r="I181" s="622" t="s">
        <v>1547</v>
      </c>
      <c r="J181" s="622"/>
      <c r="K181" s="622"/>
    </row>
    <row r="182" spans="3:11">
      <c r="C182" s="408"/>
      <c r="E182" s="410"/>
      <c r="F182" s="410"/>
      <c r="G182" s="410"/>
      <c r="H182" s="412"/>
      <c r="I182" s="412"/>
      <c r="J182" s="412"/>
      <c r="K182" s="412"/>
    </row>
    <row r="183" spans="3:11">
      <c r="C183" s="408"/>
      <c r="E183" s="410"/>
      <c r="F183" s="410"/>
      <c r="G183" s="410"/>
      <c r="H183" s="412"/>
      <c r="I183" s="412"/>
      <c r="J183" s="412"/>
      <c r="K183" s="412"/>
    </row>
    <row r="184" spans="3:11">
      <c r="C184" s="408"/>
      <c r="E184" s="410"/>
      <c r="F184" s="410"/>
      <c r="G184" s="410"/>
      <c r="H184" s="412"/>
      <c r="I184" s="412"/>
      <c r="J184" s="412"/>
      <c r="K184" s="412"/>
    </row>
  </sheetData>
  <sheetProtection sort="0" autoFilter="0"/>
  <protectedRanges>
    <protectedRange sqref="B138:B160 B162" name="Range1_1"/>
    <protectedRange sqref="F14:F25 F137:F163 F31:F78" name="Range1_1_2_2"/>
    <protectedRange sqref="C143:C160 C162 C138:C141" name="Range1_1_1"/>
    <protectedRange sqref="B31:C33 B23:C25 B79:C79 B34" name="Range1_6"/>
    <protectedRange sqref="B115:C125 B108:C109 B103:C103 B114 B99:C100 B110 B107 B105:C106 B111:C113 B136:C137 B101:B102" name="Range1_6_2"/>
    <protectedRange sqref="C17:C18" name="Range1_1_3"/>
    <protectedRange sqref="C19:C20" name="Range1_1_3_2"/>
    <protectedRange sqref="C110" name="Range1_1_3_7"/>
    <protectedRange sqref="C114" name="Range1_1_3_11"/>
    <protectedRange sqref="C50" name="Range1_1_3_4"/>
    <protectedRange sqref="C27 C34:C35" name="Range1_1_3_5"/>
    <protectedRange sqref="C107" name="Range1_1_3_8"/>
    <protectedRange sqref="C101" name="Range1_1_3_1"/>
    <protectedRange sqref="C102" name="Range1_1_3_6"/>
    <protectedRange sqref="C142" name="Range1_1_3_12"/>
  </protectedRanges>
  <mergeCells count="22">
    <mergeCell ref="O3:P4"/>
    <mergeCell ref="B4:K4"/>
    <mergeCell ref="C167:F167"/>
    <mergeCell ref="B11:B13"/>
    <mergeCell ref="C11:C13"/>
    <mergeCell ref="D11:D13"/>
    <mergeCell ref="E11:E13"/>
    <mergeCell ref="F11:F13"/>
    <mergeCell ref="G11:G13"/>
    <mergeCell ref="I12:I13"/>
    <mergeCell ref="I176:K176"/>
    <mergeCell ref="I181:K181"/>
    <mergeCell ref="C169:F169"/>
    <mergeCell ref="G6:K6"/>
    <mergeCell ref="I175:K175"/>
    <mergeCell ref="C168:F168"/>
    <mergeCell ref="B170:K171"/>
    <mergeCell ref="H174:K174"/>
    <mergeCell ref="H11:K11"/>
    <mergeCell ref="H12:H13"/>
    <mergeCell ref="J12:J13"/>
    <mergeCell ref="K12:K13"/>
  </mergeCells>
  <phoneticPr fontId="138" type="noConversion"/>
  <conditionalFormatting sqref="C15">
    <cfRule type="cellIs" dxfId="17" priority="457" operator="equal">
      <formula>0</formula>
    </cfRule>
  </conditionalFormatting>
  <conditionalFormatting sqref="C17:C20">
    <cfRule type="cellIs" dxfId="16" priority="70" operator="equal">
      <formula>0</formula>
    </cfRule>
  </conditionalFormatting>
  <conditionalFormatting sqref="C22">
    <cfRule type="cellIs" dxfId="15" priority="84" operator="equal">
      <formula>0</formula>
    </cfRule>
  </conditionalFormatting>
  <conditionalFormatting sqref="C27">
    <cfRule type="cellIs" dxfId="14" priority="22" operator="equal">
      <formula>0</formula>
    </cfRule>
  </conditionalFormatting>
  <conditionalFormatting sqref="C34:C35">
    <cfRule type="cellIs" dxfId="13" priority="19" operator="equal">
      <formula>0</formula>
    </cfRule>
  </conditionalFormatting>
  <conditionalFormatting sqref="C50">
    <cfRule type="cellIs" dxfId="12" priority="16" operator="equal">
      <formula>0</formula>
    </cfRule>
  </conditionalFormatting>
  <conditionalFormatting sqref="C101:C102">
    <cfRule type="cellIs" dxfId="11" priority="10" operator="equal">
      <formula>0</formula>
    </cfRule>
  </conditionalFormatting>
  <conditionalFormatting sqref="C104">
    <cfRule type="cellIs" dxfId="10" priority="82" operator="equal">
      <formula>0</formula>
    </cfRule>
  </conditionalFormatting>
  <conditionalFormatting sqref="C107">
    <cfRule type="cellIs" dxfId="9" priority="14" operator="equal">
      <formula>0</formula>
    </cfRule>
  </conditionalFormatting>
  <conditionalFormatting sqref="C110:C111">
    <cfRule type="cellIs" dxfId="8" priority="37" operator="equal">
      <formula>0</formula>
    </cfRule>
  </conditionalFormatting>
  <conditionalFormatting sqref="C114">
    <cfRule type="cellIs" dxfId="7" priority="36" operator="equal">
      <formula>0</formula>
    </cfRule>
  </conditionalFormatting>
  <conditionalFormatting sqref="C161">
    <cfRule type="cellIs" dxfId="6" priority="80" operator="equal">
      <formula>0</formula>
    </cfRule>
  </conditionalFormatting>
  <conditionalFormatting sqref="E1:E3 G1:G13 E5:E13 H12:I12 O13 E164:G164 H164:K166 E165:H165 E166:F166">
    <cfRule type="cellIs" dxfId="5" priority="1037" stopIfTrue="1" operator="equal">
      <formula>0</formula>
    </cfRule>
  </conditionalFormatting>
  <conditionalFormatting sqref="E14:K163">
    <cfRule type="cellIs" dxfId="4" priority="9" stopIfTrue="1" operator="equal">
      <formula>0</formula>
    </cfRule>
  </conditionalFormatting>
  <conditionalFormatting sqref="G165:G65631 E170:E65631">
    <cfRule type="cellIs" dxfId="3" priority="171" stopIfTrue="1" operator="equal">
      <formula>0</formula>
    </cfRule>
  </conditionalFormatting>
  <conditionalFormatting sqref="S14:V39">
    <cfRule type="cellIs" dxfId="2" priority="27" stopIfTrue="1" operator="equal">
      <formula>0</formula>
    </cfRule>
  </conditionalFormatting>
  <conditionalFormatting sqref="C139">
    <cfRule type="cellIs" dxfId="1" priority="4" operator="equal">
      <formula>0</formula>
    </cfRule>
  </conditionalFormatting>
  <conditionalFormatting sqref="C142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45:F150 C108:C109 F156:F159 F25:F48 F92:F136 F68:F90 H14:K166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6699"/>
  </sheetPr>
  <dimension ref="C1:AD55"/>
  <sheetViews>
    <sheetView showGridLines="0" tabSelected="1" view="pageBreakPreview" zoomScale="70" zoomScaleNormal="115" zoomScaleSheetLayoutView="70" workbookViewId="0">
      <selection activeCell="Q45" sqref="Q4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5" t="s">
        <v>1439</v>
      </c>
      <c r="X2" s="706"/>
      <c r="Y2" s="706"/>
      <c r="Z2" s="706"/>
      <c r="AA2" s="706"/>
      <c r="AB2" s="706"/>
      <c r="AC2" s="706"/>
      <c r="AD2" s="707"/>
    </row>
    <row r="3" spans="3:30">
      <c r="C3" s="238"/>
      <c r="W3" s="708"/>
      <c r="X3" s="709"/>
      <c r="Y3" s="709"/>
      <c r="Z3" s="709"/>
      <c r="AA3" s="709"/>
      <c r="AB3" s="709"/>
      <c r="AC3" s="709"/>
      <c r="AD3" s="71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4" t="s">
        <v>990</v>
      </c>
      <c r="Y5" s="654"/>
      <c r="Z5" s="654"/>
      <c r="AA5" s="654" t="s">
        <v>988</v>
      </c>
      <c r="AB5" s="654"/>
      <c r="AC5" s="654" t="s">
        <v>989</v>
      </c>
      <c r="AD5" s="655"/>
    </row>
    <row r="6" spans="3:30">
      <c r="C6" s="238"/>
      <c r="W6" s="241">
        <v>1</v>
      </c>
      <c r="X6" s="654" t="s">
        <v>993</v>
      </c>
      <c r="Y6" s="654"/>
      <c r="Z6" s="654"/>
      <c r="AA6" s="654"/>
      <c r="AB6" s="654"/>
      <c r="AC6" s="654"/>
      <c r="AD6" s="655"/>
    </row>
    <row r="7" spans="3:30">
      <c r="C7" s="238"/>
      <c r="E7" s="490" t="s">
        <v>1642</v>
      </c>
      <c r="W7" s="241">
        <v>2</v>
      </c>
      <c r="X7" s="654" t="s">
        <v>994</v>
      </c>
      <c r="Y7" s="654"/>
      <c r="Z7" s="654"/>
      <c r="AA7" s="654"/>
      <c r="AB7" s="654"/>
      <c r="AC7" s="654"/>
      <c r="AD7" s="655"/>
    </row>
    <row r="8" spans="3:30">
      <c r="C8" s="238"/>
      <c r="W8" s="241">
        <v>3</v>
      </c>
      <c r="X8" s="654" t="s">
        <v>995</v>
      </c>
      <c r="Y8" s="654"/>
      <c r="Z8" s="654"/>
      <c r="AA8" s="654"/>
      <c r="AB8" s="654"/>
      <c r="AC8" s="654"/>
      <c r="AD8" s="655"/>
    </row>
    <row r="9" spans="3:30">
      <c r="C9" s="238"/>
      <c r="W9" s="241">
        <v>4</v>
      </c>
      <c r="X9" s="654" t="s">
        <v>996</v>
      </c>
      <c r="Y9" s="654"/>
      <c r="Z9" s="654"/>
      <c r="AA9" s="654"/>
      <c r="AB9" s="654"/>
      <c r="AC9" s="654"/>
      <c r="AD9" s="655"/>
    </row>
    <row r="10" spans="3:30">
      <c r="C10" s="238"/>
      <c r="W10" s="241">
        <v>5</v>
      </c>
      <c r="X10" s="654" t="s">
        <v>997</v>
      </c>
      <c r="Y10" s="654"/>
      <c r="Z10" s="654"/>
      <c r="AA10" s="654"/>
      <c r="AB10" s="654"/>
      <c r="AC10" s="654"/>
      <c r="AD10" s="655"/>
    </row>
    <row r="11" spans="3:30">
      <c r="C11" s="238"/>
      <c r="W11" s="241">
        <v>6</v>
      </c>
      <c r="X11" s="654" t="s">
        <v>998</v>
      </c>
      <c r="Y11" s="654"/>
      <c r="Z11" s="654"/>
      <c r="AA11" s="654"/>
      <c r="AB11" s="654"/>
      <c r="AC11" s="654"/>
      <c r="AD11" s="655"/>
    </row>
    <row r="12" spans="3:30">
      <c r="C12" s="238"/>
      <c r="W12" s="241">
        <v>7</v>
      </c>
      <c r="X12" s="654" t="s">
        <v>999</v>
      </c>
      <c r="Y12" s="654"/>
      <c r="Z12" s="654"/>
      <c r="AA12" s="654"/>
      <c r="AB12" s="654"/>
      <c r="AC12" s="654"/>
      <c r="AD12" s="655"/>
    </row>
    <row r="13" spans="3:30" ht="12.75" customHeight="1">
      <c r="C13" s="238"/>
      <c r="W13" s="241">
        <v>8</v>
      </c>
      <c r="X13" s="654" t="s">
        <v>1000</v>
      </c>
      <c r="Y13" s="654"/>
      <c r="Z13" s="654"/>
      <c r="AA13" s="654"/>
      <c r="AB13" s="654"/>
      <c r="AC13" s="654"/>
      <c r="AD13" s="655"/>
    </row>
    <row r="14" spans="3:30">
      <c r="C14" s="238"/>
      <c r="W14" s="241">
        <v>9</v>
      </c>
      <c r="X14" s="654" t="s">
        <v>1001</v>
      </c>
      <c r="Y14" s="654"/>
      <c r="Z14" s="654"/>
      <c r="AA14" s="654"/>
      <c r="AB14" s="654"/>
      <c r="AC14" s="654"/>
      <c r="AD14" s="655"/>
    </row>
    <row r="15" spans="3:30">
      <c r="C15" s="238"/>
      <c r="W15" s="241">
        <v>10</v>
      </c>
      <c r="X15" s="654" t="s">
        <v>1010</v>
      </c>
      <c r="Y15" s="654"/>
      <c r="Z15" s="654"/>
      <c r="AA15" s="654"/>
      <c r="AB15" s="654"/>
      <c r="AC15" s="654"/>
      <c r="AD15" s="655"/>
    </row>
    <row r="16" spans="3:30">
      <c r="C16" s="238"/>
      <c r="W16" s="241">
        <v>11</v>
      </c>
      <c r="X16" s="654" t="s">
        <v>1455</v>
      </c>
      <c r="Y16" s="654"/>
      <c r="Z16" s="654"/>
      <c r="AA16" s="654"/>
      <c r="AB16" s="654"/>
      <c r="AC16" s="654"/>
      <c r="AD16" s="655"/>
    </row>
    <row r="17" spans="3:30">
      <c r="C17" s="238"/>
      <c r="S17" s="242"/>
      <c r="W17" s="241">
        <v>12</v>
      </c>
      <c r="X17" s="654" t="s">
        <v>1011</v>
      </c>
      <c r="Y17" s="654"/>
      <c r="Z17" s="654"/>
      <c r="AA17" s="654"/>
      <c r="AB17" s="654"/>
      <c r="AC17" s="654"/>
      <c r="AD17" s="655"/>
    </row>
    <row r="18" spans="3:30">
      <c r="C18" s="243"/>
      <c r="D18" s="244"/>
      <c r="E18" s="244"/>
      <c r="W18" s="241">
        <v>13</v>
      </c>
      <c r="X18" s="654"/>
      <c r="Y18" s="654"/>
      <c r="Z18" s="654"/>
      <c r="AA18" s="654"/>
      <c r="AB18" s="654"/>
      <c r="AC18" s="654"/>
      <c r="AD18" s="655"/>
    </row>
    <row r="19" spans="3:30">
      <c r="C19" s="238"/>
      <c r="W19" s="245"/>
      <c r="X19" s="703"/>
      <c r="Y19" s="703"/>
      <c r="Z19" s="703"/>
      <c r="AA19" s="703"/>
      <c r="AB19" s="703"/>
      <c r="AC19" s="703"/>
      <c r="AD19" s="704"/>
    </row>
    <row r="20" spans="3:30">
      <c r="C20" s="238"/>
      <c r="W20" s="690" t="s">
        <v>992</v>
      </c>
      <c r="X20" s="691"/>
      <c r="Y20" s="691"/>
      <c r="Z20" s="691"/>
      <c r="AA20" s="691"/>
      <c r="AB20" s="691"/>
      <c r="AC20" s="691"/>
      <c r="AD20" s="692"/>
    </row>
    <row r="21" spans="3:30">
      <c r="C21" s="238"/>
      <c r="W21" s="693" t="s">
        <v>985</v>
      </c>
      <c r="X21" s="694"/>
      <c r="Y21" s="694"/>
      <c r="Z21" s="695"/>
      <c r="AA21" s="696" t="s">
        <v>986</v>
      </c>
      <c r="AB21" s="697"/>
      <c r="AC21" s="697"/>
      <c r="AD21" s="698"/>
    </row>
    <row r="22" spans="3:30">
      <c r="C22" s="238"/>
      <c r="W22" s="699"/>
      <c r="X22" s="700"/>
      <c r="Y22" s="492"/>
      <c r="Z22" s="493"/>
      <c r="AA22" s="701"/>
      <c r="AB22" s="702"/>
      <c r="AC22" s="248"/>
      <c r="AD22" s="249"/>
    </row>
    <row r="23" spans="3:30">
      <c r="C23" s="238"/>
      <c r="W23" s="699"/>
      <c r="X23" s="700"/>
      <c r="Y23" s="492"/>
      <c r="Z23" s="493"/>
      <c r="AA23" s="688"/>
      <c r="AB23" s="689"/>
      <c r="AC23" s="248"/>
      <c r="AD23" s="249"/>
    </row>
    <row r="24" spans="3:30">
      <c r="C24" s="238"/>
      <c r="W24" s="683"/>
      <c r="X24" s="685"/>
      <c r="Y24" s="246"/>
      <c r="Z24" s="247"/>
      <c r="AA24" s="686"/>
      <c r="AB24" s="687"/>
      <c r="AC24" s="248"/>
      <c r="AD24" s="249"/>
    </row>
    <row r="25" spans="3:30">
      <c r="C25" s="238"/>
      <c r="W25" s="683"/>
      <c r="X25" s="685"/>
      <c r="Y25" s="246"/>
      <c r="Z25" s="247"/>
      <c r="AA25" s="688"/>
      <c r="AB25" s="689"/>
      <c r="AC25" s="248"/>
      <c r="AD25" s="249"/>
    </row>
    <row r="26" spans="3:30">
      <c r="C26" s="238"/>
      <c r="W26" s="480"/>
      <c r="X26" s="481"/>
      <c r="Y26" s="246"/>
      <c r="Z26" s="247"/>
      <c r="AA26" s="688"/>
      <c r="AB26" s="689"/>
      <c r="AC26" s="248"/>
      <c r="AD26" s="249"/>
    </row>
    <row r="27" spans="3:30">
      <c r="C27" s="238"/>
      <c r="W27" s="480"/>
      <c r="X27" s="481"/>
      <c r="Y27" s="246"/>
      <c r="Z27" s="247"/>
      <c r="AA27" s="682"/>
      <c r="AB27" s="677"/>
      <c r="AC27" s="248"/>
      <c r="AD27" s="249"/>
    </row>
    <row r="28" spans="3:30">
      <c r="C28" s="238"/>
      <c r="W28" s="480"/>
      <c r="X28" s="481"/>
      <c r="Y28" s="246"/>
      <c r="Z28" s="247"/>
      <c r="AA28" s="682"/>
      <c r="AB28" s="677"/>
      <c r="AC28" s="248"/>
      <c r="AD28" s="249"/>
    </row>
    <row r="29" spans="3:30">
      <c r="C29" s="238"/>
      <c r="W29" s="480"/>
      <c r="X29" s="481"/>
      <c r="Y29" s="246"/>
      <c r="Z29" s="247"/>
      <c r="AA29" s="682"/>
      <c r="AB29" s="677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2"/>
      <c r="AB30" s="677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2"/>
      <c r="AB31" s="677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2"/>
      <c r="AB32" s="677"/>
      <c r="AC32" s="248"/>
      <c r="AD32" s="249"/>
    </row>
    <row r="33" spans="3:30">
      <c r="C33" s="238"/>
      <c r="W33" s="480"/>
      <c r="X33" s="481"/>
      <c r="Y33" s="246"/>
      <c r="Z33" s="247"/>
      <c r="AA33" s="682"/>
      <c r="AB33" s="677"/>
      <c r="AC33" s="248"/>
      <c r="AD33" s="249"/>
    </row>
    <row r="34" spans="3:30">
      <c r="C34" s="238"/>
      <c r="W34" s="480"/>
      <c r="X34" s="481"/>
      <c r="Y34" s="246"/>
      <c r="Z34" s="247"/>
      <c r="AA34" s="682"/>
      <c r="AB34" s="677"/>
      <c r="AC34" s="248"/>
      <c r="AD34" s="249"/>
    </row>
    <row r="35" spans="3:30">
      <c r="C35" s="238"/>
      <c r="W35" s="683"/>
      <c r="X35" s="684"/>
      <c r="Y35" s="246"/>
      <c r="Z35" s="247"/>
      <c r="AA35" s="682"/>
      <c r="AB35" s="677"/>
      <c r="AC35" s="248"/>
      <c r="AD35" s="249"/>
    </row>
    <row r="36" spans="3:30">
      <c r="C36" s="238"/>
      <c r="W36" s="674"/>
      <c r="X36" s="675"/>
      <c r="Y36" s="246"/>
      <c r="Z36" s="251"/>
      <c r="AA36" s="676"/>
      <c r="AB36" s="677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70"/>
      <c r="AB39" s="671"/>
      <c r="AC39" s="252"/>
      <c r="AD39" s="253"/>
    </row>
    <row r="40" spans="3:30" ht="12" customHeight="1">
      <c r="C40" s="238"/>
      <c r="W40" s="666"/>
      <c r="X40" s="66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8"/>
      <c r="X41" s="669"/>
      <c r="Y41" s="260"/>
      <c r="Z41" s="261"/>
      <c r="AA41" s="670"/>
      <c r="AB41" s="671"/>
      <c r="AC41" s="252"/>
      <c r="AD41" s="253"/>
    </row>
    <row r="42" spans="3:30" ht="12" customHeight="1">
      <c r="C42" s="238"/>
      <c r="W42" s="672" t="s">
        <v>1456</v>
      </c>
      <c r="X42" s="673"/>
      <c r="Y42" s="673"/>
      <c r="Z42" s="67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1" t="s">
        <v>11</v>
      </c>
      <c r="X44" s="652"/>
      <c r="Y44" s="654"/>
      <c r="Z44" s="654"/>
      <c r="AA44" s="654"/>
      <c r="AB44" s="654"/>
      <c r="AC44" s="654"/>
      <c r="AD44" s="65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1" t="s">
        <v>984</v>
      </c>
      <c r="X45" s="652"/>
      <c r="Y45" s="654">
        <v>1</v>
      </c>
      <c r="Z45" s="654"/>
      <c r="AA45" s="654"/>
      <c r="AB45" s="654" t="s">
        <v>12</v>
      </c>
      <c r="AC45" s="65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1" t="s">
        <v>15</v>
      </c>
      <c r="X46" s="652"/>
      <c r="Y46" s="665"/>
      <c r="Z46" s="665"/>
      <c r="AA46" s="665"/>
      <c r="AB46" s="654" t="s">
        <v>16</v>
      </c>
      <c r="AC46" s="65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9" t="s">
        <v>17</v>
      </c>
      <c r="X47" s="659"/>
      <c r="Y47" s="659"/>
      <c r="Z47" s="659"/>
      <c r="AA47" s="659"/>
      <c r="AB47" s="659"/>
      <c r="AC47" s="659"/>
      <c r="AD47" s="66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1" t="str">
        <f>RAB!G6</f>
        <v>AGR MUHAMMAD ROGHIB</v>
      </c>
      <c r="X48" s="661"/>
      <c r="Y48" s="661"/>
      <c r="Z48" s="661"/>
      <c r="AA48" s="661"/>
      <c r="AB48" s="661"/>
      <c r="AC48" s="661"/>
      <c r="AD48" s="66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1"/>
      <c r="X49" s="661"/>
      <c r="Y49" s="661"/>
      <c r="Z49" s="661"/>
      <c r="AA49" s="661"/>
      <c r="AB49" s="661"/>
      <c r="AC49" s="661"/>
      <c r="AD49" s="66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1"/>
      <c r="X50" s="661"/>
      <c r="Y50" s="661"/>
      <c r="Z50" s="661"/>
      <c r="AA50" s="661"/>
      <c r="AB50" s="661"/>
      <c r="AC50" s="661"/>
      <c r="AD50" s="66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3"/>
      <c r="X51" s="663"/>
      <c r="Y51" s="663"/>
      <c r="Z51" s="663"/>
      <c r="AA51" s="663"/>
      <c r="AB51" s="663"/>
      <c r="AC51" s="663"/>
      <c r="AD51" s="66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1" t="s">
        <v>18</v>
      </c>
      <c r="X52" s="652"/>
      <c r="Y52" s="654" t="s">
        <v>1549</v>
      </c>
      <c r="Z52" s="654"/>
      <c r="AA52" s="654"/>
      <c r="AB52" s="654"/>
      <c r="AC52" s="654"/>
      <c r="AD52" s="65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1" t="s">
        <v>19</v>
      </c>
      <c r="X53" s="652"/>
      <c r="Y53" s="654" t="s">
        <v>1549</v>
      </c>
      <c r="Z53" s="654"/>
      <c r="AA53" s="654"/>
      <c r="AB53" s="654"/>
      <c r="AC53" s="654"/>
      <c r="AD53" s="65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1" t="s">
        <v>20</v>
      </c>
      <c r="X54" s="652"/>
      <c r="Y54" s="653" t="s">
        <v>1550</v>
      </c>
      <c r="Z54" s="653"/>
      <c r="AA54" s="653"/>
      <c r="AB54" s="654"/>
      <c r="AC54" s="654"/>
      <c r="AD54" s="65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6" t="s">
        <v>21</v>
      </c>
      <c r="X55" s="657"/>
      <c r="Y55" s="653" t="s">
        <v>1551</v>
      </c>
      <c r="Z55" s="653"/>
      <c r="AA55" s="653"/>
      <c r="AB55" s="653"/>
      <c r="AC55" s="653"/>
      <c r="AD55" s="658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6699"/>
  </sheetPr>
  <dimension ref="B1:AF68"/>
  <sheetViews>
    <sheetView view="pageBreakPreview" topLeftCell="A7" zoomScale="40" zoomScaleNormal="55" zoomScaleSheetLayoutView="40" workbookViewId="0">
      <selection activeCell="AC24" sqref="AC2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1" t="s">
        <v>1528</v>
      </c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3"/>
      <c r="AD4" s="217"/>
      <c r="AE4" s="216"/>
      <c r="AF4" s="216"/>
    </row>
    <row r="5" spans="2:32" ht="13.5" customHeight="1">
      <c r="B5" s="215"/>
      <c r="C5" s="215"/>
      <c r="D5" s="714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16"/>
      <c r="AD5" s="217"/>
      <c r="AE5" s="216"/>
      <c r="AF5" s="216"/>
    </row>
    <row r="6" spans="2:32" ht="12.75" customHeight="1">
      <c r="B6" s="215"/>
      <c r="C6" s="215"/>
      <c r="D6" s="714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  <c r="P6" s="715"/>
      <c r="Q6" s="715"/>
      <c r="R6" s="715"/>
      <c r="S6" s="715"/>
      <c r="T6" s="715"/>
      <c r="U6" s="715"/>
      <c r="V6" s="715"/>
      <c r="W6" s="715"/>
      <c r="X6" s="715"/>
      <c r="Y6" s="715"/>
      <c r="Z6" s="715"/>
      <c r="AA6" s="715"/>
      <c r="AB6" s="715"/>
      <c r="AC6" s="716"/>
      <c r="AE6" s="216"/>
      <c r="AF6" s="216"/>
    </row>
    <row r="7" spans="2:32" ht="12.75" customHeight="1" thickBot="1">
      <c r="B7" s="215"/>
      <c r="C7" s="215"/>
      <c r="D7" s="717"/>
      <c r="E7" s="718"/>
      <c r="F7" s="718"/>
      <c r="G7" s="718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6699"/>
  </sheetPr>
  <dimension ref="A1:AD120"/>
  <sheetViews>
    <sheetView view="pageBreakPreview" topLeftCell="A2" zoomScale="55" zoomScaleNormal="40" zoomScaleSheetLayoutView="55" workbookViewId="0">
      <selection activeCell="S14" sqref="S14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5" t="s">
        <v>1527</v>
      </c>
      <c r="D3" s="71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0" t="s">
        <v>1642</v>
      </c>
      <c r="D6" s="720"/>
      <c r="E6" s="720"/>
      <c r="F6" s="720"/>
      <c r="G6" s="720"/>
      <c r="H6" s="720"/>
      <c r="I6" s="720"/>
      <c r="J6" s="720"/>
      <c r="K6" s="720"/>
      <c r="L6" s="720"/>
      <c r="M6" s="720"/>
      <c r="W6" s="182"/>
      <c r="Y6" s="428"/>
      <c r="Z6" s="428"/>
      <c r="AA6" s="428"/>
      <c r="AB6" s="429"/>
      <c r="AC6" s="429"/>
    </row>
    <row r="7" spans="1:29" ht="18" customHeight="1">
      <c r="A7" s="181"/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HP</cp:lastModifiedBy>
  <cp:lastPrinted>2023-05-10T03:04:01Z</cp:lastPrinted>
  <dcterms:created xsi:type="dcterms:W3CDTF">2011-02-06T11:57:38Z</dcterms:created>
  <dcterms:modified xsi:type="dcterms:W3CDTF">2023-09-11T01:30:23Z</dcterms:modified>
</cp:coreProperties>
</file>